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36A9F04C-05DF-4BD5-B64F-3289BF9A7D99}" xr6:coauthVersionLast="44" xr6:coauthVersionMax="44" xr10:uidLastSave="{00000000-0000-0000-0000-000000000000}"/>
  <bookViews>
    <workbookView xWindow="2550" yWindow="2550"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N75" i="289" s="1"/>
  <c r="N41" i="289" s="1"/>
  <c r="N43"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N77" i="250" s="1"/>
  <c r="N4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N87" i="246" s="1"/>
  <c r="N45"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N76" i="242" s="1"/>
  <c r="N4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N76" i="231" s="1"/>
  <c r="N4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N43"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92" l="1"/>
  <c r="N41" i="92" s="1"/>
  <c r="N76" i="96"/>
  <c r="N41" i="96" s="1"/>
  <c r="N76" i="107"/>
  <c r="N41" i="107" s="1"/>
  <c r="N75" i="133"/>
  <c r="N41" i="133" s="1"/>
  <c r="N76" i="135"/>
  <c r="N41" i="135" s="1"/>
  <c r="N83" i="221"/>
  <c r="N46" i="221" s="1"/>
  <c r="N48" i="221" s="1"/>
  <c r="N72" i="227"/>
  <c r="N41" i="227" s="1"/>
  <c r="N43" i="227" s="1"/>
  <c r="N81" i="282"/>
  <c r="N44" i="282" s="1"/>
  <c r="N76" i="65"/>
  <c r="N41" i="65" s="1"/>
  <c r="N43" i="65" s="1"/>
  <c r="N76" i="98"/>
  <c r="N41" i="98" s="1"/>
  <c r="N76" i="101"/>
  <c r="N41" i="101" s="1"/>
  <c r="N76" i="134"/>
  <c r="N41" i="134" s="1"/>
  <c r="N76" i="136"/>
  <c r="N41" i="136" s="1"/>
  <c r="N76" i="144"/>
  <c r="N41" i="144" s="1"/>
  <c r="N43" i="144" s="1"/>
  <c r="N84" i="220"/>
  <c r="N46" i="220" s="1"/>
  <c r="N48" i="220" s="1"/>
  <c r="N78" i="273"/>
  <c r="N41" i="273" s="1"/>
  <c r="N43" i="273" s="1"/>
  <c r="N75" i="293"/>
  <c r="N41" i="293" s="1"/>
  <c r="N43" i="293" s="1"/>
  <c r="N77" i="295"/>
  <c r="N41" i="295" s="1"/>
  <c r="N43" i="295" s="1"/>
  <c r="N75" i="325"/>
  <c r="N41" i="325" s="1"/>
  <c r="N77" i="329"/>
  <c r="N41" i="329" s="1"/>
  <c r="N83" i="279"/>
  <c r="N46" i="279" s="1"/>
  <c r="N91" i="260"/>
  <c r="N47" i="260" s="1"/>
  <c r="N49" i="260" s="1"/>
  <c r="N81" i="280"/>
  <c r="N44" i="280" s="1"/>
  <c r="N46" i="280" s="1"/>
  <c r="N76" i="26"/>
  <c r="N42" i="26" s="1"/>
  <c r="N76" i="56"/>
  <c r="N42" i="56" s="1"/>
  <c r="N43" i="56" s="1"/>
  <c r="N76" i="67"/>
  <c r="N41" i="67" s="1"/>
  <c r="N76" i="68"/>
  <c r="N41" i="68" s="1"/>
  <c r="N75" i="75"/>
  <c r="N41" i="75" s="1"/>
  <c r="N76" i="80"/>
  <c r="N41" i="80" s="1"/>
  <c r="N76" i="84"/>
  <c r="N41" i="84" s="1"/>
  <c r="N43" i="84" s="1"/>
  <c r="N76" i="86"/>
  <c r="N41" i="86" s="1"/>
  <c r="N43" i="86" s="1"/>
  <c r="N76" i="90"/>
  <c r="N41" i="90" s="1"/>
  <c r="N43" i="90" s="1"/>
  <c r="N76" i="102"/>
  <c r="N41" i="102" s="1"/>
  <c r="N80" i="164"/>
  <c r="N46" i="164" s="1"/>
  <c r="N83" i="165"/>
  <c r="N49" i="165" s="1"/>
  <c r="N81" i="170"/>
  <c r="N47" i="170" s="1"/>
  <c r="N81" i="176"/>
  <c r="N47" i="176" s="1"/>
  <c r="N81" i="171"/>
  <c r="N47" i="171" s="1"/>
  <c r="N49" i="171" s="1"/>
  <c r="N81" i="178"/>
  <c r="N47" i="178" s="1"/>
  <c r="N49" i="178" s="1"/>
  <c r="N80" i="179"/>
  <c r="N46" i="179" s="1"/>
  <c r="N48" i="179" s="1"/>
  <c r="N80" i="180"/>
  <c r="N46" i="180" s="1"/>
  <c r="N80" i="177"/>
  <c r="N46" i="177" s="1"/>
  <c r="N80" i="181"/>
  <c r="N46" i="181" s="1"/>
  <c r="N80" i="183"/>
  <c r="N46" i="183" s="1"/>
  <c r="N80" i="184"/>
  <c r="N46" i="184" s="1"/>
  <c r="N81" i="185"/>
  <c r="N47" i="185" s="1"/>
  <c r="N49" i="185" s="1"/>
  <c r="N81" i="186"/>
  <c r="N47" i="186" s="1"/>
  <c r="N49" i="186" s="1"/>
  <c r="N80" i="188"/>
  <c r="N46" i="188" s="1"/>
  <c r="N48" i="188" s="1"/>
  <c r="N81" i="187"/>
  <c r="N47" i="187" s="1"/>
  <c r="N77" i="233"/>
  <c r="N41" i="233" s="1"/>
  <c r="N76" i="243"/>
  <c r="N40" i="243" s="1"/>
  <c r="N75" i="302"/>
  <c r="N41" i="302" s="1"/>
  <c r="N43" i="302" s="1"/>
  <c r="N77" i="323"/>
  <c r="N77" i="328"/>
  <c r="N41" i="328" s="1"/>
  <c r="N43" i="328" s="1"/>
  <c r="N77" i="337"/>
  <c r="N41" i="337" s="1"/>
  <c r="N43" i="337" s="1"/>
  <c r="N53" i="325"/>
  <c r="N61" i="221"/>
  <c r="N76" i="137"/>
  <c r="N41" i="137" s="1"/>
  <c r="N76" i="146"/>
  <c r="N41" i="146" s="1"/>
  <c r="N76" i="19"/>
  <c r="N42" i="19" s="1"/>
  <c r="N43" i="22"/>
  <c r="N76" i="24"/>
  <c r="N42" i="24" s="1"/>
  <c r="N43" i="24" s="1"/>
  <c r="N76" i="25"/>
  <c r="N42" i="25" s="1"/>
  <c r="N43" i="25" s="1"/>
  <c r="N43" i="50"/>
  <c r="N76" i="61"/>
  <c r="N42" i="61" s="1"/>
  <c r="N76" i="64"/>
  <c r="N41" i="64" s="1"/>
  <c r="N43" i="64" s="1"/>
  <c r="N75" i="72"/>
  <c r="N41" i="72" s="1"/>
  <c r="N75" i="74"/>
  <c r="N41" i="74" s="1"/>
  <c r="N76" i="79"/>
  <c r="N41" i="79" s="1"/>
  <c r="N76" i="81"/>
  <c r="N41" i="81" s="1"/>
  <c r="N43" i="81" s="1"/>
  <c r="N76" i="83"/>
  <c r="N41" i="83" s="1"/>
  <c r="N43" i="83" s="1"/>
  <c r="N76" i="85"/>
  <c r="N41" i="85" s="1"/>
  <c r="N43" i="85" s="1"/>
  <c r="N76" i="87"/>
  <c r="N41" i="87" s="1"/>
  <c r="N76" i="89"/>
  <c r="N41" i="89" s="1"/>
  <c r="N76" i="91"/>
  <c r="N41" i="91" s="1"/>
  <c r="N76" i="100"/>
  <c r="N41" i="100" s="1"/>
  <c r="N76" i="106"/>
  <c r="N41" i="106" s="1"/>
  <c r="N80" i="160"/>
  <c r="N46" i="160" s="1"/>
  <c r="N78" i="232"/>
  <c r="N41" i="232" s="1"/>
  <c r="N43" i="232" s="1"/>
  <c r="N76" i="234"/>
  <c r="N40" i="234" s="1"/>
  <c r="N42" i="234" s="1"/>
  <c r="N81" i="244"/>
  <c r="N45" i="244" s="1"/>
  <c r="N77" i="254"/>
  <c r="N41" i="254" s="1"/>
  <c r="N81" i="266"/>
  <c r="N41" i="266" s="1"/>
  <c r="N43" i="267"/>
  <c r="N78" i="272"/>
  <c r="N41" i="272" s="1"/>
  <c r="N75" i="290"/>
  <c r="N41" i="290" s="1"/>
  <c r="N43" i="290" s="1"/>
  <c r="N77" i="294"/>
  <c r="N41" i="294" s="1"/>
  <c r="N43" i="294" s="1"/>
  <c r="N75" i="299"/>
  <c r="N41" i="299" s="1"/>
  <c r="N43" i="299" s="1"/>
  <c r="N77" i="321"/>
  <c r="N77" i="342"/>
  <c r="N41" i="342" s="1"/>
  <c r="N77" i="347"/>
  <c r="N41" i="347" s="1"/>
  <c r="N43" i="347" s="1"/>
  <c r="N77" i="364"/>
  <c r="N41" i="364" s="1"/>
  <c r="N76" i="63"/>
  <c r="N41" i="63" s="1"/>
  <c r="N43" i="63" s="1"/>
  <c r="N76" i="95"/>
  <c r="N41" i="95" s="1"/>
  <c r="N43" i="95" s="1"/>
  <c r="N76" i="97"/>
  <c r="N41" i="97" s="1"/>
  <c r="N43" i="97" s="1"/>
  <c r="N76" i="99"/>
  <c r="N41" i="99" s="1"/>
  <c r="N43" i="99" s="1"/>
  <c r="N76" i="103"/>
  <c r="N41" i="103" s="1"/>
  <c r="N81" i="154"/>
  <c r="N47" i="154" s="1"/>
  <c r="N73" i="229"/>
  <c r="N40" i="229" s="1"/>
  <c r="N77" i="258"/>
  <c r="N41"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43" i="365" s="1"/>
  <c r="N75" i="283"/>
  <c r="N41" i="283" s="1"/>
  <c r="N43" i="283" s="1"/>
  <c r="N75" i="292"/>
  <c r="N41" i="292" s="1"/>
  <c r="N43" i="292" s="1"/>
  <c r="N43" i="306"/>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L64" i="160"/>
  <c r="N64" i="160" s="1"/>
  <c r="L65" i="182"/>
  <c r="N65" i="182" s="1"/>
  <c r="L58" i="305"/>
  <c r="L60" i="306"/>
  <c r="N60" i="306" s="1"/>
  <c r="N66" i="306" s="1"/>
  <c r="N79" i="306" s="1"/>
  <c r="L86" i="306" s="1"/>
  <c r="L66" i="268"/>
  <c r="N66" i="268" s="1"/>
  <c r="L64" i="174"/>
  <c r="N64" i="174" s="1"/>
  <c r="L65" i="158"/>
  <c r="N65" i="158" s="1"/>
  <c r="L65" i="185"/>
  <c r="L64" i="181"/>
  <c r="N64" i="181" s="1"/>
  <c r="L63" i="247"/>
  <c r="N63" i="247" s="1"/>
  <c r="N68" i="247" s="1"/>
  <c r="L59" i="79"/>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139"/>
  <c r="N48" i="160"/>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N81" i="248" s="1"/>
  <c r="N43" i="248" s="1"/>
  <c r="N45" i="248" s="1"/>
  <c r="I73" i="248"/>
  <c r="N74" i="248"/>
  <c r="I74" i="248"/>
  <c r="N75" i="248"/>
  <c r="I75" i="248"/>
  <c r="N76" i="248"/>
  <c r="I76" i="248"/>
  <c r="N43" i="333"/>
  <c r="N43" i="342"/>
  <c r="N86" i="252"/>
  <c r="N45"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2"/>
  <c r="N43" i="94"/>
  <c r="N43" i="96"/>
  <c r="I70" i="96"/>
  <c r="I71" i="96"/>
  <c r="N43" i="100"/>
  <c r="N43" i="102"/>
  <c r="N43" i="106"/>
  <c r="I70" i="106"/>
  <c r="I71" i="106"/>
  <c r="I70" i="107"/>
  <c r="I71" i="107"/>
  <c r="I70" i="108"/>
  <c r="I71" i="108"/>
  <c r="N43" i="134"/>
  <c r="N43" i="136"/>
  <c r="I69" i="149"/>
  <c r="I70" i="149"/>
  <c r="I70" i="148"/>
  <c r="I71" i="148"/>
  <c r="I69" i="145"/>
  <c r="I70" i="145"/>
  <c r="I69" i="144"/>
  <c r="I70" i="144"/>
  <c r="N61" i="150"/>
  <c r="N49" i="154"/>
  <c r="I75" i="154"/>
  <c r="I76" i="154"/>
  <c r="I77" i="154"/>
  <c r="N77" i="157"/>
  <c r="N81" i="157" s="1"/>
  <c r="N47" i="157" s="1"/>
  <c r="N49" i="157" s="1"/>
  <c r="I77" i="157"/>
  <c r="N49" i="170"/>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8" i="279"/>
  <c r="I69" i="293"/>
  <c r="I70" i="293"/>
  <c r="I69" i="297"/>
  <c r="I70" i="297"/>
  <c r="I69" i="299"/>
  <c r="I70" i="299"/>
  <c r="I69" i="301"/>
  <c r="I70" i="301"/>
  <c r="N53" i="302"/>
  <c r="I69" i="302"/>
  <c r="I70" i="302"/>
  <c r="I69" i="303"/>
  <c r="N58" i="305"/>
  <c r="N64" i="305" s="1"/>
  <c r="N77" i="305" s="1"/>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8"/>
  <c r="N43" i="91"/>
  <c r="N43" i="98"/>
  <c r="N43" i="101"/>
  <c r="N43" i="103"/>
  <c r="N43" i="107"/>
  <c r="N43" i="108"/>
  <c r="N43" i="133"/>
  <c r="N43" i="135"/>
  <c r="N78" i="65"/>
  <c r="L85" i="65" s="1"/>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N59" i="79"/>
  <c r="N65" i="79" s="1"/>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6"/>
  <c r="N48" i="180"/>
  <c r="N48" i="181"/>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9" i="187"/>
  <c r="N42" i="231"/>
  <c r="N43" i="233"/>
  <c r="N41" i="239"/>
  <c r="N47" i="244"/>
  <c r="N47" i="252"/>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3" i="272"/>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78" i="39" s="1"/>
  <c r="L85" i="39" s="1"/>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L84" i="226"/>
  <c r="N61" i="207"/>
  <c r="N55" i="235"/>
  <c r="N55" i="236"/>
  <c r="N55" i="237"/>
  <c r="N55" i="238"/>
  <c r="L82" i="289"/>
  <c r="N59" i="282"/>
  <c r="N53" i="287"/>
  <c r="N53" i="290"/>
  <c r="N53" i="292"/>
  <c r="N55" i="295"/>
  <c r="L86" i="323"/>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47"/>
  <c r="I70" i="38"/>
  <c r="N43" i="38"/>
  <c r="L84" i="28"/>
  <c r="L83" i="28"/>
  <c r="L85" i="28"/>
  <c r="I70" i="15"/>
  <c r="N76" i="12"/>
  <c r="N42" i="12" s="1"/>
  <c r="N43" i="12" s="1"/>
  <c r="I70" i="12"/>
  <c r="N81" i="50" l="1"/>
  <c r="L87" i="50" s="1"/>
  <c r="N78" i="37"/>
  <c r="L85" i="37" s="1"/>
  <c r="L83" i="51"/>
  <c r="N79" i="328"/>
  <c r="L84" i="328" s="1"/>
  <c r="N78" i="43"/>
  <c r="L85" i="43" s="1"/>
  <c r="N79" i="333"/>
  <c r="L84" i="333" s="1"/>
  <c r="L84" i="65"/>
  <c r="L84" i="67"/>
  <c r="L83" i="67"/>
  <c r="N93" i="260"/>
  <c r="L99" i="260" s="1"/>
  <c r="L83" i="7"/>
  <c r="N78" i="34"/>
  <c r="L83" i="34" s="1"/>
  <c r="L84" i="208"/>
  <c r="L83" i="78"/>
  <c r="L84" i="78"/>
  <c r="N85" i="78" s="1"/>
  <c r="N87" i="78" s="1"/>
  <c r="D69" i="5" s="1"/>
  <c r="N78" i="42"/>
  <c r="L85" i="42" s="1"/>
  <c r="L84" i="63"/>
  <c r="N78" i="25"/>
  <c r="L85" i="25" s="1"/>
  <c r="N78" i="21"/>
  <c r="L83" i="21" s="1"/>
  <c r="L82" i="74"/>
  <c r="L86" i="253"/>
  <c r="L84" i="253"/>
  <c r="L85" i="51"/>
  <c r="N86" i="51" s="1"/>
  <c r="N88" i="51" s="1"/>
  <c r="D43" i="5" s="1"/>
  <c r="L83" i="65"/>
  <c r="N86" i="65" s="1"/>
  <c r="N88" i="65" s="1"/>
  <c r="D56" i="5" s="1"/>
  <c r="L83" i="74"/>
  <c r="N79" i="364"/>
  <c r="L84" i="364" s="1"/>
  <c r="L83" i="289"/>
  <c r="N85" i="289" s="1"/>
  <c r="N87" i="289" s="1"/>
  <c r="D245" i="5" s="1"/>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85" i="100" s="1"/>
  <c r="L59" i="99"/>
  <c r="N59" i="99" s="1"/>
  <c r="N65" i="99" s="1"/>
  <c r="L59" i="95"/>
  <c r="N59" i="95" s="1"/>
  <c r="N65"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L56" i="229"/>
  <c r="N56" i="229" s="1"/>
  <c r="N62" i="229" s="1"/>
  <c r="L63" i="217"/>
  <c r="N63" i="217" s="1"/>
  <c r="N69" i="217" s="1"/>
  <c r="N82" i="217" s="1"/>
  <c r="L89" i="217" s="1"/>
  <c r="L64" i="177"/>
  <c r="N64"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L58" i="147"/>
  <c r="N58" i="147" s="1"/>
  <c r="N64" i="147" s="1"/>
  <c r="L59" i="90"/>
  <c r="N59" i="90" s="1"/>
  <c r="N65" i="90" s="1"/>
  <c r="L59" i="88"/>
  <c r="N59" i="88" s="1"/>
  <c r="N65" i="88" s="1"/>
  <c r="N78" i="88" s="1"/>
  <c r="L85" i="88" s="1"/>
  <c r="L59" i="86"/>
  <c r="N59" i="86" s="1"/>
  <c r="N65" i="86" s="1"/>
  <c r="N78" i="86" s="1"/>
  <c r="L85" i="86" s="1"/>
  <c r="L59" i="84"/>
  <c r="N59" i="84" s="1"/>
  <c r="N65"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5"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333"/>
  <c r="L85" i="64"/>
  <c r="L85" i="360"/>
  <c r="N79" i="336"/>
  <c r="L86" i="336" s="1"/>
  <c r="L85" i="347"/>
  <c r="L88" i="219"/>
  <c r="L89" i="219"/>
  <c r="L87" i="219"/>
  <c r="L84" i="21"/>
  <c r="N78" i="147"/>
  <c r="L83" i="147" s="1"/>
  <c r="L85" i="7"/>
  <c r="L83" i="43"/>
  <c r="L84" i="46"/>
  <c r="L86" i="50"/>
  <c r="L84" i="339"/>
  <c r="N83" i="282"/>
  <c r="L89" i="282" s="1"/>
  <c r="N79" i="256"/>
  <c r="L84" i="256" s="1"/>
  <c r="N78" i="35"/>
  <c r="N77" i="284"/>
  <c r="L84" i="284" s="1"/>
  <c r="L88" i="218"/>
  <c r="L85" i="253"/>
  <c r="N78" i="33"/>
  <c r="L83" i="33" s="1"/>
  <c r="L84" i="64"/>
  <c r="N78" i="53"/>
  <c r="L85" i="53" s="1"/>
  <c r="N78" i="215"/>
  <c r="L84" i="215" s="1"/>
  <c r="N79" i="262"/>
  <c r="L84" i="262" s="1"/>
  <c r="L84" i="348"/>
  <c r="N78" i="84"/>
  <c r="L83" i="84" s="1"/>
  <c r="N79" i="312"/>
  <c r="L86" i="312" s="1"/>
  <c r="N80" i="272"/>
  <c r="L85" i="272" s="1"/>
  <c r="N79" i="257"/>
  <c r="L86" i="257" s="1"/>
  <c r="L85" i="32"/>
  <c r="L84" i="31"/>
  <c r="L84" i="32"/>
  <c r="L85" i="31"/>
  <c r="N79" i="264"/>
  <c r="L86" i="264" s="1"/>
  <c r="N74" i="227"/>
  <c r="L79" i="227" s="1"/>
  <c r="N69" i="188"/>
  <c r="N82" i="188" s="1"/>
  <c r="L87" i="188" s="1"/>
  <c r="N70" i="182"/>
  <c r="N69" i="160"/>
  <c r="N82" i="160" s="1"/>
  <c r="N79" i="261"/>
  <c r="L84" i="261" s="1"/>
  <c r="L82" i="305"/>
  <c r="L83" i="305"/>
  <c r="L85" i="240"/>
  <c r="L87" i="281"/>
  <c r="N78" i="243"/>
  <c r="L83" i="243" s="1"/>
  <c r="N70" i="158"/>
  <c r="L83" i="39"/>
  <c r="L85" i="128"/>
  <c r="L84" i="306"/>
  <c r="N78" i="231"/>
  <c r="L84" i="231" s="1"/>
  <c r="N77" i="190"/>
  <c r="L83" i="190" s="1"/>
  <c r="N74" i="246"/>
  <c r="N89" i="246" s="1"/>
  <c r="L84" i="39"/>
  <c r="N79" i="332"/>
  <c r="L85" i="332" s="1"/>
  <c r="N78" i="9"/>
  <c r="L84" i="9" s="1"/>
  <c r="N80" i="273"/>
  <c r="L86" i="273" s="1"/>
  <c r="N78" i="19"/>
  <c r="L85" i="19" s="1"/>
  <c r="N79" i="334"/>
  <c r="L84" i="334" s="1"/>
  <c r="L83" i="132"/>
  <c r="L85" i="132"/>
  <c r="L84" i="127"/>
  <c r="L82" i="127"/>
  <c r="L83" i="22"/>
  <c r="L85" i="22"/>
  <c r="L84" i="22"/>
  <c r="L83" i="130"/>
  <c r="L85" i="130"/>
  <c r="L85" i="58"/>
  <c r="L84" i="58"/>
  <c r="L84" i="34"/>
  <c r="L85" i="47"/>
  <c r="N86" i="47" s="1"/>
  <c r="N88" i="47" s="1"/>
  <c r="D39" i="5" s="1"/>
  <c r="L83" i="72"/>
  <c r="L86" i="360"/>
  <c r="L86" i="348"/>
  <c r="L85" i="131"/>
  <c r="N78" i="98"/>
  <c r="L83" i="98" s="1"/>
  <c r="N78" i="79"/>
  <c r="L83" i="79" s="1"/>
  <c r="N78" i="68"/>
  <c r="L84" i="130"/>
  <c r="L85" i="208"/>
  <c r="N86" i="208" s="1"/>
  <c r="N88" i="208" s="1"/>
  <c r="D119" i="5" s="1"/>
  <c r="N79" i="342"/>
  <c r="L85" i="342" s="1"/>
  <c r="N78" i="40"/>
  <c r="L84" i="40" s="1"/>
  <c r="N77" i="309"/>
  <c r="L84" i="309" s="1"/>
  <c r="L87" i="277"/>
  <c r="L86" i="277"/>
  <c r="L85" i="250"/>
  <c r="L84" i="250"/>
  <c r="N78" i="95"/>
  <c r="N78" i="61"/>
  <c r="L85" i="61" s="1"/>
  <c r="N69" i="181"/>
  <c r="N82" i="181" s="1"/>
  <c r="L89" i="181" s="1"/>
  <c r="N77" i="290"/>
  <c r="L84" i="290" s="1"/>
  <c r="N78" i="96"/>
  <c r="L85" i="96" s="1"/>
  <c r="N78" i="45"/>
  <c r="L85" i="45" s="1"/>
  <c r="N78" i="36"/>
  <c r="N80" i="274"/>
  <c r="L86" i="274" s="1"/>
  <c r="N79" i="263"/>
  <c r="L85" i="263" s="1"/>
  <c r="N79" i="259"/>
  <c r="L84" i="259" s="1"/>
  <c r="N78" i="143"/>
  <c r="L84" i="143" s="1"/>
  <c r="N78" i="99"/>
  <c r="L85" i="99" s="1"/>
  <c r="N78" i="90"/>
  <c r="L85" i="90" s="1"/>
  <c r="N78" i="144"/>
  <c r="L85" i="144" s="1"/>
  <c r="N77" i="283"/>
  <c r="N85" i="279"/>
  <c r="N83" i="244"/>
  <c r="L90"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4" i="43"/>
  <c r="L88" i="50"/>
  <c r="L84" i="57"/>
  <c r="L86" i="347"/>
  <c r="L85" i="371"/>
  <c r="L86" i="343"/>
  <c r="L86" i="321"/>
  <c r="L84" i="323"/>
  <c r="N87" i="323" s="1"/>
  <c r="N89" i="323" s="1"/>
  <c r="D279" i="5" s="1"/>
  <c r="L86" i="250"/>
  <c r="L86" i="240"/>
  <c r="L85" i="224"/>
  <c r="N86" i="224" s="1"/>
  <c r="N88" i="224" s="1"/>
  <c r="D185" i="5" s="1"/>
  <c r="L84" i="132"/>
  <c r="L83" i="131"/>
  <c r="L83" i="127"/>
  <c r="N85" i="245"/>
  <c r="L91" i="245" s="1"/>
  <c r="L83" i="129"/>
  <c r="L84" i="129"/>
  <c r="L85" i="129"/>
  <c r="L84" i="52"/>
  <c r="L85" i="52"/>
  <c r="L83" i="52"/>
  <c r="L85" i="306"/>
  <c r="N79" i="337"/>
  <c r="N75" i="229"/>
  <c r="L80" i="229" s="1"/>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9"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7" i="274"/>
  <c r="L83" i="225"/>
  <c r="L85" i="225"/>
  <c r="N79" i="193"/>
  <c r="L85" i="193" s="1"/>
  <c r="L84" i="216"/>
  <c r="L83" i="216"/>
  <c r="L83" i="128"/>
  <c r="L83" i="125"/>
  <c r="L84" i="125"/>
  <c r="L84" i="124"/>
  <c r="L85" i="110"/>
  <c r="L86" i="364"/>
  <c r="L86" i="363"/>
  <c r="L85" i="354"/>
  <c r="L86" i="354"/>
  <c r="L84" i="354"/>
  <c r="D234" i="5"/>
  <c r="N86" i="126"/>
  <c r="N88" i="126" s="1"/>
  <c r="D116" i="5" s="1"/>
  <c r="N86" i="123"/>
  <c r="N88" i="123" s="1"/>
  <c r="D114"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3" i="24"/>
  <c r="L84" i="24"/>
  <c r="L85" i="18"/>
  <c r="L83" i="18"/>
  <c r="L85" i="15"/>
  <c r="L83" i="15"/>
  <c r="N78" i="12"/>
  <c r="L85" i="12" s="1"/>
  <c r="N69" i="183" l="1"/>
  <c r="N82" i="183" s="1"/>
  <c r="L88" i="183" s="1"/>
  <c r="N70" i="157"/>
  <c r="N83" i="157" s="1"/>
  <c r="L90" i="157" s="1"/>
  <c r="L83" i="135"/>
  <c r="L84" i="365"/>
  <c r="N87" i="253"/>
  <c r="N89" i="253" s="1"/>
  <c r="D213" i="5" s="1"/>
  <c r="N86" i="67"/>
  <c r="N88" i="67" s="1"/>
  <c r="D58" i="5" s="1"/>
  <c r="L83" i="105"/>
  <c r="N86" i="121"/>
  <c r="N88" i="121" s="1"/>
  <c r="D111" i="5" s="1"/>
  <c r="N87" i="321"/>
  <c r="N89" i="321" s="1"/>
  <c r="D277" i="5" s="1"/>
  <c r="L84" i="332"/>
  <c r="L85" i="328"/>
  <c r="L85" i="92"/>
  <c r="L86" i="328"/>
  <c r="N87" i="328" s="1"/>
  <c r="N89" i="328" s="1"/>
  <c r="D282" i="5" s="1"/>
  <c r="N79" i="313"/>
  <c r="L86" i="313" s="1"/>
  <c r="N70" i="176"/>
  <c r="N83" i="176" s="1"/>
  <c r="L88" i="176" s="1"/>
  <c r="N69" i="179"/>
  <c r="N82" i="179" s="1"/>
  <c r="L88" i="179" s="1"/>
  <c r="N70" i="266"/>
  <c r="N83" i="266" s="1"/>
  <c r="L88" i="266" s="1"/>
  <c r="N70" i="178"/>
  <c r="N83" i="178" s="1"/>
  <c r="L88" i="178" s="1"/>
  <c r="N69" i="184"/>
  <c r="N82" i="184" s="1"/>
  <c r="L88" i="184" s="1"/>
  <c r="L86" i="365"/>
  <c r="L84" i="135"/>
  <c r="N86" i="135" s="1"/>
  <c r="N88" i="135" s="1"/>
  <c r="D126" i="5" s="1"/>
  <c r="N87" i="340"/>
  <c r="N89" i="340" s="1"/>
  <c r="D294" i="5" s="1"/>
  <c r="L86" i="251"/>
  <c r="L84" i="251"/>
  <c r="N87" i="251" s="1"/>
  <c r="N89" i="251" s="1"/>
  <c r="D211" i="5" s="1"/>
  <c r="L85" i="21"/>
  <c r="L85" i="254"/>
  <c r="N86" i="7"/>
  <c r="N88" i="7" s="1"/>
  <c r="D3" i="5" s="1"/>
  <c r="L86" i="333"/>
  <c r="N87" i="333" s="1"/>
  <c r="N89" i="333" s="1"/>
  <c r="D287" i="5" s="1"/>
  <c r="L85" i="364"/>
  <c r="N87" i="364" s="1"/>
  <c r="N89" i="364" s="1"/>
  <c r="D314" i="5" s="1"/>
  <c r="L92" i="221"/>
  <c r="N89" i="50"/>
  <c r="N91" i="50" s="1"/>
  <c r="D42" i="5" s="1"/>
  <c r="L84" i="25"/>
  <c r="L100" i="260"/>
  <c r="N101" i="260" s="1"/>
  <c r="N103" i="260" s="1"/>
  <c r="D219" i="5" s="1"/>
  <c r="L83" i="25"/>
  <c r="L87" i="232"/>
  <c r="L85" i="232"/>
  <c r="L86" i="232"/>
  <c r="N64" i="297"/>
  <c r="N77" i="297" s="1"/>
  <c r="L82" i="297" s="1"/>
  <c r="N69" i="164"/>
  <c r="N82" i="164" s="1"/>
  <c r="L88" i="164" s="1"/>
  <c r="N70" i="168"/>
  <c r="N83" i="168" s="1"/>
  <c r="L90" i="168" s="1"/>
  <c r="L83" i="38"/>
  <c r="N86" i="21"/>
  <c r="N88" i="21" s="1"/>
  <c r="D13" i="5" s="1"/>
  <c r="N79" i="239"/>
  <c r="L86" i="239" s="1"/>
  <c r="N87" i="343"/>
  <c r="N89" i="343" s="1"/>
  <c r="D296" i="5" s="1"/>
  <c r="N79" i="316"/>
  <c r="L84" i="316" s="1"/>
  <c r="L83" i="42"/>
  <c r="N86" i="63"/>
  <c r="N88" i="63" s="1"/>
  <c r="D54" i="5" s="1"/>
  <c r="L85" i="27"/>
  <c r="N77" i="285"/>
  <c r="L83" i="285" s="1"/>
  <c r="N72" i="165"/>
  <c r="N85" i="165" s="1"/>
  <c r="L91" i="165" s="1"/>
  <c r="N70" i="171"/>
  <c r="N83" i="171" s="1"/>
  <c r="L90" i="171" s="1"/>
  <c r="N69" i="177"/>
  <c r="N82" i="177" s="1"/>
  <c r="L89" i="177" s="1"/>
  <c r="N70" i="268"/>
  <c r="N83" i="268" s="1"/>
  <c r="L90" i="268" s="1"/>
  <c r="N79" i="311"/>
  <c r="L84" i="311" s="1"/>
  <c r="N66" i="294"/>
  <c r="N79" i="294" s="1"/>
  <c r="L85" i="294" s="1"/>
  <c r="N79" i="319"/>
  <c r="L84" i="319" s="1"/>
  <c r="L84" i="30"/>
  <c r="L83" i="30"/>
  <c r="N86" i="30" s="1"/>
  <c r="N88" i="30" s="1"/>
  <c r="D22" i="5" s="1"/>
  <c r="L84" i="27"/>
  <c r="N79" i="318"/>
  <c r="L86" i="318" s="1"/>
  <c r="L82" i="75"/>
  <c r="N87" i="371"/>
  <c r="N89" i="371" s="1"/>
  <c r="D293" i="5" s="1"/>
  <c r="L84" i="42"/>
  <c r="L83" i="75"/>
  <c r="N86" i="131"/>
  <c r="N88" i="131" s="1"/>
  <c r="D122" i="5" s="1"/>
  <c r="L83" i="286"/>
  <c r="L82" i="284"/>
  <c r="L85" i="69"/>
  <c r="L84" i="103"/>
  <c r="L85" i="138"/>
  <c r="N86" i="58"/>
  <c r="N88" i="58" s="1"/>
  <c r="D49" i="5" s="1"/>
  <c r="L90" i="282"/>
  <c r="L85" i="363"/>
  <c r="N87" i="363" s="1"/>
  <c r="N89" i="363" s="1"/>
  <c r="D313" i="5" s="1"/>
  <c r="N86" i="124"/>
  <c r="N88" i="124" s="1"/>
  <c r="D113" i="5" s="1"/>
  <c r="L85" i="147"/>
  <c r="L85" i="142"/>
  <c r="L83" i="302"/>
  <c r="L91" i="221"/>
  <c r="N93" i="221" s="1"/>
  <c r="N95" i="221" s="1"/>
  <c r="D184" i="5" s="1"/>
  <c r="N86" i="130"/>
  <c r="N88" i="130" s="1"/>
  <c r="D121" i="5" s="1"/>
  <c r="N86" i="43"/>
  <c r="N88" i="43" s="1"/>
  <c r="D34" i="5" s="1"/>
  <c r="N85" i="74"/>
  <c r="N87" i="74" s="1"/>
  <c r="D65" i="5" s="1"/>
  <c r="L85" i="41"/>
  <c r="L85" i="262"/>
  <c r="L82" i="298"/>
  <c r="L83" i="215"/>
  <c r="L86" i="332"/>
  <c r="L83" i="92"/>
  <c r="N86" i="92" s="1"/>
  <c r="N88" i="92" s="1"/>
  <c r="D83" i="5" s="1"/>
  <c r="L83" i="102"/>
  <c r="L84" i="100"/>
  <c r="N87" i="339"/>
  <c r="N89" i="339" s="1"/>
  <c r="D292" i="5" s="1"/>
  <c r="N86" i="46"/>
  <c r="N88" i="46" s="1"/>
  <c r="D38" i="5" s="1"/>
  <c r="N87" i="327"/>
  <c r="N89" i="327" s="1"/>
  <c r="D281" i="5" s="1"/>
  <c r="N85" i="303"/>
  <c r="N87" i="303" s="1"/>
  <c r="D259" i="5" s="1"/>
  <c r="L88" i="282"/>
  <c r="L85" i="213"/>
  <c r="L84" i="147"/>
  <c r="L85" i="215"/>
  <c r="L84" i="342"/>
  <c r="L84" i="298"/>
  <c r="N90" i="219"/>
  <c r="N92" i="219" s="1"/>
  <c r="D181" i="5" s="1"/>
  <c r="N90" i="218"/>
  <c r="N92" i="218" s="1"/>
  <c r="D180" i="5" s="1"/>
  <c r="L84" i="356"/>
  <c r="L86" i="356"/>
  <c r="L84" i="38"/>
  <c r="L84" i="142"/>
  <c r="L86" i="241"/>
  <c r="L86" i="262"/>
  <c r="L85" i="241"/>
  <c r="L82" i="302"/>
  <c r="N85" i="302" s="1"/>
  <c r="N87" i="302" s="1"/>
  <c r="L84" i="346"/>
  <c r="L84" i="19"/>
  <c r="L83" i="19"/>
  <c r="L84" i="26"/>
  <c r="L86" i="256"/>
  <c r="N86" i="132"/>
  <c r="N88" i="132" s="1"/>
  <c r="D123" i="5" s="1"/>
  <c r="L85" i="336"/>
  <c r="L83" i="59"/>
  <c r="L83" i="26"/>
  <c r="L85" i="105"/>
  <c r="N86" i="105" s="1"/>
  <c r="N88" i="105" s="1"/>
  <c r="D95" i="5" s="1"/>
  <c r="N85" i="72"/>
  <c r="N87" i="72" s="1"/>
  <c r="D63" i="5" s="1"/>
  <c r="L83" i="284"/>
  <c r="L82" i="286"/>
  <c r="L84" i="102"/>
  <c r="L82" i="325"/>
  <c r="L86" i="254"/>
  <c r="L85" i="356"/>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86" i="213" s="1"/>
  <c r="N88" i="213" s="1"/>
  <c r="D175" i="5" s="1"/>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7" i="240"/>
  <c r="N89" i="240" s="1"/>
  <c r="D200" i="5" s="1"/>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7" i="183"/>
  <c r="L89" i="170"/>
  <c r="L88" i="170"/>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7" i="365"/>
  <c r="N89" i="365" s="1"/>
  <c r="D315" i="5" s="1"/>
  <c r="N86" i="129"/>
  <c r="N88" i="129" s="1"/>
  <c r="D118" i="5" s="1"/>
  <c r="L86" i="271"/>
  <c r="L88" i="249"/>
  <c r="L88" i="157"/>
  <c r="L85" i="271"/>
  <c r="L85" i="353"/>
  <c r="N86" i="16"/>
  <c r="N88" i="16" s="1"/>
  <c r="D8" i="5" s="1"/>
  <c r="L83" i="242"/>
  <c r="L84" i="362"/>
  <c r="L86" i="362"/>
  <c r="L85" i="362"/>
  <c r="L86" i="329"/>
  <c r="L85" i="329"/>
  <c r="L84" i="329"/>
  <c r="L87"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L87" i="181"/>
  <c r="L83" i="145"/>
  <c r="L89" i="157"/>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16"/>
  <c r="L85" i="344"/>
  <c r="L84" i="344"/>
  <c r="L86" i="344"/>
  <c r="L86" i="355"/>
  <c r="L84" i="355"/>
  <c r="L85" i="355"/>
  <c r="L86" i="359"/>
  <c r="L85" i="359"/>
  <c r="L84" i="359"/>
  <c r="L84" i="351"/>
  <c r="L86" i="351"/>
  <c r="L85" i="351"/>
  <c r="L85" i="313"/>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24"/>
  <c r="N88" i="24" s="1"/>
  <c r="D16" i="5" s="1"/>
  <c r="N86" i="15"/>
  <c r="N88" i="15" s="1"/>
  <c r="D7" i="5" s="1"/>
  <c r="L83" i="12"/>
  <c r="L84" i="12"/>
  <c r="L89" i="189" l="1"/>
  <c r="L86" i="294"/>
  <c r="L89" i="179"/>
  <c r="L86" i="319"/>
  <c r="N86" i="25"/>
  <c r="N88" i="25" s="1"/>
  <c r="D17" i="5" s="1"/>
  <c r="L89" i="164"/>
  <c r="N86" i="38"/>
  <c r="N88" i="38" s="1"/>
  <c r="D29" i="5" s="1"/>
  <c r="L82" i="285"/>
  <c r="L89" i="266"/>
  <c r="L84" i="285"/>
  <c r="L90" i="266"/>
  <c r="N86" i="27"/>
  <c r="N88" i="27" s="1"/>
  <c r="D19" i="5" s="1"/>
  <c r="N87" i="332"/>
  <c r="N89" i="332" s="1"/>
  <c r="D286" i="5" s="1"/>
  <c r="L86" i="316"/>
  <c r="N87" i="235"/>
  <c r="N89" i="235" s="1"/>
  <c r="D195" i="5" s="1"/>
  <c r="L89" i="178"/>
  <c r="L90" i="178"/>
  <c r="L84" i="239"/>
  <c r="L87" i="184"/>
  <c r="L85" i="239"/>
  <c r="N87" i="239" s="1"/>
  <c r="N89" i="239" s="1"/>
  <c r="D199" i="5" s="1"/>
  <c r="L89" i="184"/>
  <c r="L88" i="171"/>
  <c r="N87" i="254"/>
  <c r="N89" i="254" s="1"/>
  <c r="D214" i="5" s="1"/>
  <c r="L89" i="171"/>
  <c r="N88" i="232"/>
  <c r="N90" i="232" s="1"/>
  <c r="D192" i="5" s="1"/>
  <c r="L88" i="268"/>
  <c r="N87" i="336"/>
  <c r="N89" i="336" s="1"/>
  <c r="D290" i="5" s="1"/>
  <c r="N87" i="342"/>
  <c r="N89" i="342" s="1"/>
  <c r="D295" i="5" s="1"/>
  <c r="N85" i="286"/>
  <c r="N87" i="286" s="1"/>
  <c r="D243" i="5" s="1"/>
  <c r="L89" i="268"/>
  <c r="N91" i="268" s="1"/>
  <c r="N93" i="268" s="1"/>
  <c r="D227" i="5" s="1"/>
  <c r="L85" i="311"/>
  <c r="N86" i="42"/>
  <c r="N88" i="42" s="1"/>
  <c r="D33" i="5" s="1"/>
  <c r="L84" i="297"/>
  <c r="L86" i="311"/>
  <c r="L83" i="297"/>
  <c r="L87" i="164"/>
  <c r="N90" i="164" s="1"/>
  <c r="N92" i="164" s="1"/>
  <c r="D149" i="5" s="1"/>
  <c r="N86" i="100"/>
  <c r="N88" i="100" s="1"/>
  <c r="D90" i="5" s="1"/>
  <c r="L92" i="165"/>
  <c r="L90" i="165"/>
  <c r="N86" i="41"/>
  <c r="N88" i="41" s="1"/>
  <c r="D32" i="5" s="1"/>
  <c r="N86" i="140"/>
  <c r="N88" i="140" s="1"/>
  <c r="D132" i="5" s="1"/>
  <c r="N86" i="138"/>
  <c r="N88" i="138" s="1"/>
  <c r="D129" i="5" s="1"/>
  <c r="N85" i="284"/>
  <c r="N87" i="284" s="1"/>
  <c r="D241" i="5" s="1"/>
  <c r="L84" i="294"/>
  <c r="N87" i="294" s="1"/>
  <c r="N89" i="294" s="1"/>
  <c r="D250" i="5" s="1"/>
  <c r="L85" i="319"/>
  <c r="N87" i="319" s="1"/>
  <c r="N89" i="319" s="1"/>
  <c r="D275" i="5" s="1"/>
  <c r="L84" i="318"/>
  <c r="L87" i="177"/>
  <c r="L85" i="318"/>
  <c r="N87" i="318" s="1"/>
  <c r="N89" i="318" s="1"/>
  <c r="D274" i="5" s="1"/>
  <c r="L88" i="177"/>
  <c r="N90" i="177" s="1"/>
  <c r="N92" i="177" s="1"/>
  <c r="N91" i="249"/>
  <c r="N93" i="249" s="1"/>
  <c r="D209" i="5" s="1"/>
  <c r="N86" i="147"/>
  <c r="N88" i="147" s="1"/>
  <c r="D137" i="5" s="1"/>
  <c r="N85" i="75"/>
  <c r="N87" i="75" s="1"/>
  <c r="D66" i="5" s="1"/>
  <c r="N86" i="103"/>
  <c r="N88" i="103" s="1"/>
  <c r="D93" i="5" s="1"/>
  <c r="N86" i="69"/>
  <c r="N88" i="69" s="1"/>
  <c r="D60" i="5" s="1"/>
  <c r="N86" i="83"/>
  <c r="N88" i="83" s="1"/>
  <c r="D74" i="5" s="1"/>
  <c r="N85" i="325"/>
  <c r="N87" i="325" s="1"/>
  <c r="D280" i="5" s="1"/>
  <c r="N86" i="209"/>
  <c r="N88" i="209" s="1"/>
  <c r="D131" i="5" s="1"/>
  <c r="N86" i="99"/>
  <c r="N88" i="99" s="1"/>
  <c r="D89" i="5" s="1"/>
  <c r="N90" i="217"/>
  <c r="N92" i="217" s="1"/>
  <c r="D179" i="5" s="1"/>
  <c r="N91" i="282"/>
  <c r="N93" i="282" s="1"/>
  <c r="D239" i="5" s="1"/>
  <c r="N86" i="142"/>
  <c r="N88" i="142" s="1"/>
  <c r="D134" i="5" s="1"/>
  <c r="N86" i="80"/>
  <c r="N88" i="80" s="1"/>
  <c r="D71" i="5" s="1"/>
  <c r="N86" i="231"/>
  <c r="N88" i="231" s="1"/>
  <c r="D191" i="5" s="1"/>
  <c r="N86" i="53"/>
  <c r="N88" i="53" s="1"/>
  <c r="D45" i="5" s="1"/>
  <c r="N87" i="241"/>
  <c r="N89" i="241" s="1"/>
  <c r="D201" i="5" s="1"/>
  <c r="N87" i="264"/>
  <c r="N89" i="264" s="1"/>
  <c r="D223" i="5" s="1"/>
  <c r="L83" i="60"/>
  <c r="N86" i="9"/>
  <c r="N88" i="9" s="1"/>
  <c r="D4" i="5" s="1"/>
  <c r="N86" i="88"/>
  <c r="N88" i="88" s="1"/>
  <c r="D79" i="5" s="1"/>
  <c r="N87" i="256"/>
  <c r="N89" i="256" s="1"/>
  <c r="D215" i="5" s="1"/>
  <c r="N86" i="149"/>
  <c r="N88" i="149" s="1"/>
  <c r="D135" i="5" s="1"/>
  <c r="N86" i="102"/>
  <c r="N88" i="102" s="1"/>
  <c r="D92" i="5" s="1"/>
  <c r="N86" i="26"/>
  <c r="N88" i="26" s="1"/>
  <c r="D18" i="5" s="1"/>
  <c r="N87" i="262"/>
  <c r="N89" i="262" s="1"/>
  <c r="D221" i="5" s="1"/>
  <c r="N86" i="215"/>
  <c r="N88" i="215" s="1"/>
  <c r="D177" i="5" s="1"/>
  <c r="N87" i="238"/>
  <c r="N89" i="238" s="1"/>
  <c r="D198" i="5" s="1"/>
  <c r="N86" i="59"/>
  <c r="N88" i="59" s="1"/>
  <c r="D50" i="5" s="1"/>
  <c r="N85" i="298"/>
  <c r="N87" i="298" s="1"/>
  <c r="D254" i="5" s="1"/>
  <c r="N82" i="227"/>
  <c r="N84" i="227" s="1"/>
  <c r="D188" i="5" s="1"/>
  <c r="N86" i="33"/>
  <c r="N88" i="33" s="1"/>
  <c r="D25" i="5" s="1"/>
  <c r="N86" i="29"/>
  <c r="N88" i="29" s="1"/>
  <c r="D21" i="5" s="1"/>
  <c r="L87" i="189"/>
  <c r="N90" i="189" s="1"/>
  <c r="N92" i="189" s="1"/>
  <c r="D169" i="5" s="1"/>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8"/>
  <c r="N93" i="178" s="1"/>
  <c r="D157"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4" l="1"/>
  <c r="N92" i="184" s="1"/>
  <c r="D164" i="5" s="1"/>
  <c r="N91" i="171"/>
  <c r="N93" i="171" s="1"/>
  <c r="D156" i="5" s="1"/>
  <c r="N85" i="297"/>
  <c r="N87" i="297" s="1"/>
  <c r="D253" i="5" s="1"/>
  <c r="N93" i="165"/>
  <c r="N95" i="165" s="1"/>
  <c r="D150"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<sst xmlns="http://schemas.openxmlformats.org/spreadsheetml/2006/main" count="38555" uniqueCount="2343">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</sst>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1">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3" fontId="5" fillId="3" borderId="3" xfId="2" applyNumberFormat="1" applyFont="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SUCRE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57"/>
      <c r="B32" s="657"/>
      <c r="C32" s="657"/>
      <c r="D32" s="657"/>
      <c r="E32" s="657"/>
      <c r="F32" s="657"/>
      <c r="G32" s="657"/>
      <c r="H32" s="657"/>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57"/>
      <c r="B33" s="657"/>
      <c r="C33" s="657"/>
      <c r="D33" s="657"/>
      <c r="E33" s="657"/>
      <c r="F33" s="657"/>
      <c r="G33" s="657"/>
      <c r="H33" s="657"/>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57"/>
      <c r="B34" s="657"/>
      <c r="C34" s="657"/>
      <c r="D34" s="657"/>
      <c r="E34" s="657"/>
      <c r="F34" s="657"/>
      <c r="G34" s="657"/>
      <c r="H34" s="657"/>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57"/>
      <c r="B35" s="657"/>
      <c r="C35" s="657"/>
      <c r="D35" s="657"/>
      <c r="E35" s="657"/>
      <c r="F35" s="657"/>
      <c r="G35" s="657"/>
      <c r="H35" s="657"/>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57"/>
      <c r="B36" s="657"/>
      <c r="C36" s="657"/>
      <c r="D36" s="657"/>
      <c r="E36" s="657"/>
      <c r="F36" s="657"/>
      <c r="G36" s="657"/>
      <c r="H36" s="657"/>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57"/>
      <c r="B37" s="657"/>
      <c r="C37" s="657"/>
      <c r="D37" s="657"/>
      <c r="E37" s="657"/>
      <c r="F37" s="657"/>
      <c r="G37" s="657"/>
      <c r="H37" s="657"/>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57"/>
      <c r="B38" s="657"/>
      <c r="C38" s="657"/>
      <c r="D38" s="657"/>
      <c r="E38" s="657"/>
      <c r="F38" s="657"/>
      <c r="G38" s="657"/>
      <c r="H38" s="657"/>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activeCell="G3" sqref="G3"/>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58" t="s">
        <v>1933</v>
      </c>
      <c r="B1" s="659"/>
      <c r="C1" s="659"/>
      <c r="D1" s="660"/>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2376987.2533333334</v>
      </c>
      <c r="G3" t="s">
        <v>1064</v>
      </c>
      <c r="J3" s="1"/>
    </row>
    <row r="4" spans="1:10" ht="54" thickTop="1" thickBot="1">
      <c r="A4" s="137" t="s">
        <v>1069</v>
      </c>
      <c r="B4" s="138" t="s">
        <v>1253</v>
      </c>
      <c r="C4" s="136" t="s">
        <v>1068</v>
      </c>
      <c r="D4" s="183">
        <f>VLOOKUP('200.2'!A88,'200.2'!A37:N108,14,FALSE)</f>
        <v>252103.96974293911</v>
      </c>
      <c r="J4" s="1"/>
    </row>
    <row r="5" spans="1:10" ht="54" thickTop="1" thickBot="1">
      <c r="A5" s="137" t="s">
        <v>1070</v>
      </c>
      <c r="B5" s="138" t="s">
        <v>1254</v>
      </c>
      <c r="C5" s="139" t="s">
        <v>1071</v>
      </c>
      <c r="D5" s="183">
        <f>VLOOKUP('201.1'!A88,'201.1'!A38:N109,14,FALSE)</f>
        <v>127199.14170653909</v>
      </c>
    </row>
    <row r="6" spans="1:10" ht="54" thickTop="1" thickBot="1">
      <c r="A6" s="137" t="s">
        <v>1072</v>
      </c>
      <c r="B6" s="138" t="s">
        <v>1255</v>
      </c>
      <c r="C6" s="139" t="s">
        <v>1071</v>
      </c>
      <c r="D6" s="183">
        <f>VLOOKUP('201.2'!A88,'201.2'!A39:N110,14,FALSE)</f>
        <v>136509.92746969697</v>
      </c>
    </row>
    <row r="7" spans="1:10" ht="70.5" customHeight="1" thickTop="1" thickBot="1">
      <c r="A7" s="137" t="s">
        <v>1073</v>
      </c>
      <c r="B7" s="138" t="s">
        <v>1256</v>
      </c>
      <c r="C7" s="139" t="s">
        <v>1071</v>
      </c>
      <c r="D7" s="183">
        <f>VLOOKUP('201.3'!A88,'201.3'!A40:N111,14,FALSE)</f>
        <v>30575.904645372648</v>
      </c>
    </row>
    <row r="8" spans="1:10" ht="54" thickTop="1" thickBot="1">
      <c r="A8" s="137" t="s">
        <v>1074</v>
      </c>
      <c r="B8" s="138" t="s">
        <v>1257</v>
      </c>
      <c r="C8" s="139" t="s">
        <v>1071</v>
      </c>
      <c r="D8" s="184">
        <f>VLOOKUP('201.4'!A88,'201.4'!A41:N112,14,FALSE)</f>
        <v>55574.858969696972</v>
      </c>
    </row>
    <row r="9" spans="1:10" ht="54" thickTop="1" thickBot="1">
      <c r="A9" s="137" t="s">
        <v>1075</v>
      </c>
      <c r="B9" s="138" t="s">
        <v>1254</v>
      </c>
      <c r="C9" s="139" t="s">
        <v>1929</v>
      </c>
      <c r="D9" s="184">
        <f>VLOOKUP('201.5'!A88,'201.5'!A42:N113,14,FALSE)</f>
        <v>127199.14170653909</v>
      </c>
    </row>
    <row r="10" spans="1:10" ht="54" thickTop="1" thickBot="1">
      <c r="A10" s="137" t="s">
        <v>1076</v>
      </c>
      <c r="B10" s="138" t="s">
        <v>1255</v>
      </c>
      <c r="C10" s="139" t="s">
        <v>1929</v>
      </c>
      <c r="D10" s="184">
        <f>VLOOKUP('201.6'!A88,'201.6'!A43:N114,14,FALSE)</f>
        <v>136509.92746969697</v>
      </c>
    </row>
    <row r="11" spans="1:10" ht="54" thickTop="1" thickBot="1">
      <c r="A11" s="137" t="s">
        <v>1077</v>
      </c>
      <c r="B11" s="138" t="s">
        <v>1255</v>
      </c>
      <c r="C11" s="139" t="s">
        <v>388</v>
      </c>
      <c r="D11" s="184">
        <f>VLOOKUP('201.7'!A88,'201.7'!A44:N115,14,FALSE)</f>
        <v>133912.06415757575</v>
      </c>
    </row>
    <row r="12" spans="1:10" ht="54" thickTop="1" thickBot="1">
      <c r="A12" s="137" t="s">
        <v>1078</v>
      </c>
      <c r="B12" s="138" t="s">
        <v>1258</v>
      </c>
      <c r="C12" s="139" t="s">
        <v>233</v>
      </c>
      <c r="D12" s="184">
        <f>VLOOKUP('201.8'!A88,'201.8'!A45:N116,14,FALSE)</f>
        <v>12854.882772727271</v>
      </c>
    </row>
    <row r="13" spans="1:10" ht="54" thickTop="1" thickBot="1">
      <c r="A13" s="137" t="s">
        <v>1079</v>
      </c>
      <c r="B13" s="138" t="s">
        <v>1259</v>
      </c>
      <c r="C13" s="139" t="s">
        <v>233</v>
      </c>
      <c r="D13" s="184">
        <f>VLOOKUP('201.9'!A88,'201.9'!A46:N117,14,FALSE)</f>
        <v>12441.246409090909</v>
      </c>
    </row>
    <row r="14" spans="1:10" ht="54" thickTop="1" thickBot="1">
      <c r="A14" s="137" t="s">
        <v>1080</v>
      </c>
      <c r="B14" s="138" t="s">
        <v>1260</v>
      </c>
      <c r="C14" s="139" t="s">
        <v>144</v>
      </c>
      <c r="D14" s="184">
        <f>VLOOKUP('201.10'!A88,'201.10'!A47:N118,14,FALSE)</f>
        <v>5945.3983825757568</v>
      </c>
    </row>
    <row r="15" spans="1:10" ht="54" thickTop="1" thickBot="1">
      <c r="A15" s="137" t="s">
        <v>1081</v>
      </c>
      <c r="B15" s="138" t="s">
        <v>1261</v>
      </c>
      <c r="C15" s="139" t="s">
        <v>1082</v>
      </c>
      <c r="D15" s="184">
        <f>VLOOKUP('201.11'!A88,'201.11'!A48:N119,14,FALSE)</f>
        <v>1321.2483177570093</v>
      </c>
    </row>
    <row r="16" spans="1:10" ht="54" thickTop="1" thickBot="1">
      <c r="A16" s="137" t="s">
        <v>1083</v>
      </c>
      <c r="B16" s="138" t="s">
        <v>1262</v>
      </c>
      <c r="C16" s="139" t="s">
        <v>1929</v>
      </c>
      <c r="D16" s="184">
        <f>VLOOKUP('201.12'!A88,'201.12'!A49:N120,14,FALSE)</f>
        <v>84235.347083333341</v>
      </c>
    </row>
    <row r="17" spans="1:4" ht="64.5" thickTop="1" thickBot="1">
      <c r="A17" s="140" t="s">
        <v>1084</v>
      </c>
      <c r="B17" s="141" t="s">
        <v>1263</v>
      </c>
      <c r="C17" s="139" t="s">
        <v>1929</v>
      </c>
      <c r="D17" s="184">
        <f>VLOOKUP('201.13'!A88,'201.13'!A50:N121,14,FALSE)</f>
        <v>101466.06437500002</v>
      </c>
    </row>
    <row r="18" spans="1:4" ht="54" thickTop="1" thickBot="1">
      <c r="A18" s="137" t="s">
        <v>1085</v>
      </c>
      <c r="B18" s="138" t="s">
        <v>1264</v>
      </c>
      <c r="C18" s="139" t="s">
        <v>144</v>
      </c>
      <c r="D18" s="184">
        <f>VLOOKUP('201.14'!A88,'201.14'!A51:N122,14,FALSE)</f>
        <v>36539.300199999998</v>
      </c>
    </row>
    <row r="19" spans="1:4" ht="54" thickTop="1" thickBot="1">
      <c r="A19" s="137" t="s">
        <v>1086</v>
      </c>
      <c r="B19" s="138" t="s">
        <v>1265</v>
      </c>
      <c r="C19" s="139" t="s">
        <v>144</v>
      </c>
      <c r="D19" s="184">
        <f>VLOOKUP('201.15'!A88,'201.15'!A52:N123,14,FALSE)</f>
        <v>43288.792625000002</v>
      </c>
    </row>
    <row r="20" spans="1:4" ht="54" thickTop="1" thickBot="1">
      <c r="A20" s="137" t="s">
        <v>1087</v>
      </c>
      <c r="B20" s="138" t="s">
        <v>1266</v>
      </c>
      <c r="C20" s="139" t="s">
        <v>144</v>
      </c>
      <c r="D20" s="184">
        <f>VLOOKUP('201.16'!A88,'201.16'!A53:N124,14,FALSE)</f>
        <v>1947.3549333333335</v>
      </c>
    </row>
    <row r="21" spans="1:4" ht="54" thickTop="1" thickBot="1">
      <c r="A21" s="137" t="s">
        <v>1088</v>
      </c>
      <c r="B21" s="138" t="s">
        <v>1267</v>
      </c>
      <c r="C21" s="139" t="s">
        <v>1929</v>
      </c>
      <c r="D21" s="184">
        <f>VLOOKUP('201.17'!A88,'201.17'!A54:N125,14,FALSE)</f>
        <v>64486.558499999985</v>
      </c>
    </row>
    <row r="22" spans="1:4" ht="54" thickTop="1" thickBot="1">
      <c r="A22" s="137" t="s">
        <v>1089</v>
      </c>
      <c r="B22" s="138" t="s">
        <v>1268</v>
      </c>
      <c r="C22" s="139" t="s">
        <v>1929</v>
      </c>
      <c r="D22" s="184">
        <f>VLOOKUP('201.18'!A88,'201.18'!A55:N126,14,FALSE)</f>
        <v>64486.558499999985</v>
      </c>
    </row>
    <row r="23" spans="1:4" ht="54" thickTop="1" thickBot="1">
      <c r="A23" s="137" t="s">
        <v>1090</v>
      </c>
      <c r="B23" s="138" t="s">
        <v>1269</v>
      </c>
      <c r="C23" s="139" t="s">
        <v>144</v>
      </c>
      <c r="D23" s="184">
        <f>VLOOKUP('201.19'!A88,'201.19'!A56:N127,14,FALSE)</f>
        <v>4086.2526972222222</v>
      </c>
    </row>
    <row r="24" spans="1:4" ht="54" thickTop="1" thickBot="1">
      <c r="A24" s="137" t="s">
        <v>1091</v>
      </c>
      <c r="B24" s="138" t="s">
        <v>1270</v>
      </c>
      <c r="C24" s="139" t="s">
        <v>144</v>
      </c>
      <c r="D24" s="184">
        <f>VLOOKUP('201.20'!A88,'201.20'!A57:N128,14,FALSE)</f>
        <v>811.39788888888893</v>
      </c>
    </row>
    <row r="25" spans="1:4" ht="54" thickTop="1" thickBot="1">
      <c r="A25" s="137" t="s">
        <v>1092</v>
      </c>
      <c r="B25" s="138" t="s">
        <v>1271</v>
      </c>
      <c r="C25" s="139" t="s">
        <v>144</v>
      </c>
      <c r="D25" s="184">
        <f>VLOOKUP('201.21'!A88,'201.21'!A58:N129,14,FALSE)</f>
        <v>4858.573382722222</v>
      </c>
    </row>
    <row r="26" spans="1:4" ht="54" thickTop="1" thickBot="1">
      <c r="A26" s="137" t="s">
        <v>1509</v>
      </c>
      <c r="B26" s="138" t="s">
        <v>1497</v>
      </c>
      <c r="C26" s="139" t="s">
        <v>1929</v>
      </c>
      <c r="D26" s="184">
        <f>VLOOKUP('203.1'!A88,'203.1'!A59:N130,14,FALSE)</f>
        <v>1069489.655</v>
      </c>
    </row>
    <row r="27" spans="1:4" ht="54" thickTop="1" thickBot="1">
      <c r="A27" s="137" t="s">
        <v>1510</v>
      </c>
      <c r="B27" s="138" t="s">
        <v>1501</v>
      </c>
      <c r="C27" s="139" t="s">
        <v>1929</v>
      </c>
      <c r="D27" s="184">
        <f>VLOOKUP('203.2'!A88,'203.2'!A60:N131,14,FALSE)</f>
        <v>1285512.0687500001</v>
      </c>
    </row>
    <row r="28" spans="1:4" ht="54" thickTop="1" thickBot="1">
      <c r="A28" s="137" t="s">
        <v>1511</v>
      </c>
      <c r="B28" s="138" t="s">
        <v>1502</v>
      </c>
      <c r="C28" s="139" t="s">
        <v>1929</v>
      </c>
      <c r="D28" s="184">
        <f>VLOOKUP('203.3'!A88,'203.3'!A61:N132,14,FALSE)</f>
        <v>1439813.7928571426</v>
      </c>
    </row>
    <row r="29" spans="1:4" ht="54" thickTop="1" thickBot="1">
      <c r="A29" s="137" t="s">
        <v>1512</v>
      </c>
      <c r="B29" s="138" t="s">
        <v>1503</v>
      </c>
      <c r="C29" s="139" t="s">
        <v>1929</v>
      </c>
      <c r="D29" s="184">
        <f>VLOOKUP('203.4'!A88,'203.4'!A62:N133,14,FALSE)</f>
        <v>655684.23142857151</v>
      </c>
    </row>
    <row r="30" spans="1:4" ht="54" thickTop="1" thickBot="1">
      <c r="A30" s="137" t="s">
        <v>1513</v>
      </c>
      <c r="B30" s="138" t="s">
        <v>1504</v>
      </c>
      <c r="C30" s="139" t="s">
        <v>1929</v>
      </c>
      <c r="D30" s="184">
        <f>VLOOKUP('203.5'!A88,'203.5'!A63:N134,14,FALSE)</f>
        <v>756892.37</v>
      </c>
    </row>
    <row r="31" spans="1:4" ht="54" thickTop="1" thickBot="1">
      <c r="A31" s="137" t="s">
        <v>1514</v>
      </c>
      <c r="B31" s="138" t="s">
        <v>1505</v>
      </c>
      <c r="C31" s="139" t="s">
        <v>1929</v>
      </c>
      <c r="D31" s="184">
        <f>VLOOKUP('203.6'!A88,'203.6'!A64:N135,14,FALSE)</f>
        <v>821297.54909090907</v>
      </c>
    </row>
    <row r="32" spans="1:4" ht="54" thickTop="1" thickBot="1">
      <c r="A32" s="137" t="s">
        <v>1515</v>
      </c>
      <c r="B32" s="138" t="s">
        <v>1506</v>
      </c>
      <c r="C32" s="139" t="s">
        <v>1929</v>
      </c>
      <c r="D32" s="184">
        <f>VLOOKUP('203.7'!A88,'203.7'!A65:N136,14,FALSE)</f>
        <v>204032.31333333335</v>
      </c>
    </row>
    <row r="33" spans="1:4" ht="54" thickTop="1" thickBot="1">
      <c r="A33" s="137" t="s">
        <v>1516</v>
      </c>
      <c r="B33" s="138" t="s">
        <v>1955</v>
      </c>
      <c r="C33" s="139" t="s">
        <v>1929</v>
      </c>
      <c r="D33" s="184">
        <f>VLOOKUP('203.8'!A88,'203.8'!A66:N137,14,FALSE)</f>
        <v>353481.92749999999</v>
      </c>
    </row>
    <row r="34" spans="1:4" ht="54" thickTop="1" thickBot="1">
      <c r="A34" s="137" t="s">
        <v>1517</v>
      </c>
      <c r="B34" s="138" t="s">
        <v>1508</v>
      </c>
      <c r="C34" s="139" t="s">
        <v>1929</v>
      </c>
      <c r="D34" s="184">
        <f>VLOOKUP('203.9'!A88,'203.9'!A67:N138,14,FALSE)</f>
        <v>373818.36266666668</v>
      </c>
    </row>
    <row r="35" spans="1:4" ht="54" thickTop="1" thickBot="1">
      <c r="A35" s="137" t="s">
        <v>1518</v>
      </c>
      <c r="B35" s="138" t="s">
        <v>1498</v>
      </c>
      <c r="C35" s="139" t="s">
        <v>1929</v>
      </c>
      <c r="D35" s="184">
        <f>VLOOKUP('203.10'!A88,'203.10'!A68:N139,14,FALSE)</f>
        <v>165133.08499999999</v>
      </c>
    </row>
    <row r="36" spans="1:4" ht="54" thickTop="1" thickBot="1">
      <c r="A36" s="137" t="s">
        <v>1519</v>
      </c>
      <c r="B36" s="138" t="s">
        <v>1499</v>
      </c>
      <c r="C36" s="139" t="s">
        <v>1929</v>
      </c>
      <c r="D36" s="184">
        <f>VLOOKUP('203.11'!A88,'203.11'!A69:N140,14,FALSE)</f>
        <v>270287.41999999993</v>
      </c>
    </row>
    <row r="37" spans="1:4" ht="54" thickTop="1" thickBot="1">
      <c r="A37" s="137" t="s">
        <v>1520</v>
      </c>
      <c r="B37" s="225" t="s">
        <v>1500</v>
      </c>
      <c r="C37" s="139" t="s">
        <v>1929</v>
      </c>
      <c r="D37" s="184">
        <f>VLOOKUP('203.12'!A88,'203.12'!A70:N141,14,FALSE)</f>
        <v>280851.80190476193</v>
      </c>
    </row>
    <row r="38" spans="1:4" ht="54" thickTop="1" thickBot="1">
      <c r="A38" s="137" t="s">
        <v>1093</v>
      </c>
      <c r="B38" s="138" t="s">
        <v>1272</v>
      </c>
      <c r="C38" s="139" t="s">
        <v>388</v>
      </c>
      <c r="D38" s="184">
        <f>VLOOKUP('210.1.1'!A88,'210.1.1'!A71:N142,14,FALSE)</f>
        <v>10281.881384469696</v>
      </c>
    </row>
    <row r="39" spans="1:4" ht="54" thickTop="1" thickBot="1">
      <c r="A39" s="137" t="s">
        <v>1094</v>
      </c>
      <c r="B39" s="138" t="s">
        <v>1273</v>
      </c>
      <c r="C39" s="139" t="s">
        <v>388</v>
      </c>
      <c r="D39" s="184">
        <f>VLOOKUP('210.1.2'!A88,'210.1.2'!A72:N143,14,FALSE)</f>
        <v>2786.0813844696972</v>
      </c>
    </row>
    <row r="40" spans="1:4" ht="54" thickTop="1" thickBot="1">
      <c r="A40" s="137" t="s">
        <v>1095</v>
      </c>
      <c r="B40" s="138" t="s">
        <v>1274</v>
      </c>
      <c r="C40" s="139" t="s">
        <v>388</v>
      </c>
      <c r="D40" s="184">
        <f>VLOOKUP('210.2.1'!A90,'210.2.1'!A73:N144,14,FALSE)</f>
        <v>32148.447056818179</v>
      </c>
    </row>
    <row r="41" spans="1:4" ht="54" thickTop="1" thickBot="1">
      <c r="A41" s="137" t="s">
        <v>1096</v>
      </c>
      <c r="B41" s="138" t="s">
        <v>1275</v>
      </c>
      <c r="C41" s="139" t="s">
        <v>388</v>
      </c>
      <c r="D41" s="184">
        <f>VLOOKUP('210.2.2'!A88,'210.2.2'!A74:N145,14,FALSE)</f>
        <v>10281.881384469696</v>
      </c>
    </row>
    <row r="42" spans="1:4" ht="54" thickTop="1" thickBot="1">
      <c r="A42" s="137" t="s">
        <v>1097</v>
      </c>
      <c r="B42" s="138" t="s">
        <v>1276</v>
      </c>
      <c r="C42" s="139" t="s">
        <v>388</v>
      </c>
      <c r="D42" s="184">
        <f>VLOOKUP('210.2.3'!A91,'210.2.3'!A91:N146,14,FALSE)</f>
        <v>24652.647056818183</v>
      </c>
    </row>
    <row r="43" spans="1:4" ht="54" thickTop="1" thickBot="1">
      <c r="A43" s="137" t="s">
        <v>1098</v>
      </c>
      <c r="B43" s="138" t="s">
        <v>1277</v>
      </c>
      <c r="C43" s="139" t="s">
        <v>388</v>
      </c>
      <c r="D43" s="184">
        <f>VLOOKUP('210.2.4'!A88,'210.2.4'!A88:N147,14,FALSE)</f>
        <v>2786.0813844696972</v>
      </c>
    </row>
    <row r="44" spans="1:4" ht="54" thickTop="1" thickBot="1">
      <c r="A44" s="137" t="s">
        <v>1099</v>
      </c>
      <c r="B44" s="138" t="s">
        <v>1278</v>
      </c>
      <c r="C44" s="139" t="s">
        <v>388</v>
      </c>
      <c r="D44" s="184">
        <f>VLOOKUP('211.1'!A88,'211.1'!A88:N148,14,FALSE)</f>
        <v>6659.277920454545</v>
      </c>
    </row>
    <row r="45" spans="1:4" ht="54" thickTop="1" thickBot="1">
      <c r="A45" s="137" t="s">
        <v>1100</v>
      </c>
      <c r="B45" s="138" t="s">
        <v>1279</v>
      </c>
      <c r="C45" s="139" t="s">
        <v>388</v>
      </c>
      <c r="D45" s="184">
        <f>VLOOKUP('220.1'!A88,'220.1'!A88:N149,14,FALSE)</f>
        <v>13634.84525</v>
      </c>
    </row>
    <row r="46" spans="1:4" ht="54" thickTop="1" thickBot="1">
      <c r="A46" s="137" t="s">
        <v>1101</v>
      </c>
      <c r="B46" s="138" t="s">
        <v>1280</v>
      </c>
      <c r="C46" s="139" t="s">
        <v>388</v>
      </c>
      <c r="D46" s="184">
        <f>VLOOKUP('221.1'!A88,'221.1'!A88:N150,14,FALSE)</f>
        <v>9568.5565624999999</v>
      </c>
    </row>
    <row r="47" spans="1:4" ht="54" thickTop="1" thickBot="1">
      <c r="A47" s="137" t="s">
        <v>1102</v>
      </c>
      <c r="B47" s="138" t="s">
        <v>1281</v>
      </c>
      <c r="C47" s="139" t="s">
        <v>388</v>
      </c>
      <c r="D47" s="184">
        <f>VLOOKUP('221.2'!A88,'221.2'!A88:N151,14,FALSE)</f>
        <v>4928.6290625000001</v>
      </c>
    </row>
    <row r="48" spans="1:4" ht="64.5" thickTop="1" thickBot="1">
      <c r="A48" s="137" t="s">
        <v>1525</v>
      </c>
      <c r="B48" s="138" t="s">
        <v>1522</v>
      </c>
      <c r="C48" s="139" t="s">
        <v>233</v>
      </c>
      <c r="D48" s="184">
        <f>VLOOKUP('223.1'!A88,'223.1'!A88:N152,14,FALSE)</f>
        <v>9428.0038839999997</v>
      </c>
    </row>
    <row r="49" spans="1:4" ht="54" thickTop="1" thickBot="1">
      <c r="A49" s="137" t="s">
        <v>1526</v>
      </c>
      <c r="B49" s="138" t="s">
        <v>1523</v>
      </c>
      <c r="C49" s="139" t="s">
        <v>233</v>
      </c>
      <c r="D49" s="184">
        <f>VLOOKUP('223.2'!A88,'223.2'!A88:N153,14,FALSE)</f>
        <v>10548.603884</v>
      </c>
    </row>
    <row r="50" spans="1:4" ht="54" thickTop="1" thickBot="1">
      <c r="A50" s="137" t="s">
        <v>1527</v>
      </c>
      <c r="B50" s="138" t="s">
        <v>1524</v>
      </c>
      <c r="C50" s="139" t="s">
        <v>388</v>
      </c>
      <c r="D50" s="184">
        <f>VLOOKUP('223.3.1'!A88,'223.3.1'!A88:N154,14,FALSE)</f>
        <v>54451</v>
      </c>
    </row>
    <row r="51" spans="1:4" ht="64.5" thickTop="1" thickBot="1">
      <c r="A51" s="137" t="s">
        <v>1528</v>
      </c>
      <c r="B51" s="138" t="s">
        <v>1530</v>
      </c>
      <c r="C51" s="139" t="s">
        <v>388</v>
      </c>
      <c r="D51" s="184">
        <f>VLOOKUP('223.3.2'!A88,'223.3.2'!A88:N155,14,FALSE)</f>
        <v>211973.98935555556</v>
      </c>
    </row>
    <row r="52" spans="1:4" ht="54" thickTop="1" thickBot="1">
      <c r="A52" s="137" t="s">
        <v>1529</v>
      </c>
      <c r="B52" s="138" t="s">
        <v>1531</v>
      </c>
      <c r="C52" s="139" t="s">
        <v>388</v>
      </c>
      <c r="D52" s="184">
        <f>VLOOKUP('223.3.3'!A88,'223.3.3'!A88:N156,14,FALSE)</f>
        <v>244140.86435555556</v>
      </c>
    </row>
    <row r="53" spans="1:4" ht="54" thickTop="1" thickBot="1">
      <c r="A53" s="143" t="s">
        <v>1103</v>
      </c>
      <c r="B53" s="144" t="s">
        <v>2062</v>
      </c>
      <c r="C53" s="139" t="s">
        <v>233</v>
      </c>
      <c r="D53" s="184">
        <f>VLOOKUP('230.1'!A88,'230.1'!A88:N157,14,FALSE)</f>
        <v>3022.8976050000001</v>
      </c>
    </row>
    <row r="54" spans="1:4" ht="54" thickTop="1" thickBot="1">
      <c r="A54" s="143" t="s">
        <v>1104</v>
      </c>
      <c r="B54" s="144" t="s">
        <v>1282</v>
      </c>
      <c r="C54" s="139" t="s">
        <v>233</v>
      </c>
      <c r="D54" s="184">
        <f>VLOOKUP('231.1'!A88,'231.1'!A88:N159,14,FALSE)</f>
        <v>12167.883884000001</v>
      </c>
    </row>
    <row r="55" spans="1:4" ht="54" thickTop="1" thickBot="1">
      <c r="A55" s="143" t="s">
        <v>1105</v>
      </c>
      <c r="B55" s="144" t="s">
        <v>1532</v>
      </c>
      <c r="C55" s="139" t="s">
        <v>233</v>
      </c>
      <c r="D55" s="184">
        <f>VLOOKUP('232.1'!A88,'232.1'!A88:N160,14,FALSE)</f>
        <v>7529.1718840000003</v>
      </c>
    </row>
    <row r="56" spans="1:4" ht="54" thickTop="1" thickBot="1">
      <c r="A56" s="143" t="s">
        <v>1533</v>
      </c>
      <c r="B56" s="144" t="s">
        <v>1956</v>
      </c>
      <c r="C56" s="139" t="s">
        <v>233</v>
      </c>
      <c r="D56" s="184">
        <f>VLOOKUP('233.1'!A88,'233.1'!A88:N161,14,FALSE)</f>
        <v>12607.803884000001</v>
      </c>
    </row>
    <row r="57" spans="1:4" ht="54" thickTop="1" thickBot="1">
      <c r="A57" s="143" t="s">
        <v>1535</v>
      </c>
      <c r="B57" s="144" t="s">
        <v>1536</v>
      </c>
      <c r="C57" s="139" t="s">
        <v>233</v>
      </c>
      <c r="D57" s="184">
        <f>VLOOKUP('233.10'!A88,'233.10'!A88:N162,14,FALSE)</f>
        <v>24923.613883999999</v>
      </c>
    </row>
    <row r="58" spans="1:4" ht="54" thickTop="1" thickBot="1">
      <c r="A58" s="143" t="s">
        <v>1106</v>
      </c>
      <c r="B58" s="144" t="s">
        <v>1537</v>
      </c>
      <c r="C58" s="139" t="s">
        <v>233</v>
      </c>
      <c r="D58" s="184">
        <f>VLOOKUP('234.1'!A88,'234.1'!A88:N163,14,FALSE)</f>
        <v>1278.1349100000002</v>
      </c>
    </row>
    <row r="59" spans="1:4" ht="54" thickTop="1" thickBot="1">
      <c r="A59" s="143" t="s">
        <v>1540</v>
      </c>
      <c r="B59" s="144" t="s">
        <v>1541</v>
      </c>
      <c r="C59" s="139" t="s">
        <v>388</v>
      </c>
      <c r="D59" s="184">
        <f>VLOOKUP('235.1'!A88,'235.1'!A88:N164,14,FALSE)</f>
        <v>58778.986314285707</v>
      </c>
    </row>
    <row r="60" spans="1:4" ht="54" thickTop="1" thickBot="1">
      <c r="A60" s="145" t="s">
        <v>1542</v>
      </c>
      <c r="B60" s="144" t="s">
        <v>1543</v>
      </c>
      <c r="C60" s="139" t="s">
        <v>388</v>
      </c>
      <c r="D60" s="184">
        <f>VLOOKUP('235.10'!A88,'235.10'!A88:N165,14,FALSE)</f>
        <v>15202.986314285714</v>
      </c>
    </row>
    <row r="61" spans="1:4" ht="54" thickTop="1" thickBot="1">
      <c r="A61" s="145" t="s">
        <v>1544</v>
      </c>
      <c r="B61" s="144" t="s">
        <v>1545</v>
      </c>
      <c r="C61" s="139" t="s">
        <v>377</v>
      </c>
      <c r="D61" s="184">
        <f>VLOOKUP('235.11'!A88,'235.11'!A88:N166,14,FALSE)</f>
        <v>544.70000000000005</v>
      </c>
    </row>
    <row r="62" spans="1:4" ht="54" thickTop="1" thickBot="1">
      <c r="A62" s="145" t="s">
        <v>1546</v>
      </c>
      <c r="B62" s="144" t="s">
        <v>1957</v>
      </c>
      <c r="C62" s="139" t="s">
        <v>388</v>
      </c>
      <c r="D62" s="184">
        <f>VLOOKUP('236.1'!A88,'236.1'!A88:N167,14,FALSE)</f>
        <v>109322.98631428571</v>
      </c>
    </row>
    <row r="63" spans="1:4" ht="54" thickTop="1" thickBot="1">
      <c r="A63" s="145" t="s">
        <v>1549</v>
      </c>
      <c r="B63" s="144" t="s">
        <v>1958</v>
      </c>
      <c r="C63" s="139" t="s">
        <v>388</v>
      </c>
      <c r="D63" s="184">
        <f>VLOOKUP('236.10'!A87,'236.10'!A87:N168,14,FALSE)</f>
        <v>15202.986314285714</v>
      </c>
    </row>
    <row r="64" spans="1:4" ht="54" thickTop="1" thickBot="1">
      <c r="A64" s="145" t="s">
        <v>1550</v>
      </c>
      <c r="B64" s="146" t="s">
        <v>1551</v>
      </c>
      <c r="C64" s="180" t="s">
        <v>377</v>
      </c>
      <c r="D64" s="184">
        <f>VLOOKUP('236.11'!A88,'236.11'!A88:N169,14,FALSE)</f>
        <v>1176.5</v>
      </c>
    </row>
    <row r="65" spans="1:4" ht="54" thickTop="1" thickBot="1">
      <c r="A65" s="143" t="s">
        <v>1107</v>
      </c>
      <c r="B65" s="144" t="s">
        <v>1283</v>
      </c>
      <c r="C65" s="139" t="s">
        <v>233</v>
      </c>
      <c r="D65" s="184">
        <f>VLOOKUP('310.1'!A87,'310.1'!A87:N170,14,FALSE)</f>
        <v>910.33764250000002</v>
      </c>
    </row>
    <row r="66" spans="1:4" ht="54" thickTop="1" thickBot="1">
      <c r="A66" s="143" t="s">
        <v>1108</v>
      </c>
      <c r="B66" s="144" t="s">
        <v>1284</v>
      </c>
      <c r="C66" s="139" t="s">
        <v>388</v>
      </c>
      <c r="D66" s="184">
        <f>VLOOKUP('311.1'!A87,'311.1'!A87:N171,14,FALSE)</f>
        <v>77414.96157777778</v>
      </c>
    </row>
    <row r="67" spans="1:4" ht="54" thickTop="1" thickBot="1">
      <c r="A67" s="143" t="s">
        <v>1109</v>
      </c>
      <c r="B67" s="144" t="s">
        <v>1285</v>
      </c>
      <c r="C67" s="139" t="s">
        <v>1082</v>
      </c>
      <c r="D67" s="184">
        <f>VLOOKUP('312.1'!A88,'312.1'!A88:N172,14,FALSE)</f>
        <v>7281.3</v>
      </c>
    </row>
    <row r="68" spans="1:4" ht="54" thickTop="1" thickBot="1">
      <c r="A68" s="143" t="s">
        <v>1110</v>
      </c>
      <c r="B68" s="144" t="s">
        <v>1286</v>
      </c>
      <c r="C68" s="139" t="s">
        <v>1082</v>
      </c>
      <c r="D68" s="184">
        <f>VLOOKUP('312.2'!A88,'312.2'!A88:N173,14,FALSE)</f>
        <v>4620.2</v>
      </c>
    </row>
    <row r="69" spans="1:4" ht="54" thickTop="1" thickBot="1">
      <c r="A69" s="143" t="s">
        <v>1111</v>
      </c>
      <c r="B69" s="144" t="s">
        <v>1287</v>
      </c>
      <c r="C69" s="139" t="s">
        <v>1548</v>
      </c>
      <c r="D69" s="184">
        <f>VLOOKUP('312.3'!A87,'312.3'!A87:N174,14,FALSE)</f>
        <v>1678.8720000000001</v>
      </c>
    </row>
    <row r="70" spans="1:4" ht="54" thickTop="1" thickBot="1">
      <c r="A70" s="143" t="s">
        <v>1112</v>
      </c>
      <c r="B70" s="144" t="s">
        <v>1288</v>
      </c>
      <c r="C70" s="139" t="s">
        <v>388</v>
      </c>
      <c r="D70" s="185">
        <f>VLOOKUP('312.4'!A88,'312.4'!A88:N175,14,FALSE)</f>
        <v>78333.835233333331</v>
      </c>
    </row>
    <row r="71" spans="1:4" ht="54" thickTop="1" thickBot="1">
      <c r="A71" s="143" t="s">
        <v>1113</v>
      </c>
      <c r="B71" s="144" t="s">
        <v>1553</v>
      </c>
      <c r="C71" s="139" t="s">
        <v>388</v>
      </c>
      <c r="D71" s="185">
        <f>VLOOKUP('320.1'!A88,'320.1'!A88:N176,14,FALSE)</f>
        <v>136044.08523333335</v>
      </c>
    </row>
    <row r="72" spans="1:4" ht="54" thickTop="1" thickBot="1">
      <c r="A72" s="143" t="s">
        <v>1114</v>
      </c>
      <c r="B72" s="144" t="s">
        <v>1554</v>
      </c>
      <c r="C72" s="139" t="s">
        <v>388</v>
      </c>
      <c r="D72" s="185">
        <f>VLOOKUP('320.2'!A88,'320.2'!A88:N177,14,FALSE)</f>
        <v>199233.18523333332</v>
      </c>
    </row>
    <row r="73" spans="1:4" ht="54" thickTop="1" thickBot="1">
      <c r="A73" s="143" t="s">
        <v>1557</v>
      </c>
      <c r="B73" s="144" t="s">
        <v>1558</v>
      </c>
      <c r="C73" s="139" t="s">
        <v>388</v>
      </c>
      <c r="D73" s="185">
        <f>VLOOKUP('320.3'!A88,'320.3'!A88:N178,14,FALSE)</f>
        <v>216133.18523333332</v>
      </c>
    </row>
    <row r="74" spans="1:4" ht="54" thickTop="1" thickBot="1">
      <c r="A74" s="143" t="s">
        <v>1559</v>
      </c>
      <c r="B74" s="144" t="s">
        <v>1560</v>
      </c>
      <c r="C74" s="139" t="s">
        <v>388</v>
      </c>
      <c r="D74" s="185">
        <f>VLOOKUP('320.4'!A88,'320.4'!A88:N179,14,FALSE)</f>
        <v>151028.5465</v>
      </c>
    </row>
    <row r="75" spans="1:4" ht="54" thickTop="1" thickBot="1">
      <c r="A75" s="143" t="s">
        <v>1561</v>
      </c>
      <c r="B75" s="144" t="s">
        <v>1562</v>
      </c>
      <c r="C75" s="139" t="s">
        <v>388</v>
      </c>
      <c r="D75" s="185">
        <f>VLOOKUP('320.5'!A88,'320.5'!A88:N180,14,FALSE)</f>
        <v>214217.64649999997</v>
      </c>
    </row>
    <row r="76" spans="1:4" ht="54" thickTop="1" thickBot="1">
      <c r="A76" s="143" t="s">
        <v>1563</v>
      </c>
      <c r="B76" s="144" t="s">
        <v>1564</v>
      </c>
      <c r="C76" s="139" t="s">
        <v>388</v>
      </c>
      <c r="D76" s="185">
        <f>VLOOKUP('320.6'!A88,'320.6'!A88:N181,14,FALSE)</f>
        <v>231117.64649999997</v>
      </c>
    </row>
    <row r="77" spans="1:4" ht="54" thickTop="1" thickBot="1">
      <c r="A77" s="143" t="s">
        <v>1115</v>
      </c>
      <c r="B77" s="144" t="s">
        <v>1565</v>
      </c>
      <c r="C77" s="139" t="s">
        <v>388</v>
      </c>
      <c r="D77" s="185">
        <f>VLOOKUP('330.1'!A88,'330.1'!A88:N182,14,FALSE)</f>
        <v>110682.25523333334</v>
      </c>
    </row>
    <row r="78" spans="1:4" ht="54" thickTop="1" thickBot="1">
      <c r="A78" s="145" t="s">
        <v>1116</v>
      </c>
      <c r="B78" s="144" t="s">
        <v>1566</v>
      </c>
      <c r="C78" s="139" t="s">
        <v>388</v>
      </c>
      <c r="D78" s="185">
        <f>VLOOKUP('330.2'!A88,'330.1'!A88:N183,14,FALSE)</f>
        <v>110682.25523333334</v>
      </c>
    </row>
    <row r="79" spans="1:4" ht="54" thickTop="1" thickBot="1">
      <c r="A79" s="145" t="s">
        <v>1567</v>
      </c>
      <c r="B79" s="146" t="s">
        <v>1568</v>
      </c>
      <c r="C79" s="139" t="s">
        <v>388</v>
      </c>
      <c r="D79" s="185">
        <f>VLOOKUP('330.3'!A88,'330.3'!A88:N184,14,FALSE)</f>
        <v>94289.255233333344</v>
      </c>
    </row>
    <row r="80" spans="1:4" ht="54" thickTop="1" thickBot="1">
      <c r="A80" s="145" t="s">
        <v>1569</v>
      </c>
      <c r="B80" s="146" t="s">
        <v>1570</v>
      </c>
      <c r="C80" s="139" t="s">
        <v>388</v>
      </c>
      <c r="D80" s="185">
        <f>VLOOKUP('330.4'!A88,'330.4'!A88:N185,14,FALSE)</f>
        <v>125666.71650000002</v>
      </c>
    </row>
    <row r="81" spans="1:4" ht="54" thickTop="1" thickBot="1">
      <c r="A81" s="145" t="s">
        <v>1571</v>
      </c>
      <c r="B81" s="146" t="s">
        <v>1572</v>
      </c>
      <c r="C81" s="139" t="s">
        <v>388</v>
      </c>
      <c r="D81" s="185">
        <f>VLOOKUP('330.5'!A88,'330.5'!A88:N186,14,FALSE)</f>
        <v>129726.0965</v>
      </c>
    </row>
    <row r="82" spans="1:4" ht="54" thickTop="1" thickBot="1">
      <c r="A82" s="145" t="s">
        <v>1573</v>
      </c>
      <c r="B82" s="146" t="s">
        <v>1574</v>
      </c>
      <c r="C82" s="139" t="s">
        <v>388</v>
      </c>
      <c r="D82" s="185">
        <f>VLOOKUP('330.6'!A88,'330.6'!A88:N187,14,FALSE)</f>
        <v>109273.71649999998</v>
      </c>
    </row>
    <row r="83" spans="1:4" ht="54" thickTop="1" thickBot="1">
      <c r="A83" s="143" t="s">
        <v>1117</v>
      </c>
      <c r="B83" s="144" t="s">
        <v>1575</v>
      </c>
      <c r="C83" s="139" t="s">
        <v>388</v>
      </c>
      <c r="D83" s="185">
        <f>VLOOKUP('340.1'!A88,'340.1'!A88:N188,14,FALSE)</f>
        <v>112386.87784999999</v>
      </c>
    </row>
    <row r="84" spans="1:4" ht="54" thickTop="1" thickBot="1">
      <c r="A84" s="143" t="s">
        <v>1118</v>
      </c>
      <c r="B84" s="144" t="s">
        <v>1576</v>
      </c>
      <c r="C84" s="139" t="s">
        <v>388</v>
      </c>
      <c r="D84" s="185">
        <f>VLOOKUP('340.2'!A88,'340.2'!A88:N190,14,FALSE)</f>
        <v>96624.37784999999</v>
      </c>
    </row>
    <row r="85" spans="1:4" ht="54" thickTop="1" thickBot="1">
      <c r="A85" s="143" t="s">
        <v>1119</v>
      </c>
      <c r="B85" s="144" t="s">
        <v>1577</v>
      </c>
      <c r="C85" s="139" t="s">
        <v>388</v>
      </c>
      <c r="D85" s="185">
        <f>VLOOKUP('340.3'!A88,'340.3'!A88:N191,14,FALSE)</f>
        <v>96624.37784999999</v>
      </c>
    </row>
    <row r="86" spans="1:4" ht="54" thickTop="1" thickBot="1">
      <c r="A86" s="143" t="s">
        <v>1578</v>
      </c>
      <c r="B86" s="144" t="s">
        <v>2127</v>
      </c>
      <c r="C86" s="139" t="s">
        <v>388</v>
      </c>
      <c r="D86" s="185">
        <f>VLOOKUP('350.1'!A88,'350.1'!A88:N192,14,FALSE)</f>
        <v>158590.93856666668</v>
      </c>
    </row>
    <row r="87" spans="1:4" ht="54" thickTop="1" thickBot="1">
      <c r="A87" s="203" t="s">
        <v>1579</v>
      </c>
      <c r="B87" s="144" t="s">
        <v>2128</v>
      </c>
      <c r="C87" s="139" t="s">
        <v>388</v>
      </c>
      <c r="D87" s="185">
        <f>VLOOKUP('350.2'!A88,'350.2'!A88:N193,14,FALSE)</f>
        <v>162650.31856666668</v>
      </c>
    </row>
    <row r="88" spans="1:4" ht="54" thickTop="1" thickBot="1">
      <c r="A88" s="145" t="s">
        <v>1580</v>
      </c>
      <c r="B88" s="146" t="s">
        <v>1581</v>
      </c>
      <c r="C88" s="139" t="s">
        <v>388</v>
      </c>
      <c r="D88" s="185">
        <f>VLOOKUP('350.3'!A88,'350.3'!A88:N194,14,FALSE)</f>
        <v>158590.93856666668</v>
      </c>
    </row>
    <row r="89" spans="1:4" ht="54" thickTop="1" thickBot="1">
      <c r="A89" s="143" t="s">
        <v>1582</v>
      </c>
      <c r="B89" s="144" t="s">
        <v>1583</v>
      </c>
      <c r="C89" s="139" t="s">
        <v>388</v>
      </c>
      <c r="D89" s="185">
        <f>VLOOKUP('350.4'!A88,'350.4'!A88:N195,14,FALSE)</f>
        <v>162650.31856666668</v>
      </c>
    </row>
    <row r="90" spans="1:4" ht="54" thickTop="1" thickBot="1">
      <c r="A90" s="145" t="s">
        <v>1584</v>
      </c>
      <c r="B90" s="146" t="s">
        <v>1585</v>
      </c>
      <c r="C90" s="139" t="s">
        <v>388</v>
      </c>
      <c r="D90" s="185">
        <f>VLOOKUP('350.10'!A88,'350.10'!A88:N196,14,FALSE)</f>
        <v>109567.93856666668</v>
      </c>
    </row>
    <row r="91" spans="1:4" ht="54" thickTop="1" thickBot="1">
      <c r="A91" s="145" t="s">
        <v>1586</v>
      </c>
      <c r="B91" s="146" t="s">
        <v>1587</v>
      </c>
      <c r="C91" s="139" t="s">
        <v>388</v>
      </c>
      <c r="D91" s="185">
        <f>VLOOKUP('350.11'!A88,'350.11'!A88:N197,14,FALSE)</f>
        <v>113627.31856666668</v>
      </c>
    </row>
    <row r="92" spans="1:4" ht="54" thickTop="1" thickBot="1">
      <c r="A92" s="145" t="s">
        <v>1588</v>
      </c>
      <c r="B92" s="146" t="s">
        <v>1589</v>
      </c>
      <c r="C92" s="139" t="s">
        <v>388</v>
      </c>
      <c r="D92" s="185">
        <f>VLOOKUP('350.12'!A88,'350.12'!A88:N198,14,FALSE)</f>
        <v>109567.93856666668</v>
      </c>
    </row>
    <row r="93" spans="1:4" ht="54" thickTop="1" thickBot="1">
      <c r="A93" s="145" t="s">
        <v>1590</v>
      </c>
      <c r="B93" s="146" t="s">
        <v>1591</v>
      </c>
      <c r="C93" s="139" t="s">
        <v>388</v>
      </c>
      <c r="D93" s="185">
        <f>VLOOKUP('350.13'!A88,'350.13'!A88:N199,14,FALSE)</f>
        <v>113627.31856666668</v>
      </c>
    </row>
    <row r="94" spans="1:4" ht="54" thickTop="1" thickBot="1">
      <c r="A94" s="143" t="s">
        <v>1592</v>
      </c>
      <c r="B94" s="144" t="s">
        <v>1593</v>
      </c>
      <c r="C94" s="139" t="s">
        <v>1082</v>
      </c>
      <c r="D94" s="185">
        <f>VLOOKUP('350.14'!A88,'350.14'!A88:N200,14,FALSE)</f>
        <v>544.70000000000005</v>
      </c>
    </row>
    <row r="95" spans="1:4" ht="54" thickTop="1" thickBot="1">
      <c r="A95" s="145" t="s">
        <v>1594</v>
      </c>
      <c r="B95" s="146" t="s">
        <v>1595</v>
      </c>
      <c r="C95" s="139" t="s">
        <v>388</v>
      </c>
      <c r="D95" s="185">
        <f>VLOOKUP('351.1'!A88,'351.1'!A88:N201,14,FALSE)</f>
        <v>162650.31856666668</v>
      </c>
    </row>
    <row r="96" spans="1:4" ht="54" thickTop="1" thickBot="1">
      <c r="A96" s="145" t="s">
        <v>1596</v>
      </c>
      <c r="B96" s="146" t="s">
        <v>1597</v>
      </c>
      <c r="C96" s="139" t="s">
        <v>388</v>
      </c>
      <c r="D96" s="185">
        <f>VLOOKUP('351.2'!A88,'351.2'!A88:N202,14,FALSE)</f>
        <v>162650.31856666668</v>
      </c>
    </row>
    <row r="97" spans="1:4" ht="54" thickTop="1" thickBot="1">
      <c r="A97" s="145" t="s">
        <v>1598</v>
      </c>
      <c r="B97" s="146" t="s">
        <v>1599</v>
      </c>
      <c r="C97" s="139" t="s">
        <v>388</v>
      </c>
      <c r="D97" s="185">
        <f>VLOOKUP('351.10'!A88,'351.10'!A88:N203,14,FALSE)</f>
        <v>113627.31856666668</v>
      </c>
    </row>
    <row r="98" spans="1:4" ht="54" thickTop="1" thickBot="1">
      <c r="A98" s="145" t="s">
        <v>1600</v>
      </c>
      <c r="B98" s="146" t="s">
        <v>1601</v>
      </c>
      <c r="C98" s="139" t="s">
        <v>388</v>
      </c>
      <c r="D98" s="185">
        <f>VLOOKUP('351.11'!A88,'351.11'!A88:N204,14,FALSE)</f>
        <v>113627.31856666668</v>
      </c>
    </row>
    <row r="99" spans="1:4" ht="54" thickTop="1" thickBot="1">
      <c r="A99" s="145" t="s">
        <v>1602</v>
      </c>
      <c r="B99" s="146" t="s">
        <v>1603</v>
      </c>
      <c r="C99" s="139" t="s">
        <v>1082</v>
      </c>
      <c r="D99" s="185">
        <f>VLOOKUP('351.12'!A88,'351.12'!A88:N205,14,FALSE)</f>
        <v>544.70000000000005</v>
      </c>
    </row>
    <row r="100" spans="1:4" ht="54" thickTop="1" thickBot="1">
      <c r="A100" s="145" t="s">
        <v>1606</v>
      </c>
      <c r="B100" s="146" t="s">
        <v>1604</v>
      </c>
      <c r="C100" s="139" t="s">
        <v>1082</v>
      </c>
      <c r="D100" s="185">
        <f>VLOOKUP('410.1'!A88,'410.1'!A88:N206,14,FALSE)</f>
        <v>2039.7</v>
      </c>
    </row>
    <row r="101" spans="1:4" ht="54" thickTop="1" thickBot="1">
      <c r="A101" s="145" t="s">
        <v>1607</v>
      </c>
      <c r="B101" s="146" t="s">
        <v>1605</v>
      </c>
      <c r="C101" s="139" t="s">
        <v>1082</v>
      </c>
      <c r="D101" s="185">
        <f>VLOOKUP('410.2'!A88,'410.2'!A88:N207,14,FALSE)</f>
        <v>1951.3</v>
      </c>
    </row>
    <row r="102" spans="1:4" ht="54" thickTop="1" thickBot="1">
      <c r="A102" s="145" t="s">
        <v>1609</v>
      </c>
      <c r="B102" s="146" t="s">
        <v>1608</v>
      </c>
      <c r="C102" s="139" t="s">
        <v>377</v>
      </c>
      <c r="D102" s="185">
        <f>VLOOKUP('410.3'!A88,'410.3'!A88:N208,14,FALSE)</f>
        <v>2408.9</v>
      </c>
    </row>
    <row r="103" spans="1:4" ht="54" thickTop="1" thickBot="1">
      <c r="A103" s="145" t="s">
        <v>1611</v>
      </c>
      <c r="B103" s="146" t="s">
        <v>1610</v>
      </c>
      <c r="C103" s="139" t="s">
        <v>1548</v>
      </c>
      <c r="D103" s="185">
        <f>VLOOKUP('411.1'!A88,'411.1'!A88:N209,14,FALSE)</f>
        <v>2359.5</v>
      </c>
    </row>
    <row r="104" spans="1:4" ht="54" thickTop="1" thickBot="1">
      <c r="A104" s="143" t="s">
        <v>1120</v>
      </c>
      <c r="B104" s="144" t="s">
        <v>2064</v>
      </c>
      <c r="C104" s="139" t="s">
        <v>1548</v>
      </c>
      <c r="D104" s="185">
        <f>VLOOKUP('411.2'!A88,'411.2'!A88:N210,14,FALSE)</f>
        <v>4993.3</v>
      </c>
    </row>
    <row r="105" spans="1:4" ht="54" thickTop="1" thickBot="1">
      <c r="A105" s="143" t="s">
        <v>1121</v>
      </c>
      <c r="B105" s="144" t="s">
        <v>2160</v>
      </c>
      <c r="C105" s="139" t="s">
        <v>1548</v>
      </c>
      <c r="D105" s="185">
        <f>VLOOKUP('411.3'!A88,'411.3'!A88:N211,14,FALSE)</f>
        <v>5200</v>
      </c>
    </row>
    <row r="106" spans="1:4" ht="54" thickTop="1" thickBot="1">
      <c r="A106" s="143" t="s">
        <v>1612</v>
      </c>
      <c r="B106" s="144" t="s">
        <v>2161</v>
      </c>
      <c r="C106" s="139" t="s">
        <v>1548</v>
      </c>
      <c r="D106" s="185">
        <f>VLOOKUP('411.4'!A88,'411.4'!A88:N212,14,FALSE)</f>
        <v>2212.6</v>
      </c>
    </row>
    <row r="107" spans="1:4" ht="54" thickTop="1" thickBot="1">
      <c r="A107" s="143" t="s">
        <v>1619</v>
      </c>
      <c r="B107" s="199" t="s">
        <v>1690</v>
      </c>
      <c r="C107" s="139" t="s">
        <v>1082</v>
      </c>
      <c r="D107" s="185">
        <f>VLOOKUP('413.1'!A88,'413.1'!A88:N213,14,FALSE)</f>
        <v>2100.8000000000002</v>
      </c>
    </row>
    <row r="108" spans="1:4" ht="54" thickTop="1" thickBot="1">
      <c r="A108" s="143" t="s">
        <v>1621</v>
      </c>
      <c r="B108" s="144" t="s">
        <v>1691</v>
      </c>
      <c r="C108" s="139" t="s">
        <v>1082</v>
      </c>
      <c r="D108" s="185">
        <f>VLOOKUP('413.2'!A88,'413.2'!A88:N214,14,FALSE)</f>
        <v>2198.3000000000002</v>
      </c>
    </row>
    <row r="109" spans="1:4" ht="54" thickTop="1" thickBot="1">
      <c r="A109" s="143" t="s">
        <v>1623</v>
      </c>
      <c r="B109" s="144" t="s">
        <v>1692</v>
      </c>
      <c r="C109" s="139" t="s">
        <v>1082</v>
      </c>
      <c r="D109" s="185">
        <f>VLOOKUP('413.3'!A88,'413.3'!A88:N215,14,FALSE)</f>
        <v>2221.6999999999998</v>
      </c>
    </row>
    <row r="110" spans="1:4" ht="54" thickTop="1" thickBot="1">
      <c r="A110" s="143" t="s">
        <v>1122</v>
      </c>
      <c r="B110" s="144" t="s">
        <v>1289</v>
      </c>
      <c r="C110" s="139" t="s">
        <v>1082</v>
      </c>
      <c r="D110" s="185">
        <f>VLOOKUP('414.1'!A88,'414.1'!A88:N216,14,FALSE)</f>
        <v>2301</v>
      </c>
    </row>
    <row r="111" spans="1:4" ht="54" thickTop="1" thickBot="1">
      <c r="A111" s="143" t="s">
        <v>1123</v>
      </c>
      <c r="B111" s="144" t="s">
        <v>2065</v>
      </c>
      <c r="C111" s="139" t="s">
        <v>1082</v>
      </c>
      <c r="D111" s="185">
        <f>VLOOKUP('414.2'!A88,'414.2'!A88:N217,14,FALSE)</f>
        <v>3424.2000000000003</v>
      </c>
    </row>
    <row r="112" spans="1:4" ht="54" thickTop="1" thickBot="1">
      <c r="A112" s="143" t="s">
        <v>1124</v>
      </c>
      <c r="B112" s="144" t="s">
        <v>2066</v>
      </c>
      <c r="C112" s="139" t="s">
        <v>1082</v>
      </c>
      <c r="D112" s="185">
        <f>VLOOKUP('414.3'!A88,'414.3'!A88:N218,14,FALSE)</f>
        <v>3424.2000000000003</v>
      </c>
    </row>
    <row r="113" spans="1:4" ht="54" thickTop="1" thickBot="1">
      <c r="A113" s="143" t="s">
        <v>1125</v>
      </c>
      <c r="B113" s="144" t="s">
        <v>1290</v>
      </c>
      <c r="C113" s="139" t="s">
        <v>1082</v>
      </c>
      <c r="D113" s="185">
        <f>VLOOKUP('414.4'!A88,'414.4'!A88:N219,14,FALSE)</f>
        <v>3604.9</v>
      </c>
    </row>
    <row r="114" spans="1:4" ht="54" thickTop="1" thickBot="1">
      <c r="A114" s="143" t="s">
        <v>1126</v>
      </c>
      <c r="B114" s="144" t="s">
        <v>1291</v>
      </c>
      <c r="C114" s="139" t="s">
        <v>1082</v>
      </c>
      <c r="D114" s="185">
        <f>VLOOKUP('414.5'!A88,'414.5'!A88:N220,14,FALSE)</f>
        <v>3785.6</v>
      </c>
    </row>
    <row r="115" spans="1:4" ht="54" thickTop="1" thickBot="1">
      <c r="A115" s="143" t="s">
        <v>1630</v>
      </c>
      <c r="B115" s="144" t="s">
        <v>2162</v>
      </c>
      <c r="C115" s="139" t="s">
        <v>1082</v>
      </c>
      <c r="D115" s="185">
        <f>VLOOKUP('414.6'!A88,'414.6'!A88:N221,14,FALSE)</f>
        <v>3785.6</v>
      </c>
    </row>
    <row r="116" spans="1:4" ht="54" thickTop="1" thickBot="1">
      <c r="A116" s="143" t="s">
        <v>1127</v>
      </c>
      <c r="B116" s="144" t="s">
        <v>2067</v>
      </c>
      <c r="C116" s="139" t="s">
        <v>1548</v>
      </c>
      <c r="D116" s="185">
        <f>VLOOKUP('415.1'!A88,'415.1'!A88:N222,14,FALSE)</f>
        <v>3243.5</v>
      </c>
    </row>
    <row r="117" spans="1:4" ht="54" thickTop="1" thickBot="1">
      <c r="A117" s="143" t="s">
        <v>1128</v>
      </c>
      <c r="B117" s="144" t="s">
        <v>2164</v>
      </c>
      <c r="C117" s="139" t="s">
        <v>233</v>
      </c>
      <c r="D117" s="185">
        <f>VLOOKUP('420.1'!A87,'420.1'!A87:N223,14,FALSE)</f>
        <v>3032.8397709999999</v>
      </c>
    </row>
    <row r="118" spans="1:4" ht="54" thickTop="1" thickBot="1">
      <c r="A118" s="143" t="s">
        <v>1129</v>
      </c>
      <c r="B118" s="144" t="s">
        <v>2163</v>
      </c>
      <c r="C118" s="148" t="s">
        <v>233</v>
      </c>
      <c r="D118" s="185">
        <f>VLOOKUP('420.2 '!A88,'420.2 '!A59:N107,14,FALSE)</f>
        <v>4928.2397709999996</v>
      </c>
    </row>
    <row r="119" spans="1:4" ht="54" thickTop="1" thickBot="1">
      <c r="A119" s="143" t="s">
        <v>1635</v>
      </c>
      <c r="B119" s="144" t="s">
        <v>1636</v>
      </c>
      <c r="C119" s="139" t="s">
        <v>233</v>
      </c>
      <c r="D119" s="185">
        <f>VLOOKUP('420.3'!A88,'420.3'!A88:N225,14,FALSE)</f>
        <v>3880.0497709999995</v>
      </c>
    </row>
    <row r="120" spans="1:4" ht="54" thickTop="1" thickBot="1">
      <c r="A120" s="143" t="s">
        <v>1130</v>
      </c>
      <c r="B120" s="144" t="s">
        <v>1292</v>
      </c>
      <c r="C120" s="139" t="s">
        <v>233</v>
      </c>
      <c r="D120" s="185">
        <f>VLOOKUP('421.1'!A88,'421.1'!A88:N226,14,FALSE)</f>
        <v>2425.739771</v>
      </c>
    </row>
    <row r="121" spans="1:4" ht="54" thickTop="1" thickBot="1">
      <c r="A121" s="143" t="s">
        <v>1131</v>
      </c>
      <c r="B121" s="144" t="s">
        <v>1293</v>
      </c>
      <c r="C121" s="139" t="s">
        <v>233</v>
      </c>
      <c r="D121" s="185">
        <f>VLOOKUP('421.2'!A88,'421.2'!A88:N227,14,FALSE)</f>
        <v>1373.9097710000001</v>
      </c>
    </row>
    <row r="122" spans="1:4" ht="54" thickTop="1" thickBot="1">
      <c r="A122" s="143" t="s">
        <v>1132</v>
      </c>
      <c r="B122" s="144" t="s">
        <v>2068</v>
      </c>
      <c r="C122" s="139" t="s">
        <v>233</v>
      </c>
      <c r="D122" s="185">
        <f>VLOOKUP('421.3'!A88,'421.3'!A88:N228,14,FALSE)</f>
        <v>1307.219771</v>
      </c>
    </row>
    <row r="123" spans="1:4" ht="54" thickTop="1" thickBot="1">
      <c r="A123" s="143" t="s">
        <v>1133</v>
      </c>
      <c r="B123" s="144" t="s">
        <v>2069</v>
      </c>
      <c r="C123" s="139" t="s">
        <v>233</v>
      </c>
      <c r="D123" s="185">
        <f>VLOOKUP('421.4'!A88,'421.4'!A88:N229,14,FALSE)</f>
        <v>1572.809771</v>
      </c>
    </row>
    <row r="124" spans="1:4" ht="54" thickTop="1" thickBot="1">
      <c r="A124" s="143" t="s">
        <v>1640</v>
      </c>
      <c r="B124" s="146" t="s">
        <v>1641</v>
      </c>
      <c r="C124" s="139" t="s">
        <v>233</v>
      </c>
      <c r="D124" s="185">
        <f>VLOOKUP('430.1.1'!A87,'430.1.1'!A87:N230,14,FALSE)</f>
        <v>7156.6912706249996</v>
      </c>
    </row>
    <row r="125" spans="1:4" ht="54" thickTop="1" thickBot="1">
      <c r="A125" s="143" t="s">
        <v>1642</v>
      </c>
      <c r="B125" s="144" t="s">
        <v>1643</v>
      </c>
      <c r="C125" s="139" t="s">
        <v>233</v>
      </c>
      <c r="D125" s="185">
        <f>VLOOKUP('430.1.2'!A88,'430.1.2'!A88:N231,14,FALSE)</f>
        <v>5877.3274706249995</v>
      </c>
    </row>
    <row r="126" spans="1:4" ht="54" thickTop="1" thickBot="1">
      <c r="A126" s="143" t="s">
        <v>1644</v>
      </c>
      <c r="B126" s="144" t="s">
        <v>1693</v>
      </c>
      <c r="C126" s="139" t="s">
        <v>233</v>
      </c>
      <c r="D126" s="185">
        <f>VLOOKUP('430.2.1'!A88,'430.2.1'!A88:N232,14,FALSE)</f>
        <v>7156.6912706249996</v>
      </c>
    </row>
    <row r="127" spans="1:4" ht="54" thickTop="1" thickBot="1">
      <c r="A127" s="143" t="s">
        <v>1646</v>
      </c>
      <c r="B127" s="144" t="s">
        <v>1694</v>
      </c>
      <c r="C127" s="139" t="s">
        <v>233</v>
      </c>
      <c r="D127" s="185">
        <f>VLOOKUP('430.2.2'!A88,'430.2.2'!A88:N233,14,FALSE)</f>
        <v>5877.3274706249995</v>
      </c>
    </row>
    <row r="128" spans="1:4" ht="54" thickTop="1" thickBot="1">
      <c r="A128" s="143" t="s">
        <v>1647</v>
      </c>
      <c r="B128" s="144" t="s">
        <v>1695</v>
      </c>
      <c r="C128" s="139" t="s">
        <v>233</v>
      </c>
      <c r="D128" s="185">
        <f>VLOOKUP('431.1.1'!A88,'431.1.1'!A88:N234,14,FALSE)</f>
        <v>14850.246048181818</v>
      </c>
    </row>
    <row r="129" spans="1:4" ht="54" thickTop="1" thickBot="1">
      <c r="A129" s="143" t="s">
        <v>1649</v>
      </c>
      <c r="B129" s="144" t="s">
        <v>1696</v>
      </c>
      <c r="C129" s="139" t="s">
        <v>233</v>
      </c>
      <c r="D129" s="185">
        <f>VLOOKUP('431.1.2'!A88,'431.1.2'!A88:N235,14,FALSE)</f>
        <v>11813.83734818182</v>
      </c>
    </row>
    <row r="130" spans="1:4" ht="54" thickTop="1" thickBot="1">
      <c r="A130" s="143" t="s">
        <v>1652</v>
      </c>
      <c r="B130" s="144" t="s">
        <v>1697</v>
      </c>
      <c r="C130" s="139" t="s">
        <v>233</v>
      </c>
      <c r="D130" s="185">
        <f>VLOOKUP('431.2.1'!A88,'431.2.1'!A88:N236,14,FALSE)</f>
        <v>16724.326048181818</v>
      </c>
    </row>
    <row r="131" spans="1:4" ht="54" thickTop="1" thickBot="1">
      <c r="A131" s="143" t="s">
        <v>1653</v>
      </c>
      <c r="B131" s="144" t="s">
        <v>1698</v>
      </c>
      <c r="C131" s="139" t="s">
        <v>233</v>
      </c>
      <c r="D131" s="185">
        <f>VLOOKUP('431.2.2'!A88,'431.2.2'!A88:N237,14,FALSE)</f>
        <v>13245.917348181822</v>
      </c>
    </row>
    <row r="132" spans="1:4" ht="54" thickTop="1" thickBot="1">
      <c r="A132" s="143" t="s">
        <v>1134</v>
      </c>
      <c r="B132" s="144" t="s">
        <v>1294</v>
      </c>
      <c r="C132" s="139" t="s">
        <v>233</v>
      </c>
      <c r="D132" s="185">
        <f>VLOOKUP('432.1'!A88,'432.1'!A88:N238,14,FALSE)</f>
        <v>4689.9321632775127</v>
      </c>
    </row>
    <row r="133" spans="1:4" ht="54" thickTop="1" thickBot="1">
      <c r="A133" s="143" t="s">
        <v>1135</v>
      </c>
      <c r="B133" s="144" t="s">
        <v>2070</v>
      </c>
      <c r="C133" s="139" t="s">
        <v>233</v>
      </c>
      <c r="D133" s="185">
        <f>VLOOKUP('432.2'!A88,'432.2'!A88:N239,14,FALSE)</f>
        <v>7611.6821632775136</v>
      </c>
    </row>
    <row r="134" spans="1:4" ht="54" thickTop="1" thickBot="1">
      <c r="A134" s="143" t="s">
        <v>1136</v>
      </c>
      <c r="B134" s="144" t="s">
        <v>2071</v>
      </c>
      <c r="C134" s="139" t="s">
        <v>233</v>
      </c>
      <c r="D134" s="185">
        <f>VLOOKUP('433.1'!A88,'433.1'!A88:N240,14,FALSE)</f>
        <v>4651.7331304166664</v>
      </c>
    </row>
    <row r="135" spans="1:4" ht="54" thickTop="1" thickBot="1">
      <c r="A135" s="143" t="s">
        <v>1137</v>
      </c>
      <c r="B135" s="144" t="s">
        <v>2072</v>
      </c>
      <c r="C135" s="139" t="s">
        <v>233</v>
      </c>
      <c r="D135" s="185">
        <f>VLOOKUP('433.2'!A88,'433.2'!A88:N241,14,FALSE)</f>
        <v>4332.6071804166668</v>
      </c>
    </row>
    <row r="136" spans="1:4" ht="54" thickTop="1" thickBot="1">
      <c r="A136" s="143" t="s">
        <v>1138</v>
      </c>
      <c r="B136" s="144" t="s">
        <v>2073</v>
      </c>
      <c r="C136" s="139" t="s">
        <v>233</v>
      </c>
      <c r="D136" s="185">
        <f>VLOOKUP('433.3'!A88,'433.3'!A88:N242,14,FALSE)</f>
        <v>5002.2488804166669</v>
      </c>
    </row>
    <row r="137" spans="1:4" ht="54" thickTop="1" thickBot="1">
      <c r="A137" s="143" t="s">
        <v>1139</v>
      </c>
      <c r="B137" s="144" t="s">
        <v>1295</v>
      </c>
      <c r="C137" s="139" t="s">
        <v>233</v>
      </c>
      <c r="D137" s="185">
        <f>VLOOKUP('433.4'!A88,'433.4'!A88:N243,14,FALSE)</f>
        <v>3250.3890304166666</v>
      </c>
    </row>
    <row r="138" spans="1:4" ht="54" thickTop="1" thickBot="1">
      <c r="A138" s="143" t="s">
        <v>1140</v>
      </c>
      <c r="B138" s="144" t="s">
        <v>2074</v>
      </c>
      <c r="C138" s="139" t="s">
        <v>233</v>
      </c>
      <c r="D138" s="185">
        <f>VLOOKUP('433.5'!A88,'433.5'!A88:N244,14,FALSE)</f>
        <v>9020.8056304166676</v>
      </c>
    </row>
    <row r="139" spans="1:4" ht="54" thickTop="1" thickBot="1">
      <c r="A139" s="143" t="s">
        <v>1141</v>
      </c>
      <c r="B139" s="144" t="s">
        <v>2075</v>
      </c>
      <c r="C139" s="139" t="s">
        <v>233</v>
      </c>
      <c r="D139" s="185">
        <f>VLOOKUP('433.6'!A88,'433.6'!A88:N245,14,FALSE)</f>
        <v>8547.0817304166667</v>
      </c>
    </row>
    <row r="140" spans="1:4" ht="54" thickTop="1" thickBot="1">
      <c r="A140" s="143" t="s">
        <v>1142</v>
      </c>
      <c r="B140" s="144" t="s">
        <v>2076</v>
      </c>
      <c r="C140" s="139" t="s">
        <v>233</v>
      </c>
      <c r="D140" s="185">
        <f>VLOOKUP('433.7'!A88,'433.7'!A88:N246,14,FALSE)</f>
        <v>10110.702880416666</v>
      </c>
    </row>
    <row r="141" spans="1:4" ht="54" thickTop="1" thickBot="1">
      <c r="A141" s="143" t="s">
        <v>1143</v>
      </c>
      <c r="B141" s="144" t="s">
        <v>1296</v>
      </c>
      <c r="C141" s="139" t="s">
        <v>233</v>
      </c>
      <c r="D141" s="185">
        <f>VLOOKUP('433.8'!A88,'433.8'!A88:N247,14,FALSE)</f>
        <v>6443.172780416664</v>
      </c>
    </row>
    <row r="142" spans="1:4" ht="54" thickTop="1" thickBot="1">
      <c r="A142" s="143" t="s">
        <v>1144</v>
      </c>
      <c r="B142" s="144" t="s">
        <v>2077</v>
      </c>
      <c r="C142" s="139" t="s">
        <v>388</v>
      </c>
      <c r="D142" s="185">
        <f>VLOOKUP('440.1'!A89,'440.1'!A89:N248,14,FALSE)</f>
        <v>464007.15472222224</v>
      </c>
    </row>
    <row r="143" spans="1:4" ht="54" thickTop="1" thickBot="1">
      <c r="A143" s="143" t="s">
        <v>1145</v>
      </c>
      <c r="B143" s="144" t="s">
        <v>2078</v>
      </c>
      <c r="C143" s="139" t="s">
        <v>388</v>
      </c>
      <c r="D143" s="185">
        <f>VLOOKUP('440.2'!A93,'440.2'!A93:N250,14,FALSE)</f>
        <v>464007.15472222224</v>
      </c>
    </row>
    <row r="144" spans="1:4" ht="54" thickTop="1" thickBot="1">
      <c r="A144" s="143" t="s">
        <v>1146</v>
      </c>
      <c r="B144" s="144" t="s">
        <v>2079</v>
      </c>
      <c r="C144" s="139" t="s">
        <v>388</v>
      </c>
      <c r="D144" s="185">
        <f>VLOOKUP('440.3'!A93,'440.3'!A93:N252,14,FALSE)</f>
        <v>464007.15472222224</v>
      </c>
    </row>
    <row r="145" spans="1:4" ht="54" thickTop="1" thickBot="1">
      <c r="A145" s="143" t="s">
        <v>1147</v>
      </c>
      <c r="B145" s="144" t="s">
        <v>1297</v>
      </c>
      <c r="C145" s="139" t="s">
        <v>388</v>
      </c>
      <c r="D145" s="185">
        <f>VLOOKUP('440.4'!A93,'440.4'!A93:N254,14,FALSE)</f>
        <v>502072.30769841274</v>
      </c>
    </row>
    <row r="146" spans="1:4" ht="54" thickTop="1" thickBot="1">
      <c r="A146" s="143" t="s">
        <v>1148</v>
      </c>
      <c r="B146" s="144" t="s">
        <v>2080</v>
      </c>
      <c r="C146" s="139" t="s">
        <v>388</v>
      </c>
      <c r="D146" s="185">
        <f>VLOOKUP('441.1'!A93,'441.1'!A93:N256,14,FALSE)</f>
        <v>464007.15472222224</v>
      </c>
    </row>
    <row r="147" spans="1:4" ht="54" thickTop="1" thickBot="1">
      <c r="A147" s="143" t="s">
        <v>1149</v>
      </c>
      <c r="B147" s="144" t="s">
        <v>2081</v>
      </c>
      <c r="C147" s="139" t="s">
        <v>388</v>
      </c>
      <c r="D147" s="185">
        <f>VLOOKUP('441.2'!A92,'441.2'!A92:N258,14,FALSE)</f>
        <v>464007.15472222224</v>
      </c>
    </row>
    <row r="148" spans="1:4" ht="54" thickTop="1" thickBot="1">
      <c r="A148" s="143" t="s">
        <v>1150</v>
      </c>
      <c r="B148" s="144" t="s">
        <v>2082</v>
      </c>
      <c r="C148" s="139" t="s">
        <v>388</v>
      </c>
      <c r="D148" s="185">
        <f>VLOOKUP('441.3'!A93,'441.3'!A93:N260,14,FALSE)</f>
        <v>463830.02972222224</v>
      </c>
    </row>
    <row r="149" spans="1:4" ht="54" thickTop="1" thickBot="1">
      <c r="A149" s="143" t="s">
        <v>1151</v>
      </c>
      <c r="B149" s="144" t="s">
        <v>2083</v>
      </c>
      <c r="C149" s="139" t="s">
        <v>388</v>
      </c>
      <c r="D149" s="185">
        <f>VLOOKUP('441.4'!A92,'441.4'!A92:N262,14,FALSE)</f>
        <v>502303.05769841274</v>
      </c>
    </row>
    <row r="150" spans="1:4" ht="54" thickTop="1" thickBot="1">
      <c r="A150" s="143" t="s">
        <v>1152</v>
      </c>
      <c r="B150" s="144" t="s">
        <v>2063</v>
      </c>
      <c r="C150" s="139" t="s">
        <v>388</v>
      </c>
      <c r="D150" s="185">
        <f>VLOOKUP('450.1'!A95,'450.1'!A95:N264,14,FALSE)</f>
        <v>487477.26624999999</v>
      </c>
    </row>
    <row r="151" spans="1:4" ht="54" thickTop="1" thickBot="1">
      <c r="A151" s="143" t="s">
        <v>1153</v>
      </c>
      <c r="B151" s="144" t="s">
        <v>2084</v>
      </c>
      <c r="C151" s="139" t="s">
        <v>388</v>
      </c>
      <c r="D151" s="185">
        <f>VLOOKUP('450.2'!A93,'450.2'!A93:N266,14,FALSE)</f>
        <v>487558.51624999999</v>
      </c>
    </row>
    <row r="152" spans="1:4" ht="54" thickTop="1" thickBot="1">
      <c r="A152" s="143" t="s">
        <v>1154</v>
      </c>
      <c r="B152" s="144" t="s">
        <v>2085</v>
      </c>
      <c r="C152" s="139" t="s">
        <v>388</v>
      </c>
      <c r="D152" s="185">
        <f>VLOOKUP('450.3'!A93,'450.3'!A93:N268,14,FALSE)</f>
        <v>487405.76624999999</v>
      </c>
    </row>
    <row r="153" spans="1:4" ht="54" thickTop="1" thickBot="1">
      <c r="A153" s="143" t="s">
        <v>1155</v>
      </c>
      <c r="B153" s="144" t="s">
        <v>2086</v>
      </c>
      <c r="C153" s="139" t="s">
        <v>388</v>
      </c>
      <c r="D153" s="185">
        <f>VLOOKUP('450.4'!A92,'450.4'!A92:N270,14,FALSE)</f>
        <v>487477.26624999999</v>
      </c>
    </row>
    <row r="154" spans="1:4" ht="63.75" customHeight="1" thickTop="1" thickBot="1">
      <c r="A154" s="143" t="s">
        <v>1156</v>
      </c>
      <c r="B154" s="144" t="s">
        <v>2087</v>
      </c>
      <c r="C154" s="139" t="s">
        <v>388</v>
      </c>
      <c r="D154" s="185">
        <f>VLOOKUP('450.5'!A92,'450.5'!A92:N272,14,FALSE)</f>
        <v>487405.76624999999</v>
      </c>
    </row>
    <row r="155" spans="1:4" ht="54" thickTop="1" thickBot="1">
      <c r="A155" s="143" t="s">
        <v>1157</v>
      </c>
      <c r="B155" s="144" t="s">
        <v>2088</v>
      </c>
      <c r="C155" s="139" t="s">
        <v>388</v>
      </c>
      <c r="D155" s="185">
        <f>VLOOKUP('450.6'!A93,'450.6'!A93:N274,14,FALSE)</f>
        <v>487405.76624999999</v>
      </c>
    </row>
    <row r="156" spans="1:4" ht="54" thickTop="1" thickBot="1">
      <c r="A156" s="143" t="s">
        <v>1158</v>
      </c>
      <c r="B156" s="144" t="s">
        <v>2089</v>
      </c>
      <c r="C156" s="139" t="s">
        <v>388</v>
      </c>
      <c r="D156" s="185">
        <f>VLOOKUP('450.7'!A93,'450.7'!A93:N275,14,FALSE)</f>
        <v>487405.76624999999</v>
      </c>
    </row>
    <row r="157" spans="1:4" ht="54" thickTop="1" thickBot="1">
      <c r="A157" s="143" t="s">
        <v>1159</v>
      </c>
      <c r="B157" s="144" t="s">
        <v>2090</v>
      </c>
      <c r="C157" s="139" t="s">
        <v>388</v>
      </c>
      <c r="D157" s="185">
        <f>VLOOKUP('450.8'!A93,'450.8'!A93:N276,14,FALSE)</f>
        <v>487558.51624999999</v>
      </c>
    </row>
    <row r="158" spans="1:4" ht="54" thickTop="1" thickBot="1">
      <c r="A158" s="143" t="s">
        <v>1668</v>
      </c>
      <c r="B158" s="144" t="s">
        <v>1699</v>
      </c>
      <c r="C158" s="139" t="s">
        <v>388</v>
      </c>
      <c r="D158" s="185">
        <f>VLOOKUP('450.10'!A92,'450.10'!A92:N277,14,FALSE)</f>
        <v>539664.26583333337</v>
      </c>
    </row>
    <row r="159" spans="1:4" ht="54" thickTop="1" thickBot="1">
      <c r="A159" s="143" t="s">
        <v>1670</v>
      </c>
      <c r="B159" s="144" t="s">
        <v>1700</v>
      </c>
      <c r="C159" s="139" t="s">
        <v>388</v>
      </c>
      <c r="D159" s="185">
        <f>VLOOKUP('450.11'!A92,'450.11'!A92:N278,14,FALSE)</f>
        <v>539592.76583333337</v>
      </c>
    </row>
    <row r="160" spans="1:4" ht="54" thickTop="1" thickBot="1">
      <c r="A160" s="143" t="s">
        <v>1672</v>
      </c>
      <c r="B160" s="144" t="s">
        <v>1701</v>
      </c>
      <c r="C160" s="139" t="s">
        <v>388</v>
      </c>
      <c r="D160" s="185">
        <f>VLOOKUP('450.12'!A92,'450.11'!A92:N279,14,FALSE)</f>
        <v>539592.76583333337</v>
      </c>
    </row>
    <row r="161" spans="1:4" ht="54" thickTop="1" thickBot="1">
      <c r="A161" s="143" t="s">
        <v>1160</v>
      </c>
      <c r="B161" s="144" t="s">
        <v>2091</v>
      </c>
      <c r="C161" s="139" t="s">
        <v>388</v>
      </c>
      <c r="D161" s="185">
        <f>VLOOKUP('451.1'!A92,'451.1'!A92:N280,14,FALSE)</f>
        <v>487405.76624999999</v>
      </c>
    </row>
    <row r="162" spans="1:4" ht="54" thickTop="1" thickBot="1">
      <c r="A162" s="143" t="s">
        <v>1161</v>
      </c>
      <c r="B162" s="144" t="s">
        <v>2092</v>
      </c>
      <c r="C162" s="139" t="s">
        <v>388</v>
      </c>
      <c r="D162" s="185">
        <f>VLOOKUP('451.2'!A93,'451.2'!A93:N281,14,FALSE)</f>
        <v>487405.76624999999</v>
      </c>
    </row>
    <row r="163" spans="1:4" ht="54" thickTop="1" thickBot="1">
      <c r="A163" s="143" t="s">
        <v>1162</v>
      </c>
      <c r="B163" s="144" t="s">
        <v>2093</v>
      </c>
      <c r="C163" s="139" t="s">
        <v>388</v>
      </c>
      <c r="D163" s="185">
        <f>VLOOKUP('451.3'!A92,'451.3'!A92:N282,14,FALSE)</f>
        <v>487405.76624999999</v>
      </c>
    </row>
    <row r="164" spans="1:4" ht="54" thickTop="1" thickBot="1">
      <c r="A164" s="143" t="s">
        <v>1163</v>
      </c>
      <c r="B164" s="144" t="s">
        <v>2094</v>
      </c>
      <c r="C164" s="139" t="s">
        <v>388</v>
      </c>
      <c r="D164" s="185">
        <f>VLOOKUP('451.4'!A92,'451.4'!A92:N283,14,FALSE)</f>
        <v>539592.76583333337</v>
      </c>
    </row>
    <row r="165" spans="1:4" ht="54" thickTop="1" thickBot="1">
      <c r="A165" s="143" t="s">
        <v>1164</v>
      </c>
      <c r="B165" s="144" t="s">
        <v>2095</v>
      </c>
      <c r="C165" s="139" t="s">
        <v>388</v>
      </c>
      <c r="D165" s="185">
        <f>VLOOKUP('452.1'!A93,'452.1'!A93:N284,14,FALSE)</f>
        <v>487405.76624999999</v>
      </c>
    </row>
    <row r="166" spans="1:4" ht="54" thickTop="1" thickBot="1">
      <c r="A166" s="143" t="s">
        <v>1165</v>
      </c>
      <c r="B166" s="144" t="s">
        <v>2096</v>
      </c>
      <c r="C166" s="139" t="s">
        <v>388</v>
      </c>
      <c r="D166" s="185">
        <f>VLOOKUP('452.2'!A93,'452.2'!A93:N285,14,FALSE)</f>
        <v>487405.76624999999</v>
      </c>
    </row>
    <row r="167" spans="1:4" ht="54" thickTop="1" thickBot="1">
      <c r="A167" s="143" t="s">
        <v>1166</v>
      </c>
      <c r="B167" s="144" t="s">
        <v>2097</v>
      </c>
      <c r="C167" s="139" t="s">
        <v>388</v>
      </c>
      <c r="D167" s="185">
        <f>VLOOKUP('452.3'!A92,'452.3'!A92:N286,14,FALSE)</f>
        <v>487405.76624999999</v>
      </c>
    </row>
    <row r="168" spans="1:4" ht="54" thickTop="1" thickBot="1">
      <c r="A168" s="143" t="s">
        <v>1167</v>
      </c>
      <c r="B168" s="144" t="s">
        <v>2098</v>
      </c>
      <c r="C168" s="139" t="s">
        <v>388</v>
      </c>
      <c r="D168" s="185">
        <f>VLOOKUP('452.4'!A93,'452.4'!A93:N287,14,FALSE)</f>
        <v>487405.76624999999</v>
      </c>
    </row>
    <row r="169" spans="1:4" ht="54" thickTop="1" thickBot="1">
      <c r="A169" s="143" t="s">
        <v>1168</v>
      </c>
      <c r="B169" s="144" t="s">
        <v>1298</v>
      </c>
      <c r="C169" s="139" t="s">
        <v>388</v>
      </c>
      <c r="D169" s="185">
        <f>VLOOKUP('453.1'!A92,'453.1'!A92:N288,14,FALSE)</f>
        <v>490654.83675000002</v>
      </c>
    </row>
    <row r="170" spans="1:4" ht="54" thickTop="1" thickBot="1">
      <c r="A170" s="143" t="s">
        <v>1169</v>
      </c>
      <c r="B170" s="144" t="s">
        <v>2099</v>
      </c>
      <c r="C170" s="139" t="s">
        <v>233</v>
      </c>
      <c r="D170" s="185">
        <f>VLOOKUP('460.1'!A87,'460.1'!A87:N289,14,FALSE)</f>
        <v>4824.9009033333341</v>
      </c>
    </row>
    <row r="171" spans="1:4" ht="54" thickTop="1" thickBot="1">
      <c r="A171" s="204" t="s">
        <v>2123</v>
      </c>
      <c r="B171" s="144" t="s">
        <v>2179</v>
      </c>
      <c r="C171" s="139" t="s">
        <v>233</v>
      </c>
      <c r="D171" s="185">
        <f>VLOOKUP('460.2'!A87,'460.2'!A87:N290,14,FALSE)</f>
        <v>2412.450451666667</v>
      </c>
    </row>
    <row r="172" spans="1:4" ht="51.75" customHeight="1" thickTop="1" thickBot="1">
      <c r="A172" s="143" t="s">
        <v>1170</v>
      </c>
      <c r="B172" s="144" t="s">
        <v>1299</v>
      </c>
      <c r="C172" s="139" t="s">
        <v>388</v>
      </c>
      <c r="D172" s="185">
        <f>VLOOKUP('461.1'!A87,'461.1'!A87:N291,14,FALSE)</f>
        <v>133107.34811111112</v>
      </c>
    </row>
    <row r="173" spans="1:4" ht="54" thickTop="1" thickBot="1">
      <c r="A173" s="143" t="s">
        <v>1171</v>
      </c>
      <c r="B173" s="144" t="s">
        <v>1300</v>
      </c>
      <c r="C173" s="139" t="s">
        <v>388</v>
      </c>
      <c r="D173" s="185">
        <f>VLOOKUP('461.2'!A89,'461.2'!A89:N294,14,FALSE)</f>
        <v>114636.78416666666</v>
      </c>
    </row>
    <row r="174" spans="1:4" ht="54" thickTop="1" thickBot="1">
      <c r="A174" s="143" t="s">
        <v>1682</v>
      </c>
      <c r="B174" s="144" t="s">
        <v>2184</v>
      </c>
      <c r="C174" s="139" t="s">
        <v>388</v>
      </c>
      <c r="D174" s="185">
        <f>VLOOKUP('462.1.1'!A88,'462.1.1'!A88:N293,14,FALSE)</f>
        <v>235907.15561111114</v>
      </c>
    </row>
    <row r="175" spans="1:4" ht="54" thickTop="1" thickBot="1">
      <c r="A175" s="143" t="s">
        <v>1683</v>
      </c>
      <c r="B175" s="144" t="s">
        <v>2185</v>
      </c>
      <c r="C175" s="139" t="s">
        <v>388</v>
      </c>
      <c r="D175" s="185">
        <f>VLOOKUP('462.1.2'!A88,'462.1.2'!A88:N294,14,FALSE)</f>
        <v>235917.10061111112</v>
      </c>
    </row>
    <row r="176" spans="1:4" ht="54" thickTop="1" thickBot="1">
      <c r="A176" s="143" t="s">
        <v>1684</v>
      </c>
      <c r="B176" s="144" t="s">
        <v>2188</v>
      </c>
      <c r="C176" s="139" t="s">
        <v>388</v>
      </c>
      <c r="D176" s="185">
        <f>VLOOKUP('462.2.1'!A88,'462.2.1'!A88:N295,14,FALSE)</f>
        <v>250423.23973333335</v>
      </c>
    </row>
    <row r="177" spans="1:4" ht="54" thickTop="1" thickBot="1">
      <c r="A177" s="143" t="s">
        <v>1685</v>
      </c>
      <c r="B177" s="144" t="s">
        <v>2189</v>
      </c>
      <c r="C177" s="139" t="s">
        <v>388</v>
      </c>
      <c r="D177" s="185">
        <f>VLOOKUP('462.2.2'!A88,'462.2.2'!A88:N296,14,FALSE)</f>
        <v>250433.18473333336</v>
      </c>
    </row>
    <row r="178" spans="1:4" ht="54" thickTop="1" thickBot="1">
      <c r="A178" s="143" t="s">
        <v>1172</v>
      </c>
      <c r="B178" s="144" t="s">
        <v>1702</v>
      </c>
      <c r="C178" s="139" t="s">
        <v>233</v>
      </c>
      <c r="D178" s="185">
        <f>VLOOKUP('464.1'!A88,'464.1'!A88:N297,14,FALSE)</f>
        <v>6675.2417679999999</v>
      </c>
    </row>
    <row r="179" spans="1:4" ht="54" thickTop="1" thickBot="1">
      <c r="A179" s="143" t="s">
        <v>1173</v>
      </c>
      <c r="B179" s="144" t="s">
        <v>1703</v>
      </c>
      <c r="C179" s="139" t="s">
        <v>388</v>
      </c>
      <c r="D179" s="185">
        <f>VLOOKUP('465.1'!A92,'465.1'!A92:N298,14,FALSE)</f>
        <v>101643.7825</v>
      </c>
    </row>
    <row r="180" spans="1:4" ht="54" thickTop="1" thickBot="1">
      <c r="A180" s="143" t="s">
        <v>1686</v>
      </c>
      <c r="B180" s="144" t="s">
        <v>1704</v>
      </c>
      <c r="C180" s="139" t="s">
        <v>388</v>
      </c>
      <c r="D180" s="185">
        <f>VLOOKUP('465.2'!A92,'465.2'!A92:N299,14,FALSE)</f>
        <v>26008.495500000001</v>
      </c>
    </row>
    <row r="181" spans="1:4" ht="54" thickTop="1" thickBot="1">
      <c r="A181" s="143" t="s">
        <v>1174</v>
      </c>
      <c r="B181" s="144" t="s">
        <v>1705</v>
      </c>
      <c r="C181" s="139" t="s">
        <v>144</v>
      </c>
      <c r="D181" s="185">
        <f>VLOOKUP('466.1'!A92,'466.1'!A92:N300,14,FALSE)</f>
        <v>2826.2341249999999</v>
      </c>
    </row>
    <row r="182" spans="1:4" ht="54" thickTop="1" thickBot="1">
      <c r="A182" s="143" t="s">
        <v>1175</v>
      </c>
      <c r="B182" s="144" t="s">
        <v>1706</v>
      </c>
      <c r="C182" s="139" t="s">
        <v>144</v>
      </c>
      <c r="D182" s="185">
        <f>VLOOKUP('466.2'!A96,'466.2'!A96:N301,14,FALSE)</f>
        <v>3339.5313249999999</v>
      </c>
    </row>
    <row r="183" spans="1:4" ht="54" thickTop="1" thickBot="1">
      <c r="A183" s="145" t="s">
        <v>1176</v>
      </c>
      <c r="B183" s="146" t="s">
        <v>1819</v>
      </c>
      <c r="C183" s="139" t="s">
        <v>388</v>
      </c>
      <c r="D183" s="185">
        <f>VLOOKUP('500.1'!A95,'500.1'!A95:N302,14,FALSE)</f>
        <v>632043.63502222218</v>
      </c>
    </row>
    <row r="184" spans="1:4" ht="54" thickTop="1" thickBot="1">
      <c r="A184" s="143" t="s">
        <v>1708</v>
      </c>
      <c r="B184" s="144" t="s">
        <v>1820</v>
      </c>
      <c r="C184" s="139" t="s">
        <v>388</v>
      </c>
      <c r="D184" s="185">
        <f>VLOOKUP('500.2'!A95,'500.2'!A95:N303,14,FALSE)</f>
        <v>652510.62702222227</v>
      </c>
    </row>
    <row r="185" spans="1:4" ht="57.75" thickTop="1" thickBot="1">
      <c r="A185" s="143" t="s">
        <v>1177</v>
      </c>
      <c r="B185" s="144" t="s">
        <v>1959</v>
      </c>
      <c r="C185" s="139" t="s">
        <v>377</v>
      </c>
      <c r="D185" s="185">
        <f>VLOOKUP('501.1'!A88,'501.1'!A88:N304,14,FALSE)</f>
        <v>608.4</v>
      </c>
    </row>
    <row r="186" spans="1:4" ht="57.75" thickTop="1" thickBot="1">
      <c r="A186" s="143" t="s">
        <v>1710</v>
      </c>
      <c r="B186" s="144" t="s">
        <v>1960</v>
      </c>
      <c r="C186" s="139" t="s">
        <v>377</v>
      </c>
      <c r="D186" s="185">
        <f>VLOOKUP('501.10'!A88,'501.10'!A88:N305,14,FALSE)</f>
        <v>1095.9000000000001</v>
      </c>
    </row>
    <row r="187" spans="1:4" ht="57.75" thickTop="1" thickBot="1">
      <c r="A187" s="143" t="s">
        <v>1711</v>
      </c>
      <c r="B187" s="144" t="s">
        <v>1961</v>
      </c>
      <c r="C187" s="139" t="s">
        <v>377</v>
      </c>
      <c r="D187" s="185">
        <f>VLOOKUP('501.20'!A88,'501.20'!A88:N306,14,FALSE)</f>
        <v>544.70000000000005</v>
      </c>
    </row>
    <row r="188" spans="1:4" ht="54" thickTop="1" thickBot="1">
      <c r="A188" s="143" t="s">
        <v>1712</v>
      </c>
      <c r="B188" s="144" t="s">
        <v>1821</v>
      </c>
      <c r="C188" s="139" t="s">
        <v>388</v>
      </c>
      <c r="D188" s="185">
        <f>VLOOKUP('505.1'!A84,'505.1'!A84:N307,14,FALSE)</f>
        <v>570128.69134705968</v>
      </c>
    </row>
    <row r="189" spans="1:4" ht="54" thickTop="1" thickBot="1">
      <c r="A189" s="143" t="s">
        <v>1178</v>
      </c>
      <c r="B189" s="144" t="s">
        <v>1822</v>
      </c>
      <c r="C189" s="139" t="s">
        <v>233</v>
      </c>
      <c r="D189" s="185">
        <f>VLOOKUP('510.1'!A84,'510.1'!A84:N308,14,FALSE)</f>
        <v>50285.694333333333</v>
      </c>
    </row>
    <row r="190" spans="1:4" ht="54" thickTop="1" thickBot="1">
      <c r="A190" s="143" t="s">
        <v>1716</v>
      </c>
      <c r="B190" s="144" t="s">
        <v>1301</v>
      </c>
      <c r="C190" s="139" t="s">
        <v>388</v>
      </c>
      <c r="D190" s="185">
        <f>VLOOKUP('600.1.1'!A85,'600.1.1'!A85:N311,14,FALSE)</f>
        <v>17708.111014285714</v>
      </c>
    </row>
    <row r="191" spans="1:4" ht="54" thickTop="1" thickBot="1">
      <c r="A191" s="143" t="s">
        <v>1717</v>
      </c>
      <c r="B191" s="144" t="s">
        <v>1823</v>
      </c>
      <c r="C191" s="139" t="s">
        <v>388</v>
      </c>
      <c r="D191" s="185">
        <f>VLOOKUP('600.2.1'!A88,'600.2.1'!A88:N310,14,FALSE)</f>
        <v>450141.30366562493</v>
      </c>
    </row>
    <row r="192" spans="1:4" ht="54" thickTop="1" thickBot="1">
      <c r="A192" s="143" t="s">
        <v>1718</v>
      </c>
      <c r="B192" s="144" t="s">
        <v>1824</v>
      </c>
      <c r="C192" s="139" t="s">
        <v>388</v>
      </c>
      <c r="D192" s="185">
        <f>VLOOKUP('600.2.2'!A90,'600.2.2'!A90:N312,14,FALSE)</f>
        <v>485980.66529999994</v>
      </c>
    </row>
    <row r="193" spans="1:4" ht="54" thickTop="1" thickBot="1">
      <c r="A193" s="143" t="s">
        <v>1719</v>
      </c>
      <c r="B193" s="144" t="s">
        <v>1825</v>
      </c>
      <c r="C193" s="139" t="s">
        <v>388</v>
      </c>
      <c r="D193" s="185">
        <f>VLOOKUP('600.2.3'!A89,'600.2.3'!A89:N312,14,FALSE)</f>
        <v>16644.896728571428</v>
      </c>
    </row>
    <row r="194" spans="1:4" ht="54" thickTop="1" thickBot="1">
      <c r="A194" s="143" t="s">
        <v>1720</v>
      </c>
      <c r="B194" s="144" t="s">
        <v>1826</v>
      </c>
      <c r="C194" s="139" t="s">
        <v>388</v>
      </c>
      <c r="D194" s="185">
        <f>VLOOKUP('600.2.4'!A88,'600.2.4'!A88:N312,14,FALSE)</f>
        <v>21079.044071428572</v>
      </c>
    </row>
    <row r="195" spans="1:4" ht="54" thickTop="1" thickBot="1">
      <c r="A195" s="143" t="s">
        <v>1179</v>
      </c>
      <c r="B195" s="144" t="s">
        <v>2200</v>
      </c>
      <c r="C195" s="139" t="s">
        <v>388</v>
      </c>
      <c r="D195" s="185">
        <f>VLOOKUP('610.1'!A89,'610.1'!A89:N314,14,FALSE)</f>
        <v>57176.798250000007</v>
      </c>
    </row>
    <row r="196" spans="1:4" ht="54" thickTop="1" thickBot="1">
      <c r="A196" s="143" t="s">
        <v>1180</v>
      </c>
      <c r="B196" s="144" t="s">
        <v>1827</v>
      </c>
      <c r="C196" s="139" t="s">
        <v>388</v>
      </c>
      <c r="D196" s="185">
        <f>VLOOKUP('610.2'!A89,'610.2'!A89:N315,14,FALSE)</f>
        <v>98135.638250000004</v>
      </c>
    </row>
    <row r="197" spans="1:4" ht="54" thickTop="1" thickBot="1">
      <c r="A197" s="143" t="s">
        <v>1722</v>
      </c>
      <c r="B197" s="144" t="s">
        <v>1828</v>
      </c>
      <c r="C197" s="139" t="s">
        <v>388</v>
      </c>
      <c r="D197" s="185">
        <f>VLOOKUP('610.3'!A89,'610.3'!A89:N316,14,FALSE)</f>
        <v>157566.17825</v>
      </c>
    </row>
    <row r="198" spans="1:4" ht="54" thickTop="1" thickBot="1">
      <c r="A198" s="143" t="s">
        <v>1724</v>
      </c>
      <c r="B198" s="144" t="s">
        <v>1829</v>
      </c>
      <c r="C198" s="139" t="s">
        <v>388</v>
      </c>
      <c r="D198" s="185">
        <f>VLOOKUP('610.4'!A89,'610.4'!A89:N317,14,FALSE)</f>
        <v>330637.38825000002</v>
      </c>
    </row>
    <row r="199" spans="1:4" ht="54" thickTop="1" thickBot="1">
      <c r="A199" s="143" t="s">
        <v>1726</v>
      </c>
      <c r="B199" s="144" t="s">
        <v>1302</v>
      </c>
      <c r="C199" s="139" t="s">
        <v>388</v>
      </c>
      <c r="D199" s="185">
        <f>VLOOKUP('610.5'!A89,'610.5'!A89:N318,14,FALSE)</f>
        <v>147100.91825000002</v>
      </c>
    </row>
    <row r="200" spans="1:4" ht="54" thickTop="1" thickBot="1">
      <c r="A200" s="143" t="s">
        <v>1728</v>
      </c>
      <c r="B200" s="144" t="s">
        <v>1830</v>
      </c>
      <c r="C200" s="139" t="s">
        <v>388</v>
      </c>
      <c r="D200" s="185">
        <f>VLOOKUP('610.6'!A89,'610.6'!A89:N319,14,FALSE)</f>
        <v>160928.49825</v>
      </c>
    </row>
    <row r="201" spans="1:4" ht="54" thickTop="1" thickBot="1">
      <c r="A201" s="143" t="s">
        <v>1730</v>
      </c>
      <c r="B201" s="144" t="s">
        <v>1831</v>
      </c>
      <c r="C201" s="139" t="s">
        <v>388</v>
      </c>
      <c r="D201" s="185">
        <f>VLOOKUP('610.7'!A89,'610.7'!A89:N320,14,FALSE)</f>
        <v>132292.5955</v>
      </c>
    </row>
    <row r="202" spans="1:4" ht="54" thickTop="1" thickBot="1">
      <c r="A202" s="143" t="s">
        <v>1181</v>
      </c>
      <c r="B202" s="144" t="s">
        <v>1832</v>
      </c>
      <c r="C202" s="139" t="s">
        <v>144</v>
      </c>
      <c r="D202" s="185">
        <f>VLOOKUP('620.1'!A88,'620.1'!A88:N321,14,FALSE)</f>
        <v>322732.81934114412</v>
      </c>
    </row>
    <row r="203" spans="1:4" ht="54" thickTop="1" thickBot="1">
      <c r="A203" s="143" t="s">
        <v>1182</v>
      </c>
      <c r="B203" s="144" t="s">
        <v>1962</v>
      </c>
      <c r="C203" s="139" t="s">
        <v>144</v>
      </c>
      <c r="D203" s="185">
        <f>VLOOKUP('620.2'!A88,'620.2'!A88:N322,14,FALSE)</f>
        <v>322732.81934114412</v>
      </c>
    </row>
    <row r="204" spans="1:4" ht="54" thickTop="1" thickBot="1">
      <c r="A204" s="143" t="s">
        <v>1183</v>
      </c>
      <c r="B204" s="144" t="s">
        <v>1833</v>
      </c>
      <c r="C204" s="139" t="s">
        <v>1929</v>
      </c>
      <c r="D204" s="185">
        <f>VLOOKUP('620.3'!A93,'620.3'!A93:N323,14,FALSE)</f>
        <v>80032958.035756484</v>
      </c>
    </row>
    <row r="205" spans="1:4" ht="54" thickTop="1" thickBot="1">
      <c r="A205" s="143" t="s">
        <v>1734</v>
      </c>
      <c r="B205" s="144" t="s">
        <v>1834</v>
      </c>
      <c r="C205" s="139" t="s">
        <v>144</v>
      </c>
      <c r="D205" s="185">
        <f>VLOOKUP('621.1.1'!A95,'621.1.1'!A95:N325,14,FALSE)</f>
        <v>2177936.8691303381</v>
      </c>
    </row>
    <row r="206" spans="1:4" ht="54" thickTop="1" thickBot="1">
      <c r="A206" s="143" t="s">
        <v>1736</v>
      </c>
      <c r="B206" s="144" t="s">
        <v>1835</v>
      </c>
      <c r="C206" s="139" t="s">
        <v>144</v>
      </c>
      <c r="D206" s="185">
        <f>VLOOKUP('621.1.2'!A99,'621.1.2'!A99:N326,14,FALSE)</f>
        <v>3512268.4226288972</v>
      </c>
    </row>
    <row r="207" spans="1:4" ht="54" thickTop="1" thickBot="1">
      <c r="A207" s="143" t="s">
        <v>1184</v>
      </c>
      <c r="B207" s="144" t="s">
        <v>1836</v>
      </c>
      <c r="C207" s="139" t="s">
        <v>388</v>
      </c>
      <c r="D207" s="185">
        <f>VLOOKUP('621.2'!A89,'621.2'!A89:N326,14,FALSE)</f>
        <v>1980164.8628125</v>
      </c>
    </row>
    <row r="208" spans="1:4" ht="54" thickTop="1" thickBot="1">
      <c r="A208" s="143" t="s">
        <v>1185</v>
      </c>
      <c r="B208" s="144" t="s">
        <v>1837</v>
      </c>
      <c r="C208" s="139" t="s">
        <v>144</v>
      </c>
      <c r="D208" s="185">
        <f>VLOOKUP('621.3'!A93,'621.3'!A93:N327,14,FALSE)</f>
        <v>77915144.567000002</v>
      </c>
    </row>
    <row r="209" spans="1:4" ht="54" thickTop="1" thickBot="1">
      <c r="A209" s="143" t="s">
        <v>1186</v>
      </c>
      <c r="B209" s="144" t="s">
        <v>1838</v>
      </c>
      <c r="C209" s="139" t="s">
        <v>388</v>
      </c>
      <c r="D209" s="185">
        <f>VLOOKUP('621.4'!A93,'621.4'!A93:N328,14,FALSE)</f>
        <v>69077959.067000002</v>
      </c>
    </row>
    <row r="210" spans="1:4" ht="54" thickTop="1" thickBot="1">
      <c r="A210" s="143" t="s">
        <v>1187</v>
      </c>
      <c r="B210" s="144" t="s">
        <v>1839</v>
      </c>
      <c r="C210" s="139" t="s">
        <v>144</v>
      </c>
      <c r="D210" s="185">
        <f>VLOOKUP('621.5'!A89,'621.5'!A89:N329,14,FALSE)</f>
        <v>2772481.0723542795</v>
      </c>
    </row>
    <row r="211" spans="1:4" ht="54" thickTop="1" thickBot="1">
      <c r="A211" s="143" t="s">
        <v>1740</v>
      </c>
      <c r="B211" s="144" t="s">
        <v>1840</v>
      </c>
      <c r="C211" s="139" t="s">
        <v>144</v>
      </c>
      <c r="D211" s="185">
        <f>VLOOKUP('621.5.1'!A89,'621.5.1'!A89:N330,14,FALSE)</f>
        <v>548994.54499966488</v>
      </c>
    </row>
    <row r="212" spans="1:4" ht="54" thickTop="1" thickBot="1">
      <c r="A212" s="143" t="s">
        <v>1188</v>
      </c>
      <c r="B212" s="144" t="s">
        <v>1841</v>
      </c>
      <c r="C212" s="139" t="s">
        <v>1929</v>
      </c>
      <c r="D212" s="185">
        <f>VLOOKUP('621.6'!A98,'621.6'!A98:N331,14,FALSE)</f>
        <v>77805756.469999999</v>
      </c>
    </row>
    <row r="213" spans="1:4" ht="54" thickTop="1" thickBot="1">
      <c r="A213" s="143" t="s">
        <v>1815</v>
      </c>
      <c r="B213" s="144" t="s">
        <v>1842</v>
      </c>
      <c r="C213" s="139" t="s">
        <v>1929</v>
      </c>
      <c r="D213" s="185">
        <f>VLOOKUP('621.7'!A89,'621.7'!A89:N332,14,FALSE)</f>
        <v>2092337.0199623844</v>
      </c>
    </row>
    <row r="214" spans="1:4" ht="54" thickTop="1" thickBot="1">
      <c r="A214" s="143" t="s">
        <v>1189</v>
      </c>
      <c r="B214" s="144" t="s">
        <v>2100</v>
      </c>
      <c r="C214" s="139" t="s">
        <v>233</v>
      </c>
      <c r="D214" s="185">
        <f>VLOOKUP('622.1'!A89,'622.1'!A89:N333,14,FALSE)</f>
        <v>84595.045347222229</v>
      </c>
    </row>
    <row r="215" spans="1:4" ht="54" thickTop="1" thickBot="1">
      <c r="A215" s="143" t="s">
        <v>1190</v>
      </c>
      <c r="B215" s="144" t="s">
        <v>1843</v>
      </c>
      <c r="C215" s="139" t="s">
        <v>233</v>
      </c>
      <c r="D215" s="185">
        <f>VLOOKUP('622.2'!A89,'622.2'!A89:N335,14,FALSE)</f>
        <v>341419.90675000002</v>
      </c>
    </row>
    <row r="216" spans="1:4" ht="54" thickTop="1" thickBot="1">
      <c r="A216" s="143" t="s">
        <v>1191</v>
      </c>
      <c r="B216" s="144" t="s">
        <v>1844</v>
      </c>
      <c r="C216" s="139" t="s">
        <v>233</v>
      </c>
      <c r="D216" s="185">
        <f>VLOOKUP('622.3'!A89,'622.3'!A89:N336,14,FALSE)</f>
        <v>741523.55874999985</v>
      </c>
    </row>
    <row r="217" spans="1:4" ht="54" thickTop="1" thickBot="1">
      <c r="A217" s="143" t="s">
        <v>1192</v>
      </c>
      <c r="B217" s="144" t="s">
        <v>1845</v>
      </c>
      <c r="C217" s="139" t="s">
        <v>233</v>
      </c>
      <c r="D217" s="185">
        <f>VLOOKUP('622.4'!A89,'622.4'!A89:N337,14,FALSE)</f>
        <v>740025.95874999987</v>
      </c>
    </row>
    <row r="218" spans="1:4" ht="54" thickTop="1" thickBot="1">
      <c r="A218" s="143" t="s">
        <v>1193</v>
      </c>
      <c r="B218" s="144" t="s">
        <v>1846</v>
      </c>
      <c r="C218" s="139" t="s">
        <v>144</v>
      </c>
      <c r="D218" s="185">
        <f>VLOOKUP('622.5'!A89,'622.5'!A89:N338,14,FALSE)</f>
        <v>83027.213201369173</v>
      </c>
    </row>
    <row r="219" spans="1:4" ht="54" thickTop="1" thickBot="1">
      <c r="A219" s="143" t="s">
        <v>1194</v>
      </c>
      <c r="B219" s="144" t="s">
        <v>1847</v>
      </c>
      <c r="C219" s="139" t="s">
        <v>144</v>
      </c>
      <c r="D219" s="185">
        <f>VLOOKUP('623.1'!A103,'623.1'!A103:N339,14,FALSE)</f>
        <v>882689.06853333348</v>
      </c>
    </row>
    <row r="220" spans="1:4" ht="54" thickTop="1" thickBot="1">
      <c r="A220" s="143" t="s">
        <v>1195</v>
      </c>
      <c r="B220" s="144" t="s">
        <v>1303</v>
      </c>
      <c r="C220" s="139" t="s">
        <v>2101</v>
      </c>
      <c r="D220" s="185">
        <f>VLOOKUP('623.2'!A89,'623.2'!A89:N340,14,FALSE)</f>
        <v>2943733.1300056167</v>
      </c>
    </row>
    <row r="221" spans="1:4" ht="54" thickTop="1" thickBot="1">
      <c r="A221" s="143" t="s">
        <v>1196</v>
      </c>
      <c r="B221" s="144" t="s">
        <v>2220</v>
      </c>
      <c r="C221" s="139" t="s">
        <v>388</v>
      </c>
      <c r="D221" s="185">
        <f>VLOOKUP('630.1'!A89,'630.1'!A89:N341,14,FALSE)</f>
        <v>1008774.4143749999</v>
      </c>
    </row>
    <row r="222" spans="1:4" ht="54" thickTop="1" thickBot="1">
      <c r="A222" s="143" t="s">
        <v>1197</v>
      </c>
      <c r="B222" s="144" t="s">
        <v>2221</v>
      </c>
      <c r="C222" s="139" t="s">
        <v>388</v>
      </c>
      <c r="D222" s="185">
        <f>VLOOKUP('630.2'!A89,'630.2'!A89:N342,14,FALSE)</f>
        <v>983742.20750000002</v>
      </c>
    </row>
    <row r="223" spans="1:4" ht="54" thickTop="1" thickBot="1">
      <c r="A223" s="143" t="s">
        <v>1198</v>
      </c>
      <c r="B223" s="144" t="s">
        <v>2222</v>
      </c>
      <c r="C223" s="139" t="s">
        <v>388</v>
      </c>
      <c r="D223" s="185">
        <f>VLOOKUP('630.3'!A89,'630.3'!A89:N343,14,FALSE)</f>
        <v>625753.92749999999</v>
      </c>
    </row>
    <row r="224" spans="1:4" ht="54" thickTop="1" thickBot="1">
      <c r="A224" s="143" t="s">
        <v>1199</v>
      </c>
      <c r="B224" s="144" t="s">
        <v>2223</v>
      </c>
      <c r="C224" s="139" t="s">
        <v>388</v>
      </c>
      <c r="D224" s="185">
        <f>VLOOKUP('630.4'!A89,'630.4'!A89:N344,14,FALSE)</f>
        <v>600698.76749999996</v>
      </c>
    </row>
    <row r="225" spans="1:4" ht="54" thickTop="1" thickBot="1">
      <c r="A225" s="143" t="s">
        <v>1200</v>
      </c>
      <c r="B225" s="144" t="s">
        <v>2224</v>
      </c>
      <c r="C225" s="139" t="s">
        <v>388</v>
      </c>
      <c r="D225" s="185">
        <f>VLOOKUP('630.5'!A93,'630.5'!A93:N345,14,FALSE)</f>
        <v>421848.42374999996</v>
      </c>
    </row>
    <row r="226" spans="1:4" ht="54" thickTop="1" thickBot="1">
      <c r="A226" s="143" t="s">
        <v>1201</v>
      </c>
      <c r="B226" s="144" t="s">
        <v>2225</v>
      </c>
      <c r="C226" s="139" t="s">
        <v>388</v>
      </c>
      <c r="D226" s="185">
        <f>VLOOKUP('630.6'!A93,'630.6'!A89:N346,14,FALSE)</f>
        <v>377937.10175000003</v>
      </c>
    </row>
    <row r="227" spans="1:4" ht="54" thickTop="1" thickBot="1">
      <c r="A227" s="143" t="s">
        <v>1202</v>
      </c>
      <c r="B227" s="144" t="s">
        <v>2226</v>
      </c>
      <c r="C227" s="139" t="s">
        <v>388</v>
      </c>
      <c r="D227" s="185">
        <f>VLOOKUP('630.7'!A93,'630.7'!A90:N347,14,FALSE)</f>
        <v>282582.55479999998</v>
      </c>
    </row>
    <row r="228" spans="1:4" ht="54" thickTop="1" thickBot="1">
      <c r="A228" s="143" t="s">
        <v>1203</v>
      </c>
      <c r="B228" s="144" t="s">
        <v>1848</v>
      </c>
      <c r="C228" s="139" t="s">
        <v>144</v>
      </c>
      <c r="D228" s="185">
        <f>VLOOKUP('632.1'!A90,'632.1'!A90:N349,14,FALSE)</f>
        <v>338946.0048</v>
      </c>
    </row>
    <row r="229" spans="1:4" ht="54" thickTop="1" thickBot="1">
      <c r="A229" s="143" t="s">
        <v>1743</v>
      </c>
      <c r="B229" s="144" t="s">
        <v>1849</v>
      </c>
      <c r="C229" s="139" t="s">
        <v>144</v>
      </c>
      <c r="D229" s="185">
        <f>VLOOKUP('632.2'!A90,'632.2'!A90:N350,14,FALSE)</f>
        <v>338523.40080000006</v>
      </c>
    </row>
    <row r="230" spans="1:4" ht="54" thickTop="1" thickBot="1">
      <c r="A230" s="143" t="s">
        <v>1746</v>
      </c>
      <c r="B230" s="144" t="s">
        <v>1850</v>
      </c>
      <c r="C230" s="139" t="s">
        <v>377</v>
      </c>
      <c r="D230" s="185">
        <f>VLOOKUP('640.1'!A90,'640.1'!A90:N351,14,FALSE)</f>
        <v>4903.1039633333339</v>
      </c>
    </row>
    <row r="231" spans="1:4" ht="54" thickTop="1" thickBot="1">
      <c r="A231" s="143" t="s">
        <v>1747</v>
      </c>
      <c r="B231" s="144" t="s">
        <v>1851</v>
      </c>
      <c r="C231" s="139" t="s">
        <v>377</v>
      </c>
      <c r="D231" s="185">
        <f>VLOOKUP('640.2'!A90,'640.2'!A90:N352,14,FALSE)</f>
        <v>4202.8589633333331</v>
      </c>
    </row>
    <row r="232" spans="1:4" ht="54" thickTop="1" thickBot="1">
      <c r="A232" s="143" t="s">
        <v>1204</v>
      </c>
      <c r="B232" s="144" t="s">
        <v>1852</v>
      </c>
      <c r="C232" s="139" t="s">
        <v>1748</v>
      </c>
      <c r="D232" s="185">
        <f>VLOOKUP('641.1'!A90,'641.1'!A90:N353,14,FALSE)</f>
        <v>1888.762180597015</v>
      </c>
    </row>
    <row r="233" spans="1:4" ht="54" thickTop="1" thickBot="1">
      <c r="A233" s="143" t="s">
        <v>1205</v>
      </c>
      <c r="B233" s="144" t="s">
        <v>1852</v>
      </c>
      <c r="C233" s="139" t="s">
        <v>377</v>
      </c>
      <c r="D233" s="185">
        <f>VLOOKUP('641.2'!A90,'641.2'!A90:N354,14,FALSE)</f>
        <v>41032.867180597008</v>
      </c>
    </row>
    <row r="234" spans="1:4" ht="54" thickTop="1" thickBot="1">
      <c r="A234" s="143" t="s">
        <v>1206</v>
      </c>
      <c r="B234" s="144" t="s">
        <v>1853</v>
      </c>
      <c r="C234" s="139" t="s">
        <v>1929</v>
      </c>
      <c r="D234" s="185">
        <f>VLOOKUP('642.1'!A90,'642.1'!A90:N355,14,FALSE)</f>
        <v>268794.24284374999</v>
      </c>
    </row>
    <row r="235" spans="1:4" ht="54" thickTop="1" thickBot="1">
      <c r="A235" s="143" t="s">
        <v>1207</v>
      </c>
      <c r="B235" s="144" t="s">
        <v>1854</v>
      </c>
      <c r="C235" s="139" t="s">
        <v>144</v>
      </c>
      <c r="D235" s="185">
        <f>VLOOKUP('642.2'!A90,'642.2'!A90:N356,14,FALSE)</f>
        <v>47720.591100000005</v>
      </c>
    </row>
    <row r="236" spans="1:4" ht="54" thickTop="1" thickBot="1">
      <c r="A236" s="143" t="s">
        <v>1208</v>
      </c>
      <c r="B236" s="144" t="s">
        <v>1855</v>
      </c>
      <c r="C236" s="139" t="s">
        <v>377</v>
      </c>
      <c r="D236" s="185">
        <f>VLOOKUP('650.1'!A95,'650.1'!A95:N358,14,FALSE)</f>
        <v>16010.863878749999</v>
      </c>
    </row>
    <row r="237" spans="1:4" ht="54" thickTop="1" thickBot="1">
      <c r="A237" s="143" t="s">
        <v>1209</v>
      </c>
      <c r="B237" s="144" t="s">
        <v>2233</v>
      </c>
      <c r="C237" s="139" t="s">
        <v>377</v>
      </c>
      <c r="D237" s="185">
        <f>VLOOKUP('650.2'!A93,'650.2'!A93:N359,14,FALSE)</f>
        <v>13769.331671875001</v>
      </c>
    </row>
    <row r="238" spans="1:4" ht="54" thickTop="1" thickBot="1">
      <c r="A238" s="143" t="s">
        <v>1210</v>
      </c>
      <c r="B238" s="144" t="s">
        <v>1856</v>
      </c>
      <c r="C238" s="139" t="s">
        <v>377</v>
      </c>
      <c r="D238" s="210">
        <f>VLOOKUP('650.3'!A90,'650.3'!A90:N360,14,FALSE)</f>
        <v>0</v>
      </c>
    </row>
    <row r="239" spans="1:4" ht="54" thickTop="1" thickBot="1">
      <c r="A239" s="143" t="s">
        <v>1211</v>
      </c>
      <c r="B239" s="144" t="s">
        <v>2237</v>
      </c>
      <c r="C239" s="139" t="s">
        <v>377</v>
      </c>
      <c r="D239" s="185">
        <f>VLOOKUP('650.4'!A93,'650.4'!A93:N361,14,FALSE)</f>
        <v>8762.3966218750011</v>
      </c>
    </row>
    <row r="240" spans="1:4" ht="57.75" thickTop="1" thickBot="1">
      <c r="A240" s="143" t="s">
        <v>1212</v>
      </c>
      <c r="B240" s="144" t="s">
        <v>1857</v>
      </c>
      <c r="C240" s="139" t="s">
        <v>233</v>
      </c>
      <c r="D240" s="185">
        <f>VLOOKUP('660.1'!A87,'660.1'!A87:N362,14,FALSE)</f>
        <v>413016.07587500004</v>
      </c>
    </row>
    <row r="241" spans="1:4" ht="76.5" thickTop="1" thickBot="1">
      <c r="A241" s="143" t="s">
        <v>1213</v>
      </c>
      <c r="B241" s="144" t="s">
        <v>1964</v>
      </c>
      <c r="C241" s="139" t="s">
        <v>144</v>
      </c>
      <c r="D241" s="185">
        <f>VLOOKUP('660.2'!A87,'660.2'!A87:N363,14,FALSE)</f>
        <v>464517.59737499995</v>
      </c>
    </row>
    <row r="242" spans="1:4" ht="54" thickTop="1" thickBot="1">
      <c r="A242" s="143" t="s">
        <v>1761</v>
      </c>
      <c r="B242" s="144" t="s">
        <v>1858</v>
      </c>
      <c r="C242" s="139" t="s">
        <v>144</v>
      </c>
      <c r="D242" s="185">
        <f>VLOOKUP('661.1'!A87,'661.1'!A87:N364,14,FALSE)</f>
        <v>519967.20316666667</v>
      </c>
    </row>
    <row r="243" spans="1:4" ht="54" thickTop="1" thickBot="1">
      <c r="A243" s="143" t="s">
        <v>1214</v>
      </c>
      <c r="B243" s="144" t="s">
        <v>1859</v>
      </c>
      <c r="C243" s="139" t="s">
        <v>144</v>
      </c>
      <c r="D243" s="185">
        <f>VLOOKUP('662.1'!A87,'662.1'!A87:N365,14,FALSE)</f>
        <v>414116.00099999993</v>
      </c>
    </row>
    <row r="244" spans="1:4" ht="54" thickTop="1" thickBot="1">
      <c r="A244" s="143" t="s">
        <v>1215</v>
      </c>
      <c r="B244" s="144" t="s">
        <v>1860</v>
      </c>
      <c r="C244" s="139" t="s">
        <v>144</v>
      </c>
      <c r="D244" s="185">
        <f>VLOOKUP('662.2'!A87,'662.2'!A87:N366,14,FALSE)</f>
        <v>415599.73433333333</v>
      </c>
    </row>
    <row r="245" spans="1:4" ht="54" thickTop="1" thickBot="1">
      <c r="A245" s="143" t="s">
        <v>1762</v>
      </c>
      <c r="B245" s="144" t="s">
        <v>1861</v>
      </c>
      <c r="C245" s="139" t="s">
        <v>144</v>
      </c>
      <c r="D245" s="185">
        <f>VLOOKUP('663.1'!A87,'663.1'!A87:N367,14,FALSE)</f>
        <v>17362.822749999999</v>
      </c>
    </row>
    <row r="246" spans="1:4" ht="54" thickTop="1" thickBot="1">
      <c r="A246" s="143" t="s">
        <v>1216</v>
      </c>
      <c r="B246" s="144" t="s">
        <v>1862</v>
      </c>
      <c r="C246" s="139" t="s">
        <v>388</v>
      </c>
      <c r="D246" s="185">
        <f>VLOOKUP('670.1'!A87,'670.1'!A87:N368,14,FALSE)</f>
        <v>292665.87025000004</v>
      </c>
    </row>
    <row r="247" spans="1:4" ht="54" thickTop="1" thickBot="1">
      <c r="A247" s="143" t="s">
        <v>1217</v>
      </c>
      <c r="B247" s="144" t="s">
        <v>1863</v>
      </c>
      <c r="C247" s="139" t="s">
        <v>388</v>
      </c>
      <c r="D247" s="185">
        <f>VLOOKUP('670.2'!A87,'670.2'!A87:N369,14,FALSE)</f>
        <v>272353.37025000004</v>
      </c>
    </row>
    <row r="248" spans="1:4" ht="54" thickTop="1" thickBot="1">
      <c r="A248" s="143" t="s">
        <v>1764</v>
      </c>
      <c r="B248" s="144" t="s">
        <v>1864</v>
      </c>
      <c r="C248" s="139" t="s">
        <v>388</v>
      </c>
      <c r="D248" s="185">
        <f>VLOOKUP('670.3'!A87,'670.3'!A87:N370,14,FALSE)</f>
        <v>288480.52025000006</v>
      </c>
    </row>
    <row r="249" spans="1:4" ht="54" thickTop="1" thickBot="1">
      <c r="A249" s="143" t="s">
        <v>1765</v>
      </c>
      <c r="B249" s="144" t="s">
        <v>1865</v>
      </c>
      <c r="C249" s="139" t="s">
        <v>388</v>
      </c>
      <c r="D249" s="185">
        <f>VLOOKUP('670.4'!A87,'670.4'!A87:N371,14,FALSE)</f>
        <v>301126.92025000002</v>
      </c>
    </row>
    <row r="250" spans="1:4" ht="54" thickTop="1" thickBot="1">
      <c r="A250" s="143" t="s">
        <v>1766</v>
      </c>
      <c r="B250" s="144" t="s">
        <v>1866</v>
      </c>
      <c r="C250" s="139" t="s">
        <v>388</v>
      </c>
      <c r="D250" s="185">
        <f>VLOOKUP('670.5'!A89,'670.5'!A89:N372,14,FALSE)</f>
        <v>308479.96854999999</v>
      </c>
    </row>
    <row r="251" spans="1:4" ht="54" thickTop="1" thickBot="1">
      <c r="A251" s="143" t="s">
        <v>1218</v>
      </c>
      <c r="B251" s="144" t="s">
        <v>1867</v>
      </c>
      <c r="C251" s="139" t="s">
        <v>388</v>
      </c>
      <c r="D251" s="185">
        <f>VLOOKUP('671.1'!A89,'671.1'!A89:N373,14,FALSE)</f>
        <v>531882.53949999996</v>
      </c>
    </row>
    <row r="252" spans="1:4" ht="54" thickTop="1" thickBot="1">
      <c r="A252" s="143" t="s">
        <v>1219</v>
      </c>
      <c r="B252" s="144" t="s">
        <v>1868</v>
      </c>
      <c r="C252" s="139" t="s">
        <v>144</v>
      </c>
      <c r="D252" s="185">
        <f>VLOOKUP('671.2'!A89,'671.2'!A89:N374,14,FALSE)</f>
        <v>45628.603799999997</v>
      </c>
    </row>
    <row r="253" spans="1:4" ht="54" thickTop="1" thickBot="1">
      <c r="A253" s="143" t="s">
        <v>1767</v>
      </c>
      <c r="B253" s="144" t="s">
        <v>1869</v>
      </c>
      <c r="C253" s="139" t="s">
        <v>388</v>
      </c>
      <c r="D253" s="185">
        <f>VLOOKUP('671.3'!A87,'671.3'!A87:N375,14,FALSE)</f>
        <v>567176.46050000004</v>
      </c>
    </row>
    <row r="254" spans="1:4" ht="54" thickTop="1" thickBot="1">
      <c r="A254" s="143" t="s">
        <v>1768</v>
      </c>
      <c r="B254" s="144" t="s">
        <v>1870</v>
      </c>
      <c r="C254" s="139" t="s">
        <v>144</v>
      </c>
      <c r="D254" s="185">
        <f>VLOOKUP('671.4'!A87,'671.4'!A87:N376,14,FALSE)</f>
        <v>48502.896866666662</v>
      </c>
    </row>
    <row r="255" spans="1:4" ht="54" thickTop="1" thickBot="1">
      <c r="A255" s="143" t="s">
        <v>1220</v>
      </c>
      <c r="B255" s="144" t="s">
        <v>1871</v>
      </c>
      <c r="C255" s="139" t="s">
        <v>144</v>
      </c>
      <c r="D255" s="185">
        <f>VLOOKUP('672.1'!A87,'672.1'!A87:N377,14,FALSE)</f>
        <v>39047.836750000002</v>
      </c>
    </row>
    <row r="256" spans="1:4" ht="54" thickTop="1" thickBot="1">
      <c r="A256" s="143" t="s">
        <v>1769</v>
      </c>
      <c r="B256" s="144" t="s">
        <v>1872</v>
      </c>
      <c r="C256" s="139" t="s">
        <v>144</v>
      </c>
      <c r="D256" s="185">
        <f>VLOOKUP('672.2'!A87,'672.2'!A87:N378,14,FALSE)</f>
        <v>46708.838799999998</v>
      </c>
    </row>
    <row r="257" spans="1:4" ht="54" thickTop="1" thickBot="1">
      <c r="A257" s="143" t="s">
        <v>1770</v>
      </c>
      <c r="B257" s="144" t="s">
        <v>1873</v>
      </c>
      <c r="C257" s="139" t="s">
        <v>144</v>
      </c>
      <c r="D257" s="185">
        <f>VLOOKUP('672.3'!A87,'672.3'!A87:N379,14,FALSE)</f>
        <v>40761.89390000001</v>
      </c>
    </row>
    <row r="258" spans="1:4" ht="54" thickTop="1" thickBot="1">
      <c r="A258" s="143" t="s">
        <v>1771</v>
      </c>
      <c r="B258" s="144" t="s">
        <v>1874</v>
      </c>
      <c r="C258" s="139" t="s">
        <v>144</v>
      </c>
      <c r="D258" s="185">
        <f>VLOOKUP('672.4'!A87,'672.3'!A87:N380,14,FALSE)</f>
        <v>40761.89390000001</v>
      </c>
    </row>
    <row r="259" spans="1:4" ht="54" thickTop="1" thickBot="1">
      <c r="A259" s="143" t="s">
        <v>1816</v>
      </c>
      <c r="B259" s="144" t="s">
        <v>1875</v>
      </c>
      <c r="C259" s="139" t="s">
        <v>233</v>
      </c>
      <c r="D259" s="185">
        <f>VLOOKUP('673.1.1'!A87,'673.1.1'!A87:N381,14,FALSE)</f>
        <v>8331.4871250000015</v>
      </c>
    </row>
    <row r="260" spans="1:4" ht="54" thickTop="1" thickBot="1">
      <c r="A260" s="143" t="s">
        <v>1817</v>
      </c>
      <c r="B260" s="144" t="s">
        <v>2152</v>
      </c>
      <c r="C260" s="139" t="s">
        <v>233</v>
      </c>
      <c r="D260" s="185">
        <f>VLOOKUP('673.1.2'!A87,'673.1.2'!A87:N382,14,FALSE)</f>
        <v>11488.927124999998</v>
      </c>
    </row>
    <row r="261" spans="1:4" ht="54" thickTop="1" thickBot="1">
      <c r="A261" s="143" t="s">
        <v>1221</v>
      </c>
      <c r="B261" s="144" t="s">
        <v>1876</v>
      </c>
      <c r="C261" s="139" t="s">
        <v>388</v>
      </c>
      <c r="D261" s="185">
        <f>VLOOKUP('673.2'!A87,'673.2'!A87:N383,14,FALSE)</f>
        <v>131137.42460000003</v>
      </c>
    </row>
    <row r="262" spans="1:4" ht="54" thickTop="1" thickBot="1">
      <c r="A262" s="143" t="s">
        <v>1222</v>
      </c>
      <c r="B262" s="144" t="s">
        <v>1877</v>
      </c>
      <c r="C262" s="139" t="s">
        <v>388</v>
      </c>
      <c r="D262" s="185">
        <f>VLOOKUP('673.3'!A89,'673.3'!A89:N384,14,FALSE)</f>
        <v>127524.22583333333</v>
      </c>
    </row>
    <row r="263" spans="1:4" ht="54" thickTop="1" thickBot="1">
      <c r="A263" s="143" t="s">
        <v>1223</v>
      </c>
      <c r="B263" s="144" t="s">
        <v>2102</v>
      </c>
      <c r="C263" s="139" t="s">
        <v>144</v>
      </c>
      <c r="D263" s="185">
        <f>VLOOKUP('674.1'!A89,'674.1'!A89:N385,14,FALSE)</f>
        <v>111961.48925000001</v>
      </c>
    </row>
    <row r="264" spans="1:4" ht="54" thickTop="1" thickBot="1">
      <c r="A264" s="143" t="s">
        <v>1224</v>
      </c>
      <c r="B264" s="144" t="s">
        <v>1878</v>
      </c>
      <c r="C264" s="139" t="s">
        <v>144</v>
      </c>
      <c r="D264" s="185">
        <f>VLOOKUP('674.2'!A89,'674.2'!A89:N386,14,FALSE)</f>
        <v>206764.62299999999</v>
      </c>
    </row>
    <row r="265" spans="1:4" ht="54" thickTop="1" thickBot="1">
      <c r="A265" s="143" t="s">
        <v>1225</v>
      </c>
      <c r="B265" s="144" t="s">
        <v>1879</v>
      </c>
      <c r="C265" s="139" t="s">
        <v>233</v>
      </c>
      <c r="D265" s="185">
        <f>VLOOKUP('680.1'!A87,'680.1'!A87:N387,14,FALSE)</f>
        <v>156150.07482608696</v>
      </c>
    </row>
    <row r="266" spans="1:4" ht="54" thickTop="1" thickBot="1">
      <c r="A266" s="143" t="s">
        <v>1226</v>
      </c>
      <c r="B266" s="144" t="s">
        <v>1880</v>
      </c>
      <c r="C266" s="139" t="s">
        <v>144</v>
      </c>
      <c r="D266" s="185">
        <f>VLOOKUP('680.2'!A87,'680.2'!A87:N388,14,FALSE)</f>
        <v>8280.6581000000006</v>
      </c>
    </row>
    <row r="267" spans="1:4" ht="54" thickTop="1" thickBot="1">
      <c r="A267" s="143" t="s">
        <v>1227</v>
      </c>
      <c r="B267" s="144" t="s">
        <v>1881</v>
      </c>
      <c r="C267" s="139" t="s">
        <v>388</v>
      </c>
      <c r="D267" s="185">
        <f>VLOOKUP('680.3'!A89,'680.3'!A89:N389,14,FALSE)</f>
        <v>64191.570625</v>
      </c>
    </row>
    <row r="268" spans="1:4" ht="54" thickTop="1" thickBot="1">
      <c r="A268" s="143" t="s">
        <v>1228</v>
      </c>
      <c r="B268" s="144" t="s">
        <v>1882</v>
      </c>
      <c r="C268" s="139" t="s">
        <v>388</v>
      </c>
      <c r="D268" s="185">
        <f>VLOOKUP('681.1'!A89,'681.1'!A89:N390,14,FALSE)</f>
        <v>200418.34150000004</v>
      </c>
    </row>
    <row r="269" spans="1:4" ht="54" thickTop="1" thickBot="1">
      <c r="A269" s="143" t="s">
        <v>1776</v>
      </c>
      <c r="B269" s="144" t="s">
        <v>1883</v>
      </c>
      <c r="C269" s="139" t="s">
        <v>388</v>
      </c>
      <c r="D269" s="185">
        <f>VLOOKUP('681.2'!A89,'681.2'!A89:N391,14,FALSE)</f>
        <v>180105.84150000004</v>
      </c>
    </row>
    <row r="270" spans="1:4" ht="54" thickTop="1" thickBot="1">
      <c r="A270" s="143" t="s">
        <v>1777</v>
      </c>
      <c r="B270" s="144" t="s">
        <v>1884</v>
      </c>
      <c r="C270" s="139" t="s">
        <v>388</v>
      </c>
      <c r="D270" s="185">
        <f>VLOOKUP('681.3'!A89,'681.3'!A89:N392,14,FALSE)</f>
        <v>196232.9915</v>
      </c>
    </row>
    <row r="271" spans="1:4" ht="54" thickTop="1" thickBot="1">
      <c r="A271" s="143" t="s">
        <v>1778</v>
      </c>
      <c r="B271" s="144" t="s">
        <v>1885</v>
      </c>
      <c r="C271" s="139" t="s">
        <v>388</v>
      </c>
      <c r="D271" s="185">
        <f>VLOOKUP('681.4'!A89,'681.4'!A89:N393,14,FALSE)</f>
        <v>208879.39150000003</v>
      </c>
    </row>
    <row r="272" spans="1:4" ht="54" thickTop="1" thickBot="1">
      <c r="A272" s="143" t="s">
        <v>1229</v>
      </c>
      <c r="B272" s="144" t="s">
        <v>1886</v>
      </c>
      <c r="C272" s="139" t="s">
        <v>388</v>
      </c>
      <c r="D272" s="185">
        <f>VLOOKUP('682.1'!A89,'682.1'!A89:N394,14,FALSE)</f>
        <v>268458.32650000002</v>
      </c>
    </row>
    <row r="273" spans="1:4" ht="54" thickTop="1" thickBot="1">
      <c r="A273" s="143" t="s">
        <v>1779</v>
      </c>
      <c r="B273" s="144" t="s">
        <v>1887</v>
      </c>
      <c r="C273" s="139" t="s">
        <v>388</v>
      </c>
      <c r="D273" s="185">
        <f>VLOOKUP('682.2'!A89,'682.2'!A89:N395,14,FALSE)</f>
        <v>268458.32650000002</v>
      </c>
    </row>
    <row r="274" spans="1:4" ht="54" thickTop="1" thickBot="1">
      <c r="A274" s="143" t="s">
        <v>1781</v>
      </c>
      <c r="B274" s="144" t="s">
        <v>1888</v>
      </c>
      <c r="C274" s="139" t="s">
        <v>388</v>
      </c>
      <c r="D274" s="185">
        <f>VLOOKUP('682.3'!A89,'682.3'!A89:N396,14,FALSE)</f>
        <v>268458.32650000002</v>
      </c>
    </row>
    <row r="275" spans="1:4" ht="54" thickTop="1" thickBot="1">
      <c r="A275" s="143" t="s">
        <v>1783</v>
      </c>
      <c r="B275" s="144" t="s">
        <v>2103</v>
      </c>
      <c r="C275" s="139" t="s">
        <v>388</v>
      </c>
      <c r="D275" s="185">
        <f>VLOOKUP('682.4'!A89,'682.4'!A89:N397,14,FALSE)</f>
        <v>268458.32650000002</v>
      </c>
    </row>
    <row r="276" spans="1:4" ht="54" thickTop="1" thickBot="1">
      <c r="A276" s="143" t="s">
        <v>1785</v>
      </c>
      <c r="B276" s="144" t="s">
        <v>1889</v>
      </c>
      <c r="C276" s="139" t="s">
        <v>233</v>
      </c>
      <c r="D276" s="185">
        <f>VLOOKUP('683.1'!A89,'683.1'!A89:N398,14,FALSE)</f>
        <v>9336.353000000001</v>
      </c>
    </row>
    <row r="277" spans="1:4" ht="54" thickTop="1" thickBot="1">
      <c r="A277" s="143" t="s">
        <v>1787</v>
      </c>
      <c r="B277" s="144" t="s">
        <v>1890</v>
      </c>
      <c r="C277" s="139" t="s">
        <v>233</v>
      </c>
      <c r="D277" s="185">
        <f>VLOOKUP('683.2'!A89,'683.2'!A89:N399,14,FALSE)</f>
        <v>26647.023000000001</v>
      </c>
    </row>
    <row r="278" spans="1:4" ht="54" thickTop="1" thickBot="1">
      <c r="A278" s="143" t="s">
        <v>1789</v>
      </c>
      <c r="B278" s="144" t="s">
        <v>1891</v>
      </c>
      <c r="C278" s="139" t="s">
        <v>233</v>
      </c>
      <c r="D278" s="185">
        <f>VLOOKUP('683.3'!A89,'683.3'!A89:N400,14,FALSE)</f>
        <v>9336.353000000001</v>
      </c>
    </row>
    <row r="279" spans="1:4" ht="54" thickTop="1" thickBot="1">
      <c r="A279" s="143" t="s">
        <v>1790</v>
      </c>
      <c r="B279" s="144" t="s">
        <v>1892</v>
      </c>
      <c r="C279" s="139" t="s">
        <v>233</v>
      </c>
      <c r="D279" s="185">
        <f>VLOOKUP('683.4'!A89,'683.4'!A89:N401,14,FALSE)</f>
        <v>26647.023000000001</v>
      </c>
    </row>
    <row r="280" spans="1:4" ht="54" thickTop="1" thickBot="1">
      <c r="A280" s="143" t="s">
        <v>1791</v>
      </c>
      <c r="B280" s="144" t="s">
        <v>1893</v>
      </c>
      <c r="C280" s="139" t="s">
        <v>233</v>
      </c>
      <c r="D280" s="185">
        <f>VLOOKUP('683.5'!A87,'683.5'!A87:N402,14,FALSE)</f>
        <v>69955.921749999994</v>
      </c>
    </row>
    <row r="281" spans="1:4" ht="54" thickTop="1" thickBot="1">
      <c r="A281" s="143" t="s">
        <v>2153</v>
      </c>
      <c r="B281" s="144" t="s">
        <v>1894</v>
      </c>
      <c r="C281" s="139" t="s">
        <v>233</v>
      </c>
      <c r="D281" s="185">
        <f>VLOOKUP('690.1.1'!A89,'690.1.1'!A89:N403,14,FALSE)</f>
        <v>14173.268199999999</v>
      </c>
    </row>
    <row r="282" spans="1:4" ht="54" thickTop="1" thickBot="1">
      <c r="A282" s="143" t="s">
        <v>1794</v>
      </c>
      <c r="B282" s="144" t="s">
        <v>1895</v>
      </c>
      <c r="C282" s="139" t="s">
        <v>233</v>
      </c>
      <c r="D282" s="185">
        <f>VLOOKUP('690.1.2'!A89,'690.1.2'!A89:N404,14,FALSE)</f>
        <v>32132.646000000001</v>
      </c>
    </row>
    <row r="283" spans="1:4" ht="54" thickTop="1" thickBot="1">
      <c r="A283" s="143" t="s">
        <v>1230</v>
      </c>
      <c r="B283" s="144" t="s">
        <v>1896</v>
      </c>
      <c r="C283" s="139" t="s">
        <v>144</v>
      </c>
      <c r="D283" s="185">
        <f>VLOOKUP('700.1'!A89,'700.1'!A89:N405,14,FALSE)</f>
        <v>1892.5651539166665</v>
      </c>
    </row>
    <row r="284" spans="1:4" ht="54" thickTop="1" thickBot="1">
      <c r="A284" s="143" t="s">
        <v>1231</v>
      </c>
      <c r="B284" s="144" t="s">
        <v>1897</v>
      </c>
      <c r="C284" s="139" t="s">
        <v>144</v>
      </c>
      <c r="D284" s="185">
        <f>VLOOKUP('700.2'!A89,'700.2'!A89:N406,14,FALSE)</f>
        <v>1211.5874996875</v>
      </c>
    </row>
    <row r="285" spans="1:4" ht="54" thickTop="1" thickBot="1">
      <c r="A285" s="143" t="s">
        <v>1232</v>
      </c>
      <c r="B285" s="144" t="s">
        <v>1898</v>
      </c>
      <c r="C285" s="139" t="s">
        <v>233</v>
      </c>
      <c r="D285" s="185">
        <f>VLOOKUP('700.3'!A89,'700.3'!A89:N407,14,FALSE)</f>
        <v>38489.576705737702</v>
      </c>
    </row>
    <row r="286" spans="1:4" ht="54" thickTop="1" thickBot="1">
      <c r="A286" s="143" t="s">
        <v>1233</v>
      </c>
      <c r="B286" s="144" t="s">
        <v>1899</v>
      </c>
      <c r="C286" s="139" t="s">
        <v>233</v>
      </c>
      <c r="D286" s="185">
        <f>VLOOKUP('700.4'!A89,'700.4'!A89:N408,14,FALSE)</f>
        <v>43388.4035</v>
      </c>
    </row>
    <row r="287" spans="1:4" ht="54" thickTop="1" thickBot="1">
      <c r="A287" s="143" t="s">
        <v>1234</v>
      </c>
      <c r="B287" s="144" t="s">
        <v>1900</v>
      </c>
      <c r="C287" s="139" t="s">
        <v>1929</v>
      </c>
      <c r="D287" s="185">
        <f>VLOOKUP('701.1'!A89,'701.1'!A89:N409,14,FALSE)</f>
        <v>9490.3683419999998</v>
      </c>
    </row>
    <row r="288" spans="1:4" ht="54" thickTop="1" thickBot="1">
      <c r="A288" s="143" t="s">
        <v>1797</v>
      </c>
      <c r="B288" s="144" t="s">
        <v>1901</v>
      </c>
      <c r="C288" s="139" t="s">
        <v>1929</v>
      </c>
      <c r="D288" s="185">
        <f>VLOOKUP('710.1'!A89,'710.1'!A89:N410,14,FALSE)</f>
        <v>474468.09150000004</v>
      </c>
    </row>
    <row r="289" spans="1:4" ht="54" thickTop="1" thickBot="1">
      <c r="A289" s="143" t="s">
        <v>1235</v>
      </c>
      <c r="B289" s="144" t="s">
        <v>1902</v>
      </c>
      <c r="C289" s="139" t="s">
        <v>233</v>
      </c>
      <c r="D289" s="185">
        <f>VLOOKUP('710.2'!A89,'710.2'!A89:N411,14,FALSE)</f>
        <v>426297.89150000003</v>
      </c>
    </row>
    <row r="290" spans="1:4" ht="54" thickTop="1" thickBot="1">
      <c r="A290" s="143" t="s">
        <v>1236</v>
      </c>
      <c r="B290" s="144" t="s">
        <v>1903</v>
      </c>
      <c r="C290" s="139" t="s">
        <v>1929</v>
      </c>
      <c r="D290" s="185">
        <f>VLOOKUP('720.1'!A89,'720.1'!A89:N412,14,FALSE)</f>
        <v>203998.20024999999</v>
      </c>
    </row>
    <row r="291" spans="1:4" ht="54" thickTop="1" thickBot="1">
      <c r="A291" s="143" t="s">
        <v>1237</v>
      </c>
      <c r="B291" s="144" t="s">
        <v>1904</v>
      </c>
      <c r="C291" s="139" t="s">
        <v>144</v>
      </c>
      <c r="D291" s="185">
        <f>VLOOKUP('730.1'!A89,'730.1'!A89:N413,14,FALSE)</f>
        <v>100605.39878401936</v>
      </c>
    </row>
    <row r="292" spans="1:4" ht="54" thickTop="1" thickBot="1">
      <c r="A292" s="143" t="s">
        <v>1238</v>
      </c>
      <c r="B292" s="144" t="s">
        <v>1905</v>
      </c>
      <c r="C292" s="139" t="s">
        <v>1929</v>
      </c>
      <c r="D292" s="185">
        <f>VLOOKUP('730.2'!A89,'730.2'!A89:N414,14,FALSE)</f>
        <v>61712.964733333334</v>
      </c>
    </row>
    <row r="293" spans="1:4" ht="54" thickTop="1" thickBot="1">
      <c r="A293" s="143" t="s">
        <v>1239</v>
      </c>
      <c r="B293" s="144" t="s">
        <v>1906</v>
      </c>
      <c r="C293" s="139" t="s">
        <v>1929</v>
      </c>
      <c r="D293" s="185">
        <f>VLOOKUP('730.3'!A89,'730.3'!A89:N415,14,FALSE)</f>
        <v>54292.004896551727</v>
      </c>
    </row>
    <row r="294" spans="1:4" ht="54" thickTop="1" thickBot="1">
      <c r="A294" s="143" t="s">
        <v>1798</v>
      </c>
      <c r="B294" s="144" t="s">
        <v>1907</v>
      </c>
      <c r="C294" s="139" t="s">
        <v>1929</v>
      </c>
      <c r="D294" s="185">
        <f>VLOOKUP('730.4'!A89,'730.4'!A89:N416,14,FALSE)</f>
        <v>41493.504896551727</v>
      </c>
    </row>
    <row r="295" spans="1:4" ht="54" thickTop="1" thickBot="1">
      <c r="A295" s="143" t="s">
        <v>1240</v>
      </c>
      <c r="B295" s="144" t="s">
        <v>1908</v>
      </c>
      <c r="C295" s="139" t="s">
        <v>144</v>
      </c>
      <c r="D295" s="185">
        <f>VLOOKUP('731.1'!A89,'731.1'!A89:N417,14,FALSE)</f>
        <v>156115.34899999999</v>
      </c>
    </row>
    <row r="296" spans="1:4" ht="54" thickTop="1" thickBot="1">
      <c r="A296" s="143" t="s">
        <v>1241</v>
      </c>
      <c r="B296" s="144" t="s">
        <v>1909</v>
      </c>
      <c r="C296" s="139" t="s">
        <v>2101</v>
      </c>
      <c r="D296" s="185">
        <f>VLOOKUP('740.1'!A89,'740.1'!A89:N418,14,FALSE)</f>
        <v>11174.571014285715</v>
      </c>
    </row>
    <row r="297" spans="1:4" ht="54" thickTop="1" thickBot="1">
      <c r="A297" s="143" t="s">
        <v>1801</v>
      </c>
      <c r="B297" s="144" t="s">
        <v>1910</v>
      </c>
      <c r="C297" s="139" t="s">
        <v>1929</v>
      </c>
      <c r="D297" s="185">
        <f>VLOOKUP('741.1'!A89,'741.1'!A89:N419,14,FALSE)</f>
        <v>65195.549412499997</v>
      </c>
    </row>
    <row r="298" spans="1:4" ht="54" thickTop="1" thickBot="1">
      <c r="A298" s="143" t="s">
        <v>1242</v>
      </c>
      <c r="B298" s="144" t="s">
        <v>1911</v>
      </c>
      <c r="C298" s="139" t="s">
        <v>144</v>
      </c>
      <c r="D298" s="185">
        <f>VLOOKUP('800.1'!A89,'800.1'!A89:N420,14,FALSE)</f>
        <v>13998.481466666666</v>
      </c>
    </row>
    <row r="299" spans="1:4" ht="54" thickTop="1" thickBot="1">
      <c r="A299" s="143" t="s">
        <v>1243</v>
      </c>
      <c r="B299" s="144" t="s">
        <v>1912</v>
      </c>
      <c r="C299" s="139" t="s">
        <v>144</v>
      </c>
      <c r="D299" s="185">
        <f>VLOOKUP('800.2'!A89,'800.2'!A89:N421,14,FALSE)</f>
        <v>21975.43746666667</v>
      </c>
    </row>
    <row r="300" spans="1:4" ht="54" thickTop="1" thickBot="1">
      <c r="A300" s="143" t="s">
        <v>1244</v>
      </c>
      <c r="B300" s="144" t="s">
        <v>1913</v>
      </c>
      <c r="C300" s="139" t="s">
        <v>144</v>
      </c>
      <c r="D300" s="185">
        <f>VLOOKUP('800.3'!A89,'800.3'!A89:N422,14,FALSE)</f>
        <v>48771.047866666668</v>
      </c>
    </row>
    <row r="301" spans="1:4" ht="54" thickTop="1" thickBot="1">
      <c r="A301" s="143" t="s">
        <v>1245</v>
      </c>
      <c r="B301" s="144" t="s">
        <v>1914</v>
      </c>
      <c r="C301" s="139" t="s">
        <v>144</v>
      </c>
      <c r="D301" s="185">
        <f>VLOOKUP('800.4'!A89,'800.4'!A89:N423,14,FALSE)</f>
        <v>56414.319866666665</v>
      </c>
    </row>
    <row r="302" spans="1:4" ht="54" thickTop="1" thickBot="1">
      <c r="A302" s="143" t="s">
        <v>1802</v>
      </c>
      <c r="B302" s="144" t="s">
        <v>1915</v>
      </c>
      <c r="C302" s="139" t="s">
        <v>1929</v>
      </c>
      <c r="D302" s="185">
        <f>VLOOKUP('802.1'!A89,'802.1'!A89:N424,14,FALSE)</f>
        <v>269453.59999999998</v>
      </c>
    </row>
    <row r="303" spans="1:4" ht="54" thickTop="1" thickBot="1">
      <c r="A303" s="143" t="s">
        <v>1803</v>
      </c>
      <c r="B303" s="144" t="s">
        <v>1965</v>
      </c>
      <c r="C303" s="139" t="s">
        <v>1929</v>
      </c>
      <c r="D303" s="185">
        <f>VLOOKUP('802.2'!A89,'802.2'!A89:N425,14,FALSE)</f>
        <v>65932.425000000003</v>
      </c>
    </row>
    <row r="304" spans="1:4" ht="54" thickTop="1" thickBot="1">
      <c r="A304" s="143" t="s">
        <v>1804</v>
      </c>
      <c r="B304" s="144" t="s">
        <v>1916</v>
      </c>
      <c r="C304" s="139" t="s">
        <v>1929</v>
      </c>
      <c r="D304" s="185">
        <f>VLOOKUP('802.3'!A89,'802.3'!A89:N426,14,FALSE)</f>
        <v>41590.488333333335</v>
      </c>
    </row>
    <row r="305" spans="1:4" ht="54" thickTop="1" thickBot="1">
      <c r="A305" s="143" t="s">
        <v>1805</v>
      </c>
      <c r="B305" s="144" t="s">
        <v>1917</v>
      </c>
      <c r="C305" s="139" t="s">
        <v>1929</v>
      </c>
      <c r="D305" s="185">
        <f>VLOOKUP('802.4'!A89,'802.4'!A89:N427,14,FALSE)</f>
        <v>35228.391250000001</v>
      </c>
    </row>
    <row r="306" spans="1:4" ht="54" thickTop="1" thickBot="1">
      <c r="A306" s="143" t="s">
        <v>1806</v>
      </c>
      <c r="B306" s="144" t="s">
        <v>1918</v>
      </c>
      <c r="C306" s="139" t="s">
        <v>1929</v>
      </c>
      <c r="D306" s="185">
        <f>VLOOKUP('802.5'!A89,'802.5'!A89:N428,14,FALSE)</f>
        <v>287880.93140056025</v>
      </c>
    </row>
    <row r="307" spans="1:4" ht="54" thickTop="1" thickBot="1">
      <c r="A307" s="143" t="s">
        <v>1807</v>
      </c>
      <c r="B307" s="144" t="s">
        <v>1919</v>
      </c>
      <c r="C307" s="139" t="s">
        <v>1929</v>
      </c>
      <c r="D307" s="185">
        <f>VLOOKUP('802.6'!A89,'802.6'!A89:N429,14,FALSE)</f>
        <v>280032.70140056021</v>
      </c>
    </row>
    <row r="308" spans="1:4" ht="54" thickTop="1" thickBot="1">
      <c r="A308" s="143" t="s">
        <v>1808</v>
      </c>
      <c r="B308" s="144" t="s">
        <v>1920</v>
      </c>
      <c r="C308" s="139" t="s">
        <v>1929</v>
      </c>
      <c r="D308" s="185">
        <f>VLOOKUP('802.7'!A89,'802.7'!A89:N430,14,FALSE)</f>
        <v>183011.64107017545</v>
      </c>
    </row>
    <row r="309" spans="1:4" ht="54" thickTop="1" thickBot="1">
      <c r="A309" s="143" t="s">
        <v>1809</v>
      </c>
      <c r="B309" s="144" t="s">
        <v>1921</v>
      </c>
      <c r="C309" s="139" t="s">
        <v>1929</v>
      </c>
      <c r="D309" s="185">
        <f>VLOOKUP('802.8'!A89,'802.8'!A89:N431,14,FALSE)</f>
        <v>156168.07852941178</v>
      </c>
    </row>
    <row r="310" spans="1:4" ht="54" thickTop="1" thickBot="1">
      <c r="A310" s="143" t="s">
        <v>1246</v>
      </c>
      <c r="B310" s="144" t="s">
        <v>1922</v>
      </c>
      <c r="C310" s="139" t="s">
        <v>233</v>
      </c>
      <c r="D310" s="185">
        <f>VLOOKUP('810.1'!A89,'810.1'!A89:N432,14,FALSE)</f>
        <v>13823.205500000002</v>
      </c>
    </row>
    <row r="311" spans="1:4" ht="54" thickTop="1" thickBot="1">
      <c r="A311" s="143" t="s">
        <v>1247</v>
      </c>
      <c r="B311" s="144" t="s">
        <v>1923</v>
      </c>
      <c r="C311" s="139" t="s">
        <v>233</v>
      </c>
      <c r="D311" s="185">
        <f>VLOOKUP('810.2'!A89,'810.2'!A89:N433,14,FALSE)</f>
        <v>11178.113699999998</v>
      </c>
    </row>
    <row r="312" spans="1:4" ht="54" thickTop="1" thickBot="1">
      <c r="A312" s="143" t="s">
        <v>1248</v>
      </c>
      <c r="B312" s="144" t="s">
        <v>1924</v>
      </c>
      <c r="C312" s="139" t="s">
        <v>233</v>
      </c>
      <c r="D312" s="185">
        <f>VLOOKUP('810.3'!A89,'810.3'!A89:N435,14,FALSE)</f>
        <v>5194.4479553571427</v>
      </c>
    </row>
    <row r="313" spans="1:4" ht="57.75" thickTop="1" thickBot="1">
      <c r="A313" s="143" t="s">
        <v>1810</v>
      </c>
      <c r="B313" s="144" t="s">
        <v>2156</v>
      </c>
      <c r="C313" s="139" t="s">
        <v>233</v>
      </c>
      <c r="D313" s="185">
        <f>VLOOKUP('811.1'!A89,'811.1'!A89:N436,14,FALSE)</f>
        <v>29148.192449999995</v>
      </c>
    </row>
    <row r="314" spans="1:4" ht="57.75" thickTop="1" thickBot="1">
      <c r="A314" s="143" t="s">
        <v>1811</v>
      </c>
      <c r="B314" s="144" t="s">
        <v>2157</v>
      </c>
      <c r="C314" s="139" t="s">
        <v>233</v>
      </c>
      <c r="D314" s="185">
        <f>VLOOKUP('811.2'!A89,'811.2'!A89:N437,14,FALSE)</f>
        <v>36224.352449999998</v>
      </c>
    </row>
    <row r="315" spans="1:4" ht="54" thickTop="1" thickBot="1">
      <c r="A315" s="143" t="s">
        <v>1249</v>
      </c>
      <c r="B315" s="144" t="s">
        <v>2159</v>
      </c>
      <c r="C315" s="139" t="s">
        <v>233</v>
      </c>
      <c r="D315" s="185">
        <f>VLOOKUP('812.1'!A89,'812.1'!A89:N438,14,FALSE)</f>
        <v>63226.249482500003</v>
      </c>
    </row>
    <row r="316" spans="1:4" ht="54" thickTop="1" thickBot="1">
      <c r="A316" s="143" t="s">
        <v>1812</v>
      </c>
      <c r="B316" s="144" t="s">
        <v>1925</v>
      </c>
      <c r="C316" s="139" t="s">
        <v>2101</v>
      </c>
      <c r="D316" s="185">
        <f>VLOOKUP('820.1'!A89,'820.1'!A89:N439,14,FALSE)</f>
        <v>66361.795499999993</v>
      </c>
    </row>
    <row r="317" spans="1:4" ht="54" thickTop="1" thickBot="1">
      <c r="A317" s="143" t="s">
        <v>1813</v>
      </c>
      <c r="B317" s="144" t="s">
        <v>1926</v>
      </c>
      <c r="C317" s="139" t="s">
        <v>1068</v>
      </c>
      <c r="D317" s="185">
        <f>VLOOKUP('820.1.2'!A88,'820.1.2'!A88:N440,14,FALSE)</f>
        <v>5422358.5</v>
      </c>
    </row>
    <row r="318" spans="1:4" ht="57.75" thickTop="1" thickBot="1">
      <c r="A318" s="143" t="s">
        <v>1250</v>
      </c>
      <c r="B318" s="144" t="s">
        <v>1927</v>
      </c>
      <c r="C318" s="139" t="s">
        <v>2104</v>
      </c>
      <c r="D318" s="185">
        <f>VLOOKUP('900.1'!A88,'900.1'!A88:N441,14,FALSE)</f>
        <v>1604.9382716049383</v>
      </c>
    </row>
    <row r="319" spans="1:4" ht="57.75" thickTop="1" thickBot="1">
      <c r="A319" s="143" t="s">
        <v>1251</v>
      </c>
      <c r="B319" s="144" t="s">
        <v>2301</v>
      </c>
      <c r="C319" s="139" t="s">
        <v>2105</v>
      </c>
      <c r="D319" s="185">
        <f>VLOOKUP('900.2'!A88,'900.2'!A88:N442,14,FALSE)</f>
        <v>1969.6969696969697</v>
      </c>
    </row>
    <row r="320" spans="1:4" ht="54" thickTop="1" thickBot="1">
      <c r="A320" s="143" t="s">
        <v>1252</v>
      </c>
      <c r="B320" s="144" t="s">
        <v>1928</v>
      </c>
      <c r="C320" s="139" t="s">
        <v>2105</v>
      </c>
      <c r="D320" s="185">
        <f>VLOOKUP('900.3'!A88,'900.3'!A88:N443,14,FALSE)</f>
        <v>1969.6969696969697</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19" sqref="E19"/>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2" t="s">
        <v>1934</v>
      </c>
      <c r="B1" s="663"/>
      <c r="C1" s="663"/>
      <c r="D1" s="664"/>
    </row>
    <row r="2" spans="1:4" ht="20.25" customHeight="1" thickBot="1">
      <c r="A2" s="665"/>
      <c r="B2" s="666"/>
      <c r="C2" s="666"/>
      <c r="D2" s="667"/>
    </row>
    <row r="3" spans="1:4" ht="16.5" thickTop="1" thickBot="1">
      <c r="A3" s="661" t="s">
        <v>2329</v>
      </c>
      <c r="B3" s="661"/>
      <c r="C3" s="661"/>
      <c r="D3" s="661"/>
    </row>
    <row r="4" spans="1:4" ht="16.5" thickTop="1" thickBot="1">
      <c r="A4" s="661"/>
      <c r="B4" s="661"/>
      <c r="C4" s="661"/>
      <c r="D4" s="661"/>
    </row>
    <row r="5" spans="1:4" ht="16.5" thickTop="1" thickBot="1">
      <c r="A5" s="661"/>
      <c r="B5" s="661"/>
      <c r="C5" s="661"/>
      <c r="D5" s="661"/>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6">
        <v>56173</v>
      </c>
    </row>
    <row r="9" spans="1:4" ht="16.5" thickTop="1" thickBot="1">
      <c r="A9" s="9" t="s">
        <v>102</v>
      </c>
      <c r="B9" s="10" t="s">
        <v>1966</v>
      </c>
      <c r="C9" s="11" t="s">
        <v>103</v>
      </c>
      <c r="D9" s="656">
        <v>51067</v>
      </c>
    </row>
    <row r="10" spans="1:4" ht="16.5" thickTop="1" thickBot="1">
      <c r="A10" s="9" t="s">
        <v>0</v>
      </c>
      <c r="B10" s="10" t="s">
        <v>1966</v>
      </c>
      <c r="C10" s="11" t="s">
        <v>1</v>
      </c>
      <c r="D10" s="656">
        <v>66387</v>
      </c>
    </row>
    <row r="11" spans="1:4" ht="16.5" thickTop="1" thickBot="1">
      <c r="A11" s="9" t="s">
        <v>1758</v>
      </c>
      <c r="B11" s="10" t="s">
        <v>1966</v>
      </c>
      <c r="C11" s="11" t="s">
        <v>1757</v>
      </c>
      <c r="D11" s="656">
        <v>373805</v>
      </c>
    </row>
    <row r="12" spans="1:4" ht="16.5" thickTop="1" thickBot="1">
      <c r="A12" s="9" t="s">
        <v>100</v>
      </c>
      <c r="B12" s="10" t="s">
        <v>1966</v>
      </c>
      <c r="C12" s="11" t="s">
        <v>101</v>
      </c>
      <c r="D12" s="656">
        <v>76600</v>
      </c>
    </row>
    <row r="13" spans="1:4" ht="16.5" thickTop="1" thickBot="1">
      <c r="A13" s="9" t="s">
        <v>62</v>
      </c>
      <c r="B13" s="10" t="s">
        <v>1966</v>
      </c>
      <c r="C13" s="11" t="s">
        <v>63</v>
      </c>
      <c r="D13" s="656">
        <v>561738</v>
      </c>
    </row>
    <row r="14" spans="1:4" ht="16.5" thickTop="1" thickBot="1">
      <c r="A14" s="9" t="s">
        <v>108</v>
      </c>
      <c r="B14" s="10" t="s">
        <v>1966</v>
      </c>
      <c r="C14" s="11" t="s">
        <v>109</v>
      </c>
      <c r="D14" s="656">
        <v>306403</v>
      </c>
    </row>
    <row r="15" spans="1:4" ht="16.5" thickTop="1" thickBot="1">
      <c r="A15" s="9" t="s">
        <v>41</v>
      </c>
      <c r="B15" s="10" t="s">
        <v>1966</v>
      </c>
      <c r="C15" s="11" t="s">
        <v>42</v>
      </c>
      <c r="D15" s="656">
        <v>204268</v>
      </c>
    </row>
    <row r="16" spans="1:4" ht="16.5" thickTop="1" thickBot="1">
      <c r="A16" s="9" t="s">
        <v>43</v>
      </c>
      <c r="B16" s="10" t="s">
        <v>1966</v>
      </c>
      <c r="C16" s="11" t="s">
        <v>44</v>
      </c>
      <c r="D16" s="656">
        <v>306402</v>
      </c>
    </row>
    <row r="17" spans="1:4" ht="16.5" thickTop="1" thickBot="1">
      <c r="A17" s="9" t="s">
        <v>106</v>
      </c>
      <c r="B17" s="10" t="s">
        <v>1966</v>
      </c>
      <c r="C17" s="11" t="s">
        <v>107</v>
      </c>
      <c r="D17" s="656">
        <v>102134</v>
      </c>
    </row>
    <row r="18" spans="1:4" ht="16.5" thickTop="1" thickBot="1">
      <c r="A18" s="9" t="s">
        <v>1759</v>
      </c>
      <c r="B18" s="10" t="s">
        <v>1966</v>
      </c>
      <c r="C18" s="11" t="s">
        <v>2106</v>
      </c>
      <c r="D18" s="656">
        <v>91921</v>
      </c>
    </row>
    <row r="19" spans="1:4" ht="16.5" thickTop="1" thickBot="1">
      <c r="A19" s="9" t="s">
        <v>96</v>
      </c>
      <c r="B19" s="10" t="s">
        <v>92</v>
      </c>
      <c r="C19" s="11" t="s">
        <v>97</v>
      </c>
      <c r="D19" s="656">
        <v>2100000</v>
      </c>
    </row>
    <row r="20" spans="1:4" ht="16.5" thickTop="1" thickBot="1">
      <c r="A20" s="9" t="s">
        <v>76</v>
      </c>
      <c r="B20" s="10" t="s">
        <v>1966</v>
      </c>
      <c r="C20" s="11" t="s">
        <v>77</v>
      </c>
      <c r="D20" s="656">
        <v>326829</v>
      </c>
    </row>
    <row r="21" spans="1:4" ht="16.5" thickTop="1" thickBot="1">
      <c r="A21" s="9" t="s">
        <v>74</v>
      </c>
      <c r="B21" s="10" t="s">
        <v>1966</v>
      </c>
      <c r="C21" s="11" t="s">
        <v>75</v>
      </c>
      <c r="D21" s="656">
        <v>326829</v>
      </c>
    </row>
    <row r="22" spans="1:4" ht="16.5" thickTop="1" thickBot="1">
      <c r="A22" s="9" t="s">
        <v>84</v>
      </c>
      <c r="B22" s="10" t="s">
        <v>1966</v>
      </c>
      <c r="C22" s="11" t="s">
        <v>85</v>
      </c>
      <c r="D22" s="656">
        <v>384189</v>
      </c>
    </row>
    <row r="23" spans="1:4" ht="16.5" thickTop="1" thickBot="1">
      <c r="A23" s="9" t="s">
        <v>78</v>
      </c>
      <c r="B23" s="10" t="s">
        <v>1966</v>
      </c>
      <c r="C23" s="11" t="s">
        <v>79</v>
      </c>
      <c r="D23" s="656">
        <v>393217</v>
      </c>
    </row>
    <row r="24" spans="1:4" ht="16.5" thickTop="1" thickBot="1">
      <c r="A24" s="9" t="s">
        <v>64</v>
      </c>
      <c r="B24" s="10" t="s">
        <v>1966</v>
      </c>
      <c r="C24" s="11" t="s">
        <v>65</v>
      </c>
      <c r="D24" s="656">
        <v>331936</v>
      </c>
    </row>
    <row r="25" spans="1:4" ht="16.5" thickTop="1" thickBot="1">
      <c r="A25" s="9" t="s">
        <v>80</v>
      </c>
      <c r="B25" s="10" t="s">
        <v>1966</v>
      </c>
      <c r="C25" s="11" t="s">
        <v>81</v>
      </c>
      <c r="D25" s="656">
        <v>393217</v>
      </c>
    </row>
    <row r="26" spans="1:4" ht="16.5" thickTop="1" thickBot="1">
      <c r="A26" s="9" t="s">
        <v>82</v>
      </c>
      <c r="B26" s="10" t="s">
        <v>1966</v>
      </c>
      <c r="C26" s="11" t="s">
        <v>83</v>
      </c>
      <c r="D26" s="656">
        <v>404956</v>
      </c>
    </row>
    <row r="27" spans="1:4" ht="16.5" thickTop="1" thickBot="1">
      <c r="A27" s="9" t="s">
        <v>104</v>
      </c>
      <c r="B27" s="10" t="s">
        <v>1966</v>
      </c>
      <c r="C27" s="11" t="s">
        <v>105</v>
      </c>
      <c r="D27" s="656">
        <v>155752</v>
      </c>
    </row>
    <row r="28" spans="1:4" ht="16.5" thickTop="1" thickBot="1">
      <c r="A28" s="9" t="s">
        <v>4</v>
      </c>
      <c r="B28" s="10" t="s">
        <v>1966</v>
      </c>
      <c r="C28" s="11" t="s">
        <v>5</v>
      </c>
      <c r="D28" s="656">
        <v>155752</v>
      </c>
    </row>
    <row r="29" spans="1:4" ht="16.5" customHeight="1" thickTop="1" thickBot="1">
      <c r="A29" s="9" t="s">
        <v>45</v>
      </c>
      <c r="B29" s="10" t="s">
        <v>1966</v>
      </c>
      <c r="C29" s="11" t="s">
        <v>2332</v>
      </c>
      <c r="D29" s="656">
        <v>153201</v>
      </c>
    </row>
    <row r="30" spans="1:4" ht="16.5" thickTop="1" thickBot="1">
      <c r="A30" s="9" t="s">
        <v>66</v>
      </c>
      <c r="B30" s="10" t="s">
        <v>1966</v>
      </c>
      <c r="C30" s="11" t="s">
        <v>67</v>
      </c>
      <c r="D30" s="656">
        <v>153201</v>
      </c>
    </row>
    <row r="31" spans="1:4" ht="16.5" thickTop="1" thickBot="1">
      <c r="A31" s="9" t="s">
        <v>23</v>
      </c>
      <c r="B31" s="10" t="s">
        <v>1966</v>
      </c>
      <c r="C31" s="11" t="s">
        <v>24</v>
      </c>
      <c r="D31" s="656">
        <v>510670</v>
      </c>
    </row>
    <row r="32" spans="1:4" ht="16.5" thickTop="1" thickBot="1">
      <c r="A32" s="9" t="s">
        <v>7</v>
      </c>
      <c r="B32" s="10" t="s">
        <v>1966</v>
      </c>
      <c r="C32" s="11" t="s">
        <v>8</v>
      </c>
      <c r="D32" s="656">
        <v>102134</v>
      </c>
    </row>
    <row r="33" spans="1:4" ht="16.5" thickTop="1" thickBot="1">
      <c r="A33" s="9" t="s">
        <v>9</v>
      </c>
      <c r="B33" s="10" t="s">
        <v>1966</v>
      </c>
      <c r="C33" s="11" t="s">
        <v>10</v>
      </c>
      <c r="D33" s="656">
        <v>153201</v>
      </c>
    </row>
    <row r="34" spans="1:4" ht="16.5" thickTop="1" thickBot="1">
      <c r="A34" s="9" t="s">
        <v>11</v>
      </c>
      <c r="B34" s="10" t="s">
        <v>1966</v>
      </c>
      <c r="C34" s="11" t="s">
        <v>12</v>
      </c>
      <c r="D34" s="656">
        <v>204268</v>
      </c>
    </row>
    <row r="35" spans="1:4" ht="16.5" thickTop="1" thickBot="1">
      <c r="A35" s="9" t="s">
        <v>13</v>
      </c>
      <c r="B35" s="10" t="s">
        <v>1966</v>
      </c>
      <c r="C35" s="11" t="s">
        <v>14</v>
      </c>
      <c r="D35" s="656">
        <v>255335</v>
      </c>
    </row>
    <row r="36" spans="1:4" ht="16.5" thickTop="1" thickBot="1">
      <c r="A36" s="9" t="s">
        <v>15</v>
      </c>
      <c r="B36" s="10" t="s">
        <v>1966</v>
      </c>
      <c r="C36" s="11" t="s">
        <v>16</v>
      </c>
      <c r="D36" s="656">
        <v>306402</v>
      </c>
    </row>
    <row r="37" spans="1:4" ht="16.5" thickTop="1" thickBot="1">
      <c r="A37" s="9" t="s">
        <v>17</v>
      </c>
      <c r="B37" s="10" t="s">
        <v>1966</v>
      </c>
      <c r="C37" s="11" t="s">
        <v>18</v>
      </c>
      <c r="D37" s="656">
        <v>357469</v>
      </c>
    </row>
    <row r="38" spans="1:4" ht="16.5" thickTop="1" thickBot="1">
      <c r="A38" s="9" t="s">
        <v>19</v>
      </c>
      <c r="B38" s="10" t="s">
        <v>1966</v>
      </c>
      <c r="C38" s="11" t="s">
        <v>20</v>
      </c>
      <c r="D38" s="656">
        <v>408536</v>
      </c>
    </row>
    <row r="39" spans="1:4" ht="16.5" thickTop="1" thickBot="1">
      <c r="A39" s="9" t="s">
        <v>21</v>
      </c>
      <c r="B39" s="10" t="s">
        <v>1966</v>
      </c>
      <c r="C39" s="11" t="s">
        <v>22</v>
      </c>
      <c r="D39" s="656">
        <v>459603</v>
      </c>
    </row>
    <row r="40" spans="1:4" ht="16.5" thickTop="1" thickBot="1">
      <c r="A40" s="9" t="s">
        <v>72</v>
      </c>
      <c r="B40" s="10" t="s">
        <v>1966</v>
      </c>
      <c r="C40" s="11" t="s">
        <v>73</v>
      </c>
      <c r="D40" s="656">
        <v>56173</v>
      </c>
    </row>
    <row r="41" spans="1:4" ht="16.5" thickTop="1" thickBot="1">
      <c r="A41" s="9" t="s">
        <v>27</v>
      </c>
      <c r="B41" s="10" t="s">
        <v>1966</v>
      </c>
      <c r="C41" s="11" t="s">
        <v>28</v>
      </c>
      <c r="D41" s="656">
        <v>112347</v>
      </c>
    </row>
    <row r="42" spans="1:4" ht="16.5" thickTop="1" thickBot="1">
      <c r="A42" s="9" t="s">
        <v>25</v>
      </c>
      <c r="B42" s="10" t="s">
        <v>1966</v>
      </c>
      <c r="C42" s="11" t="s">
        <v>26</v>
      </c>
      <c r="D42" s="656">
        <v>112347</v>
      </c>
    </row>
    <row r="43" spans="1:4" ht="16.5" thickTop="1" thickBot="1">
      <c r="A43" s="9" t="s">
        <v>30</v>
      </c>
      <c r="B43" s="10" t="s">
        <v>1966</v>
      </c>
      <c r="C43" s="11" t="s">
        <v>31</v>
      </c>
      <c r="D43" s="656">
        <v>102134</v>
      </c>
    </row>
    <row r="44" spans="1:4" ht="17.25" customHeight="1" thickTop="1" thickBot="1">
      <c r="A44" s="9" t="s">
        <v>40</v>
      </c>
      <c r="B44" s="10" t="s">
        <v>1966</v>
      </c>
      <c r="C44" s="11" t="s">
        <v>2331</v>
      </c>
      <c r="D44" s="656">
        <v>255335</v>
      </c>
    </row>
    <row r="45" spans="1:4" ht="16.5" thickTop="1" thickBot="1">
      <c r="A45" s="9" t="s">
        <v>32</v>
      </c>
      <c r="B45" s="10" t="s">
        <v>1966</v>
      </c>
      <c r="C45" s="11" t="s">
        <v>33</v>
      </c>
      <c r="D45" s="656">
        <v>204268</v>
      </c>
    </row>
    <row r="46" spans="1:4" ht="16.5" thickTop="1" thickBot="1">
      <c r="A46" s="9" t="s">
        <v>34</v>
      </c>
      <c r="B46" s="10" t="s">
        <v>1966</v>
      </c>
      <c r="C46" s="11" t="s">
        <v>35</v>
      </c>
      <c r="D46" s="656">
        <v>306402</v>
      </c>
    </row>
    <row r="47" spans="1:4" ht="16.5" thickTop="1" thickBot="1">
      <c r="A47" s="9" t="s">
        <v>70</v>
      </c>
      <c r="B47" s="10" t="s">
        <v>1966</v>
      </c>
      <c r="C47" s="11" t="s">
        <v>71</v>
      </c>
      <c r="D47" s="656">
        <v>255335</v>
      </c>
    </row>
    <row r="48" spans="1:4" ht="16.5" thickTop="1" thickBot="1">
      <c r="A48" s="9" t="s">
        <v>36</v>
      </c>
      <c r="B48" s="10" t="s">
        <v>1966</v>
      </c>
      <c r="C48" s="11" t="s">
        <v>37</v>
      </c>
      <c r="D48" s="656">
        <v>112347</v>
      </c>
    </row>
    <row r="49" spans="1:4" ht="16.5" thickTop="1" thickBot="1">
      <c r="A49" s="9" t="s">
        <v>38</v>
      </c>
      <c r="B49" s="10" t="s">
        <v>1966</v>
      </c>
      <c r="C49" s="11" t="s">
        <v>39</v>
      </c>
      <c r="D49" s="656">
        <v>122561</v>
      </c>
    </row>
    <row r="50" spans="1:4" ht="16.5" thickTop="1" thickBot="1">
      <c r="A50" s="9" t="s">
        <v>89</v>
      </c>
      <c r="B50" s="10" t="s">
        <v>1966</v>
      </c>
      <c r="C50" s="11" t="s">
        <v>90</v>
      </c>
      <c r="D50" s="656">
        <v>127667</v>
      </c>
    </row>
    <row r="51" spans="1:4" ht="16.5" thickTop="1" thickBot="1">
      <c r="A51" s="9" t="s">
        <v>46</v>
      </c>
      <c r="B51" s="10" t="s">
        <v>1966</v>
      </c>
      <c r="C51" s="11" t="s">
        <v>47</v>
      </c>
      <c r="D51" s="656">
        <v>51067</v>
      </c>
    </row>
    <row r="52" spans="1:4" ht="16.5" thickTop="1" thickBot="1">
      <c r="A52" s="9" t="s">
        <v>48</v>
      </c>
      <c r="B52" s="10" t="s">
        <v>1966</v>
      </c>
      <c r="C52" s="11" t="s">
        <v>49</v>
      </c>
      <c r="D52" s="656">
        <v>102134</v>
      </c>
    </row>
    <row r="53" spans="1:4" ht="16.5" thickTop="1" thickBot="1">
      <c r="A53" s="9" t="s">
        <v>50</v>
      </c>
      <c r="B53" s="10" t="s">
        <v>1966</v>
      </c>
      <c r="C53" s="11" t="s">
        <v>51</v>
      </c>
      <c r="D53" s="656">
        <v>102134</v>
      </c>
    </row>
    <row r="54" spans="1:4" ht="16.5" thickTop="1" thickBot="1">
      <c r="A54" s="9" t="s">
        <v>68</v>
      </c>
      <c r="B54" s="10" t="s">
        <v>1966</v>
      </c>
      <c r="C54" s="11" t="s">
        <v>69</v>
      </c>
      <c r="D54" s="656">
        <v>204268</v>
      </c>
    </row>
    <row r="55" spans="1:4" ht="46.5" thickTop="1" thickBot="1">
      <c r="A55" s="9" t="s">
        <v>29</v>
      </c>
      <c r="B55" s="10" t="s">
        <v>1966</v>
      </c>
      <c r="C55" s="11" t="s">
        <v>1967</v>
      </c>
      <c r="D55" s="656">
        <v>782342</v>
      </c>
    </row>
    <row r="56" spans="1:4" ht="16.5" thickTop="1" thickBot="1">
      <c r="A56" s="9" t="s">
        <v>52</v>
      </c>
      <c r="B56" s="10" t="s">
        <v>1966</v>
      </c>
      <c r="C56" s="11" t="s">
        <v>53</v>
      </c>
      <c r="D56" s="656">
        <v>76600</v>
      </c>
    </row>
    <row r="57" spans="1:4" ht="16.5" thickTop="1" thickBot="1">
      <c r="A57" s="9" t="s">
        <v>54</v>
      </c>
      <c r="B57" s="10" t="s">
        <v>1966</v>
      </c>
      <c r="C57" s="11" t="s">
        <v>55</v>
      </c>
      <c r="D57" s="656">
        <v>153200</v>
      </c>
    </row>
    <row r="58" spans="1:4" ht="16.5" thickTop="1" thickBot="1">
      <c r="A58" s="9" t="s">
        <v>56</v>
      </c>
      <c r="B58" s="10" t="s">
        <v>1966</v>
      </c>
      <c r="C58" s="11" t="s">
        <v>57</v>
      </c>
      <c r="D58" s="656">
        <v>102134</v>
      </c>
    </row>
    <row r="59" spans="1:4" ht="16.5" thickTop="1" thickBot="1">
      <c r="A59" s="9" t="s">
        <v>2</v>
      </c>
      <c r="B59" s="10" t="s">
        <v>1966</v>
      </c>
      <c r="C59" s="11" t="s">
        <v>3</v>
      </c>
      <c r="D59" s="656">
        <v>204268</v>
      </c>
    </row>
    <row r="60" spans="1:4" ht="16.5" thickTop="1" thickBot="1">
      <c r="A60" s="9" t="s">
        <v>58</v>
      </c>
      <c r="B60" s="10" t="s">
        <v>1966</v>
      </c>
      <c r="C60" s="11" t="s">
        <v>59</v>
      </c>
      <c r="D60" s="656">
        <v>127667</v>
      </c>
    </row>
    <row r="61" spans="1:4" ht="16.5" thickTop="1" thickBot="1">
      <c r="A61" s="9" t="s">
        <v>86</v>
      </c>
      <c r="B61" s="10" t="s">
        <v>1966</v>
      </c>
      <c r="C61" s="11" t="s">
        <v>87</v>
      </c>
      <c r="D61" s="656">
        <v>153201</v>
      </c>
    </row>
    <row r="62" spans="1:4" ht="16.5" thickTop="1" thickBot="1">
      <c r="A62" s="9" t="s">
        <v>88</v>
      </c>
      <c r="B62" s="10" t="s">
        <v>1966</v>
      </c>
      <c r="C62" s="11" t="s">
        <v>87</v>
      </c>
      <c r="D62" s="656">
        <v>153201</v>
      </c>
    </row>
    <row r="63" spans="1:4" ht="16.5" thickTop="1" thickBot="1">
      <c r="A63" s="9" t="s">
        <v>60</v>
      </c>
      <c r="B63" s="10" t="s">
        <v>1966</v>
      </c>
      <c r="C63" s="11" t="s">
        <v>61</v>
      </c>
      <c r="D63" s="656">
        <v>153201</v>
      </c>
    </row>
    <row r="64" spans="1:4" ht="17.25" customHeight="1" thickTop="1" thickBot="1">
      <c r="A64" s="9" t="s">
        <v>6</v>
      </c>
      <c r="B64" s="10" t="s">
        <v>1966</v>
      </c>
      <c r="C64" s="11" t="s">
        <v>2330</v>
      </c>
      <c r="D64" s="656">
        <v>51067</v>
      </c>
    </row>
    <row r="65" spans="1:4" ht="16.5" thickTop="1" thickBot="1">
      <c r="A65" s="9" t="s">
        <v>91</v>
      </c>
      <c r="B65" s="10" t="s">
        <v>92</v>
      </c>
      <c r="C65" s="11" t="s">
        <v>93</v>
      </c>
      <c r="D65" s="656">
        <v>510671</v>
      </c>
    </row>
    <row r="66" spans="1:4" ht="16.5" thickTop="1" thickBot="1">
      <c r="A66" s="9" t="s">
        <v>94</v>
      </c>
      <c r="B66" s="10" t="s">
        <v>92</v>
      </c>
      <c r="C66" s="11" t="s">
        <v>95</v>
      </c>
      <c r="D66" s="656">
        <v>255335</v>
      </c>
    </row>
    <row r="67" spans="1:4" ht="16.5" thickTop="1" thickBot="1">
      <c r="A67" s="9" t="s">
        <v>2334</v>
      </c>
      <c r="B67" s="10" t="s">
        <v>1966</v>
      </c>
      <c r="C67" s="11" t="s">
        <v>2333</v>
      </c>
      <c r="D67" s="656">
        <v>51067</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1" t="s">
        <v>1934</v>
      </c>
      <c r="B1" s="672"/>
      <c r="C1" s="672"/>
      <c r="D1" s="673"/>
    </row>
    <row r="2" spans="1:4" ht="89.25" customHeight="1" thickBot="1">
      <c r="A2" s="674"/>
      <c r="B2" s="675"/>
      <c r="C2" s="675"/>
      <c r="D2" s="676"/>
    </row>
    <row r="3" spans="1:4" ht="53.25" customHeight="1" thickTop="1" thickBot="1">
      <c r="A3" s="668" t="s">
        <v>110</v>
      </c>
      <c r="B3" s="669"/>
      <c r="C3" s="669"/>
      <c r="D3" s="670"/>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999">
        <v>30603</v>
      </c>
    </row>
    <row r="8" spans="1:4" ht="30" customHeight="1" thickTop="1" thickBot="1">
      <c r="A8" s="16" t="s">
        <v>112</v>
      </c>
      <c r="B8" s="14" t="s">
        <v>113</v>
      </c>
      <c r="C8" s="17" t="s">
        <v>114</v>
      </c>
      <c r="D8" s="999">
        <v>1890</v>
      </c>
    </row>
    <row r="9" spans="1:4" ht="30" customHeight="1" thickTop="1" thickBot="1">
      <c r="A9" s="16" t="s">
        <v>117</v>
      </c>
      <c r="B9" s="14" t="s">
        <v>113</v>
      </c>
      <c r="C9" s="17" t="s">
        <v>118</v>
      </c>
      <c r="D9" s="999">
        <v>68119</v>
      </c>
    </row>
    <row r="10" spans="1:4" ht="30" customHeight="1" thickTop="1" thickBot="1">
      <c r="A10" s="16" t="s">
        <v>119</v>
      </c>
      <c r="B10" s="14" t="s">
        <v>113</v>
      </c>
      <c r="C10" s="17" t="s">
        <v>120</v>
      </c>
      <c r="D10" s="999">
        <v>46082</v>
      </c>
    </row>
    <row r="11" spans="1:4" ht="30" customHeight="1" thickTop="1" thickBot="1">
      <c r="A11" s="16" t="s">
        <v>123</v>
      </c>
      <c r="B11" s="14" t="s">
        <v>113</v>
      </c>
      <c r="C11" s="17" t="s">
        <v>124</v>
      </c>
      <c r="D11" s="999">
        <v>21950</v>
      </c>
    </row>
    <row r="12" spans="1:4" ht="30" customHeight="1" thickTop="1" thickBot="1">
      <c r="A12" s="16" t="s">
        <v>121</v>
      </c>
      <c r="B12" s="14" t="s">
        <v>113</v>
      </c>
      <c r="C12" s="17" t="s">
        <v>122</v>
      </c>
      <c r="D12" s="999">
        <v>70096</v>
      </c>
    </row>
    <row r="13" spans="1:4" ht="30" customHeight="1" thickTop="1" thickBot="1">
      <c r="A13" s="16" t="s">
        <v>125</v>
      </c>
      <c r="B13" s="14" t="s">
        <v>113</v>
      </c>
      <c r="C13" s="17" t="s">
        <v>126</v>
      </c>
      <c r="D13" s="999">
        <v>53921</v>
      </c>
    </row>
    <row r="14" spans="1:4" ht="30" customHeight="1" thickTop="1" thickBot="1">
      <c r="A14" s="16" t="s">
        <v>131</v>
      </c>
      <c r="B14" s="14" t="s">
        <v>113</v>
      </c>
      <c r="C14" s="17" t="s">
        <v>132</v>
      </c>
      <c r="D14" s="999">
        <v>160000</v>
      </c>
    </row>
    <row r="15" spans="1:4" ht="30" customHeight="1" thickTop="1" thickBot="1">
      <c r="A15" s="16" t="s">
        <v>129</v>
      </c>
      <c r="B15" s="14" t="s">
        <v>113</v>
      </c>
      <c r="C15" s="17" t="s">
        <v>130</v>
      </c>
      <c r="D15" s="999">
        <v>132500</v>
      </c>
    </row>
    <row r="16" spans="1:4" ht="30" customHeight="1" thickTop="1" thickBot="1">
      <c r="A16" s="16" t="s">
        <v>127</v>
      </c>
      <c r="B16" s="14" t="s">
        <v>113</v>
      </c>
      <c r="C16" s="17" t="s">
        <v>128</v>
      </c>
      <c r="D16" s="999">
        <v>120000</v>
      </c>
    </row>
    <row r="17" spans="1:4" ht="30" customHeight="1" thickTop="1" thickBot="1">
      <c r="A17" s="16" t="s">
        <v>1795</v>
      </c>
      <c r="B17" s="14" t="s">
        <v>113</v>
      </c>
      <c r="C17" s="17" t="s">
        <v>1796</v>
      </c>
      <c r="D17" s="999">
        <v>60657</v>
      </c>
    </row>
    <row r="18" spans="1:4" ht="30" customHeight="1" thickTop="1" thickBot="1">
      <c r="A18" s="16" t="s">
        <v>133</v>
      </c>
      <c r="B18" s="14" t="s">
        <v>113</v>
      </c>
      <c r="C18" s="17" t="s">
        <v>134</v>
      </c>
      <c r="D18" s="999">
        <v>65927</v>
      </c>
    </row>
    <row r="19" spans="1:4" ht="30" customHeight="1" thickTop="1" thickBot="1">
      <c r="A19" s="16" t="s">
        <v>146</v>
      </c>
      <c r="B19" s="14" t="s">
        <v>113</v>
      </c>
      <c r="C19" s="17" t="s">
        <v>147</v>
      </c>
      <c r="D19" s="999">
        <v>274074</v>
      </c>
    </row>
    <row r="20" spans="1:4" ht="30" customHeight="1" thickTop="1" thickBot="1">
      <c r="A20" s="16" t="s">
        <v>135</v>
      </c>
      <c r="B20" s="14" t="s">
        <v>113</v>
      </c>
      <c r="C20" s="17" t="s">
        <v>1968</v>
      </c>
      <c r="D20" s="999">
        <v>55422</v>
      </c>
    </row>
    <row r="21" spans="1:4" ht="30" customHeight="1" thickTop="1" thickBot="1">
      <c r="A21" s="16" t="s">
        <v>136</v>
      </c>
      <c r="B21" s="14" t="s">
        <v>113</v>
      </c>
      <c r="C21" s="17" t="s">
        <v>137</v>
      </c>
      <c r="D21" s="999">
        <v>178530</v>
      </c>
    </row>
    <row r="22" spans="1:4" ht="30" customHeight="1" thickTop="1" thickBot="1">
      <c r="A22" s="16" t="s">
        <v>138</v>
      </c>
      <c r="B22" s="14" t="s">
        <v>113</v>
      </c>
      <c r="C22" s="17" t="s">
        <v>139</v>
      </c>
      <c r="D22" s="999">
        <v>49624</v>
      </c>
    </row>
    <row r="23" spans="1:4" ht="30" customHeight="1" thickTop="1" thickBot="1">
      <c r="A23" s="16" t="s">
        <v>143</v>
      </c>
      <c r="B23" s="14" t="s">
        <v>144</v>
      </c>
      <c r="C23" s="17" t="s">
        <v>145</v>
      </c>
      <c r="D23" s="999">
        <v>36517</v>
      </c>
    </row>
    <row r="24" spans="1:4" ht="30" customHeight="1" thickTop="1" thickBot="1">
      <c r="A24" s="16" t="s">
        <v>140</v>
      </c>
      <c r="B24" s="14" t="s">
        <v>1082</v>
      </c>
      <c r="C24" s="17" t="s">
        <v>142</v>
      </c>
      <c r="D24" s="999">
        <v>23896</v>
      </c>
    </row>
    <row r="25" spans="1:4" ht="30" customHeight="1" thickTop="1" thickBot="1">
      <c r="A25" s="16" t="s">
        <v>148</v>
      </c>
      <c r="B25" s="14" t="s">
        <v>113</v>
      </c>
      <c r="C25" s="17" t="s">
        <v>149</v>
      </c>
      <c r="D25" s="999">
        <v>100000</v>
      </c>
    </row>
    <row r="26" spans="1:4" ht="30" customHeight="1" thickTop="1" thickBot="1">
      <c r="A26" s="16" t="s">
        <v>150</v>
      </c>
      <c r="B26" s="14" t="s">
        <v>113</v>
      </c>
      <c r="C26" s="17" t="s">
        <v>151</v>
      </c>
      <c r="D26" s="999">
        <v>102500</v>
      </c>
    </row>
    <row r="27" spans="1:4" ht="30" customHeight="1" thickTop="1" thickBot="1">
      <c r="A27" s="16" t="s">
        <v>152</v>
      </c>
      <c r="B27" s="14" t="s">
        <v>113</v>
      </c>
      <c r="C27" s="17" t="s">
        <v>153</v>
      </c>
      <c r="D27" s="999">
        <v>50000</v>
      </c>
    </row>
    <row r="28" spans="1:4" ht="30" customHeight="1" thickTop="1" thickBot="1">
      <c r="A28" s="16" t="s">
        <v>154</v>
      </c>
      <c r="B28" s="14" t="s">
        <v>113</v>
      </c>
      <c r="C28" s="17" t="s">
        <v>155</v>
      </c>
      <c r="D28" s="999">
        <v>80000</v>
      </c>
    </row>
    <row r="29" spans="1:4" ht="30" customHeight="1" thickTop="1" thickBot="1">
      <c r="A29" s="16" t="s">
        <v>156</v>
      </c>
      <c r="B29" s="14" t="s">
        <v>113</v>
      </c>
      <c r="C29" s="17" t="s">
        <v>157</v>
      </c>
      <c r="D29" s="999">
        <v>671</v>
      </c>
    </row>
    <row r="30" spans="1:4" ht="30" customHeight="1" thickTop="1" thickBot="1">
      <c r="A30" s="16" t="s">
        <v>166</v>
      </c>
      <c r="B30" s="14" t="s">
        <v>113</v>
      </c>
      <c r="C30" s="17" t="s">
        <v>167</v>
      </c>
      <c r="D30" s="999">
        <v>117500</v>
      </c>
    </row>
    <row r="31" spans="1:4" ht="30" customHeight="1" thickTop="1" thickBot="1">
      <c r="A31" s="16" t="s">
        <v>162</v>
      </c>
      <c r="B31" s="14" t="s">
        <v>113</v>
      </c>
      <c r="C31" s="17" t="s">
        <v>163</v>
      </c>
      <c r="D31" s="999">
        <v>10743</v>
      </c>
    </row>
    <row r="32" spans="1:4" ht="30" customHeight="1" thickTop="1" thickBot="1">
      <c r="A32" s="16" t="s">
        <v>164</v>
      </c>
      <c r="B32" s="14" t="s">
        <v>113</v>
      </c>
      <c r="C32" s="17" t="s">
        <v>165</v>
      </c>
      <c r="D32" s="999">
        <v>50000</v>
      </c>
    </row>
    <row r="33" spans="1:4" ht="30" customHeight="1" thickTop="1" thickBot="1">
      <c r="A33" s="16" t="s">
        <v>171</v>
      </c>
      <c r="B33" s="14" t="s">
        <v>113</v>
      </c>
      <c r="C33" s="17" t="s">
        <v>172</v>
      </c>
      <c r="D33" s="999">
        <v>11843</v>
      </c>
    </row>
    <row r="34" spans="1:4" ht="30" customHeight="1" thickTop="1" thickBot="1">
      <c r="A34" s="16" t="s">
        <v>160</v>
      </c>
      <c r="B34" s="14" t="s">
        <v>113</v>
      </c>
      <c r="C34" s="17" t="s">
        <v>161</v>
      </c>
      <c r="D34" s="999">
        <v>5492</v>
      </c>
    </row>
    <row r="35" spans="1:4" ht="30" customHeight="1" thickTop="1" thickBot="1">
      <c r="A35" s="16" t="s">
        <v>173</v>
      </c>
      <c r="B35" s="14" t="s">
        <v>113</v>
      </c>
      <c r="C35" s="17" t="s">
        <v>1970</v>
      </c>
      <c r="D35" s="999">
        <v>186440</v>
      </c>
    </row>
    <row r="36" spans="1:4" ht="30" customHeight="1" thickTop="1" thickBot="1">
      <c r="A36" s="16" t="s">
        <v>170</v>
      </c>
      <c r="B36" s="14" t="s">
        <v>113</v>
      </c>
      <c r="C36" s="17" t="s">
        <v>1969</v>
      </c>
      <c r="D36" s="999">
        <v>75000</v>
      </c>
    </row>
    <row r="37" spans="1:4" ht="30" customHeight="1" thickTop="1" thickBot="1">
      <c r="A37" s="16" t="s">
        <v>168</v>
      </c>
      <c r="B37" s="14" t="s">
        <v>113</v>
      </c>
      <c r="C37" s="17" t="s">
        <v>169</v>
      </c>
      <c r="D37" s="999">
        <v>100000</v>
      </c>
    </row>
    <row r="38" spans="1:4" ht="30" customHeight="1" thickTop="1" thickBot="1">
      <c r="A38" s="16" t="s">
        <v>174</v>
      </c>
      <c r="B38" s="14" t="s">
        <v>113</v>
      </c>
      <c r="C38" s="17" t="s">
        <v>175</v>
      </c>
      <c r="D38" s="999">
        <v>70000</v>
      </c>
    </row>
    <row r="39" spans="1:4" ht="30" customHeight="1" thickTop="1" thickBot="1">
      <c r="A39" s="16" t="s">
        <v>176</v>
      </c>
      <c r="B39" s="14" t="s">
        <v>113</v>
      </c>
      <c r="C39" s="17" t="s">
        <v>177</v>
      </c>
      <c r="D39" s="999">
        <v>39688</v>
      </c>
    </row>
    <row r="40" spans="1:4" ht="30" customHeight="1" thickTop="1" thickBot="1">
      <c r="A40" s="16" t="s">
        <v>180</v>
      </c>
      <c r="B40" s="14" t="s">
        <v>113</v>
      </c>
      <c r="C40" s="17" t="s">
        <v>181</v>
      </c>
      <c r="D40" s="999">
        <v>75000</v>
      </c>
    </row>
    <row r="41" spans="1:4" ht="30" customHeight="1" thickTop="1" thickBot="1">
      <c r="A41" s="16" t="s">
        <v>178</v>
      </c>
      <c r="B41" s="14" t="s">
        <v>113</v>
      </c>
      <c r="C41" s="17" t="s">
        <v>179</v>
      </c>
      <c r="D41" s="999">
        <v>78938</v>
      </c>
    </row>
    <row r="42" spans="1:4" ht="30" customHeight="1" thickTop="1" thickBot="1">
      <c r="A42" s="16" t="s">
        <v>182</v>
      </c>
      <c r="B42" s="14" t="s">
        <v>113</v>
      </c>
      <c r="C42" s="17" t="s">
        <v>183</v>
      </c>
      <c r="D42" s="999">
        <v>74318</v>
      </c>
    </row>
    <row r="43" spans="1:4" ht="30" customHeight="1" thickTop="1" thickBot="1">
      <c r="A43" s="16" t="s">
        <v>1756</v>
      </c>
      <c r="B43" s="14" t="s">
        <v>113</v>
      </c>
      <c r="C43" s="17" t="s">
        <v>1755</v>
      </c>
      <c r="D43" s="999">
        <v>9857</v>
      </c>
    </row>
    <row r="44" spans="1:4" ht="30" customHeight="1" thickTop="1" thickBot="1">
      <c r="A44" s="16" t="s">
        <v>184</v>
      </c>
      <c r="B44" s="14" t="s">
        <v>113</v>
      </c>
      <c r="C44" s="17" t="s">
        <v>185</v>
      </c>
      <c r="D44" s="999">
        <v>16181</v>
      </c>
    </row>
    <row r="45" spans="1:4" ht="30" customHeight="1" thickTop="1" thickBot="1">
      <c r="A45" s="16" t="s">
        <v>1687</v>
      </c>
      <c r="B45" s="14" t="s">
        <v>113</v>
      </c>
      <c r="C45" s="17" t="s">
        <v>1688</v>
      </c>
      <c r="D45" s="999">
        <v>2065</v>
      </c>
    </row>
    <row r="46" spans="1:4" ht="30" customHeight="1" thickTop="1" thickBot="1">
      <c r="A46" s="16" t="s">
        <v>188</v>
      </c>
      <c r="B46" s="14" t="s">
        <v>113</v>
      </c>
      <c r="C46" s="17" t="s">
        <v>189</v>
      </c>
      <c r="D46" s="999">
        <v>2200</v>
      </c>
    </row>
    <row r="47" spans="1:4" ht="30" customHeight="1" thickTop="1" thickBot="1">
      <c r="A47" s="16" t="s">
        <v>186</v>
      </c>
      <c r="B47" s="14" t="s">
        <v>113</v>
      </c>
      <c r="C47" s="17" t="s">
        <v>187</v>
      </c>
      <c r="D47" s="999">
        <v>3737</v>
      </c>
    </row>
    <row r="48" spans="1:4" ht="30" customHeight="1" thickTop="1" thickBot="1">
      <c r="A48" s="16" t="s">
        <v>190</v>
      </c>
      <c r="B48" s="14" t="s">
        <v>113</v>
      </c>
      <c r="C48" s="17" t="s">
        <v>191</v>
      </c>
      <c r="D48" s="999">
        <v>3632</v>
      </c>
    </row>
    <row r="49" spans="1:4" ht="30" customHeight="1" thickTop="1" thickBot="1">
      <c r="A49" s="16" t="s">
        <v>201</v>
      </c>
      <c r="B49" s="14" t="s">
        <v>113</v>
      </c>
      <c r="C49" s="17" t="s">
        <v>1972</v>
      </c>
      <c r="D49" s="999">
        <v>102142</v>
      </c>
    </row>
    <row r="50" spans="1:4" ht="30" customHeight="1" thickTop="1" thickBot="1">
      <c r="A50" s="16" t="s">
        <v>192</v>
      </c>
      <c r="B50" s="14" t="s">
        <v>113</v>
      </c>
      <c r="C50" s="17" t="s">
        <v>193</v>
      </c>
      <c r="D50" s="999">
        <v>42261</v>
      </c>
    </row>
    <row r="51" spans="1:4" ht="30" customHeight="1" thickTop="1" thickBot="1">
      <c r="A51" s="16" t="s">
        <v>194</v>
      </c>
      <c r="B51" s="14" t="s">
        <v>113</v>
      </c>
      <c r="C51" s="17" t="s">
        <v>1971</v>
      </c>
      <c r="D51" s="999">
        <v>1782</v>
      </c>
    </row>
    <row r="52" spans="1:4" ht="30" customHeight="1" thickTop="1" thickBot="1">
      <c r="A52" s="16" t="s">
        <v>224</v>
      </c>
      <c r="B52" s="14" t="s">
        <v>92</v>
      </c>
      <c r="C52" s="17" t="s">
        <v>1975</v>
      </c>
      <c r="D52" s="999">
        <v>124548</v>
      </c>
    </row>
    <row r="53" spans="1:4" ht="30" customHeight="1" thickTop="1" thickBot="1">
      <c r="A53" s="16" t="s">
        <v>195</v>
      </c>
      <c r="B53" s="14" t="s">
        <v>113</v>
      </c>
      <c r="C53" s="17" t="s">
        <v>196</v>
      </c>
      <c r="D53" s="999">
        <v>16176</v>
      </c>
    </row>
    <row r="54" spans="1:4" ht="30" customHeight="1" thickTop="1" thickBot="1">
      <c r="A54" s="16" t="s">
        <v>214</v>
      </c>
      <c r="B54" s="14" t="s">
        <v>113</v>
      </c>
      <c r="C54" s="17" t="s">
        <v>215</v>
      </c>
      <c r="D54" s="999">
        <v>13820</v>
      </c>
    </row>
    <row r="55" spans="1:4" ht="30" customHeight="1" thickTop="1" thickBot="1">
      <c r="A55" s="16" t="s">
        <v>197</v>
      </c>
      <c r="B55" s="14" t="s">
        <v>113</v>
      </c>
      <c r="C55" s="17" t="s">
        <v>198</v>
      </c>
      <c r="D55" s="999">
        <v>148801</v>
      </c>
    </row>
    <row r="56" spans="1:4" ht="30" customHeight="1" thickTop="1" thickBot="1">
      <c r="A56" s="16" t="s">
        <v>199</v>
      </c>
      <c r="B56" s="14" t="s">
        <v>113</v>
      </c>
      <c r="C56" s="17" t="s">
        <v>200</v>
      </c>
      <c r="D56" s="999">
        <v>5849</v>
      </c>
    </row>
    <row r="57" spans="1:4" ht="30" customHeight="1" thickTop="1" thickBot="1">
      <c r="A57" s="16" t="s">
        <v>202</v>
      </c>
      <c r="B57" s="14" t="s">
        <v>113</v>
      </c>
      <c r="C57" s="17" t="s">
        <v>203</v>
      </c>
      <c r="D57" s="999">
        <v>59133</v>
      </c>
    </row>
    <row r="58" spans="1:4" ht="30" customHeight="1" thickTop="1" thickBot="1">
      <c r="A58" s="16" t="s">
        <v>212</v>
      </c>
      <c r="B58" s="14" t="s">
        <v>113</v>
      </c>
      <c r="C58" s="17" t="s">
        <v>213</v>
      </c>
      <c r="D58" s="999">
        <v>36139</v>
      </c>
    </row>
    <row r="59" spans="1:4" ht="30" customHeight="1" thickTop="1" thickBot="1">
      <c r="A59" s="16" t="s">
        <v>206</v>
      </c>
      <c r="B59" s="14" t="s">
        <v>113</v>
      </c>
      <c r="C59" s="17" t="s">
        <v>207</v>
      </c>
      <c r="D59" s="999">
        <v>10011</v>
      </c>
    </row>
    <row r="60" spans="1:4" ht="30" customHeight="1" thickTop="1" thickBot="1">
      <c r="A60" s="16" t="s">
        <v>204</v>
      </c>
      <c r="B60" s="14" t="s">
        <v>113</v>
      </c>
      <c r="C60" s="17" t="s">
        <v>205</v>
      </c>
      <c r="D60" s="999">
        <v>12181</v>
      </c>
    </row>
    <row r="61" spans="1:4" ht="30" customHeight="1" thickTop="1" thickBot="1">
      <c r="A61" s="16" t="s">
        <v>208</v>
      </c>
      <c r="B61" s="14" t="s">
        <v>113</v>
      </c>
      <c r="C61" s="17" t="s">
        <v>209</v>
      </c>
      <c r="D61" s="999">
        <v>14524</v>
      </c>
    </row>
    <row r="62" spans="1:4" ht="30" customHeight="1" thickTop="1" thickBot="1">
      <c r="A62" s="16" t="s">
        <v>210</v>
      </c>
      <c r="B62" s="14" t="s">
        <v>113</v>
      </c>
      <c r="C62" s="17" t="s">
        <v>211</v>
      </c>
      <c r="D62" s="999">
        <v>16830</v>
      </c>
    </row>
    <row r="63" spans="1:4" ht="30" customHeight="1" thickTop="1" thickBot="1">
      <c r="A63" s="16" t="s">
        <v>217</v>
      </c>
      <c r="B63" s="14" t="s">
        <v>113</v>
      </c>
      <c r="C63" s="17" t="s">
        <v>218</v>
      </c>
      <c r="D63" s="999">
        <v>19527</v>
      </c>
    </row>
    <row r="64" spans="1:4" ht="30" customHeight="1" thickTop="1" thickBot="1">
      <c r="A64" s="16" t="s">
        <v>219</v>
      </c>
      <c r="B64" s="14" t="s">
        <v>113</v>
      </c>
      <c r="C64" s="17" t="s">
        <v>220</v>
      </c>
      <c r="D64" s="999">
        <v>14721</v>
      </c>
    </row>
    <row r="65" spans="1:4" ht="30" customHeight="1" thickTop="1" thickBot="1">
      <c r="A65" s="16" t="s">
        <v>216</v>
      </c>
      <c r="B65" s="14" t="s">
        <v>113</v>
      </c>
      <c r="C65" s="17" t="s">
        <v>1973</v>
      </c>
      <c r="D65" s="999">
        <v>3000</v>
      </c>
    </row>
    <row r="66" spans="1:4" ht="30" customHeight="1" thickTop="1" thickBot="1">
      <c r="A66" s="16" t="s">
        <v>221</v>
      </c>
      <c r="B66" s="14" t="s">
        <v>113</v>
      </c>
      <c r="C66" s="17" t="s">
        <v>1974</v>
      </c>
      <c r="D66" s="999">
        <v>81149</v>
      </c>
    </row>
    <row r="67" spans="1:4" ht="30" customHeight="1" thickTop="1" thickBot="1">
      <c r="A67" s="16" t="s">
        <v>222</v>
      </c>
      <c r="B67" s="14" t="s">
        <v>113</v>
      </c>
      <c r="C67" s="17" t="s">
        <v>223</v>
      </c>
      <c r="D67" s="999">
        <v>22524</v>
      </c>
    </row>
    <row r="68" spans="1:4" ht="30" customHeight="1" thickTop="1" thickBot="1">
      <c r="A68" s="16" t="s">
        <v>225</v>
      </c>
      <c r="B68" s="14" t="s">
        <v>113</v>
      </c>
      <c r="C68" s="17" t="s">
        <v>226</v>
      </c>
      <c r="D68" s="999">
        <v>76260</v>
      </c>
    </row>
    <row r="69" spans="1:4" ht="30" customHeight="1" thickTop="1" thickBot="1">
      <c r="A69" s="16" t="s">
        <v>227</v>
      </c>
      <c r="B69" s="14" t="s">
        <v>113</v>
      </c>
      <c r="C69" s="17" t="s">
        <v>1976</v>
      </c>
      <c r="D69" s="999">
        <v>10000</v>
      </c>
    </row>
    <row r="70" spans="1:4" ht="30" customHeight="1" thickTop="1" thickBot="1">
      <c r="A70" s="16" t="s">
        <v>232</v>
      </c>
      <c r="B70" s="14" t="s">
        <v>233</v>
      </c>
      <c r="C70" s="17" t="s">
        <v>1979</v>
      </c>
      <c r="D70" s="999">
        <v>2055</v>
      </c>
    </row>
    <row r="71" spans="1:4" ht="30" customHeight="1" thickTop="1" thickBot="1">
      <c r="A71" s="16" t="s">
        <v>228</v>
      </c>
      <c r="B71" s="14" t="s">
        <v>113</v>
      </c>
      <c r="C71" s="17" t="s">
        <v>1977</v>
      </c>
      <c r="D71" s="999">
        <v>2403</v>
      </c>
    </row>
    <row r="72" spans="1:4" ht="30" customHeight="1" thickTop="1" thickBot="1">
      <c r="A72" s="16" t="s">
        <v>229</v>
      </c>
      <c r="B72" s="14" t="s">
        <v>113</v>
      </c>
      <c r="C72" s="17" t="s">
        <v>1978</v>
      </c>
      <c r="D72" s="999">
        <v>9547</v>
      </c>
    </row>
    <row r="73" spans="1:4" ht="30" customHeight="1" thickTop="1" thickBot="1">
      <c r="A73" s="16" t="s">
        <v>230</v>
      </c>
      <c r="B73" s="14" t="s">
        <v>113</v>
      </c>
      <c r="C73" s="17" t="s">
        <v>231</v>
      </c>
      <c r="D73" s="999">
        <v>4310</v>
      </c>
    </row>
    <row r="74" spans="1:4" ht="30" customHeight="1" thickTop="1" thickBot="1">
      <c r="A74" s="16" t="s">
        <v>234</v>
      </c>
      <c r="B74" s="14" t="s">
        <v>113</v>
      </c>
      <c r="C74" s="17" t="s">
        <v>235</v>
      </c>
      <c r="D74" s="999">
        <v>10422</v>
      </c>
    </row>
    <row r="75" spans="1:4" ht="30" customHeight="1" thickTop="1" thickBot="1">
      <c r="A75" s="16" t="s">
        <v>236</v>
      </c>
      <c r="B75" s="14" t="s">
        <v>113</v>
      </c>
      <c r="C75" s="17" t="s">
        <v>237</v>
      </c>
      <c r="D75" s="999">
        <v>350000</v>
      </c>
    </row>
    <row r="76" spans="1:4" ht="30" customHeight="1" thickTop="1" thickBot="1">
      <c r="A76" s="16" t="s">
        <v>238</v>
      </c>
      <c r="B76" s="14" t="s">
        <v>113</v>
      </c>
      <c r="C76" s="17" t="s">
        <v>239</v>
      </c>
      <c r="D76" s="999">
        <v>528418</v>
      </c>
    </row>
    <row r="77" spans="1:4" ht="30" customHeight="1" thickTop="1" thickBot="1">
      <c r="A77" s="16" t="s">
        <v>240</v>
      </c>
      <c r="B77" s="14" t="s">
        <v>113</v>
      </c>
      <c r="C77" s="17" t="s">
        <v>1980</v>
      </c>
      <c r="D77" s="999">
        <v>162606</v>
      </c>
    </row>
    <row r="78" spans="1:4" ht="30" customHeight="1" thickTop="1" thickBot="1">
      <c r="A78" s="16" t="s">
        <v>241</v>
      </c>
      <c r="B78" s="14" t="s">
        <v>113</v>
      </c>
      <c r="C78" s="17" t="s">
        <v>1981</v>
      </c>
      <c r="D78" s="999">
        <v>107841</v>
      </c>
    </row>
    <row r="79" spans="1:4" ht="30" customHeight="1" thickTop="1" thickBot="1">
      <c r="A79" s="16" t="s">
        <v>246</v>
      </c>
      <c r="B79" s="14" t="s">
        <v>113</v>
      </c>
      <c r="C79" s="17" t="s">
        <v>1986</v>
      </c>
      <c r="D79" s="999">
        <v>107841</v>
      </c>
    </row>
    <row r="80" spans="1:4" ht="30" customHeight="1" thickTop="1" thickBot="1">
      <c r="A80" s="16" t="s">
        <v>243</v>
      </c>
      <c r="B80" s="14" t="s">
        <v>113</v>
      </c>
      <c r="C80" s="17" t="s">
        <v>1983</v>
      </c>
      <c r="D80" s="999">
        <v>190337</v>
      </c>
    </row>
    <row r="81" spans="1:4" ht="30" customHeight="1" thickTop="1" thickBot="1">
      <c r="A81" s="16" t="s">
        <v>244</v>
      </c>
      <c r="B81" s="14" t="s">
        <v>113</v>
      </c>
      <c r="C81" s="17" t="s">
        <v>1984</v>
      </c>
      <c r="D81" s="999">
        <v>336044</v>
      </c>
    </row>
    <row r="82" spans="1:4" ht="30" customHeight="1" thickTop="1" thickBot="1">
      <c r="A82" s="16" t="s">
        <v>245</v>
      </c>
      <c r="B82" s="14" t="s">
        <v>113</v>
      </c>
      <c r="C82" s="17" t="s">
        <v>1985</v>
      </c>
      <c r="D82" s="999">
        <v>211043</v>
      </c>
    </row>
    <row r="83" spans="1:4" ht="30" customHeight="1" thickTop="1" thickBot="1">
      <c r="A83" s="16" t="s">
        <v>247</v>
      </c>
      <c r="B83" s="14" t="s">
        <v>113</v>
      </c>
      <c r="C83" s="17" t="s">
        <v>1987</v>
      </c>
      <c r="D83" s="999">
        <v>211043</v>
      </c>
    </row>
    <row r="84" spans="1:4" ht="30" customHeight="1" thickTop="1" thickBot="1">
      <c r="A84" s="16" t="s">
        <v>242</v>
      </c>
      <c r="B84" s="14" t="s">
        <v>113</v>
      </c>
      <c r="C84" s="17" t="s">
        <v>1982</v>
      </c>
      <c r="D84" s="999">
        <v>214650</v>
      </c>
    </row>
    <row r="85" spans="1:4" ht="30" customHeight="1" thickTop="1" thickBot="1">
      <c r="A85" s="16" t="s">
        <v>248</v>
      </c>
      <c r="B85" s="14" t="s">
        <v>113</v>
      </c>
      <c r="C85" s="17" t="s">
        <v>1988</v>
      </c>
      <c r="D85" s="999">
        <v>253897</v>
      </c>
    </row>
    <row r="86" spans="1:4" ht="30" customHeight="1" thickTop="1" thickBot="1">
      <c r="A86" s="16" t="s">
        <v>249</v>
      </c>
      <c r="B86" s="14" t="s">
        <v>113</v>
      </c>
      <c r="C86" s="17" t="s">
        <v>250</v>
      </c>
      <c r="D86" s="999">
        <v>3642</v>
      </c>
    </row>
    <row r="87" spans="1:4" ht="30" customHeight="1" thickTop="1" thickBot="1">
      <c r="A87" s="16" t="s">
        <v>255</v>
      </c>
      <c r="B87" s="14" t="s">
        <v>113</v>
      </c>
      <c r="C87" s="17" t="s">
        <v>256</v>
      </c>
      <c r="D87" s="999">
        <v>1923485</v>
      </c>
    </row>
    <row r="88" spans="1:4" ht="30" customHeight="1" thickTop="1" thickBot="1">
      <c r="A88" s="16" t="s">
        <v>253</v>
      </c>
      <c r="B88" s="14" t="s">
        <v>113</v>
      </c>
      <c r="C88" s="17" t="s">
        <v>254</v>
      </c>
      <c r="D88" s="999">
        <v>16431</v>
      </c>
    </row>
    <row r="89" spans="1:4" ht="30" customHeight="1" thickTop="1" thickBot="1">
      <c r="A89" s="16" t="s">
        <v>251</v>
      </c>
      <c r="B89" s="14" t="s">
        <v>113</v>
      </c>
      <c r="C89" s="17" t="s">
        <v>252</v>
      </c>
      <c r="D89" s="999">
        <v>21568</v>
      </c>
    </row>
    <row r="90" spans="1:4" ht="30" customHeight="1" thickTop="1" thickBot="1">
      <c r="A90" s="16" t="s">
        <v>257</v>
      </c>
      <c r="B90" s="14" t="s">
        <v>113</v>
      </c>
      <c r="C90" s="17" t="s">
        <v>258</v>
      </c>
      <c r="D90" s="999">
        <v>7090</v>
      </c>
    </row>
    <row r="91" spans="1:4" ht="30" customHeight="1" thickTop="1" thickBot="1">
      <c r="A91" s="16" t="s">
        <v>259</v>
      </c>
      <c r="B91" s="14" t="s">
        <v>113</v>
      </c>
      <c r="C91" s="17" t="s">
        <v>260</v>
      </c>
      <c r="D91" s="999">
        <v>73332</v>
      </c>
    </row>
    <row r="92" spans="1:4" ht="30" customHeight="1" thickTop="1" thickBot="1">
      <c r="A92" s="16" t="s">
        <v>261</v>
      </c>
      <c r="B92" s="14" t="s">
        <v>113</v>
      </c>
      <c r="C92" s="17" t="s">
        <v>262</v>
      </c>
      <c r="D92" s="999">
        <v>7343</v>
      </c>
    </row>
    <row r="93" spans="1:4" ht="30" customHeight="1" thickTop="1" thickBot="1">
      <c r="A93" s="16" t="s">
        <v>263</v>
      </c>
      <c r="B93" s="14" t="s">
        <v>113</v>
      </c>
      <c r="C93" s="17" t="s">
        <v>264</v>
      </c>
      <c r="D93" s="999">
        <v>7313</v>
      </c>
    </row>
    <row r="94" spans="1:4" ht="30" customHeight="1" thickTop="1" thickBot="1">
      <c r="A94" s="16" t="s">
        <v>265</v>
      </c>
      <c r="B94" s="14" t="s">
        <v>113</v>
      </c>
      <c r="C94" s="17" t="s">
        <v>266</v>
      </c>
      <c r="D94" s="999">
        <v>15665</v>
      </c>
    </row>
    <row r="95" spans="1:4" ht="30" customHeight="1" thickTop="1" thickBot="1">
      <c r="A95" s="16" t="s">
        <v>267</v>
      </c>
      <c r="B95" s="14" t="s">
        <v>113</v>
      </c>
      <c r="C95" s="17" t="s">
        <v>268</v>
      </c>
      <c r="D95" s="999">
        <v>52669</v>
      </c>
    </row>
    <row r="96" spans="1:4" ht="30" customHeight="1" thickTop="1" thickBot="1">
      <c r="A96" s="16" t="s">
        <v>269</v>
      </c>
      <c r="B96" s="14" t="s">
        <v>113</v>
      </c>
      <c r="C96" s="17" t="s">
        <v>270</v>
      </c>
      <c r="D96" s="999">
        <v>180000</v>
      </c>
    </row>
    <row r="97" spans="1:4" ht="30" customHeight="1" thickTop="1" thickBot="1">
      <c r="A97" s="16" t="s">
        <v>271</v>
      </c>
      <c r="B97" s="14" t="s">
        <v>113</v>
      </c>
      <c r="C97" s="17" t="s">
        <v>272</v>
      </c>
      <c r="D97" s="999">
        <v>150000</v>
      </c>
    </row>
    <row r="98" spans="1:4" ht="30" customHeight="1" thickTop="1" thickBot="1">
      <c r="A98" s="16" t="s">
        <v>273</v>
      </c>
      <c r="B98" s="14" t="s">
        <v>113</v>
      </c>
      <c r="C98" s="17" t="s">
        <v>274</v>
      </c>
      <c r="D98" s="999">
        <v>7294</v>
      </c>
    </row>
    <row r="99" spans="1:4" ht="30" customHeight="1" thickTop="1" thickBot="1">
      <c r="A99" s="16" t="s">
        <v>275</v>
      </c>
      <c r="B99" s="14" t="s">
        <v>113</v>
      </c>
      <c r="C99" s="17" t="s">
        <v>276</v>
      </c>
      <c r="D99" s="999">
        <v>26877</v>
      </c>
    </row>
    <row r="100" spans="1:4" ht="30" customHeight="1" thickTop="1" thickBot="1">
      <c r="A100" s="16" t="s">
        <v>277</v>
      </c>
      <c r="B100" s="14" t="s">
        <v>113</v>
      </c>
      <c r="C100" s="17" t="s">
        <v>278</v>
      </c>
      <c r="D100" s="999">
        <v>374449</v>
      </c>
    </row>
    <row r="101" spans="1:4" ht="30" customHeight="1" thickTop="1" thickBot="1">
      <c r="A101" s="16" t="s">
        <v>279</v>
      </c>
      <c r="B101" s="14" t="s">
        <v>113</v>
      </c>
      <c r="C101" s="17" t="s">
        <v>1989</v>
      </c>
      <c r="D101" s="999">
        <v>422869</v>
      </c>
    </row>
    <row r="102" spans="1:4" ht="30" customHeight="1" thickTop="1" thickBot="1">
      <c r="A102" s="16" t="s">
        <v>280</v>
      </c>
      <c r="B102" s="14" t="s">
        <v>113</v>
      </c>
      <c r="C102" s="17" t="s">
        <v>281</v>
      </c>
      <c r="D102" s="999">
        <v>479246</v>
      </c>
    </row>
    <row r="103" spans="1:4" ht="30" customHeight="1" thickTop="1" thickBot="1">
      <c r="A103" s="16" t="s">
        <v>282</v>
      </c>
      <c r="B103" s="14" t="s">
        <v>113</v>
      </c>
      <c r="C103" s="17" t="s">
        <v>283</v>
      </c>
      <c r="D103" s="999">
        <v>545978</v>
      </c>
    </row>
    <row r="104" spans="1:4" ht="30" customHeight="1" thickTop="1" thickBot="1">
      <c r="A104" s="16" t="s">
        <v>284</v>
      </c>
      <c r="B104" s="14" t="s">
        <v>113</v>
      </c>
      <c r="C104" s="17" t="s">
        <v>285</v>
      </c>
      <c r="D104" s="999">
        <v>561094</v>
      </c>
    </row>
    <row r="105" spans="1:4" ht="30" customHeight="1" thickTop="1" thickBot="1">
      <c r="A105" s="16" t="s">
        <v>286</v>
      </c>
      <c r="B105" s="14" t="s">
        <v>113</v>
      </c>
      <c r="C105" s="17" t="s">
        <v>287</v>
      </c>
      <c r="D105" s="999">
        <v>250957</v>
      </c>
    </row>
    <row r="106" spans="1:4" ht="30" customHeight="1" thickTop="1" thickBot="1">
      <c r="A106" s="16" t="s">
        <v>288</v>
      </c>
      <c r="B106" s="14" t="s">
        <v>113</v>
      </c>
      <c r="C106" s="17" t="s">
        <v>289</v>
      </c>
      <c r="D106" s="999">
        <v>7397</v>
      </c>
    </row>
    <row r="107" spans="1:4" ht="30" customHeight="1" thickTop="1" thickBot="1">
      <c r="A107" s="16" t="s">
        <v>290</v>
      </c>
      <c r="B107" s="14" t="s">
        <v>113</v>
      </c>
      <c r="C107" s="17" t="s">
        <v>291</v>
      </c>
      <c r="D107" s="999">
        <v>682322</v>
      </c>
    </row>
    <row r="108" spans="1:4" ht="30" customHeight="1" thickTop="1" thickBot="1">
      <c r="A108" s="16" t="s">
        <v>292</v>
      </c>
      <c r="B108" s="14" t="s">
        <v>113</v>
      </c>
      <c r="C108" s="17" t="s">
        <v>293</v>
      </c>
      <c r="D108" s="999">
        <v>5590</v>
      </c>
    </row>
    <row r="109" spans="1:4" ht="30" customHeight="1" thickTop="1" thickBot="1">
      <c r="A109" s="16" t="s">
        <v>294</v>
      </c>
      <c r="B109" s="14" t="s">
        <v>113</v>
      </c>
      <c r="C109" s="17" t="s">
        <v>1990</v>
      </c>
      <c r="D109" s="999">
        <v>495598</v>
      </c>
    </row>
    <row r="110" spans="1:4" ht="30" customHeight="1" thickTop="1" thickBot="1">
      <c r="A110" s="16" t="s">
        <v>295</v>
      </c>
      <c r="B110" s="14" t="s">
        <v>113</v>
      </c>
      <c r="C110" s="17" t="s">
        <v>296</v>
      </c>
      <c r="D110" s="999">
        <v>1996</v>
      </c>
    </row>
    <row r="111" spans="1:4" ht="30" customHeight="1" thickTop="1" thickBot="1">
      <c r="A111" s="16" t="s">
        <v>297</v>
      </c>
      <c r="B111" s="14" t="s">
        <v>113</v>
      </c>
      <c r="C111" s="17" t="s">
        <v>298</v>
      </c>
      <c r="D111" s="999">
        <v>118625</v>
      </c>
    </row>
    <row r="112" spans="1:4" ht="30" customHeight="1" thickTop="1" thickBot="1">
      <c r="A112" s="16" t="s">
        <v>299</v>
      </c>
      <c r="B112" s="14" t="s">
        <v>113</v>
      </c>
      <c r="C112" s="17" t="s">
        <v>300</v>
      </c>
      <c r="D112" s="999">
        <v>500615</v>
      </c>
    </row>
    <row r="113" spans="1:4" ht="30" customHeight="1" thickTop="1" thickBot="1">
      <c r="A113" s="16" t="s">
        <v>301</v>
      </c>
      <c r="B113" s="14" t="s">
        <v>113</v>
      </c>
      <c r="C113" s="17" t="s">
        <v>302</v>
      </c>
      <c r="D113" s="999">
        <v>6648</v>
      </c>
    </row>
    <row r="114" spans="1:4" ht="30" customHeight="1" thickTop="1" thickBot="1">
      <c r="A114" s="16" t="s">
        <v>305</v>
      </c>
      <c r="B114" s="14" t="s">
        <v>113</v>
      </c>
      <c r="C114" s="17" t="s">
        <v>306</v>
      </c>
      <c r="D114" s="999">
        <v>120294</v>
      </c>
    </row>
    <row r="115" spans="1:4" ht="30" customHeight="1" thickTop="1" thickBot="1">
      <c r="A115" s="16" t="s">
        <v>303</v>
      </c>
      <c r="B115" s="14" t="s">
        <v>113</v>
      </c>
      <c r="C115" s="17" t="s">
        <v>304</v>
      </c>
      <c r="D115" s="999">
        <v>118985</v>
      </c>
    </row>
    <row r="116" spans="1:4" ht="30" customHeight="1" thickTop="1" thickBot="1">
      <c r="A116" s="16" t="s">
        <v>309</v>
      </c>
      <c r="B116" s="14" t="s">
        <v>113</v>
      </c>
      <c r="C116" s="17" t="s">
        <v>1991</v>
      </c>
      <c r="D116" s="999">
        <v>121162</v>
      </c>
    </row>
    <row r="117" spans="1:4" ht="30" customHeight="1" thickTop="1" thickBot="1">
      <c r="A117" s="16" t="s">
        <v>310</v>
      </c>
      <c r="B117" s="14" t="s">
        <v>113</v>
      </c>
      <c r="C117" s="17" t="s">
        <v>311</v>
      </c>
      <c r="D117" s="999">
        <v>118625</v>
      </c>
    </row>
    <row r="118" spans="1:4" ht="30" customHeight="1" thickTop="1" thickBot="1">
      <c r="A118" s="16" t="s">
        <v>313</v>
      </c>
      <c r="B118" s="14" t="s">
        <v>113</v>
      </c>
      <c r="C118" s="17" t="s">
        <v>1993</v>
      </c>
      <c r="D118" s="999">
        <v>173361</v>
      </c>
    </row>
    <row r="119" spans="1:4" ht="30" customHeight="1" thickTop="1" thickBot="1">
      <c r="A119" s="16" t="s">
        <v>318</v>
      </c>
      <c r="B119" s="14" t="s">
        <v>113</v>
      </c>
      <c r="C119" s="17" t="s">
        <v>319</v>
      </c>
      <c r="D119" s="999">
        <v>165625</v>
      </c>
    </row>
    <row r="120" spans="1:4" ht="30" customHeight="1" thickTop="1" thickBot="1">
      <c r="A120" s="16" t="s">
        <v>314</v>
      </c>
      <c r="B120" s="14" t="s">
        <v>113</v>
      </c>
      <c r="C120" s="17" t="s">
        <v>315</v>
      </c>
      <c r="D120" s="999">
        <v>157220</v>
      </c>
    </row>
    <row r="121" spans="1:4" ht="30" customHeight="1" thickTop="1" thickBot="1">
      <c r="A121" s="16" t="s">
        <v>1732</v>
      </c>
      <c r="B121" s="14" t="s">
        <v>113</v>
      </c>
      <c r="C121" s="17" t="s">
        <v>1733</v>
      </c>
      <c r="D121" s="999">
        <v>120000</v>
      </c>
    </row>
    <row r="122" spans="1:4" ht="30" customHeight="1" thickTop="1" thickBot="1">
      <c r="A122" s="16" t="s">
        <v>322</v>
      </c>
      <c r="B122" s="14" t="s">
        <v>113</v>
      </c>
      <c r="C122" s="17" t="s">
        <v>323</v>
      </c>
      <c r="D122" s="999">
        <v>116192</v>
      </c>
    </row>
    <row r="123" spans="1:4" ht="30" customHeight="1" thickTop="1" thickBot="1">
      <c r="A123" s="16" t="s">
        <v>320</v>
      </c>
      <c r="B123" s="14" t="s">
        <v>113</v>
      </c>
      <c r="C123" s="17" t="s">
        <v>321</v>
      </c>
      <c r="D123" s="999">
        <v>117273</v>
      </c>
    </row>
    <row r="124" spans="1:4" ht="30" customHeight="1" thickTop="1" thickBot="1">
      <c r="A124" s="16" t="s">
        <v>312</v>
      </c>
      <c r="B124" s="14" t="s">
        <v>113</v>
      </c>
      <c r="C124" s="17" t="s">
        <v>1992</v>
      </c>
      <c r="D124" s="999">
        <v>135000</v>
      </c>
    </row>
    <row r="125" spans="1:4" ht="30" customHeight="1" thickTop="1" thickBot="1">
      <c r="A125" s="16" t="s">
        <v>316</v>
      </c>
      <c r="B125" s="14" t="s">
        <v>113</v>
      </c>
      <c r="C125" s="17" t="s">
        <v>317</v>
      </c>
      <c r="D125" s="999">
        <v>155913</v>
      </c>
    </row>
    <row r="126" spans="1:4" ht="30" customHeight="1" thickTop="1" thickBot="1">
      <c r="A126" s="16" t="s">
        <v>307</v>
      </c>
      <c r="B126" s="14" t="s">
        <v>113</v>
      </c>
      <c r="C126" s="17" t="s">
        <v>308</v>
      </c>
      <c r="D126" s="999">
        <v>112175</v>
      </c>
    </row>
    <row r="127" spans="1:4" ht="30" customHeight="1" thickTop="1" thickBot="1">
      <c r="A127" s="16" t="s">
        <v>324</v>
      </c>
      <c r="B127" s="14" t="s">
        <v>113</v>
      </c>
      <c r="C127" s="17" t="s">
        <v>325</v>
      </c>
      <c r="D127" s="999">
        <v>3429</v>
      </c>
    </row>
    <row r="128" spans="1:4" ht="30" customHeight="1" thickTop="1" thickBot="1">
      <c r="A128" s="16" t="s">
        <v>326</v>
      </c>
      <c r="B128" s="14" t="s">
        <v>113</v>
      </c>
      <c r="C128" s="17" t="s">
        <v>327</v>
      </c>
      <c r="D128" s="999">
        <v>73922</v>
      </c>
    </row>
    <row r="129" spans="1:4" ht="30" customHeight="1" thickTop="1" thickBot="1">
      <c r="A129" s="16" t="s">
        <v>328</v>
      </c>
      <c r="B129" s="14" t="s">
        <v>113</v>
      </c>
      <c r="C129" s="17" t="s">
        <v>329</v>
      </c>
      <c r="D129" s="999">
        <v>110</v>
      </c>
    </row>
    <row r="130" spans="1:4" ht="30" customHeight="1" thickTop="1" thickBot="1">
      <c r="A130" s="16" t="s">
        <v>330</v>
      </c>
      <c r="B130" s="14" t="s">
        <v>113</v>
      </c>
      <c r="C130" s="17" t="s">
        <v>331</v>
      </c>
      <c r="D130" s="999">
        <v>3811</v>
      </c>
    </row>
    <row r="131" spans="1:4" ht="30" customHeight="1" thickTop="1" thickBot="1">
      <c r="A131" s="16" t="s">
        <v>332</v>
      </c>
      <c r="B131" s="14" t="s">
        <v>113</v>
      </c>
      <c r="C131" s="17" t="s">
        <v>333</v>
      </c>
      <c r="D131" s="999">
        <v>4554</v>
      </c>
    </row>
    <row r="132" spans="1:4" ht="30" customHeight="1" thickTop="1" thickBot="1">
      <c r="A132" s="16" t="s">
        <v>334</v>
      </c>
      <c r="B132" s="14" t="s">
        <v>113</v>
      </c>
      <c r="C132" s="17" t="s">
        <v>1760</v>
      </c>
      <c r="D132" s="999">
        <v>3763</v>
      </c>
    </row>
    <row r="133" spans="1:4" ht="30" customHeight="1" thickTop="1" thickBot="1">
      <c r="A133" s="16" t="s">
        <v>335</v>
      </c>
      <c r="B133" s="14" t="s">
        <v>92</v>
      </c>
      <c r="C133" s="17" t="s">
        <v>1994</v>
      </c>
      <c r="D133" s="999">
        <v>203090</v>
      </c>
    </row>
    <row r="134" spans="1:4" ht="30" customHeight="1" thickTop="1" thickBot="1">
      <c r="A134" s="16" t="s">
        <v>336</v>
      </c>
      <c r="B134" s="14" t="s">
        <v>113</v>
      </c>
      <c r="C134" s="17" t="s">
        <v>337</v>
      </c>
      <c r="D134" s="999">
        <v>56551</v>
      </c>
    </row>
    <row r="135" spans="1:4" ht="30" customHeight="1" thickTop="1" thickBot="1">
      <c r="A135" s="16" t="s">
        <v>338</v>
      </c>
      <c r="B135" s="14" t="s">
        <v>339</v>
      </c>
      <c r="C135" s="17" t="s">
        <v>340</v>
      </c>
      <c r="D135" s="999">
        <v>1000</v>
      </c>
    </row>
    <row r="136" spans="1:4" ht="30" customHeight="1" thickTop="1" thickBot="1">
      <c r="A136" s="16" t="s">
        <v>352</v>
      </c>
      <c r="B136" s="14" t="s">
        <v>339</v>
      </c>
      <c r="C136" s="17" t="s">
        <v>353</v>
      </c>
      <c r="D136" s="999">
        <v>1025</v>
      </c>
    </row>
    <row r="137" spans="1:4" ht="30" customHeight="1" thickTop="1" thickBot="1">
      <c r="A137" s="16" t="s">
        <v>343</v>
      </c>
      <c r="B137" s="14" t="s">
        <v>344</v>
      </c>
      <c r="C137" s="17" t="s">
        <v>345</v>
      </c>
      <c r="D137" s="999">
        <v>0</v>
      </c>
    </row>
    <row r="138" spans="1:4" ht="30" customHeight="1" thickTop="1" thickBot="1">
      <c r="A138" s="16" t="s">
        <v>346</v>
      </c>
      <c r="B138" s="14" t="s">
        <v>344</v>
      </c>
      <c r="C138" s="17" t="s">
        <v>347</v>
      </c>
      <c r="D138" s="999">
        <v>0</v>
      </c>
    </row>
    <row r="139" spans="1:4" ht="30" customHeight="1" thickTop="1" thickBot="1">
      <c r="A139" s="16" t="s">
        <v>350</v>
      </c>
      <c r="B139" s="14" t="s">
        <v>339</v>
      </c>
      <c r="C139" s="17" t="s">
        <v>351</v>
      </c>
      <c r="D139" s="999">
        <v>2500</v>
      </c>
    </row>
    <row r="140" spans="1:4" ht="30" customHeight="1" thickTop="1" thickBot="1">
      <c r="A140" s="16" t="s">
        <v>348</v>
      </c>
      <c r="B140" s="14" t="s">
        <v>339</v>
      </c>
      <c r="C140" s="17" t="s">
        <v>349</v>
      </c>
      <c r="D140" s="999">
        <v>3902</v>
      </c>
    </row>
    <row r="141" spans="1:4" ht="30" customHeight="1" thickTop="1" thickBot="1">
      <c r="A141" s="16" t="s">
        <v>356</v>
      </c>
      <c r="B141" s="14" t="s">
        <v>113</v>
      </c>
      <c r="C141" s="17" t="s">
        <v>357</v>
      </c>
      <c r="D141" s="999">
        <v>45720</v>
      </c>
    </row>
    <row r="142" spans="1:4" ht="30" customHeight="1" thickTop="1" thickBot="1">
      <c r="A142" s="16" t="s">
        <v>341</v>
      </c>
      <c r="B142" s="14" t="s">
        <v>339</v>
      </c>
      <c r="C142" s="17" t="s">
        <v>342</v>
      </c>
      <c r="D142" s="999">
        <v>1000</v>
      </c>
    </row>
    <row r="143" spans="1:4" ht="30" customHeight="1" thickTop="1" thickBot="1">
      <c r="A143" s="16" t="s">
        <v>354</v>
      </c>
      <c r="B143" s="14" t="s">
        <v>113</v>
      </c>
      <c r="C143" s="17" t="s">
        <v>355</v>
      </c>
      <c r="D143" s="999">
        <v>43960</v>
      </c>
    </row>
    <row r="144" spans="1:4" ht="30" customHeight="1" thickTop="1" thickBot="1">
      <c r="A144" s="16" t="s">
        <v>359</v>
      </c>
      <c r="B144" s="14" t="s">
        <v>113</v>
      </c>
      <c r="C144" s="17" t="s">
        <v>360</v>
      </c>
      <c r="D144" s="999">
        <v>600000</v>
      </c>
    </row>
    <row r="145" spans="1:4" ht="68.25" customHeight="1" thickTop="1" thickBot="1">
      <c r="A145" s="16" t="s">
        <v>358</v>
      </c>
      <c r="B145" s="14" t="s">
        <v>113</v>
      </c>
      <c r="C145" s="17" t="s">
        <v>2303</v>
      </c>
      <c r="D145" s="999">
        <v>600150</v>
      </c>
    </row>
    <row r="146" spans="1:4" ht="30" customHeight="1" thickTop="1" thickBot="1">
      <c r="A146" s="16" t="s">
        <v>361</v>
      </c>
      <c r="B146" s="14" t="s">
        <v>113</v>
      </c>
      <c r="C146" s="17" t="s">
        <v>1995</v>
      </c>
      <c r="D146" s="999">
        <v>134800</v>
      </c>
    </row>
    <row r="147" spans="1:4" ht="30" customHeight="1" thickTop="1" thickBot="1">
      <c r="A147" s="16" t="s">
        <v>362</v>
      </c>
      <c r="B147" s="14" t="s">
        <v>113</v>
      </c>
      <c r="C147" s="17" t="s">
        <v>1996</v>
      </c>
      <c r="D147" s="999">
        <v>134618</v>
      </c>
    </row>
    <row r="148" spans="1:4" ht="30" customHeight="1" thickTop="1" thickBot="1">
      <c r="A148" s="16" t="s">
        <v>367</v>
      </c>
      <c r="B148" s="14" t="s">
        <v>113</v>
      </c>
      <c r="C148" s="17" t="s">
        <v>368</v>
      </c>
      <c r="D148" s="999">
        <v>4898</v>
      </c>
    </row>
    <row r="149" spans="1:4" ht="30" customHeight="1" thickTop="1" thickBot="1">
      <c r="A149" s="16" t="s">
        <v>363</v>
      </c>
      <c r="B149" s="14" t="s">
        <v>113</v>
      </c>
      <c r="C149" s="17" t="s">
        <v>364</v>
      </c>
      <c r="D149" s="999">
        <v>5340</v>
      </c>
    </row>
    <row r="150" spans="1:4" ht="30" customHeight="1" thickTop="1" thickBot="1">
      <c r="A150" s="16" t="s">
        <v>158</v>
      </c>
      <c r="B150" s="14" t="s">
        <v>113</v>
      </c>
      <c r="C150" s="17" t="s">
        <v>159</v>
      </c>
      <c r="D150" s="999">
        <v>57930</v>
      </c>
    </row>
    <row r="151" spans="1:4" ht="30" customHeight="1" thickTop="1" thickBot="1">
      <c r="A151" s="16" t="s">
        <v>369</v>
      </c>
      <c r="B151" s="14" t="s">
        <v>113</v>
      </c>
      <c r="C151" s="17" t="s">
        <v>370</v>
      </c>
      <c r="D151" s="999">
        <v>135671</v>
      </c>
    </row>
    <row r="152" spans="1:4" ht="30" customHeight="1" thickTop="1" thickBot="1">
      <c r="A152" s="16" t="s">
        <v>371</v>
      </c>
      <c r="B152" s="14" t="s">
        <v>113</v>
      </c>
      <c r="C152" s="17" t="s">
        <v>372</v>
      </c>
      <c r="D152" s="999">
        <v>70707</v>
      </c>
    </row>
    <row r="153" spans="1:4" ht="30" customHeight="1" thickTop="1" thickBot="1">
      <c r="A153" s="16" t="s">
        <v>365</v>
      </c>
      <c r="B153" s="14" t="s">
        <v>113</v>
      </c>
      <c r="C153" s="17" t="s">
        <v>366</v>
      </c>
      <c r="D153" s="999">
        <v>142767</v>
      </c>
    </row>
    <row r="154" spans="1:4" ht="30" customHeight="1" thickTop="1" thickBot="1">
      <c r="A154" s="16" t="s">
        <v>373</v>
      </c>
      <c r="B154" s="14" t="s">
        <v>113</v>
      </c>
      <c r="C154" s="17" t="s">
        <v>374</v>
      </c>
      <c r="D154" s="999">
        <v>100000</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78" t="s">
        <v>1934</v>
      </c>
      <c r="B1" s="679"/>
      <c r="C1" s="679"/>
      <c r="D1" s="680"/>
    </row>
    <row r="2" spans="1:4" ht="60.75" customHeight="1" thickTop="1" thickBot="1">
      <c r="A2" s="677" t="s">
        <v>375</v>
      </c>
      <c r="B2" s="677"/>
      <c r="C2" s="677"/>
      <c r="D2" s="677"/>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998">
        <v>2988</v>
      </c>
    </row>
    <row r="7" spans="1:4" ht="16.5" thickTop="1" thickBot="1">
      <c r="A7" s="200" t="s">
        <v>814</v>
      </c>
      <c r="B7" s="200" t="s">
        <v>377</v>
      </c>
      <c r="C7" s="205" t="s">
        <v>815</v>
      </c>
      <c r="D7" s="998">
        <v>2185</v>
      </c>
    </row>
    <row r="8" spans="1:4" ht="16.5" thickTop="1" thickBot="1">
      <c r="A8" s="200" t="s">
        <v>810</v>
      </c>
      <c r="B8" s="200" t="s">
        <v>377</v>
      </c>
      <c r="C8" s="205" t="s">
        <v>811</v>
      </c>
      <c r="D8" s="998">
        <v>2185</v>
      </c>
    </row>
    <row r="9" spans="1:4" ht="16.5" thickTop="1" thickBot="1">
      <c r="A9" s="200" t="s">
        <v>812</v>
      </c>
      <c r="B9" s="200" t="s">
        <v>377</v>
      </c>
      <c r="C9" s="205" t="s">
        <v>813</v>
      </c>
      <c r="D9" s="998">
        <v>2698</v>
      </c>
    </row>
    <row r="10" spans="1:4" ht="16.5" thickTop="1" thickBot="1">
      <c r="A10" s="200" t="s">
        <v>1752</v>
      </c>
      <c r="B10" s="200" t="s">
        <v>377</v>
      </c>
      <c r="C10" s="205" t="s">
        <v>1751</v>
      </c>
      <c r="D10" s="998">
        <v>2852</v>
      </c>
    </row>
    <row r="11" spans="1:4" ht="16.5" thickTop="1" thickBot="1">
      <c r="A11" s="200" t="s">
        <v>818</v>
      </c>
      <c r="B11" s="200" t="s">
        <v>377</v>
      </c>
      <c r="C11" s="205" t="s">
        <v>819</v>
      </c>
      <c r="D11" s="998">
        <v>14057</v>
      </c>
    </row>
    <row r="12" spans="1:4" ht="16.5" thickTop="1" thickBot="1">
      <c r="A12" s="200" t="s">
        <v>816</v>
      </c>
      <c r="B12" s="200" t="s">
        <v>377</v>
      </c>
      <c r="C12" s="205" t="s">
        <v>817</v>
      </c>
      <c r="D12" s="998">
        <v>11944</v>
      </c>
    </row>
    <row r="13" spans="1:4" ht="16.5" thickTop="1" thickBot="1">
      <c r="A13" s="200" t="s">
        <v>820</v>
      </c>
      <c r="B13" s="200" t="s">
        <v>92</v>
      </c>
      <c r="C13" s="205" t="s">
        <v>2029</v>
      </c>
      <c r="D13" s="998">
        <v>861.56</v>
      </c>
    </row>
    <row r="14" spans="1:4" ht="16.5" thickTop="1" thickBot="1">
      <c r="A14" s="200" t="s">
        <v>822</v>
      </c>
      <c r="B14" s="200" t="s">
        <v>233</v>
      </c>
      <c r="C14" s="205" t="s">
        <v>2031</v>
      </c>
      <c r="D14" s="998">
        <v>19264</v>
      </c>
    </row>
    <row r="15" spans="1:4" ht="16.5" thickTop="1" thickBot="1">
      <c r="A15" s="200" t="s">
        <v>823</v>
      </c>
      <c r="B15" s="200" t="s">
        <v>92</v>
      </c>
      <c r="C15" s="205" t="s">
        <v>2032</v>
      </c>
      <c r="D15" s="998">
        <v>1690</v>
      </c>
    </row>
    <row r="16" spans="1:4" ht="16.5" thickTop="1" thickBot="1">
      <c r="A16" s="200" t="s">
        <v>821</v>
      </c>
      <c r="B16" s="200" t="s">
        <v>233</v>
      </c>
      <c r="C16" s="205" t="s">
        <v>2030</v>
      </c>
      <c r="D16" s="998">
        <v>39119</v>
      </c>
    </row>
    <row r="17" spans="1:4" ht="16.5" thickTop="1" thickBot="1">
      <c r="A17" s="200" t="s">
        <v>847</v>
      </c>
      <c r="B17" s="200" t="s">
        <v>425</v>
      </c>
      <c r="C17" s="205" t="s">
        <v>848</v>
      </c>
      <c r="D17" s="998">
        <v>7582</v>
      </c>
    </row>
    <row r="18" spans="1:4" ht="16.5" thickTop="1" thickBot="1">
      <c r="A18" s="200" t="s">
        <v>824</v>
      </c>
      <c r="B18" s="200" t="s">
        <v>388</v>
      </c>
      <c r="C18" s="205" t="s">
        <v>2033</v>
      </c>
      <c r="D18" s="998">
        <v>69001</v>
      </c>
    </row>
    <row r="19" spans="1:4" ht="31.5" thickTop="1" thickBot="1">
      <c r="A19" s="200" t="s">
        <v>825</v>
      </c>
      <c r="B19" s="200" t="s">
        <v>388</v>
      </c>
      <c r="C19" s="205" t="s">
        <v>826</v>
      </c>
      <c r="D19" s="998">
        <v>68523</v>
      </c>
    </row>
    <row r="20" spans="1:4" ht="16.5" thickTop="1" thickBot="1">
      <c r="A20" s="200" t="s">
        <v>831</v>
      </c>
      <c r="B20" s="200" t="s">
        <v>388</v>
      </c>
      <c r="C20" s="205" t="s">
        <v>832</v>
      </c>
      <c r="D20" s="998">
        <v>69556</v>
      </c>
    </row>
    <row r="21" spans="1:4" ht="31.5" thickTop="1" thickBot="1">
      <c r="A21" s="200" t="s">
        <v>827</v>
      </c>
      <c r="B21" s="200" t="s">
        <v>388</v>
      </c>
      <c r="C21" s="205" t="s">
        <v>828</v>
      </c>
      <c r="D21" s="998">
        <v>69556</v>
      </c>
    </row>
    <row r="22" spans="1:4" ht="31.5" thickTop="1" thickBot="1">
      <c r="A22" s="200" t="s">
        <v>829</v>
      </c>
      <c r="B22" s="200" t="s">
        <v>388</v>
      </c>
      <c r="C22" s="205" t="s">
        <v>830</v>
      </c>
      <c r="D22" s="998">
        <v>69556</v>
      </c>
    </row>
    <row r="23" spans="1:4" ht="16.5" thickTop="1" thickBot="1">
      <c r="A23" s="200" t="s">
        <v>833</v>
      </c>
      <c r="B23" s="200" t="s">
        <v>388</v>
      </c>
      <c r="C23" s="205" t="s">
        <v>834</v>
      </c>
      <c r="D23" s="998">
        <v>175000</v>
      </c>
    </row>
    <row r="24" spans="1:4" ht="16.5" thickTop="1" thickBot="1">
      <c r="A24" s="200" t="s">
        <v>843</v>
      </c>
      <c r="B24" s="200" t="s">
        <v>388</v>
      </c>
      <c r="C24" s="205" t="s">
        <v>844</v>
      </c>
      <c r="D24" s="998">
        <v>125000</v>
      </c>
    </row>
    <row r="25" spans="1:4" ht="16.5" thickTop="1" thickBot="1">
      <c r="A25" s="200" t="s">
        <v>835</v>
      </c>
      <c r="B25" s="200" t="s">
        <v>388</v>
      </c>
      <c r="C25" s="205" t="s">
        <v>836</v>
      </c>
      <c r="D25" s="998">
        <v>69556</v>
      </c>
    </row>
    <row r="26" spans="1:4" ht="16.5" thickTop="1" thickBot="1">
      <c r="A26" s="200" t="s">
        <v>838</v>
      </c>
      <c r="B26" s="200" t="s">
        <v>388</v>
      </c>
      <c r="C26" s="205" t="s">
        <v>2108</v>
      </c>
      <c r="D26" s="998">
        <v>52146</v>
      </c>
    </row>
    <row r="27" spans="1:4" ht="16.5" thickTop="1" thickBot="1">
      <c r="A27" s="200" t="s">
        <v>837</v>
      </c>
      <c r="B27" s="200" t="s">
        <v>388</v>
      </c>
      <c r="C27" s="205" t="s">
        <v>2110</v>
      </c>
      <c r="D27" s="998">
        <v>52018</v>
      </c>
    </row>
    <row r="28" spans="1:4" ht="16.5" thickTop="1" thickBot="1">
      <c r="A28" s="200" t="s">
        <v>840</v>
      </c>
      <c r="B28" s="200" t="s">
        <v>388</v>
      </c>
      <c r="C28" s="205" t="s">
        <v>2109</v>
      </c>
      <c r="D28" s="998">
        <v>52433</v>
      </c>
    </row>
    <row r="29" spans="1:4" ht="16.5" thickTop="1" thickBot="1">
      <c r="A29" s="200" t="s">
        <v>839</v>
      </c>
      <c r="B29" s="200" t="s">
        <v>388</v>
      </c>
      <c r="C29" s="205" t="s">
        <v>2107</v>
      </c>
      <c r="D29" s="998">
        <v>52755</v>
      </c>
    </row>
    <row r="30" spans="1:4" ht="31.5" thickTop="1" thickBot="1">
      <c r="A30" s="200" t="s">
        <v>841</v>
      </c>
      <c r="B30" s="200" t="s">
        <v>388</v>
      </c>
      <c r="C30" s="205" t="s">
        <v>842</v>
      </c>
      <c r="D30" s="998">
        <v>62837</v>
      </c>
    </row>
    <row r="31" spans="1:4" ht="16.5" thickTop="1" thickBot="1">
      <c r="A31" s="200" t="s">
        <v>845</v>
      </c>
      <c r="B31" s="200" t="s">
        <v>425</v>
      </c>
      <c r="C31" s="205" t="s">
        <v>846</v>
      </c>
      <c r="D31" s="998">
        <v>12</v>
      </c>
    </row>
    <row r="32" spans="1:4" ht="16.5" thickTop="1" thickBot="1">
      <c r="A32" s="200" t="s">
        <v>850</v>
      </c>
      <c r="B32" s="200" t="s">
        <v>144</v>
      </c>
      <c r="C32" s="205" t="s">
        <v>2035</v>
      </c>
      <c r="D32" s="998">
        <v>380</v>
      </c>
    </row>
    <row r="33" spans="1:4" ht="16.5" thickTop="1" thickBot="1">
      <c r="A33" s="200" t="s">
        <v>851</v>
      </c>
      <c r="B33" s="200" t="s">
        <v>377</v>
      </c>
      <c r="C33" s="205" t="s">
        <v>852</v>
      </c>
      <c r="D33" s="998">
        <v>4014</v>
      </c>
    </row>
    <row r="34" spans="1:4" ht="16.5" thickTop="1" thickBot="1">
      <c r="A34" s="200" t="s">
        <v>857</v>
      </c>
      <c r="B34" s="200" t="s">
        <v>377</v>
      </c>
      <c r="C34" s="205" t="s">
        <v>858</v>
      </c>
      <c r="D34" s="998">
        <v>3757</v>
      </c>
    </row>
    <row r="35" spans="1:4" ht="16.5" thickTop="1" thickBot="1">
      <c r="A35" s="200" t="s">
        <v>853</v>
      </c>
      <c r="B35" s="200" t="s">
        <v>377</v>
      </c>
      <c r="C35" s="205" t="s">
        <v>854</v>
      </c>
      <c r="D35" s="998">
        <v>6737</v>
      </c>
    </row>
    <row r="36" spans="1:4" ht="16.5" thickTop="1" thickBot="1">
      <c r="A36" s="200" t="s">
        <v>855</v>
      </c>
      <c r="B36" s="200" t="s">
        <v>377</v>
      </c>
      <c r="C36" s="205" t="s">
        <v>856</v>
      </c>
      <c r="D36" s="998">
        <v>4070</v>
      </c>
    </row>
    <row r="37" spans="1:4" ht="16.5" thickTop="1" thickBot="1">
      <c r="A37" s="200" t="s">
        <v>976</v>
      </c>
      <c r="B37" s="200" t="s">
        <v>377</v>
      </c>
      <c r="C37" s="205" t="s">
        <v>977</v>
      </c>
      <c r="D37" s="998">
        <v>4650</v>
      </c>
    </row>
    <row r="38" spans="1:4" ht="16.5" thickTop="1" thickBot="1">
      <c r="A38" s="200" t="s">
        <v>859</v>
      </c>
      <c r="B38" s="200" t="s">
        <v>377</v>
      </c>
      <c r="C38" s="205" t="s">
        <v>860</v>
      </c>
      <c r="D38" s="998">
        <v>4563</v>
      </c>
    </row>
    <row r="39" spans="1:4" ht="31.5" thickTop="1" thickBot="1">
      <c r="A39" s="200" t="s">
        <v>999</v>
      </c>
      <c r="B39" s="200" t="s">
        <v>92</v>
      </c>
      <c r="C39" s="205" t="s">
        <v>1000</v>
      </c>
      <c r="D39" s="998">
        <v>205153</v>
      </c>
    </row>
    <row r="40" spans="1:4" ht="16.5" thickTop="1" thickBot="1">
      <c r="A40" s="200" t="s">
        <v>974</v>
      </c>
      <c r="B40" s="200" t="s">
        <v>92</v>
      </c>
      <c r="C40" s="205" t="s">
        <v>975</v>
      </c>
      <c r="D40" s="998">
        <v>28361</v>
      </c>
    </row>
    <row r="41" spans="1:4" ht="16.5" thickTop="1" thickBot="1">
      <c r="A41" s="200" t="s">
        <v>899</v>
      </c>
      <c r="B41" s="200" t="s">
        <v>92</v>
      </c>
      <c r="C41" s="205" t="s">
        <v>900</v>
      </c>
      <c r="D41" s="998">
        <v>725</v>
      </c>
    </row>
    <row r="42" spans="1:4" ht="16.5" thickTop="1" thickBot="1">
      <c r="A42" s="200" t="s">
        <v>437</v>
      </c>
      <c r="B42" s="200" t="s">
        <v>92</v>
      </c>
      <c r="C42" s="205" t="s">
        <v>438</v>
      </c>
      <c r="D42" s="998">
        <v>15933</v>
      </c>
    </row>
    <row r="43" spans="1:4" ht="16.5" thickTop="1" thickBot="1">
      <c r="A43" s="200" t="s">
        <v>376</v>
      </c>
      <c r="B43" s="200" t="s">
        <v>377</v>
      </c>
      <c r="C43" s="205" t="s">
        <v>378</v>
      </c>
      <c r="D43" s="998">
        <v>6342</v>
      </c>
    </row>
    <row r="44" spans="1:4" ht="31.5" thickTop="1" thickBot="1">
      <c r="A44" s="200" t="s">
        <v>379</v>
      </c>
      <c r="B44" s="200" t="s">
        <v>144</v>
      </c>
      <c r="C44" s="205" t="s">
        <v>380</v>
      </c>
      <c r="D44" s="998">
        <v>10959</v>
      </c>
    </row>
    <row r="45" spans="1:4" ht="16.5" thickTop="1" thickBot="1">
      <c r="A45" s="200" t="s">
        <v>849</v>
      </c>
      <c r="B45" s="200" t="s">
        <v>377</v>
      </c>
      <c r="C45" s="205" t="s">
        <v>2034</v>
      </c>
      <c r="D45" s="998">
        <v>5069</v>
      </c>
    </row>
    <row r="46" spans="1:4" ht="16.5" thickTop="1" thickBot="1">
      <c r="A46" s="200" t="s">
        <v>995</v>
      </c>
      <c r="B46" s="200" t="s">
        <v>92</v>
      </c>
      <c r="C46" s="205" t="s">
        <v>2060</v>
      </c>
      <c r="D46" s="998">
        <v>2167</v>
      </c>
    </row>
    <row r="47" spans="1:4" ht="16.5" thickTop="1" thickBot="1">
      <c r="A47" s="200" t="s">
        <v>996</v>
      </c>
      <c r="B47" s="200" t="s">
        <v>92</v>
      </c>
      <c r="C47" s="205" t="s">
        <v>2061</v>
      </c>
      <c r="D47" s="998">
        <v>15500</v>
      </c>
    </row>
    <row r="48" spans="1:4" ht="16.5" thickTop="1" thickBot="1">
      <c r="A48" s="200" t="s">
        <v>868</v>
      </c>
      <c r="B48" s="200" t="s">
        <v>388</v>
      </c>
      <c r="C48" s="205" t="s">
        <v>869</v>
      </c>
      <c r="D48" s="998">
        <v>47167</v>
      </c>
    </row>
    <row r="49" spans="1:4" ht="16.5" thickTop="1" thickBot="1">
      <c r="A49" s="200" t="s">
        <v>871</v>
      </c>
      <c r="B49" s="200" t="s">
        <v>388</v>
      </c>
      <c r="C49" s="205" t="s">
        <v>872</v>
      </c>
      <c r="D49" s="998">
        <v>41072</v>
      </c>
    </row>
    <row r="50" spans="1:4" ht="16.5" thickTop="1" thickBot="1">
      <c r="A50" s="200" t="s">
        <v>870</v>
      </c>
      <c r="B50" s="200" t="s">
        <v>388</v>
      </c>
      <c r="C50" s="205" t="s">
        <v>2037</v>
      </c>
      <c r="D50" s="998">
        <v>47387</v>
      </c>
    </row>
    <row r="51" spans="1:4" ht="16.5" thickTop="1" thickBot="1">
      <c r="A51" s="200" t="s">
        <v>867</v>
      </c>
      <c r="B51" s="200" t="s">
        <v>388</v>
      </c>
      <c r="C51" s="205" t="s">
        <v>2036</v>
      </c>
      <c r="D51" s="998">
        <v>55919</v>
      </c>
    </row>
    <row r="52" spans="1:4" ht="16.5" thickTop="1" thickBot="1">
      <c r="A52" s="200" t="s">
        <v>873</v>
      </c>
      <c r="B52" s="200" t="s">
        <v>388</v>
      </c>
      <c r="C52" s="205" t="s">
        <v>874</v>
      </c>
      <c r="D52" s="998">
        <v>73300</v>
      </c>
    </row>
    <row r="53" spans="1:4" ht="16.5" thickTop="1" thickBot="1">
      <c r="A53" s="200" t="s">
        <v>381</v>
      </c>
      <c r="B53" s="200" t="s">
        <v>144</v>
      </c>
      <c r="C53" s="205" t="s">
        <v>382</v>
      </c>
      <c r="D53" s="998">
        <v>3348</v>
      </c>
    </row>
    <row r="54" spans="1:4" ht="16.5" thickTop="1" thickBot="1">
      <c r="A54" s="200" t="s">
        <v>865</v>
      </c>
      <c r="B54" s="200" t="s">
        <v>377</v>
      </c>
      <c r="C54" s="205" t="s">
        <v>866</v>
      </c>
      <c r="D54" s="998">
        <v>2934</v>
      </c>
    </row>
    <row r="55" spans="1:4" ht="16.5" thickTop="1" thickBot="1">
      <c r="A55" s="200" t="s">
        <v>861</v>
      </c>
      <c r="B55" s="200" t="s">
        <v>425</v>
      </c>
      <c r="C55" s="205" t="s">
        <v>862</v>
      </c>
      <c r="D55" s="998">
        <v>1950</v>
      </c>
    </row>
    <row r="56" spans="1:4" ht="16.5" thickTop="1" thickBot="1">
      <c r="A56" s="200" t="s">
        <v>863</v>
      </c>
      <c r="B56" s="200" t="s">
        <v>637</v>
      </c>
      <c r="C56" s="205" t="s">
        <v>864</v>
      </c>
      <c r="D56" s="998">
        <v>8979</v>
      </c>
    </row>
    <row r="57" spans="1:4" ht="16.5" thickTop="1" thickBot="1">
      <c r="A57" s="200" t="s">
        <v>383</v>
      </c>
      <c r="B57" s="200" t="s">
        <v>377</v>
      </c>
      <c r="C57" s="205" t="s">
        <v>384</v>
      </c>
      <c r="D57" s="998">
        <v>4162</v>
      </c>
    </row>
    <row r="58" spans="1:4" ht="16.5" thickTop="1" thickBot="1">
      <c r="A58" s="200" t="s">
        <v>385</v>
      </c>
      <c r="B58" s="200" t="s">
        <v>377</v>
      </c>
      <c r="C58" s="205" t="s">
        <v>386</v>
      </c>
      <c r="D58" s="998">
        <v>3296</v>
      </c>
    </row>
    <row r="59" spans="1:4" ht="31.5" thickTop="1" thickBot="1">
      <c r="A59" s="200" t="s">
        <v>387</v>
      </c>
      <c r="B59" s="200" t="s">
        <v>388</v>
      </c>
      <c r="C59" s="205" t="s">
        <v>389</v>
      </c>
      <c r="D59" s="998">
        <v>33033</v>
      </c>
    </row>
    <row r="60" spans="1:4" ht="16.5" thickTop="1" thickBot="1">
      <c r="A60" s="200" t="s">
        <v>390</v>
      </c>
      <c r="B60" s="200" t="s">
        <v>377</v>
      </c>
      <c r="C60" s="205" t="s">
        <v>391</v>
      </c>
      <c r="D60" s="998">
        <v>9134</v>
      </c>
    </row>
    <row r="61" spans="1:4" ht="16.5" thickTop="1" thickBot="1">
      <c r="A61" s="200" t="s">
        <v>392</v>
      </c>
      <c r="B61" s="200" t="s">
        <v>233</v>
      </c>
      <c r="C61" s="205" t="s">
        <v>393</v>
      </c>
      <c r="D61" s="998">
        <v>117216</v>
      </c>
    </row>
    <row r="62" spans="1:4" ht="16.5" thickTop="1" thickBot="1">
      <c r="A62" s="200" t="s">
        <v>400</v>
      </c>
      <c r="B62" s="200" t="s">
        <v>233</v>
      </c>
      <c r="C62" s="205" t="s">
        <v>401</v>
      </c>
      <c r="D62" s="998">
        <v>3674</v>
      </c>
    </row>
    <row r="63" spans="1:4" ht="16.5" thickTop="1" thickBot="1">
      <c r="A63" s="200" t="s">
        <v>394</v>
      </c>
      <c r="B63" s="200" t="s">
        <v>388</v>
      </c>
      <c r="C63" s="205" t="s">
        <v>395</v>
      </c>
      <c r="D63" s="998">
        <v>24436</v>
      </c>
    </row>
    <row r="64" spans="1:4" ht="16.5" thickTop="1" thickBot="1">
      <c r="A64" s="200" t="s">
        <v>402</v>
      </c>
      <c r="B64" s="200" t="s">
        <v>92</v>
      </c>
      <c r="C64" s="205" t="s">
        <v>403</v>
      </c>
      <c r="D64" s="998">
        <v>27600</v>
      </c>
    </row>
    <row r="65" spans="1:4" ht="16.5" thickTop="1" thickBot="1">
      <c r="A65" s="200" t="s">
        <v>396</v>
      </c>
      <c r="B65" s="200" t="s">
        <v>92</v>
      </c>
      <c r="C65" s="205" t="s">
        <v>397</v>
      </c>
      <c r="D65" s="998">
        <v>61116</v>
      </c>
    </row>
    <row r="66" spans="1:4" ht="16.5" thickTop="1" thickBot="1">
      <c r="A66" s="200" t="s">
        <v>398</v>
      </c>
      <c r="B66" s="200" t="s">
        <v>92</v>
      </c>
      <c r="C66" s="205" t="s">
        <v>399</v>
      </c>
      <c r="D66" s="998">
        <v>94849</v>
      </c>
    </row>
    <row r="67" spans="1:4" ht="16.5" thickTop="1" thickBot="1">
      <c r="A67" s="200" t="s">
        <v>1001</v>
      </c>
      <c r="B67" s="200" t="s">
        <v>144</v>
      </c>
      <c r="C67" s="205" t="s">
        <v>1002</v>
      </c>
      <c r="D67" s="998">
        <v>12884</v>
      </c>
    </row>
    <row r="68" spans="1:4" ht="16.5" thickTop="1" thickBot="1">
      <c r="A68" s="200" t="s">
        <v>404</v>
      </c>
      <c r="B68" s="200" t="s">
        <v>377</v>
      </c>
      <c r="C68" s="205" t="s">
        <v>405</v>
      </c>
      <c r="D68" s="998">
        <v>905</v>
      </c>
    </row>
    <row r="69" spans="1:4" ht="16.5" thickTop="1" thickBot="1">
      <c r="A69" s="200" t="s">
        <v>406</v>
      </c>
      <c r="B69" s="200" t="s">
        <v>377</v>
      </c>
      <c r="C69" s="205" t="s">
        <v>407</v>
      </c>
      <c r="D69" s="998">
        <v>6482</v>
      </c>
    </row>
    <row r="70" spans="1:4" ht="16.5" thickTop="1" thickBot="1">
      <c r="A70" s="200" t="s">
        <v>408</v>
      </c>
      <c r="B70" s="200" t="s">
        <v>144</v>
      </c>
      <c r="C70" s="205" t="s">
        <v>409</v>
      </c>
      <c r="D70" s="998">
        <v>55845</v>
      </c>
    </row>
    <row r="71" spans="1:4" ht="16.5" thickTop="1" thickBot="1">
      <c r="A71" s="200" t="s">
        <v>410</v>
      </c>
      <c r="B71" s="200" t="s">
        <v>92</v>
      </c>
      <c r="C71" s="205" t="s">
        <v>411</v>
      </c>
      <c r="D71" s="998">
        <v>7859</v>
      </c>
    </row>
    <row r="72" spans="1:4" ht="16.5" thickTop="1" thickBot="1">
      <c r="A72" s="200" t="s">
        <v>412</v>
      </c>
      <c r="B72" s="200" t="s">
        <v>92</v>
      </c>
      <c r="C72" s="205" t="s">
        <v>413</v>
      </c>
      <c r="D72" s="998">
        <v>17315852</v>
      </c>
    </row>
    <row r="73" spans="1:4" ht="16.5" thickTop="1" thickBot="1">
      <c r="A73" s="200" t="s">
        <v>882</v>
      </c>
      <c r="B73" s="200" t="s">
        <v>377</v>
      </c>
      <c r="C73" s="205" t="s">
        <v>883</v>
      </c>
      <c r="D73" s="998">
        <v>1569</v>
      </c>
    </row>
    <row r="74" spans="1:4" ht="16.5" thickTop="1" thickBot="1">
      <c r="A74" s="200" t="s">
        <v>877</v>
      </c>
      <c r="B74" s="200" t="s">
        <v>377</v>
      </c>
      <c r="C74" s="205" t="s">
        <v>878</v>
      </c>
      <c r="D74" s="998">
        <v>1501</v>
      </c>
    </row>
    <row r="75" spans="1:4" ht="16.5" thickTop="1" thickBot="1">
      <c r="A75" s="200" t="s">
        <v>880</v>
      </c>
      <c r="B75" s="200" t="s">
        <v>377</v>
      </c>
      <c r="C75" s="205" t="s">
        <v>881</v>
      </c>
      <c r="D75" s="998">
        <v>1853</v>
      </c>
    </row>
    <row r="76" spans="1:4" ht="16.5" thickTop="1" thickBot="1">
      <c r="A76" s="200" t="s">
        <v>894</v>
      </c>
      <c r="B76" s="200" t="s">
        <v>377</v>
      </c>
      <c r="C76" s="205" t="s">
        <v>895</v>
      </c>
      <c r="D76" s="998">
        <v>1786</v>
      </c>
    </row>
    <row r="77" spans="1:4" ht="16.5" thickTop="1" thickBot="1">
      <c r="A77" s="200" t="s">
        <v>879</v>
      </c>
      <c r="B77" s="200" t="s">
        <v>377</v>
      </c>
      <c r="C77" s="205" t="s">
        <v>2143</v>
      </c>
      <c r="D77" s="998">
        <v>2425</v>
      </c>
    </row>
    <row r="78" spans="1:4" ht="16.5" thickTop="1" thickBot="1">
      <c r="A78" s="200" t="s">
        <v>889</v>
      </c>
      <c r="B78" s="200" t="s">
        <v>377</v>
      </c>
      <c r="C78" s="205" t="s">
        <v>890</v>
      </c>
      <c r="D78" s="998">
        <v>1616</v>
      </c>
    </row>
    <row r="79" spans="1:4" ht="16.5" thickTop="1" thickBot="1">
      <c r="A79" s="200" t="s">
        <v>891</v>
      </c>
      <c r="B79" s="200" t="s">
        <v>377</v>
      </c>
      <c r="C79" s="205" t="s">
        <v>2129</v>
      </c>
      <c r="D79" s="998">
        <v>1691</v>
      </c>
    </row>
    <row r="80" spans="1:4" ht="16.5" thickTop="1" thickBot="1">
      <c r="A80" s="200" t="s">
        <v>892</v>
      </c>
      <c r="B80" s="200" t="s">
        <v>377</v>
      </c>
      <c r="C80" s="205" t="s">
        <v>2130</v>
      </c>
      <c r="D80" s="998">
        <v>1709</v>
      </c>
    </row>
    <row r="81" spans="1:4" ht="31.5" thickTop="1" thickBot="1">
      <c r="A81" s="200" t="s">
        <v>884</v>
      </c>
      <c r="B81" s="200" t="s">
        <v>377</v>
      </c>
      <c r="C81" s="205" t="s">
        <v>2038</v>
      </c>
      <c r="D81" s="998">
        <v>1770</v>
      </c>
    </row>
    <row r="82" spans="1:4" ht="31.5" thickTop="1" thickBot="1">
      <c r="A82" s="200" t="s">
        <v>885</v>
      </c>
      <c r="B82" s="200" t="s">
        <v>377</v>
      </c>
      <c r="C82" s="205" t="s">
        <v>2039</v>
      </c>
      <c r="D82" s="998">
        <v>2634</v>
      </c>
    </row>
    <row r="83" spans="1:4" ht="31.5" thickTop="1" thickBot="1">
      <c r="A83" s="200" t="s">
        <v>886</v>
      </c>
      <c r="B83" s="200" t="s">
        <v>377</v>
      </c>
      <c r="C83" s="205" t="s">
        <v>2040</v>
      </c>
      <c r="D83" s="998">
        <v>2773</v>
      </c>
    </row>
    <row r="84" spans="1:4" ht="31.5" thickTop="1" thickBot="1">
      <c r="A84" s="200" t="s">
        <v>887</v>
      </c>
      <c r="B84" s="200" t="s">
        <v>377</v>
      </c>
      <c r="C84" s="205" t="s">
        <v>2041</v>
      </c>
      <c r="D84" s="998">
        <v>2912</v>
      </c>
    </row>
    <row r="85" spans="1:4" ht="16.5" thickTop="1" thickBot="1">
      <c r="A85" s="200" t="s">
        <v>893</v>
      </c>
      <c r="B85" s="200" t="s">
        <v>377</v>
      </c>
      <c r="C85" s="205" t="s">
        <v>2043</v>
      </c>
      <c r="D85" s="998">
        <v>2912</v>
      </c>
    </row>
    <row r="86" spans="1:4" ht="31.5" thickTop="1" thickBot="1">
      <c r="A86" s="200" t="s">
        <v>888</v>
      </c>
      <c r="B86" s="200" t="s">
        <v>377</v>
      </c>
      <c r="C86" s="205" t="s">
        <v>2042</v>
      </c>
      <c r="D86" s="998">
        <v>2912</v>
      </c>
    </row>
    <row r="87" spans="1:4" ht="31.5" thickTop="1" thickBot="1">
      <c r="A87" s="200" t="s">
        <v>875</v>
      </c>
      <c r="B87" s="200" t="s">
        <v>377</v>
      </c>
      <c r="C87" s="205" t="s">
        <v>876</v>
      </c>
      <c r="D87" s="998">
        <v>419</v>
      </c>
    </row>
    <row r="88" spans="1:4" ht="16.5" thickTop="1" thickBot="1">
      <c r="A88" s="200" t="s">
        <v>898</v>
      </c>
      <c r="B88" s="200" t="s">
        <v>377</v>
      </c>
      <c r="C88" s="205" t="s">
        <v>2044</v>
      </c>
      <c r="D88" s="998">
        <v>843</v>
      </c>
    </row>
    <row r="89" spans="1:4" ht="16.5" thickTop="1" thickBot="1">
      <c r="A89" s="200" t="s">
        <v>896</v>
      </c>
      <c r="B89" s="200" t="s">
        <v>377</v>
      </c>
      <c r="C89" s="205" t="s">
        <v>897</v>
      </c>
      <c r="D89" s="998">
        <v>468</v>
      </c>
    </row>
    <row r="90" spans="1:4" ht="16.5" thickTop="1" thickBot="1">
      <c r="A90" s="200" t="s">
        <v>997</v>
      </c>
      <c r="B90" s="200" t="s">
        <v>233</v>
      </c>
      <c r="C90" s="205" t="s">
        <v>998</v>
      </c>
      <c r="D90" s="998">
        <v>4746</v>
      </c>
    </row>
    <row r="91" spans="1:4" ht="31.5" thickTop="1" thickBot="1">
      <c r="A91" s="200" t="s">
        <v>414</v>
      </c>
      <c r="B91" s="200" t="s">
        <v>377</v>
      </c>
      <c r="C91" s="205" t="s">
        <v>415</v>
      </c>
      <c r="D91" s="998">
        <v>12417</v>
      </c>
    </row>
    <row r="92" spans="1:4" ht="16.5" thickTop="1" thickBot="1">
      <c r="A92" s="200" t="s">
        <v>416</v>
      </c>
      <c r="B92" s="200" t="s">
        <v>144</v>
      </c>
      <c r="C92" s="205" t="s">
        <v>417</v>
      </c>
      <c r="D92" s="998">
        <v>33938.800000000003</v>
      </c>
    </row>
    <row r="93" spans="1:4" ht="16.5" thickTop="1" thickBot="1">
      <c r="A93" s="200" t="s">
        <v>418</v>
      </c>
      <c r="B93" s="200" t="s">
        <v>144</v>
      </c>
      <c r="C93" s="205" t="s">
        <v>419</v>
      </c>
      <c r="D93" s="998">
        <v>864</v>
      </c>
    </row>
    <row r="94" spans="1:4" ht="16.5" thickTop="1" thickBot="1">
      <c r="A94" s="200" t="s">
        <v>420</v>
      </c>
      <c r="B94" s="200" t="s">
        <v>144</v>
      </c>
      <c r="C94" s="205" t="s">
        <v>421</v>
      </c>
      <c r="D94" s="998">
        <v>1315</v>
      </c>
    </row>
    <row r="95" spans="1:4" ht="16.5" thickTop="1" thickBot="1">
      <c r="A95" s="200" t="s">
        <v>422</v>
      </c>
      <c r="B95" s="200" t="s">
        <v>377</v>
      </c>
      <c r="C95" s="205" t="s">
        <v>423</v>
      </c>
      <c r="D95" s="998">
        <v>5601</v>
      </c>
    </row>
    <row r="96" spans="1:4" ht="16.5" thickTop="1" thickBot="1">
      <c r="A96" s="200" t="s">
        <v>441</v>
      </c>
      <c r="B96" s="200" t="s">
        <v>377</v>
      </c>
      <c r="C96" s="205" t="s">
        <v>442</v>
      </c>
      <c r="D96" s="998">
        <v>3554</v>
      </c>
    </row>
    <row r="97" spans="1:4" ht="16.5" thickTop="1" thickBot="1">
      <c r="A97" s="200" t="s">
        <v>439</v>
      </c>
      <c r="B97" s="200" t="s">
        <v>377</v>
      </c>
      <c r="C97" s="205" t="s">
        <v>440</v>
      </c>
      <c r="D97" s="998">
        <v>5601</v>
      </c>
    </row>
    <row r="98" spans="1:4" ht="16.5" thickTop="1" thickBot="1">
      <c r="A98" s="200" t="s">
        <v>424</v>
      </c>
      <c r="B98" s="200" t="s">
        <v>425</v>
      </c>
      <c r="C98" s="205" t="s">
        <v>426</v>
      </c>
      <c r="D98" s="998">
        <v>3554</v>
      </c>
    </row>
    <row r="99" spans="1:4" ht="31.5" thickTop="1" thickBot="1">
      <c r="A99" s="200" t="s">
        <v>907</v>
      </c>
      <c r="B99" s="200" t="s">
        <v>388</v>
      </c>
      <c r="C99" s="205" t="s">
        <v>2045</v>
      </c>
      <c r="D99" s="998">
        <v>404878</v>
      </c>
    </row>
    <row r="100" spans="1:4" ht="31.5" thickTop="1" thickBot="1">
      <c r="A100" s="200" t="s">
        <v>908</v>
      </c>
      <c r="B100" s="200" t="s">
        <v>388</v>
      </c>
      <c r="C100" s="205" t="s">
        <v>2046</v>
      </c>
      <c r="D100" s="998">
        <v>397696</v>
      </c>
    </row>
    <row r="101" spans="1:4" ht="31.5" thickTop="1" thickBot="1">
      <c r="A101" s="200" t="s">
        <v>909</v>
      </c>
      <c r="B101" s="200" t="s">
        <v>388</v>
      </c>
      <c r="C101" s="205" t="s">
        <v>2047</v>
      </c>
      <c r="D101" s="998">
        <v>456753</v>
      </c>
    </row>
    <row r="102" spans="1:4" ht="31.5" thickTop="1" thickBot="1">
      <c r="A102" s="200" t="s">
        <v>910</v>
      </c>
      <c r="B102" s="200" t="s">
        <v>388</v>
      </c>
      <c r="C102" s="205" t="s">
        <v>2048</v>
      </c>
      <c r="D102" s="998">
        <v>423627</v>
      </c>
    </row>
    <row r="103" spans="1:4" ht="31.5" thickTop="1" thickBot="1">
      <c r="A103" s="200" t="s">
        <v>911</v>
      </c>
      <c r="B103" s="200" t="s">
        <v>388</v>
      </c>
      <c r="C103" s="205" t="s">
        <v>2049</v>
      </c>
      <c r="D103" s="998">
        <v>426700</v>
      </c>
    </row>
    <row r="104" spans="1:4" ht="16.5" thickTop="1" thickBot="1">
      <c r="A104" s="200" t="s">
        <v>905</v>
      </c>
      <c r="B104" s="200" t="s">
        <v>388</v>
      </c>
      <c r="C104" s="205" t="s">
        <v>2112</v>
      </c>
      <c r="D104" s="998">
        <v>375937</v>
      </c>
    </row>
    <row r="105" spans="1:4" ht="16.5" thickTop="1" thickBot="1">
      <c r="A105" s="200" t="s">
        <v>904</v>
      </c>
      <c r="B105" s="200" t="s">
        <v>388</v>
      </c>
      <c r="C105" s="205" t="s">
        <v>2113</v>
      </c>
      <c r="D105" s="998">
        <v>410698</v>
      </c>
    </row>
    <row r="106" spans="1:4" ht="16.5" thickTop="1" thickBot="1">
      <c r="A106" s="200" t="s">
        <v>1745</v>
      </c>
      <c r="B106" s="200" t="s">
        <v>388</v>
      </c>
      <c r="C106" s="205" t="s">
        <v>2111</v>
      </c>
      <c r="D106" s="998">
        <v>408118</v>
      </c>
    </row>
    <row r="107" spans="1:4" ht="16.5" thickTop="1" thickBot="1">
      <c r="A107" s="200" t="s">
        <v>901</v>
      </c>
      <c r="B107" s="200" t="s">
        <v>388</v>
      </c>
      <c r="C107" s="205" t="s">
        <v>2111</v>
      </c>
      <c r="D107" s="998">
        <v>414368</v>
      </c>
    </row>
    <row r="108" spans="1:4" ht="16.5" thickTop="1" thickBot="1">
      <c r="A108" s="200" t="s">
        <v>903</v>
      </c>
      <c r="B108" s="200" t="s">
        <v>388</v>
      </c>
      <c r="C108" s="205" t="s">
        <v>2114</v>
      </c>
      <c r="D108" s="998">
        <v>424595</v>
      </c>
    </row>
    <row r="109" spans="1:4" ht="16.5" thickTop="1" thickBot="1">
      <c r="A109" s="200" t="s">
        <v>902</v>
      </c>
      <c r="B109" s="200" t="s">
        <v>388</v>
      </c>
      <c r="C109" s="205" t="s">
        <v>2115</v>
      </c>
      <c r="D109" s="998">
        <v>437148</v>
      </c>
    </row>
    <row r="110" spans="1:4" ht="16.5" thickTop="1" thickBot="1">
      <c r="A110" s="200" t="s">
        <v>906</v>
      </c>
      <c r="B110" s="200" t="s">
        <v>388</v>
      </c>
      <c r="C110" s="205" t="s">
        <v>2116</v>
      </c>
      <c r="D110" s="998">
        <v>404041</v>
      </c>
    </row>
    <row r="111" spans="1:4" ht="16.5" thickTop="1" thickBot="1">
      <c r="A111" s="200" t="s">
        <v>427</v>
      </c>
      <c r="B111" s="200" t="s">
        <v>144</v>
      </c>
      <c r="C111" s="205" t="s">
        <v>428</v>
      </c>
      <c r="D111" s="998">
        <v>3280</v>
      </c>
    </row>
    <row r="112" spans="1:4" ht="16.5" thickTop="1" thickBot="1">
      <c r="A112" s="200" t="s">
        <v>429</v>
      </c>
      <c r="B112" s="200" t="s">
        <v>233</v>
      </c>
      <c r="C112" s="205" t="s">
        <v>430</v>
      </c>
      <c r="D112" s="998">
        <v>1298</v>
      </c>
    </row>
    <row r="113" spans="1:4" ht="31.5" thickTop="1" thickBot="1">
      <c r="A113" s="200" t="s">
        <v>431</v>
      </c>
      <c r="B113" s="200" t="s">
        <v>92</v>
      </c>
      <c r="C113" s="205" t="s">
        <v>432</v>
      </c>
      <c r="D113" s="998">
        <v>2303</v>
      </c>
    </row>
    <row r="114" spans="1:4" ht="31.5" thickTop="1" thickBot="1">
      <c r="A114" s="200" t="s">
        <v>433</v>
      </c>
      <c r="B114" s="200" t="s">
        <v>144</v>
      </c>
      <c r="C114" s="205" t="s">
        <v>434</v>
      </c>
      <c r="D114" s="998">
        <v>33594</v>
      </c>
    </row>
    <row r="115" spans="1:4" ht="16.5" thickTop="1" thickBot="1">
      <c r="A115" s="200" t="s">
        <v>435</v>
      </c>
      <c r="B115" s="200" t="s">
        <v>92</v>
      </c>
      <c r="C115" s="655" t="s">
        <v>436</v>
      </c>
      <c r="D115" s="998">
        <v>31868</v>
      </c>
    </row>
    <row r="116" spans="1:4" ht="16.5" thickTop="1" thickBot="1">
      <c r="A116" s="200" t="s">
        <v>443</v>
      </c>
      <c r="B116" s="200" t="s">
        <v>92</v>
      </c>
      <c r="C116" s="205" t="s">
        <v>1997</v>
      </c>
      <c r="D116" s="998">
        <v>143971</v>
      </c>
    </row>
    <row r="117" spans="1:4" ht="16.5" thickTop="1" thickBot="1">
      <c r="A117" s="200" t="s">
        <v>446</v>
      </c>
      <c r="B117" s="200" t="s">
        <v>92</v>
      </c>
      <c r="C117" s="205" t="s">
        <v>447</v>
      </c>
      <c r="D117" s="998">
        <v>25358</v>
      </c>
    </row>
    <row r="118" spans="1:4" ht="31.5" thickTop="1" thickBot="1">
      <c r="A118" s="200" t="s">
        <v>444</v>
      </c>
      <c r="B118" s="200" t="s">
        <v>92</v>
      </c>
      <c r="C118" s="655" t="s">
        <v>445</v>
      </c>
      <c r="D118" s="998">
        <v>36628</v>
      </c>
    </row>
    <row r="119" spans="1:4" ht="31.5" thickTop="1" thickBot="1">
      <c r="A119" s="200" t="s">
        <v>449</v>
      </c>
      <c r="B119" s="200" t="s">
        <v>388</v>
      </c>
      <c r="C119" s="205" t="s">
        <v>450</v>
      </c>
      <c r="D119" s="998">
        <v>4609</v>
      </c>
    </row>
    <row r="120" spans="1:4" ht="31.5" thickTop="1" thickBot="1">
      <c r="A120" s="200" t="s">
        <v>448</v>
      </c>
      <c r="B120" s="200" t="s">
        <v>388</v>
      </c>
      <c r="C120" s="205" t="s">
        <v>1998</v>
      </c>
      <c r="D120" s="998">
        <v>4441</v>
      </c>
    </row>
    <row r="121" spans="1:4" ht="31.5" thickTop="1" thickBot="1">
      <c r="A121" s="200" t="s">
        <v>912</v>
      </c>
      <c r="B121" s="200" t="s">
        <v>637</v>
      </c>
      <c r="C121" s="205" t="s">
        <v>913</v>
      </c>
      <c r="D121" s="998">
        <v>18588</v>
      </c>
    </row>
    <row r="122" spans="1:4" ht="16.5" thickTop="1" thickBot="1">
      <c r="A122" s="200" t="s">
        <v>914</v>
      </c>
      <c r="B122" s="200" t="s">
        <v>637</v>
      </c>
      <c r="C122" s="205" t="s">
        <v>2050</v>
      </c>
      <c r="D122" s="998">
        <v>41324</v>
      </c>
    </row>
    <row r="123" spans="1:4" ht="16.5" thickTop="1" thickBot="1">
      <c r="A123" s="200" t="s">
        <v>451</v>
      </c>
      <c r="B123" s="200" t="s">
        <v>388</v>
      </c>
      <c r="C123" s="205" t="s">
        <v>1999</v>
      </c>
      <c r="D123" s="998">
        <v>2087</v>
      </c>
    </row>
    <row r="124" spans="1:4" ht="16.5" thickTop="1" thickBot="1">
      <c r="A124" s="200" t="s">
        <v>452</v>
      </c>
      <c r="B124" s="200" t="s">
        <v>144</v>
      </c>
      <c r="C124" s="205" t="s">
        <v>453</v>
      </c>
      <c r="D124" s="998">
        <v>17698</v>
      </c>
    </row>
    <row r="125" spans="1:4" ht="16.5" thickTop="1" thickBot="1">
      <c r="A125" s="200" t="s">
        <v>939</v>
      </c>
      <c r="B125" s="200" t="s">
        <v>425</v>
      </c>
      <c r="C125" s="205" t="s">
        <v>2052</v>
      </c>
      <c r="D125" s="998">
        <v>3841</v>
      </c>
    </row>
    <row r="126" spans="1:4" ht="16.5" thickTop="1" thickBot="1">
      <c r="A126" s="200" t="s">
        <v>940</v>
      </c>
      <c r="B126" s="200" t="s">
        <v>425</v>
      </c>
      <c r="C126" s="205" t="s">
        <v>2053</v>
      </c>
      <c r="D126" s="998">
        <v>2495</v>
      </c>
    </row>
    <row r="127" spans="1:4" ht="31.5" thickTop="1" thickBot="1">
      <c r="A127" s="200" t="s">
        <v>938</v>
      </c>
      <c r="B127" s="200" t="s">
        <v>425</v>
      </c>
      <c r="C127" s="205" t="s">
        <v>2051</v>
      </c>
      <c r="D127" s="998">
        <v>2495</v>
      </c>
    </row>
    <row r="128" spans="1:4" ht="16.5" thickTop="1" thickBot="1">
      <c r="A128" s="200" t="s">
        <v>920</v>
      </c>
      <c r="B128" s="200" t="s">
        <v>425</v>
      </c>
      <c r="C128" s="205" t="s">
        <v>921</v>
      </c>
      <c r="D128" s="998">
        <v>2042</v>
      </c>
    </row>
    <row r="129" spans="1:4" ht="16.5" thickTop="1" thickBot="1">
      <c r="A129" s="200" t="s">
        <v>922</v>
      </c>
      <c r="B129" s="200" t="s">
        <v>425</v>
      </c>
      <c r="C129" s="205" t="s">
        <v>923</v>
      </c>
      <c r="D129" s="998">
        <v>3500</v>
      </c>
    </row>
    <row r="130" spans="1:4" ht="16.5" thickTop="1" thickBot="1">
      <c r="A130" s="200" t="s">
        <v>924</v>
      </c>
      <c r="B130" s="200" t="s">
        <v>425</v>
      </c>
      <c r="C130" s="205" t="s">
        <v>925</v>
      </c>
      <c r="D130" s="998">
        <v>1702</v>
      </c>
    </row>
    <row r="131" spans="1:4" ht="16.5" thickTop="1" thickBot="1">
      <c r="A131" s="200" t="s">
        <v>926</v>
      </c>
      <c r="B131" s="200" t="s">
        <v>425</v>
      </c>
      <c r="C131" s="205" t="s">
        <v>927</v>
      </c>
      <c r="D131" s="998">
        <v>4000</v>
      </c>
    </row>
    <row r="132" spans="1:4" ht="16.5" thickTop="1" thickBot="1">
      <c r="A132" s="200" t="s">
        <v>928</v>
      </c>
      <c r="B132" s="200" t="s">
        <v>425</v>
      </c>
      <c r="C132" s="205" t="s">
        <v>929</v>
      </c>
      <c r="D132" s="998">
        <v>1815</v>
      </c>
    </row>
    <row r="133" spans="1:4" ht="16.5" thickTop="1" thickBot="1">
      <c r="A133" s="200" t="s">
        <v>932</v>
      </c>
      <c r="B133" s="200" t="s">
        <v>425</v>
      </c>
      <c r="C133" s="205" t="s">
        <v>933</v>
      </c>
      <c r="D133" s="998">
        <v>3500</v>
      </c>
    </row>
    <row r="134" spans="1:4" ht="16.5" thickTop="1" thickBot="1">
      <c r="A134" s="200" t="s">
        <v>930</v>
      </c>
      <c r="B134" s="200" t="s">
        <v>425</v>
      </c>
      <c r="C134" s="205" t="s">
        <v>931</v>
      </c>
      <c r="D134" s="998">
        <v>1588</v>
      </c>
    </row>
    <row r="135" spans="1:4" ht="16.5" thickTop="1" thickBot="1">
      <c r="A135" s="200" t="s">
        <v>934</v>
      </c>
      <c r="B135" s="200" t="s">
        <v>425</v>
      </c>
      <c r="C135" s="205" t="s">
        <v>935</v>
      </c>
      <c r="D135" s="998">
        <v>1702</v>
      </c>
    </row>
    <row r="136" spans="1:4" ht="16.5" thickTop="1" thickBot="1">
      <c r="A136" s="200" t="s">
        <v>936</v>
      </c>
      <c r="B136" s="200" t="s">
        <v>425</v>
      </c>
      <c r="C136" s="205" t="s">
        <v>937</v>
      </c>
      <c r="D136" s="998">
        <v>2042</v>
      </c>
    </row>
    <row r="137" spans="1:4" ht="31.5" thickTop="1" thickBot="1">
      <c r="A137" s="200" t="s">
        <v>918</v>
      </c>
      <c r="B137" s="200" t="s">
        <v>377</v>
      </c>
      <c r="C137" s="205" t="s">
        <v>919</v>
      </c>
      <c r="D137" s="998">
        <v>612061</v>
      </c>
    </row>
    <row r="138" spans="1:4" ht="31.5" thickTop="1" thickBot="1">
      <c r="A138" s="200" t="s">
        <v>915</v>
      </c>
      <c r="B138" s="200" t="s">
        <v>916</v>
      </c>
      <c r="C138" s="205" t="s">
        <v>917</v>
      </c>
      <c r="D138" s="998">
        <v>0</v>
      </c>
    </row>
    <row r="139" spans="1:4" ht="16.5" thickTop="1" thickBot="1">
      <c r="A139" s="200" t="s">
        <v>454</v>
      </c>
      <c r="B139" s="200" t="s">
        <v>377</v>
      </c>
      <c r="C139" s="205" t="s">
        <v>455</v>
      </c>
      <c r="D139" s="998">
        <v>3198</v>
      </c>
    </row>
    <row r="140" spans="1:4" ht="31.5" thickTop="1" thickBot="1">
      <c r="A140" s="200" t="s">
        <v>456</v>
      </c>
      <c r="B140" s="200" t="s">
        <v>457</v>
      </c>
      <c r="C140" s="205" t="s">
        <v>458</v>
      </c>
      <c r="D140" s="998">
        <v>442</v>
      </c>
    </row>
    <row r="141" spans="1:4" ht="31.5" thickTop="1" thickBot="1">
      <c r="A141" s="200" t="s">
        <v>459</v>
      </c>
      <c r="B141" s="200" t="s">
        <v>144</v>
      </c>
      <c r="C141" s="205" t="s">
        <v>2000</v>
      </c>
      <c r="D141" s="998">
        <v>12750</v>
      </c>
    </row>
    <row r="142" spans="1:4" ht="31.5" thickTop="1" thickBot="1">
      <c r="A142" s="200" t="s">
        <v>460</v>
      </c>
      <c r="B142" s="200" t="s">
        <v>92</v>
      </c>
      <c r="C142" s="205" t="s">
        <v>461</v>
      </c>
      <c r="D142" s="998">
        <v>3207</v>
      </c>
    </row>
    <row r="143" spans="1:4" ht="16.5" thickTop="1" thickBot="1">
      <c r="A143" s="200" t="s">
        <v>462</v>
      </c>
      <c r="B143" s="200" t="s">
        <v>463</v>
      </c>
      <c r="C143" s="205" t="s">
        <v>464</v>
      </c>
      <c r="D143" s="998">
        <v>12188</v>
      </c>
    </row>
    <row r="144" spans="1:4" ht="16.5" thickTop="1" thickBot="1">
      <c r="A144" s="200" t="s">
        <v>465</v>
      </c>
      <c r="B144" s="200" t="s">
        <v>425</v>
      </c>
      <c r="C144" s="205" t="s">
        <v>466</v>
      </c>
      <c r="D144" s="998">
        <v>14793</v>
      </c>
    </row>
    <row r="145" spans="1:4" ht="16.5" thickTop="1" thickBot="1">
      <c r="A145" s="200" t="s">
        <v>951</v>
      </c>
      <c r="B145" s="200" t="s">
        <v>233</v>
      </c>
      <c r="C145" s="205" t="s">
        <v>953</v>
      </c>
      <c r="D145" s="998">
        <v>6650</v>
      </c>
    </row>
    <row r="146" spans="1:4" ht="46.5" thickTop="1" thickBot="1">
      <c r="A146" s="200" t="s">
        <v>941</v>
      </c>
      <c r="B146" s="200" t="s">
        <v>233</v>
      </c>
      <c r="C146" s="205" t="s">
        <v>942</v>
      </c>
      <c r="D146" s="998">
        <v>3258</v>
      </c>
    </row>
    <row r="147" spans="1:4" ht="31.5" thickTop="1" thickBot="1">
      <c r="A147" s="200" t="s">
        <v>943</v>
      </c>
      <c r="B147" s="200" t="s">
        <v>233</v>
      </c>
      <c r="C147" s="205" t="s">
        <v>944</v>
      </c>
      <c r="D147" s="998">
        <v>9125</v>
      </c>
    </row>
    <row r="148" spans="1:4" ht="16.5" thickTop="1" thickBot="1">
      <c r="A148" s="200" t="s">
        <v>1775</v>
      </c>
      <c r="B148" s="200" t="s">
        <v>233</v>
      </c>
      <c r="C148" s="205" t="s">
        <v>2054</v>
      </c>
      <c r="D148" s="998">
        <v>5461</v>
      </c>
    </row>
    <row r="149" spans="1:4" ht="31.5" thickTop="1" thickBot="1">
      <c r="A149" s="200" t="s">
        <v>945</v>
      </c>
      <c r="B149" s="200" t="s">
        <v>144</v>
      </c>
      <c r="C149" s="205" t="s">
        <v>946</v>
      </c>
      <c r="D149" s="998">
        <v>29176</v>
      </c>
    </row>
    <row r="150" spans="1:4" ht="16.5" thickTop="1" thickBot="1">
      <c r="A150" s="200" t="s">
        <v>947</v>
      </c>
      <c r="B150" s="200" t="s">
        <v>233</v>
      </c>
      <c r="C150" s="205" t="s">
        <v>948</v>
      </c>
      <c r="D150" s="998">
        <v>5501</v>
      </c>
    </row>
    <row r="151" spans="1:4" ht="31.5" thickTop="1" thickBot="1">
      <c r="A151" s="200" t="s">
        <v>949</v>
      </c>
      <c r="B151" s="200" t="s">
        <v>457</v>
      </c>
      <c r="C151" s="205" t="s">
        <v>950</v>
      </c>
      <c r="D151" s="998">
        <v>176326</v>
      </c>
    </row>
    <row r="152" spans="1:4" ht="16.5" thickTop="1" thickBot="1">
      <c r="A152" s="200" t="s">
        <v>467</v>
      </c>
      <c r="B152" s="200" t="s">
        <v>92</v>
      </c>
      <c r="C152" s="205" t="s">
        <v>468</v>
      </c>
      <c r="D152" s="998">
        <v>1070</v>
      </c>
    </row>
    <row r="153" spans="1:4" ht="16.5" thickTop="1" thickBot="1">
      <c r="A153" s="200" t="s">
        <v>469</v>
      </c>
      <c r="B153" s="200" t="s">
        <v>377</v>
      </c>
      <c r="C153" s="205" t="s">
        <v>470</v>
      </c>
      <c r="D153" s="998">
        <v>21827</v>
      </c>
    </row>
    <row r="154" spans="1:4" ht="16.5" thickTop="1" thickBot="1">
      <c r="A154" s="200" t="s">
        <v>471</v>
      </c>
      <c r="B154" s="200" t="s">
        <v>377</v>
      </c>
      <c r="C154" s="205" t="s">
        <v>472</v>
      </c>
      <c r="D154" s="998">
        <v>3867</v>
      </c>
    </row>
    <row r="155" spans="1:4" ht="31.5" thickTop="1" thickBot="1">
      <c r="A155" s="200" t="s">
        <v>987</v>
      </c>
      <c r="B155" s="200" t="s">
        <v>144</v>
      </c>
      <c r="C155" s="205" t="s">
        <v>988</v>
      </c>
      <c r="D155" s="998">
        <v>57350</v>
      </c>
    </row>
    <row r="156" spans="1:4" ht="31.5" thickTop="1" thickBot="1">
      <c r="A156" s="200" t="s">
        <v>989</v>
      </c>
      <c r="B156" s="200" t="s">
        <v>144</v>
      </c>
      <c r="C156" s="205" t="s">
        <v>990</v>
      </c>
      <c r="D156" s="998">
        <v>14640</v>
      </c>
    </row>
    <row r="157" spans="1:4" ht="31.5" thickTop="1" thickBot="1">
      <c r="A157" s="200" t="s">
        <v>991</v>
      </c>
      <c r="B157" s="200" t="s">
        <v>144</v>
      </c>
      <c r="C157" s="205" t="s">
        <v>992</v>
      </c>
      <c r="D157" s="998">
        <v>1099768</v>
      </c>
    </row>
    <row r="158" spans="1:4" ht="31.5" thickTop="1" thickBot="1">
      <c r="A158" s="200" t="s">
        <v>993</v>
      </c>
      <c r="B158" s="200" t="s">
        <v>144</v>
      </c>
      <c r="C158" s="205" t="s">
        <v>994</v>
      </c>
      <c r="D158" s="998">
        <v>2170765</v>
      </c>
    </row>
    <row r="159" spans="1:4" ht="16.5" thickTop="1" thickBot="1">
      <c r="A159" s="200" t="s">
        <v>475</v>
      </c>
      <c r="B159" s="200" t="s">
        <v>233</v>
      </c>
      <c r="C159" s="205" t="s">
        <v>476</v>
      </c>
      <c r="D159" s="998">
        <v>7910</v>
      </c>
    </row>
    <row r="160" spans="1:4" ht="16.5" thickTop="1" thickBot="1">
      <c r="A160" s="200" t="s">
        <v>980</v>
      </c>
      <c r="B160" s="200" t="s">
        <v>233</v>
      </c>
      <c r="C160" s="205" t="s">
        <v>476</v>
      </c>
      <c r="D160" s="998">
        <v>7814</v>
      </c>
    </row>
    <row r="161" spans="1:4" ht="16.5" thickTop="1" thickBot="1">
      <c r="A161" s="200" t="s">
        <v>477</v>
      </c>
      <c r="B161" s="200" t="s">
        <v>233</v>
      </c>
      <c r="C161" s="205" t="s">
        <v>478</v>
      </c>
      <c r="D161" s="998">
        <v>10281</v>
      </c>
    </row>
    <row r="162" spans="1:4" ht="16.5" thickTop="1" thickBot="1">
      <c r="A162" s="200" t="s">
        <v>981</v>
      </c>
      <c r="B162" s="200" t="s">
        <v>233</v>
      </c>
      <c r="C162" s="205" t="s">
        <v>478</v>
      </c>
      <c r="D162" s="998">
        <v>10534</v>
      </c>
    </row>
    <row r="163" spans="1:4" ht="16.5" thickTop="1" thickBot="1">
      <c r="A163" s="200" t="s">
        <v>972</v>
      </c>
      <c r="B163" s="200" t="s">
        <v>233</v>
      </c>
      <c r="C163" s="205" t="s">
        <v>973</v>
      </c>
      <c r="D163" s="998">
        <v>3402571</v>
      </c>
    </row>
    <row r="164" spans="1:4" ht="16.5" thickTop="1" thickBot="1">
      <c r="A164" s="200" t="s">
        <v>978</v>
      </c>
      <c r="B164" s="200" t="s">
        <v>233</v>
      </c>
      <c r="C164" s="205" t="s">
        <v>973</v>
      </c>
      <c r="D164" s="998">
        <v>10617</v>
      </c>
    </row>
    <row r="165" spans="1:4" ht="16.5" thickTop="1" thickBot="1">
      <c r="A165" s="200" t="s">
        <v>985</v>
      </c>
      <c r="B165" s="200" t="s">
        <v>952</v>
      </c>
      <c r="C165" s="205" t="s">
        <v>986</v>
      </c>
      <c r="D165" s="998">
        <v>14589</v>
      </c>
    </row>
    <row r="166" spans="1:4" ht="16.5" thickTop="1" thickBot="1">
      <c r="A166" s="200" t="s">
        <v>983</v>
      </c>
      <c r="B166" s="200" t="s">
        <v>233</v>
      </c>
      <c r="C166" s="205" t="s">
        <v>984</v>
      </c>
      <c r="D166" s="998">
        <v>10457</v>
      </c>
    </row>
    <row r="167" spans="1:4" ht="16.5" thickTop="1" thickBot="1">
      <c r="A167" s="200" t="s">
        <v>479</v>
      </c>
      <c r="B167" s="200" t="s">
        <v>233</v>
      </c>
      <c r="C167" s="205" t="s">
        <v>480</v>
      </c>
      <c r="D167" s="998">
        <v>6590</v>
      </c>
    </row>
    <row r="168" spans="1:4" ht="16.5" thickTop="1" thickBot="1">
      <c r="A168" s="200" t="s">
        <v>982</v>
      </c>
      <c r="B168" s="200" t="s">
        <v>233</v>
      </c>
      <c r="C168" s="205" t="s">
        <v>480</v>
      </c>
      <c r="D168" s="998">
        <v>6794</v>
      </c>
    </row>
    <row r="169" spans="1:4" ht="16.5" thickTop="1" thickBot="1">
      <c r="A169" s="200" t="s">
        <v>473</v>
      </c>
      <c r="B169" s="200" t="s">
        <v>233</v>
      </c>
      <c r="C169" s="205" t="s">
        <v>474</v>
      </c>
      <c r="D169" s="998">
        <v>11751</v>
      </c>
    </row>
    <row r="170" spans="1:4" ht="16.5" thickTop="1" thickBot="1">
      <c r="A170" s="200" t="s">
        <v>979</v>
      </c>
      <c r="B170" s="200" t="s">
        <v>233</v>
      </c>
      <c r="C170" s="205" t="s">
        <v>474</v>
      </c>
      <c r="D170" s="998">
        <v>11634</v>
      </c>
    </row>
    <row r="171" spans="1:4" ht="16.5" thickTop="1" thickBot="1">
      <c r="A171" s="200" t="s">
        <v>955</v>
      </c>
      <c r="B171" s="200" t="s">
        <v>233</v>
      </c>
      <c r="C171" s="205" t="s">
        <v>956</v>
      </c>
      <c r="D171" s="998">
        <v>11908</v>
      </c>
    </row>
    <row r="172" spans="1:4" ht="16.5" thickTop="1" thickBot="1">
      <c r="A172" s="200" t="s">
        <v>968</v>
      </c>
      <c r="B172" s="200" t="s">
        <v>952</v>
      </c>
      <c r="C172" s="205" t="s">
        <v>969</v>
      </c>
      <c r="D172" s="998">
        <v>17435</v>
      </c>
    </row>
    <row r="173" spans="1:4" ht="16.5" thickTop="1" thickBot="1">
      <c r="A173" s="200" t="s">
        <v>970</v>
      </c>
      <c r="B173" s="200" t="s">
        <v>952</v>
      </c>
      <c r="C173" s="205" t="s">
        <v>971</v>
      </c>
      <c r="D173" s="998">
        <v>4346</v>
      </c>
    </row>
    <row r="174" spans="1:4" ht="16.5" thickTop="1" thickBot="1">
      <c r="A174" s="200" t="s">
        <v>957</v>
      </c>
      <c r="B174" s="200" t="s">
        <v>233</v>
      </c>
      <c r="C174" s="205" t="s">
        <v>958</v>
      </c>
      <c r="D174" s="998">
        <v>4785</v>
      </c>
    </row>
    <row r="175" spans="1:4" ht="16.5" thickTop="1" thickBot="1">
      <c r="A175" s="200" t="s">
        <v>959</v>
      </c>
      <c r="B175" s="200" t="s">
        <v>233</v>
      </c>
      <c r="C175" s="205" t="s">
        <v>960</v>
      </c>
      <c r="D175" s="998">
        <v>3642</v>
      </c>
    </row>
    <row r="176" spans="1:4" ht="31.5" thickTop="1" thickBot="1">
      <c r="A176" s="200" t="s">
        <v>965</v>
      </c>
      <c r="B176" s="200" t="s">
        <v>233</v>
      </c>
      <c r="C176" s="205" t="s">
        <v>2058</v>
      </c>
      <c r="D176" s="998">
        <v>4476</v>
      </c>
    </row>
    <row r="177" spans="1:4" ht="31.5" thickTop="1" thickBot="1">
      <c r="A177" s="200" t="s">
        <v>961</v>
      </c>
      <c r="B177" s="200" t="s">
        <v>233</v>
      </c>
      <c r="C177" s="205" t="s">
        <v>2056</v>
      </c>
      <c r="D177" s="998">
        <v>5420</v>
      </c>
    </row>
    <row r="178" spans="1:4" ht="31.5" thickTop="1" thickBot="1">
      <c r="A178" s="200" t="s">
        <v>962</v>
      </c>
      <c r="B178" s="200" t="s">
        <v>233</v>
      </c>
      <c r="C178" s="205" t="s">
        <v>2057</v>
      </c>
      <c r="D178" s="998">
        <v>6809</v>
      </c>
    </row>
    <row r="179" spans="1:4" ht="31.5" thickTop="1" thickBot="1">
      <c r="A179" s="200" t="s">
        <v>967</v>
      </c>
      <c r="B179" s="200" t="s">
        <v>233</v>
      </c>
      <c r="C179" s="205" t="s">
        <v>2059</v>
      </c>
      <c r="D179" s="998">
        <v>5053</v>
      </c>
    </row>
    <row r="180" spans="1:4" ht="31.5" thickTop="1" thickBot="1">
      <c r="A180" s="200" t="s">
        <v>954</v>
      </c>
      <c r="B180" s="200" t="s">
        <v>233</v>
      </c>
      <c r="C180" s="205" t="s">
        <v>2055</v>
      </c>
      <c r="D180" s="998">
        <v>7628</v>
      </c>
    </row>
    <row r="181" spans="1:4" ht="16.5" thickTop="1" thickBot="1">
      <c r="A181" s="200" t="s">
        <v>963</v>
      </c>
      <c r="B181" s="200" t="s">
        <v>233</v>
      </c>
      <c r="C181" s="205" t="s">
        <v>964</v>
      </c>
      <c r="D181" s="998">
        <v>4746</v>
      </c>
    </row>
    <row r="182" spans="1:4" ht="16.5" thickTop="1" thickBot="1">
      <c r="A182" s="200" t="s">
        <v>966</v>
      </c>
      <c r="B182" s="200" t="s">
        <v>233</v>
      </c>
      <c r="C182" s="205" t="s">
        <v>964</v>
      </c>
      <c r="D182" s="998">
        <v>5952</v>
      </c>
    </row>
    <row r="183" spans="1:4" ht="16.5" thickTop="1" thickBot="1">
      <c r="A183" s="200" t="s">
        <v>481</v>
      </c>
      <c r="B183" s="200" t="s">
        <v>377</v>
      </c>
      <c r="C183" s="205" t="s">
        <v>482</v>
      </c>
      <c r="D183" s="998">
        <v>6417</v>
      </c>
    </row>
    <row r="184" spans="1:4" ht="16.5" thickTop="1" thickBot="1">
      <c r="A184" s="200" t="s">
        <v>485</v>
      </c>
      <c r="B184" s="200" t="s">
        <v>92</v>
      </c>
      <c r="C184" s="205" t="s">
        <v>486</v>
      </c>
      <c r="D184" s="998">
        <v>8125</v>
      </c>
    </row>
    <row r="185" spans="1:4" ht="16.5" thickTop="1" thickBot="1">
      <c r="A185" s="200" t="s">
        <v>483</v>
      </c>
      <c r="B185" s="200" t="s">
        <v>388</v>
      </c>
      <c r="C185" s="205" t="s">
        <v>484</v>
      </c>
      <c r="D185" s="998">
        <v>88182</v>
      </c>
    </row>
    <row r="186" spans="1:4" ht="16.5" thickTop="1" thickBot="1">
      <c r="A186" s="200" t="s">
        <v>487</v>
      </c>
      <c r="B186" s="200" t="s">
        <v>144</v>
      </c>
      <c r="C186" s="205" t="s">
        <v>2001</v>
      </c>
      <c r="D186" s="998">
        <v>1624</v>
      </c>
    </row>
    <row r="187" spans="1:4" ht="16.5" thickTop="1" thickBot="1">
      <c r="A187" s="200" t="s">
        <v>1539</v>
      </c>
      <c r="B187" s="200" t="s">
        <v>377</v>
      </c>
      <c r="C187" s="205" t="s">
        <v>1538</v>
      </c>
      <c r="D187" s="998">
        <v>16904</v>
      </c>
    </row>
    <row r="188" spans="1:4" ht="16.5" thickTop="1" thickBot="1">
      <c r="A188" s="200" t="s">
        <v>1793</v>
      </c>
      <c r="B188" s="200" t="s">
        <v>377</v>
      </c>
      <c r="C188" s="205" t="s">
        <v>1792</v>
      </c>
      <c r="D188" s="998">
        <v>12511</v>
      </c>
    </row>
    <row r="189" spans="1:4" ht="16.5" thickTop="1" thickBot="1">
      <c r="A189" s="200" t="s">
        <v>488</v>
      </c>
      <c r="B189" s="200" t="s">
        <v>377</v>
      </c>
      <c r="C189" s="205" t="s">
        <v>489</v>
      </c>
      <c r="D189" s="998">
        <v>60648</v>
      </c>
    </row>
    <row r="190" spans="1:4" ht="16.5" thickTop="1" thickBot="1">
      <c r="A190" s="200" t="s">
        <v>1750</v>
      </c>
      <c r="B190" s="200" t="s">
        <v>144</v>
      </c>
      <c r="C190" s="205" t="s">
        <v>1749</v>
      </c>
      <c r="D190" s="998">
        <v>541220</v>
      </c>
    </row>
    <row r="191" spans="1:4" ht="16.5" thickTop="1" thickBot="1">
      <c r="A191" s="200" t="s">
        <v>498</v>
      </c>
      <c r="B191" s="200" t="s">
        <v>92</v>
      </c>
      <c r="C191" s="205" t="s">
        <v>499</v>
      </c>
      <c r="D191" s="998">
        <v>784581</v>
      </c>
    </row>
    <row r="192" spans="1:4" ht="16.5" thickTop="1" thickBot="1">
      <c r="A192" s="200" t="s">
        <v>500</v>
      </c>
      <c r="B192" s="200" t="s">
        <v>92</v>
      </c>
      <c r="C192" s="205" t="s">
        <v>501</v>
      </c>
      <c r="D192" s="998">
        <v>449137</v>
      </c>
    </row>
    <row r="193" spans="1:4" ht="16.5" thickTop="1" thickBot="1">
      <c r="A193" s="200" t="s">
        <v>490</v>
      </c>
      <c r="B193" s="200" t="s">
        <v>233</v>
      </c>
      <c r="C193" s="205" t="s">
        <v>491</v>
      </c>
      <c r="D193" s="998">
        <v>1775</v>
      </c>
    </row>
    <row r="194" spans="1:4" ht="16.5" thickTop="1" thickBot="1">
      <c r="A194" s="200" t="s">
        <v>502</v>
      </c>
      <c r="B194" s="200" t="s">
        <v>92</v>
      </c>
      <c r="C194" s="205" t="s">
        <v>503</v>
      </c>
      <c r="D194" s="998">
        <v>1040</v>
      </c>
    </row>
    <row r="195" spans="1:4" ht="31.5" thickTop="1" thickBot="1">
      <c r="A195" s="200" t="s">
        <v>492</v>
      </c>
      <c r="B195" s="200" t="s">
        <v>425</v>
      </c>
      <c r="C195" s="205" t="s">
        <v>493</v>
      </c>
      <c r="D195" s="998">
        <v>745</v>
      </c>
    </row>
    <row r="196" spans="1:4" ht="16.5" thickTop="1" thickBot="1">
      <c r="A196" s="200" t="s">
        <v>494</v>
      </c>
      <c r="B196" s="200" t="s">
        <v>92</v>
      </c>
      <c r="C196" s="205" t="s">
        <v>495</v>
      </c>
      <c r="D196" s="998">
        <v>32696</v>
      </c>
    </row>
    <row r="197" spans="1:4" ht="16.5" thickTop="1" thickBot="1">
      <c r="A197" s="200" t="s">
        <v>496</v>
      </c>
      <c r="B197" s="200" t="s">
        <v>144</v>
      </c>
      <c r="C197" s="205" t="s">
        <v>497</v>
      </c>
      <c r="D197" s="998">
        <v>1668</v>
      </c>
    </row>
    <row r="198" spans="1:4" ht="16.5" thickTop="1" thickBot="1">
      <c r="A198" s="200" t="s">
        <v>504</v>
      </c>
      <c r="B198" s="200" t="s">
        <v>92</v>
      </c>
      <c r="C198" s="205" t="s">
        <v>505</v>
      </c>
      <c r="D198" s="998">
        <v>17953</v>
      </c>
    </row>
    <row r="199" spans="1:4" ht="16.5" thickTop="1" thickBot="1">
      <c r="A199" s="200" t="s">
        <v>1009</v>
      </c>
      <c r="B199" s="200" t="s">
        <v>92</v>
      </c>
      <c r="C199" s="205" t="s">
        <v>1010</v>
      </c>
      <c r="D199" s="998">
        <v>75195</v>
      </c>
    </row>
    <row r="200" spans="1:4" ht="31.5" thickTop="1" thickBot="1">
      <c r="A200" s="200" t="s">
        <v>1013</v>
      </c>
      <c r="B200" s="200" t="s">
        <v>92</v>
      </c>
      <c r="C200" s="205" t="s">
        <v>1014</v>
      </c>
      <c r="D200" s="998">
        <v>119462</v>
      </c>
    </row>
    <row r="201" spans="1:4" ht="16.5" thickTop="1" thickBot="1">
      <c r="A201" s="200" t="s">
        <v>1011</v>
      </c>
      <c r="B201" s="200" t="s">
        <v>92</v>
      </c>
      <c r="C201" s="205" t="s">
        <v>1012</v>
      </c>
      <c r="D201" s="998">
        <v>100006</v>
      </c>
    </row>
    <row r="202" spans="1:4" ht="16.5" thickTop="1" thickBot="1">
      <c r="A202" s="200" t="s">
        <v>1015</v>
      </c>
      <c r="B202" s="200" t="s">
        <v>233</v>
      </c>
      <c r="C202" s="205" t="s">
        <v>1016</v>
      </c>
      <c r="D202" s="998">
        <v>5524</v>
      </c>
    </row>
    <row r="203" spans="1:4" ht="31.5" thickTop="1" thickBot="1">
      <c r="A203" s="200" t="s">
        <v>1003</v>
      </c>
      <c r="B203" s="200" t="s">
        <v>233</v>
      </c>
      <c r="C203" s="205" t="s">
        <v>1004</v>
      </c>
      <c r="D203" s="998">
        <v>16163</v>
      </c>
    </row>
    <row r="204" spans="1:4" ht="16.5" thickTop="1" thickBot="1">
      <c r="A204" s="200" t="s">
        <v>1007</v>
      </c>
      <c r="B204" s="200" t="s">
        <v>92</v>
      </c>
      <c r="C204" s="205" t="s">
        <v>1008</v>
      </c>
      <c r="D204" s="998">
        <v>113198</v>
      </c>
    </row>
    <row r="205" spans="1:4" ht="16.5" thickTop="1" thickBot="1">
      <c r="A205" s="200" t="s">
        <v>1005</v>
      </c>
      <c r="B205" s="200" t="s">
        <v>92</v>
      </c>
      <c r="C205" s="205" t="s">
        <v>1006</v>
      </c>
      <c r="D205" s="998">
        <v>106445</v>
      </c>
    </row>
    <row r="206" spans="1:4" ht="16.5" thickTop="1" thickBot="1">
      <c r="A206" s="200" t="s">
        <v>506</v>
      </c>
      <c r="B206" s="200" t="s">
        <v>144</v>
      </c>
      <c r="C206" s="205" t="s">
        <v>2002</v>
      </c>
      <c r="D206" s="998">
        <v>139113</v>
      </c>
    </row>
    <row r="207" spans="1:4" ht="16.5" thickTop="1" thickBot="1">
      <c r="A207" s="200" t="s">
        <v>515</v>
      </c>
      <c r="B207" s="200" t="s">
        <v>144</v>
      </c>
      <c r="C207" s="205" t="s">
        <v>516</v>
      </c>
      <c r="D207" s="998">
        <v>104899</v>
      </c>
    </row>
    <row r="208" spans="1:4" ht="16.5" thickTop="1" thickBot="1">
      <c r="A208" s="200" t="s">
        <v>517</v>
      </c>
      <c r="B208" s="200" t="s">
        <v>144</v>
      </c>
      <c r="C208" s="205" t="s">
        <v>518</v>
      </c>
      <c r="D208" s="998">
        <v>6475</v>
      </c>
    </row>
    <row r="209" spans="1:4" ht="16.5" thickTop="1" thickBot="1">
      <c r="A209" s="200" t="s">
        <v>519</v>
      </c>
      <c r="B209" s="200" t="s">
        <v>233</v>
      </c>
      <c r="C209" s="205" t="s">
        <v>520</v>
      </c>
      <c r="D209" s="998">
        <v>8421</v>
      </c>
    </row>
    <row r="210" spans="1:4" ht="16.5" thickTop="1" thickBot="1">
      <c r="A210" s="200" t="s">
        <v>522</v>
      </c>
      <c r="B210" s="200" t="s">
        <v>233</v>
      </c>
      <c r="C210" s="205" t="s">
        <v>2004</v>
      </c>
      <c r="D210" s="998">
        <v>10116</v>
      </c>
    </row>
    <row r="211" spans="1:4" ht="16.5" thickTop="1" thickBot="1">
      <c r="A211" s="200" t="s">
        <v>521</v>
      </c>
      <c r="B211" s="200" t="s">
        <v>233</v>
      </c>
      <c r="C211" s="205" t="s">
        <v>2003</v>
      </c>
      <c r="D211" s="998">
        <v>4932</v>
      </c>
    </row>
    <row r="212" spans="1:4" ht="16.5" thickTop="1" thickBot="1">
      <c r="A212" s="200" t="s">
        <v>529</v>
      </c>
      <c r="B212" s="200" t="s">
        <v>388</v>
      </c>
      <c r="C212" s="205" t="s">
        <v>530</v>
      </c>
      <c r="D212" s="998">
        <v>39880</v>
      </c>
    </row>
    <row r="213" spans="1:4" ht="16.5" thickTop="1" thickBot="1">
      <c r="A213" s="200" t="s">
        <v>525</v>
      </c>
      <c r="B213" s="200" t="s">
        <v>388</v>
      </c>
      <c r="C213" s="205" t="s">
        <v>526</v>
      </c>
      <c r="D213" s="998">
        <v>82610</v>
      </c>
    </row>
    <row r="214" spans="1:4" ht="16.5" thickTop="1" thickBot="1">
      <c r="A214" s="200" t="s">
        <v>523</v>
      </c>
      <c r="B214" s="200" t="s">
        <v>388</v>
      </c>
      <c r="C214" s="205" t="s">
        <v>524</v>
      </c>
      <c r="D214" s="998">
        <v>45588</v>
      </c>
    </row>
    <row r="215" spans="1:4" ht="16.5" thickTop="1" thickBot="1">
      <c r="A215" s="200" t="s">
        <v>531</v>
      </c>
      <c r="B215" s="200" t="s">
        <v>388</v>
      </c>
      <c r="C215" s="205" t="s">
        <v>532</v>
      </c>
      <c r="D215" s="998">
        <v>139795</v>
      </c>
    </row>
    <row r="216" spans="1:4" ht="16.5" thickTop="1" thickBot="1">
      <c r="A216" s="200" t="s">
        <v>535</v>
      </c>
      <c r="B216" s="200" t="s">
        <v>388</v>
      </c>
      <c r="C216" s="205" t="s">
        <v>536</v>
      </c>
      <c r="D216" s="998">
        <v>57603</v>
      </c>
    </row>
    <row r="217" spans="1:4" ht="16.5" thickTop="1" thickBot="1">
      <c r="A217" s="200" t="s">
        <v>537</v>
      </c>
      <c r="B217" s="200" t="s">
        <v>388</v>
      </c>
      <c r="C217" s="205" t="s">
        <v>538</v>
      </c>
      <c r="D217" s="998">
        <v>60005</v>
      </c>
    </row>
    <row r="218" spans="1:4" ht="16.5" thickTop="1" thickBot="1">
      <c r="A218" s="200" t="s">
        <v>539</v>
      </c>
      <c r="B218" s="200" t="s">
        <v>388</v>
      </c>
      <c r="C218" s="205" t="s">
        <v>540</v>
      </c>
      <c r="D218" s="998">
        <v>47903</v>
      </c>
    </row>
    <row r="219" spans="1:4" ht="16.5" thickTop="1" thickBot="1">
      <c r="A219" s="200" t="s">
        <v>541</v>
      </c>
      <c r="B219" s="200" t="s">
        <v>388</v>
      </c>
      <c r="C219" s="205" t="s">
        <v>542</v>
      </c>
      <c r="D219" s="998">
        <v>38870</v>
      </c>
    </row>
    <row r="220" spans="1:4" ht="16.5" thickTop="1" thickBot="1">
      <c r="A220" s="200" t="s">
        <v>533</v>
      </c>
      <c r="B220" s="200" t="s">
        <v>388</v>
      </c>
      <c r="C220" s="205" t="s">
        <v>534</v>
      </c>
      <c r="D220" s="998">
        <v>9546</v>
      </c>
    </row>
    <row r="221" spans="1:4" ht="16.5" thickTop="1" thickBot="1">
      <c r="A221" s="200" t="s">
        <v>543</v>
      </c>
      <c r="B221" s="200" t="s">
        <v>388</v>
      </c>
      <c r="C221" s="205" t="s">
        <v>544</v>
      </c>
      <c r="D221" s="998">
        <v>25463</v>
      </c>
    </row>
    <row r="222" spans="1:4" ht="16.5" thickTop="1" thickBot="1">
      <c r="A222" s="200" t="s">
        <v>554</v>
      </c>
      <c r="B222" s="200" t="s">
        <v>388</v>
      </c>
      <c r="C222" s="205" t="s">
        <v>555</v>
      </c>
      <c r="D222" s="998">
        <v>47444</v>
      </c>
    </row>
    <row r="223" spans="1:4" ht="16.5" thickTop="1" thickBot="1">
      <c r="A223" s="200" t="s">
        <v>566</v>
      </c>
      <c r="B223" s="200" t="s">
        <v>388</v>
      </c>
      <c r="C223" s="205" t="s">
        <v>1940</v>
      </c>
      <c r="D223" s="998">
        <v>3923</v>
      </c>
    </row>
    <row r="224" spans="1:4" ht="31.5" thickTop="1" thickBot="1">
      <c r="A224" s="200" t="s">
        <v>545</v>
      </c>
      <c r="B224" s="200" t="s">
        <v>388</v>
      </c>
      <c r="C224" s="205" t="s">
        <v>546</v>
      </c>
      <c r="D224" s="998">
        <v>72610</v>
      </c>
    </row>
    <row r="225" spans="1:4" ht="31.5" thickTop="1" thickBot="1">
      <c r="A225" s="200" t="s">
        <v>547</v>
      </c>
      <c r="B225" s="200" t="s">
        <v>388</v>
      </c>
      <c r="C225" s="205" t="s">
        <v>548</v>
      </c>
      <c r="D225" s="998">
        <v>110000</v>
      </c>
    </row>
    <row r="226" spans="1:4" ht="16.5" thickTop="1" thickBot="1">
      <c r="A226" s="200" t="s">
        <v>549</v>
      </c>
      <c r="B226" s="200" t="s">
        <v>388</v>
      </c>
      <c r="C226" s="205" t="s">
        <v>2005</v>
      </c>
      <c r="D226" s="998">
        <v>120000</v>
      </c>
    </row>
    <row r="227" spans="1:4" ht="31.5" thickTop="1" thickBot="1">
      <c r="A227" s="200" t="s">
        <v>550</v>
      </c>
      <c r="B227" s="200" t="s">
        <v>388</v>
      </c>
      <c r="C227" s="205" t="s">
        <v>551</v>
      </c>
      <c r="D227" s="998">
        <v>44726</v>
      </c>
    </row>
    <row r="228" spans="1:4" ht="31.5" thickTop="1" thickBot="1">
      <c r="A228" s="200" t="s">
        <v>552</v>
      </c>
      <c r="B228" s="200" t="s">
        <v>388</v>
      </c>
      <c r="C228" s="205" t="s">
        <v>553</v>
      </c>
      <c r="D228" s="998">
        <v>44030</v>
      </c>
    </row>
    <row r="229" spans="1:4" ht="16.5" thickTop="1" thickBot="1">
      <c r="A229" s="200" t="s">
        <v>556</v>
      </c>
      <c r="B229" s="200" t="s">
        <v>388</v>
      </c>
      <c r="C229" s="205" t="s">
        <v>557</v>
      </c>
      <c r="D229" s="998">
        <v>85000</v>
      </c>
    </row>
    <row r="230" spans="1:4" ht="16.5" thickTop="1" thickBot="1">
      <c r="A230" s="200" t="s">
        <v>558</v>
      </c>
      <c r="B230" s="200" t="s">
        <v>388</v>
      </c>
      <c r="C230" s="205" t="s">
        <v>559</v>
      </c>
      <c r="D230" s="998">
        <v>80000</v>
      </c>
    </row>
    <row r="231" spans="1:4" ht="16.5" thickTop="1" thickBot="1">
      <c r="A231" s="200" t="s">
        <v>527</v>
      </c>
      <c r="B231" s="200" t="s">
        <v>388</v>
      </c>
      <c r="C231" s="205" t="s">
        <v>528</v>
      </c>
      <c r="D231" s="998">
        <v>185019</v>
      </c>
    </row>
    <row r="232" spans="1:4" ht="16.5" thickTop="1" thickBot="1">
      <c r="A232" s="200" t="s">
        <v>560</v>
      </c>
      <c r="B232" s="200" t="s">
        <v>388</v>
      </c>
      <c r="C232" s="205" t="s">
        <v>561</v>
      </c>
      <c r="D232" s="998">
        <v>37501</v>
      </c>
    </row>
    <row r="233" spans="1:4" ht="16.5" thickTop="1" thickBot="1">
      <c r="A233" s="200" t="s">
        <v>562</v>
      </c>
      <c r="B233" s="200" t="s">
        <v>388</v>
      </c>
      <c r="C233" s="205" t="s">
        <v>563</v>
      </c>
      <c r="D233" s="998">
        <v>36586</v>
      </c>
    </row>
    <row r="234" spans="1:4" ht="31.5" thickTop="1" thickBot="1">
      <c r="A234" s="200" t="s">
        <v>564</v>
      </c>
      <c r="B234" s="200" t="s">
        <v>388</v>
      </c>
      <c r="C234" s="205" t="s">
        <v>565</v>
      </c>
      <c r="D234" s="998">
        <v>23208</v>
      </c>
    </row>
    <row r="235" spans="1:4" ht="16.5" thickTop="1" thickBot="1">
      <c r="A235" s="200" t="s">
        <v>567</v>
      </c>
      <c r="B235" s="200" t="s">
        <v>144</v>
      </c>
      <c r="C235" s="205" t="s">
        <v>568</v>
      </c>
      <c r="D235" s="998">
        <v>1014</v>
      </c>
    </row>
    <row r="236" spans="1:4" ht="31.5" thickTop="1" thickBot="1">
      <c r="A236" s="200" t="s">
        <v>571</v>
      </c>
      <c r="B236" s="200" t="s">
        <v>388</v>
      </c>
      <c r="C236" s="205" t="s">
        <v>572</v>
      </c>
      <c r="D236" s="998">
        <v>411016</v>
      </c>
    </row>
    <row r="237" spans="1:4" ht="31.5" thickTop="1" thickBot="1">
      <c r="A237" s="200" t="s">
        <v>573</v>
      </c>
      <c r="B237" s="200" t="s">
        <v>388</v>
      </c>
      <c r="C237" s="205" t="s">
        <v>574</v>
      </c>
      <c r="D237" s="998">
        <v>417339</v>
      </c>
    </row>
    <row r="238" spans="1:4" ht="31.5" thickTop="1" thickBot="1">
      <c r="A238" s="200" t="s">
        <v>575</v>
      </c>
      <c r="B238" s="200" t="s">
        <v>388</v>
      </c>
      <c r="C238" s="205" t="s">
        <v>576</v>
      </c>
      <c r="D238" s="998">
        <v>381589</v>
      </c>
    </row>
    <row r="239" spans="1:4" ht="16.5" thickTop="1" thickBot="1">
      <c r="A239" s="200" t="s">
        <v>588</v>
      </c>
      <c r="B239" s="200" t="s">
        <v>589</v>
      </c>
      <c r="C239" s="205" t="s">
        <v>590</v>
      </c>
      <c r="D239" s="998">
        <v>311238</v>
      </c>
    </row>
    <row r="240" spans="1:4" ht="16.5" thickTop="1" thickBot="1">
      <c r="A240" s="200" t="s">
        <v>577</v>
      </c>
      <c r="B240" s="200" t="s">
        <v>388</v>
      </c>
      <c r="C240" s="205" t="s">
        <v>2006</v>
      </c>
      <c r="D240" s="998">
        <v>317193</v>
      </c>
    </row>
    <row r="241" spans="1:4" ht="16.5" thickTop="1" thickBot="1">
      <c r="A241" s="200" t="s">
        <v>578</v>
      </c>
      <c r="B241" s="200" t="s">
        <v>388</v>
      </c>
      <c r="C241" s="205" t="s">
        <v>2117</v>
      </c>
      <c r="D241" s="998">
        <v>306985</v>
      </c>
    </row>
    <row r="242" spans="1:4" ht="16.5" thickTop="1" thickBot="1">
      <c r="A242" s="209" t="s">
        <v>2119</v>
      </c>
      <c r="B242" s="200" t="s">
        <v>388</v>
      </c>
      <c r="C242" s="205" t="s">
        <v>2118</v>
      </c>
      <c r="D242" s="998">
        <v>414645</v>
      </c>
    </row>
    <row r="243" spans="1:4" ht="16.5" thickTop="1" thickBot="1">
      <c r="A243" s="200" t="s">
        <v>579</v>
      </c>
      <c r="B243" s="200" t="s">
        <v>388</v>
      </c>
      <c r="C243" s="205" t="s">
        <v>580</v>
      </c>
      <c r="D243" s="998">
        <v>294321</v>
      </c>
    </row>
    <row r="244" spans="1:4" ht="16.5" thickTop="1" thickBot="1">
      <c r="A244" s="200" t="s">
        <v>581</v>
      </c>
      <c r="B244" s="200" t="s">
        <v>388</v>
      </c>
      <c r="C244" s="205" t="s">
        <v>582</v>
      </c>
      <c r="D244" s="998">
        <v>820000</v>
      </c>
    </row>
    <row r="245" spans="1:4" ht="16.5" thickTop="1" thickBot="1">
      <c r="A245" s="200" t="s">
        <v>583</v>
      </c>
      <c r="B245" s="200" t="s">
        <v>388</v>
      </c>
      <c r="C245" s="205" t="s">
        <v>584</v>
      </c>
      <c r="D245" s="998">
        <v>820000</v>
      </c>
    </row>
    <row r="246" spans="1:4" ht="16.5" thickTop="1" thickBot="1">
      <c r="A246" s="200" t="s">
        <v>585</v>
      </c>
      <c r="B246" s="200" t="s">
        <v>388</v>
      </c>
      <c r="C246" s="205" t="s">
        <v>2120</v>
      </c>
      <c r="D246" s="998">
        <v>354106</v>
      </c>
    </row>
    <row r="247" spans="1:4" ht="16.5" thickTop="1" thickBot="1">
      <c r="A247" s="200" t="s">
        <v>586</v>
      </c>
      <c r="B247" s="200" t="s">
        <v>388</v>
      </c>
      <c r="C247" s="205" t="s">
        <v>587</v>
      </c>
      <c r="D247" s="998">
        <v>329967</v>
      </c>
    </row>
    <row r="248" spans="1:4" ht="16.5" thickTop="1" thickBot="1">
      <c r="A248" s="200" t="s">
        <v>591</v>
      </c>
      <c r="B248" s="200" t="s">
        <v>388</v>
      </c>
      <c r="C248" s="205" t="s">
        <v>592</v>
      </c>
      <c r="D248" s="998">
        <v>325713</v>
      </c>
    </row>
    <row r="249" spans="1:4" ht="16.5" thickTop="1" thickBot="1">
      <c r="A249" s="200" t="s">
        <v>593</v>
      </c>
      <c r="B249" s="200" t="s">
        <v>388</v>
      </c>
      <c r="C249" s="205" t="s">
        <v>594</v>
      </c>
      <c r="D249" s="998">
        <v>334669</v>
      </c>
    </row>
    <row r="250" spans="1:4" ht="16.5" thickTop="1" thickBot="1">
      <c r="A250" s="200" t="s">
        <v>595</v>
      </c>
      <c r="B250" s="200" t="s">
        <v>388</v>
      </c>
      <c r="C250" s="205" t="s">
        <v>596</v>
      </c>
      <c r="D250" s="998">
        <v>177689</v>
      </c>
    </row>
    <row r="251" spans="1:4" ht="16.5" thickTop="1" thickBot="1">
      <c r="A251" s="200" t="s">
        <v>597</v>
      </c>
      <c r="B251" s="200" t="s">
        <v>388</v>
      </c>
      <c r="C251" s="205" t="s">
        <v>598</v>
      </c>
      <c r="D251" s="998">
        <v>179773</v>
      </c>
    </row>
    <row r="252" spans="1:4" ht="31.5" thickTop="1" thickBot="1">
      <c r="A252" s="200" t="s">
        <v>599</v>
      </c>
      <c r="B252" s="200" t="s">
        <v>388</v>
      </c>
      <c r="C252" s="205" t="s">
        <v>600</v>
      </c>
      <c r="D252" s="998">
        <v>267537</v>
      </c>
    </row>
    <row r="253" spans="1:4" ht="31.5" thickTop="1" thickBot="1">
      <c r="A253" s="200" t="s">
        <v>601</v>
      </c>
      <c r="B253" s="200" t="s">
        <v>388</v>
      </c>
      <c r="C253" s="205" t="s">
        <v>602</v>
      </c>
      <c r="D253" s="998">
        <v>152065</v>
      </c>
    </row>
    <row r="254" spans="1:4" ht="16.5" thickTop="1" thickBot="1">
      <c r="A254" s="200" t="s">
        <v>605</v>
      </c>
      <c r="B254" s="200" t="s">
        <v>233</v>
      </c>
      <c r="C254" s="205" t="s">
        <v>2007</v>
      </c>
      <c r="D254" s="998">
        <v>13208</v>
      </c>
    </row>
    <row r="255" spans="1:4" ht="31.5" thickTop="1" thickBot="1">
      <c r="A255" s="200" t="s">
        <v>603</v>
      </c>
      <c r="B255" s="200" t="s">
        <v>388</v>
      </c>
      <c r="C255" s="205" t="s">
        <v>604</v>
      </c>
      <c r="D255" s="998">
        <v>419523</v>
      </c>
    </row>
    <row r="256" spans="1:4" ht="16.5" thickTop="1" thickBot="1">
      <c r="A256" s="200" t="s">
        <v>569</v>
      </c>
      <c r="B256" s="200" t="s">
        <v>388</v>
      </c>
      <c r="C256" s="205" t="s">
        <v>570</v>
      </c>
      <c r="D256" s="998">
        <v>308804</v>
      </c>
    </row>
    <row r="257" spans="1:4" ht="16.5" thickTop="1" thickBot="1">
      <c r="A257" s="200" t="s">
        <v>606</v>
      </c>
      <c r="B257" s="200" t="s">
        <v>388</v>
      </c>
      <c r="C257" s="205" t="s">
        <v>607</v>
      </c>
      <c r="D257" s="998">
        <v>390254</v>
      </c>
    </row>
    <row r="258" spans="1:4" ht="16.5" thickTop="1" thickBot="1">
      <c r="A258" s="200" t="s">
        <v>608</v>
      </c>
      <c r="B258" s="200" t="s">
        <v>388</v>
      </c>
      <c r="C258" s="205" t="s">
        <v>609</v>
      </c>
      <c r="D258" s="998">
        <v>390254</v>
      </c>
    </row>
    <row r="259" spans="1:4" ht="16.5" thickTop="1" thickBot="1">
      <c r="A259" s="200" t="s">
        <v>507</v>
      </c>
      <c r="B259" s="200" t="s">
        <v>388</v>
      </c>
      <c r="C259" s="205" t="s">
        <v>508</v>
      </c>
      <c r="D259" s="998">
        <v>390254</v>
      </c>
    </row>
    <row r="260" spans="1:4" ht="16.5" thickTop="1" thickBot="1">
      <c r="A260" s="200" t="s">
        <v>1753</v>
      </c>
      <c r="B260" s="200" t="s">
        <v>388</v>
      </c>
      <c r="C260" s="205" t="s">
        <v>1754</v>
      </c>
      <c r="D260" s="998">
        <v>283335</v>
      </c>
    </row>
    <row r="261" spans="1:4" ht="16.5" thickTop="1" thickBot="1">
      <c r="A261" s="200" t="s">
        <v>509</v>
      </c>
      <c r="B261" s="200" t="s">
        <v>377</v>
      </c>
      <c r="C261" s="205" t="s">
        <v>510</v>
      </c>
      <c r="D261" s="998">
        <v>1910</v>
      </c>
    </row>
    <row r="262" spans="1:4" ht="46.5" thickTop="1" thickBot="1">
      <c r="A262" s="200" t="s">
        <v>610</v>
      </c>
      <c r="B262" s="200" t="s">
        <v>377</v>
      </c>
      <c r="C262" s="205" t="s">
        <v>2008</v>
      </c>
      <c r="D262" s="998">
        <v>1811</v>
      </c>
    </row>
    <row r="263" spans="1:4" ht="31.5" thickTop="1" thickBot="1">
      <c r="A263" s="200" t="s">
        <v>611</v>
      </c>
      <c r="B263" s="200" t="s">
        <v>233</v>
      </c>
      <c r="C263" s="205" t="s">
        <v>612</v>
      </c>
      <c r="D263" s="998">
        <v>57641</v>
      </c>
    </row>
    <row r="264" spans="1:4" ht="31.5" thickTop="1" thickBot="1">
      <c r="A264" s="200" t="s">
        <v>613</v>
      </c>
      <c r="B264" s="200" t="s">
        <v>377</v>
      </c>
      <c r="C264" s="205" t="s">
        <v>614</v>
      </c>
      <c r="D264" s="998">
        <v>702728</v>
      </c>
    </row>
    <row r="265" spans="1:4" ht="31.5" thickTop="1" thickBot="1">
      <c r="A265" s="200" t="s">
        <v>615</v>
      </c>
      <c r="B265" s="200" t="s">
        <v>144</v>
      </c>
      <c r="C265" s="205" t="s">
        <v>616</v>
      </c>
      <c r="D265" s="998">
        <v>8266</v>
      </c>
    </row>
    <row r="266" spans="1:4" ht="31.5" thickTop="1" thickBot="1">
      <c r="A266" s="200" t="s">
        <v>617</v>
      </c>
      <c r="B266" s="200" t="s">
        <v>92</v>
      </c>
      <c r="C266" s="205" t="s">
        <v>618</v>
      </c>
      <c r="D266" s="998">
        <v>40849</v>
      </c>
    </row>
    <row r="267" spans="1:4" ht="31.5" thickTop="1" thickBot="1">
      <c r="A267" s="200" t="s">
        <v>619</v>
      </c>
      <c r="B267" s="200" t="s">
        <v>92</v>
      </c>
      <c r="C267" s="205" t="s">
        <v>620</v>
      </c>
      <c r="D267" s="998">
        <v>61250</v>
      </c>
    </row>
    <row r="268" spans="1:4" ht="31.5" thickTop="1" thickBot="1">
      <c r="A268" s="200" t="s">
        <v>621</v>
      </c>
      <c r="B268" s="200" t="s">
        <v>92</v>
      </c>
      <c r="C268" s="205" t="s">
        <v>622</v>
      </c>
      <c r="D268" s="998">
        <v>55680</v>
      </c>
    </row>
    <row r="269" spans="1:4" ht="16.5" thickTop="1" thickBot="1">
      <c r="A269" s="200" t="s">
        <v>623</v>
      </c>
      <c r="B269" s="200" t="s">
        <v>377</v>
      </c>
      <c r="C269" s="205" t="s">
        <v>624</v>
      </c>
      <c r="D269" s="998">
        <v>68983</v>
      </c>
    </row>
    <row r="270" spans="1:4" ht="16.5" thickTop="1" thickBot="1">
      <c r="A270" s="200" t="s">
        <v>627</v>
      </c>
      <c r="B270" s="200" t="s">
        <v>144</v>
      </c>
      <c r="C270" s="205" t="s">
        <v>628</v>
      </c>
      <c r="D270" s="998">
        <v>154266</v>
      </c>
    </row>
    <row r="271" spans="1:4" ht="16.5" thickTop="1" thickBot="1">
      <c r="A271" s="200" t="s">
        <v>629</v>
      </c>
      <c r="B271" s="200" t="s">
        <v>388</v>
      </c>
      <c r="C271" s="205" t="s">
        <v>2009</v>
      </c>
      <c r="D271" s="998">
        <v>65823</v>
      </c>
    </row>
    <row r="272" spans="1:4" ht="31.5" thickTop="1" thickBot="1">
      <c r="A272" s="200" t="s">
        <v>625</v>
      </c>
      <c r="B272" s="200" t="s">
        <v>388</v>
      </c>
      <c r="C272" s="205" t="s">
        <v>626</v>
      </c>
      <c r="D272" s="998">
        <v>65823</v>
      </c>
    </row>
    <row r="273" spans="1:4" ht="31.5" thickTop="1" thickBot="1">
      <c r="A273" s="200" t="s">
        <v>630</v>
      </c>
      <c r="B273" s="200" t="s">
        <v>388</v>
      </c>
      <c r="C273" s="205" t="s">
        <v>631</v>
      </c>
      <c r="D273" s="998">
        <v>63257</v>
      </c>
    </row>
    <row r="274" spans="1:4" ht="31.5" thickTop="1" thickBot="1">
      <c r="A274" s="200" t="s">
        <v>632</v>
      </c>
      <c r="B274" s="200" t="s">
        <v>144</v>
      </c>
      <c r="C274" s="205" t="s">
        <v>633</v>
      </c>
      <c r="D274" s="998">
        <v>37643</v>
      </c>
    </row>
    <row r="275" spans="1:4" ht="31.5" thickTop="1" thickBot="1">
      <c r="A275" s="200" t="s">
        <v>634</v>
      </c>
      <c r="B275" s="200" t="s">
        <v>144</v>
      </c>
      <c r="C275" s="205" t="s">
        <v>635</v>
      </c>
      <c r="D275" s="998">
        <v>48513</v>
      </c>
    </row>
    <row r="276" spans="1:4" ht="31.5" thickTop="1" thickBot="1">
      <c r="A276" s="200" t="s">
        <v>636</v>
      </c>
      <c r="B276" s="200" t="s">
        <v>637</v>
      </c>
      <c r="C276" s="205" t="s">
        <v>2010</v>
      </c>
      <c r="D276" s="998">
        <v>81893</v>
      </c>
    </row>
    <row r="277" spans="1:4" ht="16.5" thickTop="1" thickBot="1">
      <c r="A277" s="200" t="s">
        <v>638</v>
      </c>
      <c r="B277" s="200" t="s">
        <v>637</v>
      </c>
      <c r="C277" s="205" t="s">
        <v>2011</v>
      </c>
      <c r="D277" s="998">
        <v>60600</v>
      </c>
    </row>
    <row r="278" spans="1:4" ht="16.5" thickTop="1" thickBot="1">
      <c r="A278" s="200" t="s">
        <v>639</v>
      </c>
      <c r="B278" s="200" t="s">
        <v>637</v>
      </c>
      <c r="C278" s="205" t="s">
        <v>640</v>
      </c>
      <c r="D278" s="998">
        <v>38107</v>
      </c>
    </row>
    <row r="279" spans="1:4" ht="16.5" thickTop="1" thickBot="1">
      <c r="A279" s="200" t="s">
        <v>511</v>
      </c>
      <c r="B279" s="200" t="s">
        <v>141</v>
      </c>
      <c r="C279" s="205" t="s">
        <v>512</v>
      </c>
      <c r="D279" s="998">
        <v>43000</v>
      </c>
    </row>
    <row r="280" spans="1:4" ht="16.5" thickTop="1" thickBot="1">
      <c r="A280" s="200" t="s">
        <v>513</v>
      </c>
      <c r="B280" s="200" t="s">
        <v>141</v>
      </c>
      <c r="C280" s="205" t="s">
        <v>514</v>
      </c>
      <c r="D280" s="998">
        <v>41511</v>
      </c>
    </row>
    <row r="281" spans="1:4" ht="31.5" thickTop="1" thickBot="1">
      <c r="A281" s="200" t="s">
        <v>641</v>
      </c>
      <c r="B281" s="200" t="s">
        <v>92</v>
      </c>
      <c r="C281" s="205" t="s">
        <v>642</v>
      </c>
      <c r="D281" s="998">
        <v>63232</v>
      </c>
    </row>
    <row r="282" spans="1:4" ht="31.5" thickTop="1" thickBot="1">
      <c r="A282" s="200" t="s">
        <v>643</v>
      </c>
      <c r="B282" s="200" t="s">
        <v>377</v>
      </c>
      <c r="C282" s="205" t="s">
        <v>644</v>
      </c>
      <c r="D282" s="998">
        <v>7583</v>
      </c>
    </row>
    <row r="283" spans="1:4" ht="31.5" thickTop="1" thickBot="1">
      <c r="A283" s="200" t="s">
        <v>645</v>
      </c>
      <c r="B283" s="200" t="s">
        <v>144</v>
      </c>
      <c r="C283" s="205" t="s">
        <v>646</v>
      </c>
      <c r="D283" s="998">
        <v>4182</v>
      </c>
    </row>
    <row r="284" spans="1:4" ht="16.5" thickTop="1" thickBot="1">
      <c r="A284" s="200" t="s">
        <v>647</v>
      </c>
      <c r="B284" s="200" t="s">
        <v>92</v>
      </c>
      <c r="C284" s="205" t="s">
        <v>648</v>
      </c>
      <c r="D284" s="998">
        <v>21556</v>
      </c>
    </row>
    <row r="285" spans="1:4" ht="31.5" thickTop="1" thickBot="1">
      <c r="A285" s="200" t="s">
        <v>649</v>
      </c>
      <c r="B285" s="200" t="s">
        <v>92</v>
      </c>
      <c r="C285" s="205" t="s">
        <v>650</v>
      </c>
      <c r="D285" s="998">
        <v>67922</v>
      </c>
    </row>
    <row r="286" spans="1:4" ht="16.5" thickTop="1" thickBot="1">
      <c r="A286" s="200" t="s">
        <v>651</v>
      </c>
      <c r="B286" s="200" t="s">
        <v>92</v>
      </c>
      <c r="C286" s="205" t="s">
        <v>652</v>
      </c>
      <c r="D286" s="998">
        <v>113526</v>
      </c>
    </row>
    <row r="287" spans="1:4" ht="16.5" thickTop="1" thickBot="1">
      <c r="A287" s="200" t="s">
        <v>657</v>
      </c>
      <c r="B287" s="200" t="s">
        <v>92</v>
      </c>
      <c r="C287" s="205" t="s">
        <v>658</v>
      </c>
      <c r="D287" s="998">
        <v>31780</v>
      </c>
    </row>
    <row r="288" spans="1:4" ht="31.5" thickTop="1" thickBot="1">
      <c r="A288" s="200" t="s">
        <v>653</v>
      </c>
      <c r="B288" s="200" t="s">
        <v>92</v>
      </c>
      <c r="C288" s="205" t="s">
        <v>654</v>
      </c>
      <c r="D288" s="998">
        <v>37538</v>
      </c>
    </row>
    <row r="289" spans="1:4" ht="31.5" thickTop="1" thickBot="1">
      <c r="A289" s="200" t="s">
        <v>655</v>
      </c>
      <c r="B289" s="200" t="s">
        <v>92</v>
      </c>
      <c r="C289" s="205" t="s">
        <v>656</v>
      </c>
      <c r="D289" s="998">
        <v>108908</v>
      </c>
    </row>
    <row r="290" spans="1:4" ht="16.5" thickTop="1" thickBot="1">
      <c r="A290" s="200" t="s">
        <v>659</v>
      </c>
      <c r="B290" s="200" t="s">
        <v>463</v>
      </c>
      <c r="C290" s="205" t="s">
        <v>660</v>
      </c>
      <c r="D290" s="998">
        <v>2585</v>
      </c>
    </row>
    <row r="291" spans="1:4" ht="16.5" thickTop="1" thickBot="1">
      <c r="A291" s="200" t="s">
        <v>661</v>
      </c>
      <c r="B291" s="200" t="s">
        <v>425</v>
      </c>
      <c r="C291" s="205" t="s">
        <v>2012</v>
      </c>
      <c r="D291" s="998">
        <v>72852</v>
      </c>
    </row>
    <row r="292" spans="1:4" ht="31.5" thickTop="1" thickBot="1">
      <c r="A292" s="200" t="s">
        <v>662</v>
      </c>
      <c r="B292" s="200" t="s">
        <v>377</v>
      </c>
      <c r="C292" s="205" t="s">
        <v>663</v>
      </c>
      <c r="D292" s="998">
        <v>2812</v>
      </c>
    </row>
    <row r="293" spans="1:4" ht="16.5" thickTop="1" thickBot="1">
      <c r="A293" s="200" t="s">
        <v>664</v>
      </c>
      <c r="B293" s="200" t="s">
        <v>377</v>
      </c>
      <c r="C293" s="205" t="s">
        <v>2013</v>
      </c>
      <c r="D293" s="998">
        <v>5417</v>
      </c>
    </row>
    <row r="294" spans="1:4" ht="16.5" thickTop="1" thickBot="1">
      <c r="A294" s="200" t="s">
        <v>665</v>
      </c>
      <c r="B294" s="200" t="s">
        <v>92</v>
      </c>
      <c r="C294" s="205" t="s">
        <v>666</v>
      </c>
      <c r="D294" s="998">
        <v>1421</v>
      </c>
    </row>
    <row r="295" spans="1:4" ht="16.5" thickTop="1" thickBot="1">
      <c r="A295" s="200" t="s">
        <v>671</v>
      </c>
      <c r="B295" s="200" t="s">
        <v>92</v>
      </c>
      <c r="C295" s="205" t="s">
        <v>2014</v>
      </c>
      <c r="D295" s="998">
        <v>38556</v>
      </c>
    </row>
    <row r="296" spans="1:4" ht="16.5" thickTop="1" thickBot="1">
      <c r="A296" s="200" t="s">
        <v>667</v>
      </c>
      <c r="B296" s="200" t="s">
        <v>92</v>
      </c>
      <c r="C296" s="205" t="s">
        <v>668</v>
      </c>
      <c r="D296" s="998">
        <v>44033</v>
      </c>
    </row>
    <row r="297" spans="1:4" ht="16.5" thickTop="1" thickBot="1">
      <c r="A297" s="200" t="s">
        <v>669</v>
      </c>
      <c r="B297" s="200" t="s">
        <v>92</v>
      </c>
      <c r="C297" s="205" t="s">
        <v>670</v>
      </c>
      <c r="D297" s="998">
        <v>38206</v>
      </c>
    </row>
    <row r="298" spans="1:4" ht="16.5" thickTop="1" thickBot="1">
      <c r="A298" s="200" t="s">
        <v>684</v>
      </c>
      <c r="B298" s="200" t="s">
        <v>144</v>
      </c>
      <c r="C298" s="205" t="s">
        <v>685</v>
      </c>
      <c r="D298" s="998">
        <v>5133</v>
      </c>
    </row>
    <row r="299" spans="1:4" ht="16.5" thickTop="1" thickBot="1">
      <c r="A299" s="200" t="s">
        <v>672</v>
      </c>
      <c r="B299" s="200" t="s">
        <v>377</v>
      </c>
      <c r="C299" s="205" t="s">
        <v>673</v>
      </c>
      <c r="D299" s="998">
        <v>31785</v>
      </c>
    </row>
    <row r="300" spans="1:4" ht="16.5" thickTop="1" thickBot="1">
      <c r="A300" s="200" t="s">
        <v>688</v>
      </c>
      <c r="B300" s="200" t="s">
        <v>377</v>
      </c>
      <c r="C300" s="205" t="s">
        <v>689</v>
      </c>
      <c r="D300" s="998">
        <v>31785</v>
      </c>
    </row>
    <row r="301" spans="1:4" ht="46.5" thickTop="1" thickBot="1">
      <c r="A301" s="200" t="s">
        <v>690</v>
      </c>
      <c r="B301" s="200" t="s">
        <v>92</v>
      </c>
      <c r="C301" s="205" t="s">
        <v>691</v>
      </c>
      <c r="D301" s="998">
        <v>283616</v>
      </c>
    </row>
    <row r="302" spans="1:4" ht="46.5" thickTop="1" thickBot="1">
      <c r="A302" s="200" t="s">
        <v>692</v>
      </c>
      <c r="B302" s="200" t="s">
        <v>92</v>
      </c>
      <c r="C302" s="205" t="s">
        <v>693</v>
      </c>
      <c r="D302" s="998">
        <v>263946</v>
      </c>
    </row>
    <row r="303" spans="1:4" ht="46.5" thickTop="1" thickBot="1">
      <c r="A303" s="200" t="s">
        <v>694</v>
      </c>
      <c r="B303" s="200" t="s">
        <v>92</v>
      </c>
      <c r="C303" s="205" t="s">
        <v>695</v>
      </c>
      <c r="D303" s="998">
        <v>226892</v>
      </c>
    </row>
    <row r="304" spans="1:4" ht="46.5" thickTop="1" thickBot="1">
      <c r="A304" s="200" t="s">
        <v>696</v>
      </c>
      <c r="B304" s="200" t="s">
        <v>92</v>
      </c>
      <c r="C304" s="205" t="s">
        <v>697</v>
      </c>
      <c r="D304" s="998">
        <v>283616</v>
      </c>
    </row>
    <row r="305" spans="1:4" ht="46.5" thickTop="1" thickBot="1">
      <c r="A305" s="200" t="s">
        <v>698</v>
      </c>
      <c r="B305" s="200" t="s">
        <v>92</v>
      </c>
      <c r="C305" s="205" t="s">
        <v>699</v>
      </c>
      <c r="D305" s="998">
        <v>204203</v>
      </c>
    </row>
    <row r="306" spans="1:4" ht="46.5" thickTop="1" thickBot="1">
      <c r="A306" s="200" t="s">
        <v>700</v>
      </c>
      <c r="B306" s="200" t="s">
        <v>233</v>
      </c>
      <c r="C306" s="205" t="s">
        <v>701</v>
      </c>
      <c r="D306" s="998">
        <v>244085</v>
      </c>
    </row>
    <row r="307" spans="1:4" ht="16.5" thickTop="1" thickBot="1">
      <c r="A307" s="200" t="s">
        <v>702</v>
      </c>
      <c r="B307" s="200" t="s">
        <v>92</v>
      </c>
      <c r="C307" s="205" t="s">
        <v>703</v>
      </c>
      <c r="D307" s="998">
        <v>120983</v>
      </c>
    </row>
    <row r="308" spans="1:4" ht="16.5" thickTop="1" thickBot="1">
      <c r="A308" s="200" t="s">
        <v>674</v>
      </c>
      <c r="B308" s="200" t="s">
        <v>377</v>
      </c>
      <c r="C308" s="205" t="s">
        <v>675</v>
      </c>
      <c r="D308" s="998">
        <v>72563</v>
      </c>
    </row>
    <row r="309" spans="1:4" ht="16.5" thickTop="1" thickBot="1">
      <c r="A309" s="200" t="s">
        <v>680</v>
      </c>
      <c r="B309" s="200" t="s">
        <v>377</v>
      </c>
      <c r="C309" s="205" t="s">
        <v>681</v>
      </c>
      <c r="D309" s="998">
        <v>6209</v>
      </c>
    </row>
    <row r="310" spans="1:4" ht="16.5" thickTop="1" thickBot="1">
      <c r="A310" s="200" t="s">
        <v>678</v>
      </c>
      <c r="B310" s="200" t="s">
        <v>377</v>
      </c>
      <c r="C310" s="205" t="s">
        <v>679</v>
      </c>
      <c r="D310" s="998">
        <v>26299</v>
      </c>
    </row>
    <row r="311" spans="1:4" ht="16.5" thickTop="1" thickBot="1">
      <c r="A311" s="200" t="s">
        <v>676</v>
      </c>
      <c r="B311" s="200" t="s">
        <v>377</v>
      </c>
      <c r="C311" s="205" t="s">
        <v>677</v>
      </c>
      <c r="D311" s="998">
        <v>86212</v>
      </c>
    </row>
    <row r="312" spans="1:4" ht="16.5" thickTop="1" thickBot="1">
      <c r="A312" s="200" t="s">
        <v>682</v>
      </c>
      <c r="B312" s="200" t="s">
        <v>377</v>
      </c>
      <c r="C312" s="205" t="s">
        <v>683</v>
      </c>
      <c r="D312" s="998">
        <v>15239</v>
      </c>
    </row>
    <row r="313" spans="1:4" ht="16.5" thickTop="1" thickBot="1">
      <c r="A313" s="200" t="s">
        <v>704</v>
      </c>
      <c r="B313" s="200" t="s">
        <v>377</v>
      </c>
      <c r="C313" s="205" t="s">
        <v>705</v>
      </c>
      <c r="D313" s="998">
        <v>8301</v>
      </c>
    </row>
    <row r="314" spans="1:4" ht="16.5" thickTop="1" thickBot="1">
      <c r="A314" s="200" t="s">
        <v>706</v>
      </c>
      <c r="B314" s="200" t="s">
        <v>377</v>
      </c>
      <c r="C314" s="205" t="s">
        <v>707</v>
      </c>
      <c r="D314" s="998">
        <v>9190</v>
      </c>
    </row>
    <row r="315" spans="1:4" ht="46.5" thickTop="1" thickBot="1">
      <c r="A315" s="200" t="s">
        <v>712</v>
      </c>
      <c r="B315" s="200" t="s">
        <v>377</v>
      </c>
      <c r="C315" s="205" t="s">
        <v>713</v>
      </c>
      <c r="D315" s="998">
        <v>9611</v>
      </c>
    </row>
    <row r="316" spans="1:4" ht="31.5" thickTop="1" thickBot="1">
      <c r="A316" s="200" t="s">
        <v>708</v>
      </c>
      <c r="B316" s="200" t="s">
        <v>92</v>
      </c>
      <c r="C316" s="205" t="s">
        <v>709</v>
      </c>
      <c r="D316" s="998">
        <v>34188</v>
      </c>
    </row>
    <row r="317" spans="1:4" ht="16.5" thickTop="1" thickBot="1">
      <c r="A317" s="200" t="s">
        <v>710</v>
      </c>
      <c r="B317" s="200" t="s">
        <v>377</v>
      </c>
      <c r="C317" s="205" t="s">
        <v>711</v>
      </c>
      <c r="D317" s="998">
        <v>17300</v>
      </c>
    </row>
    <row r="318" spans="1:4" ht="31.5" thickTop="1" thickBot="1">
      <c r="A318" s="200" t="s">
        <v>714</v>
      </c>
      <c r="B318" s="200" t="s">
        <v>637</v>
      </c>
      <c r="C318" s="205" t="s">
        <v>715</v>
      </c>
      <c r="D318" s="998">
        <v>27999</v>
      </c>
    </row>
    <row r="319" spans="1:4" ht="31.5" thickTop="1" thickBot="1">
      <c r="A319" s="200" t="s">
        <v>716</v>
      </c>
      <c r="B319" s="200" t="s">
        <v>92</v>
      </c>
      <c r="C319" s="205" t="s">
        <v>717</v>
      </c>
      <c r="D319" s="998">
        <v>12250</v>
      </c>
    </row>
    <row r="320" spans="1:4" ht="46.5" thickTop="1" thickBot="1">
      <c r="A320" s="200" t="s">
        <v>724</v>
      </c>
      <c r="B320" s="200" t="s">
        <v>92</v>
      </c>
      <c r="C320" s="205" t="s">
        <v>725</v>
      </c>
      <c r="D320" s="998">
        <v>136135</v>
      </c>
    </row>
    <row r="321" spans="1:4" ht="46.5" thickTop="1" thickBot="1">
      <c r="A321" s="200" t="s">
        <v>726</v>
      </c>
      <c r="B321" s="200" t="s">
        <v>92</v>
      </c>
      <c r="C321" s="205" t="s">
        <v>727</v>
      </c>
      <c r="D321" s="998">
        <v>204203</v>
      </c>
    </row>
    <row r="322" spans="1:4" ht="46.5" thickTop="1" thickBot="1">
      <c r="A322" s="200" t="s">
        <v>722</v>
      </c>
      <c r="B322" s="200" t="s">
        <v>92</v>
      </c>
      <c r="C322" s="205" t="s">
        <v>723</v>
      </c>
      <c r="D322" s="998">
        <v>105857</v>
      </c>
    </row>
    <row r="323" spans="1:4" ht="61.5" thickTop="1" thickBot="1">
      <c r="A323" s="200" t="s">
        <v>720</v>
      </c>
      <c r="B323" s="200" t="s">
        <v>92</v>
      </c>
      <c r="C323" s="205" t="s">
        <v>721</v>
      </c>
      <c r="D323" s="998">
        <v>134964</v>
      </c>
    </row>
    <row r="324" spans="1:4" ht="16.5" thickTop="1" thickBot="1">
      <c r="A324" s="200" t="s">
        <v>728</v>
      </c>
      <c r="B324" s="200" t="s">
        <v>92</v>
      </c>
      <c r="C324" s="205" t="s">
        <v>729</v>
      </c>
      <c r="D324" s="998">
        <v>272271</v>
      </c>
    </row>
    <row r="325" spans="1:4" ht="16.5" thickTop="1" thickBot="1">
      <c r="A325" s="200" t="s">
        <v>732</v>
      </c>
      <c r="B325" s="200" t="s">
        <v>92</v>
      </c>
      <c r="C325" s="205" t="s">
        <v>733</v>
      </c>
      <c r="D325" s="998">
        <v>14500</v>
      </c>
    </row>
    <row r="326" spans="1:4" ht="31.5" thickTop="1" thickBot="1">
      <c r="A326" s="200" t="s">
        <v>718</v>
      </c>
      <c r="B326" s="200" t="s">
        <v>92</v>
      </c>
      <c r="C326" s="205" t="s">
        <v>719</v>
      </c>
      <c r="D326" s="998">
        <v>17167</v>
      </c>
    </row>
    <row r="327" spans="1:4" ht="31.5" thickTop="1" thickBot="1">
      <c r="A327" s="200" t="s">
        <v>730</v>
      </c>
      <c r="B327" s="200" t="s">
        <v>92</v>
      </c>
      <c r="C327" s="205" t="s">
        <v>731</v>
      </c>
      <c r="D327" s="998">
        <v>12750</v>
      </c>
    </row>
    <row r="328" spans="1:4" ht="31.5" thickTop="1" thickBot="1">
      <c r="A328" s="200" t="s">
        <v>734</v>
      </c>
      <c r="B328" s="200" t="s">
        <v>92</v>
      </c>
      <c r="C328" s="205" t="s">
        <v>735</v>
      </c>
      <c r="D328" s="998">
        <v>79673</v>
      </c>
    </row>
    <row r="329" spans="1:4" ht="16.5" thickTop="1" thickBot="1">
      <c r="A329" s="200" t="s">
        <v>736</v>
      </c>
      <c r="B329" s="200" t="s">
        <v>92</v>
      </c>
      <c r="C329" s="205" t="s">
        <v>737</v>
      </c>
      <c r="D329" s="998">
        <v>6479</v>
      </c>
    </row>
    <row r="330" spans="1:4" ht="31.5" thickTop="1" thickBot="1">
      <c r="A330" s="200" t="s">
        <v>738</v>
      </c>
      <c r="B330" s="200" t="s">
        <v>92</v>
      </c>
      <c r="C330" s="205" t="s">
        <v>739</v>
      </c>
      <c r="D330" s="998">
        <v>31765</v>
      </c>
    </row>
    <row r="331" spans="1:4" ht="31.5" thickTop="1" thickBot="1">
      <c r="A331" s="200" t="s">
        <v>740</v>
      </c>
      <c r="B331" s="200" t="s">
        <v>92</v>
      </c>
      <c r="C331" s="205" t="s">
        <v>741</v>
      </c>
      <c r="D331" s="998">
        <v>1507</v>
      </c>
    </row>
    <row r="332" spans="1:4" ht="16.5" thickTop="1" thickBot="1">
      <c r="A332" s="200" t="s">
        <v>743</v>
      </c>
      <c r="B332" s="200" t="s">
        <v>388</v>
      </c>
      <c r="C332" s="205" t="s">
        <v>744</v>
      </c>
      <c r="D332" s="998">
        <v>60371</v>
      </c>
    </row>
    <row r="333" spans="1:4" ht="31.5" thickTop="1" thickBot="1">
      <c r="A333" s="200" t="s">
        <v>742</v>
      </c>
      <c r="B333" s="200" t="s">
        <v>388</v>
      </c>
      <c r="C333" s="205" t="s">
        <v>2017</v>
      </c>
      <c r="D333" s="998">
        <v>22829</v>
      </c>
    </row>
    <row r="334" spans="1:4" ht="16.5" thickTop="1" thickBot="1">
      <c r="A334" s="200" t="s">
        <v>747</v>
      </c>
      <c r="B334" s="200" t="s">
        <v>92</v>
      </c>
      <c r="C334" s="205" t="s">
        <v>2018</v>
      </c>
      <c r="D334" s="998">
        <v>615</v>
      </c>
    </row>
    <row r="335" spans="1:4" ht="16.5" thickTop="1" thickBot="1">
      <c r="A335" s="200" t="s">
        <v>745</v>
      </c>
      <c r="B335" s="200" t="s">
        <v>92</v>
      </c>
      <c r="C335" s="205" t="s">
        <v>746</v>
      </c>
      <c r="D335" s="998">
        <v>1804</v>
      </c>
    </row>
    <row r="336" spans="1:4" ht="16.5" thickTop="1" thickBot="1">
      <c r="A336" s="200" t="s">
        <v>748</v>
      </c>
      <c r="B336" s="200" t="s">
        <v>377</v>
      </c>
      <c r="C336" s="205" t="s">
        <v>749</v>
      </c>
      <c r="D336" s="998">
        <v>5530</v>
      </c>
    </row>
    <row r="337" spans="1:4" ht="16.5" thickTop="1" thickBot="1">
      <c r="A337" s="200" t="s">
        <v>753</v>
      </c>
      <c r="B337" s="200" t="s">
        <v>92</v>
      </c>
      <c r="C337" s="205" t="s">
        <v>754</v>
      </c>
      <c r="D337" s="998">
        <v>346777</v>
      </c>
    </row>
    <row r="338" spans="1:4" ht="16.5" thickTop="1" thickBot="1">
      <c r="A338" s="200" t="s">
        <v>751</v>
      </c>
      <c r="B338" s="200" t="s">
        <v>92</v>
      </c>
      <c r="C338" s="205" t="s">
        <v>752</v>
      </c>
      <c r="D338" s="998">
        <v>76062</v>
      </c>
    </row>
    <row r="339" spans="1:4" ht="31.5" thickTop="1" thickBot="1">
      <c r="A339" s="200" t="s">
        <v>750</v>
      </c>
      <c r="B339" s="200" t="s">
        <v>144</v>
      </c>
      <c r="C339" s="205" t="s">
        <v>2019</v>
      </c>
      <c r="D339" s="998">
        <v>105040</v>
      </c>
    </row>
    <row r="340" spans="1:4" ht="31.5" thickTop="1" thickBot="1">
      <c r="A340" s="200" t="s">
        <v>686</v>
      </c>
      <c r="B340" s="200" t="s">
        <v>92</v>
      </c>
      <c r="C340" s="205" t="s">
        <v>2015</v>
      </c>
      <c r="D340" s="998">
        <v>2086701</v>
      </c>
    </row>
    <row r="341" spans="1:4" ht="31.5" thickTop="1" thickBot="1">
      <c r="A341" s="200" t="s">
        <v>755</v>
      </c>
      <c r="B341" s="200" t="s">
        <v>92</v>
      </c>
      <c r="C341" s="205" t="s">
        <v>756</v>
      </c>
      <c r="D341" s="998">
        <v>2086701</v>
      </c>
    </row>
    <row r="342" spans="1:4" ht="31.5" thickTop="1" thickBot="1">
      <c r="A342" s="200" t="s">
        <v>687</v>
      </c>
      <c r="B342" s="200" t="s">
        <v>92</v>
      </c>
      <c r="C342" s="205" t="s">
        <v>2016</v>
      </c>
      <c r="D342" s="998">
        <v>1239374</v>
      </c>
    </row>
    <row r="343" spans="1:4" ht="31.5" thickTop="1" thickBot="1">
      <c r="A343" s="200" t="s">
        <v>757</v>
      </c>
      <c r="B343" s="200" t="s">
        <v>92</v>
      </c>
      <c r="C343" s="205" t="s">
        <v>758</v>
      </c>
      <c r="D343" s="998">
        <v>1239374</v>
      </c>
    </row>
    <row r="344" spans="1:4" ht="31.5" thickTop="1" thickBot="1">
      <c r="A344" s="200" t="s">
        <v>802</v>
      </c>
      <c r="B344" s="200" t="s">
        <v>388</v>
      </c>
      <c r="C344" s="205" t="s">
        <v>803</v>
      </c>
      <c r="D344" s="998">
        <v>62305</v>
      </c>
    </row>
    <row r="345" spans="1:4" ht="31.5" thickTop="1" thickBot="1">
      <c r="A345" s="200" t="s">
        <v>759</v>
      </c>
      <c r="B345" s="200" t="s">
        <v>377</v>
      </c>
      <c r="C345" s="205" t="s">
        <v>760</v>
      </c>
      <c r="D345" s="998">
        <v>73509</v>
      </c>
    </row>
    <row r="346" spans="1:4" ht="31.5" thickTop="1" thickBot="1">
      <c r="A346" s="200" t="s">
        <v>761</v>
      </c>
      <c r="B346" s="200" t="s">
        <v>144</v>
      </c>
      <c r="C346" s="205" t="s">
        <v>762</v>
      </c>
      <c r="D346" s="998">
        <v>31356</v>
      </c>
    </row>
    <row r="347" spans="1:4" ht="31.5" thickTop="1" thickBot="1">
      <c r="A347" s="200" t="s">
        <v>768</v>
      </c>
      <c r="B347" s="200" t="s">
        <v>92</v>
      </c>
      <c r="C347" s="205" t="s">
        <v>2023</v>
      </c>
      <c r="D347" s="998">
        <v>77778</v>
      </c>
    </row>
    <row r="348" spans="1:4" ht="16.5" thickTop="1" thickBot="1">
      <c r="A348" s="200" t="s">
        <v>773</v>
      </c>
      <c r="B348" s="200" t="s">
        <v>144</v>
      </c>
      <c r="C348" s="205" t="s">
        <v>2024</v>
      </c>
      <c r="D348" s="998">
        <v>10675</v>
      </c>
    </row>
    <row r="349" spans="1:4" ht="31.5" thickTop="1" thickBot="1">
      <c r="A349" s="200" t="s">
        <v>763</v>
      </c>
      <c r="B349" s="200" t="s">
        <v>144</v>
      </c>
      <c r="C349" s="205" t="s">
        <v>764</v>
      </c>
      <c r="D349" s="998">
        <v>63660</v>
      </c>
    </row>
    <row r="350" spans="1:4" ht="31.5" thickTop="1" thickBot="1">
      <c r="A350" s="200" t="s">
        <v>765</v>
      </c>
      <c r="B350" s="200" t="s">
        <v>144</v>
      </c>
      <c r="C350" s="205" t="s">
        <v>2020</v>
      </c>
      <c r="D350" s="998">
        <v>18377</v>
      </c>
    </row>
    <row r="351" spans="1:4" ht="16.5" thickTop="1" thickBot="1">
      <c r="A351" s="200" t="s">
        <v>801</v>
      </c>
      <c r="B351" s="200" t="s">
        <v>144</v>
      </c>
      <c r="C351" s="205" t="s">
        <v>2026</v>
      </c>
      <c r="D351" s="998">
        <v>719852</v>
      </c>
    </row>
    <row r="352" spans="1:4" ht="16.5" thickTop="1" thickBot="1">
      <c r="A352" s="200" t="s">
        <v>769</v>
      </c>
      <c r="B352" s="200" t="s">
        <v>144</v>
      </c>
      <c r="C352" s="205" t="s">
        <v>770</v>
      </c>
      <c r="D352" s="998">
        <v>337349</v>
      </c>
    </row>
    <row r="353" spans="1:4" ht="16.5" thickTop="1" thickBot="1">
      <c r="A353" s="200" t="s">
        <v>771</v>
      </c>
      <c r="B353" s="200" t="s">
        <v>144</v>
      </c>
      <c r="C353" s="205" t="s">
        <v>772</v>
      </c>
      <c r="D353" s="998">
        <v>892946</v>
      </c>
    </row>
    <row r="354" spans="1:4" ht="31.5" thickTop="1" thickBot="1">
      <c r="A354" s="200" t="s">
        <v>767</v>
      </c>
      <c r="B354" s="200" t="s">
        <v>144</v>
      </c>
      <c r="C354" s="205" t="s">
        <v>2022</v>
      </c>
      <c r="D354" s="998">
        <v>3871</v>
      </c>
    </row>
    <row r="355" spans="1:4" ht="16.5" thickTop="1" thickBot="1">
      <c r="A355" s="200" t="s">
        <v>766</v>
      </c>
      <c r="B355" s="200" t="s">
        <v>144</v>
      </c>
      <c r="C355" s="205" t="s">
        <v>2021</v>
      </c>
      <c r="D355" s="998">
        <v>5489</v>
      </c>
    </row>
    <row r="356" spans="1:4" ht="16.5" thickTop="1" thickBot="1">
      <c r="A356" s="200" t="s">
        <v>778</v>
      </c>
      <c r="B356" s="200" t="s">
        <v>144</v>
      </c>
      <c r="C356" s="205" t="s">
        <v>779</v>
      </c>
      <c r="D356" s="998">
        <v>68073</v>
      </c>
    </row>
    <row r="357" spans="1:4" ht="31.5" thickTop="1" thickBot="1">
      <c r="A357" s="200" t="s">
        <v>774</v>
      </c>
      <c r="B357" s="200" t="s">
        <v>144</v>
      </c>
      <c r="C357" s="205" t="s">
        <v>775</v>
      </c>
      <c r="D357" s="998">
        <v>321300</v>
      </c>
    </row>
    <row r="358" spans="1:4" ht="31.5" thickTop="1" thickBot="1">
      <c r="A358" s="200" t="s">
        <v>776</v>
      </c>
      <c r="B358" s="200" t="s">
        <v>144</v>
      </c>
      <c r="C358" s="205" t="s">
        <v>777</v>
      </c>
      <c r="D358" s="998">
        <v>333287</v>
      </c>
    </row>
    <row r="359" spans="1:4" ht="16.5" thickTop="1" thickBot="1">
      <c r="A359" s="200" t="s">
        <v>780</v>
      </c>
      <c r="B359" s="200" t="s">
        <v>144</v>
      </c>
      <c r="C359" s="205" t="s">
        <v>781</v>
      </c>
      <c r="D359" s="998">
        <v>165502</v>
      </c>
    </row>
    <row r="360" spans="1:4" ht="16.5" thickTop="1" thickBot="1">
      <c r="A360" s="200" t="s">
        <v>782</v>
      </c>
      <c r="B360" s="200" t="s">
        <v>144</v>
      </c>
      <c r="C360" s="205" t="s">
        <v>783</v>
      </c>
      <c r="D360" s="998">
        <v>91560</v>
      </c>
    </row>
    <row r="361" spans="1:4" ht="16.5" thickTop="1" thickBot="1">
      <c r="A361" s="200" t="s">
        <v>784</v>
      </c>
      <c r="B361" s="200" t="s">
        <v>144</v>
      </c>
      <c r="C361" s="205" t="s">
        <v>785</v>
      </c>
      <c r="D361" s="998">
        <v>229596</v>
      </c>
    </row>
    <row r="362" spans="1:4" ht="16.5" thickTop="1" thickBot="1">
      <c r="A362" s="200" t="s">
        <v>786</v>
      </c>
      <c r="B362" s="200" t="s">
        <v>144</v>
      </c>
      <c r="C362" s="205" t="s">
        <v>787</v>
      </c>
      <c r="D362" s="998">
        <v>309354</v>
      </c>
    </row>
    <row r="363" spans="1:4" ht="31.5" thickTop="1" thickBot="1">
      <c r="A363" s="200" t="s">
        <v>788</v>
      </c>
      <c r="B363" s="200" t="s">
        <v>144</v>
      </c>
      <c r="C363" s="205" t="s">
        <v>789</v>
      </c>
      <c r="D363" s="998">
        <v>178791</v>
      </c>
    </row>
    <row r="364" spans="1:4" ht="31.5" thickTop="1" thickBot="1">
      <c r="A364" s="200" t="s">
        <v>804</v>
      </c>
      <c r="B364" s="200" t="s">
        <v>144</v>
      </c>
      <c r="C364" s="205" t="s">
        <v>805</v>
      </c>
      <c r="D364" s="998">
        <v>178791</v>
      </c>
    </row>
    <row r="365" spans="1:4" ht="16.5" thickTop="1" thickBot="1">
      <c r="A365" s="200" t="s">
        <v>790</v>
      </c>
      <c r="B365" s="200" t="s">
        <v>144</v>
      </c>
      <c r="C365" s="205" t="s">
        <v>791</v>
      </c>
      <c r="D365" s="998">
        <v>77751</v>
      </c>
    </row>
    <row r="366" spans="1:4" ht="16.5" thickTop="1" thickBot="1">
      <c r="A366" s="200" t="s">
        <v>792</v>
      </c>
      <c r="B366" s="200" t="s">
        <v>144</v>
      </c>
      <c r="C366" s="205" t="s">
        <v>2025</v>
      </c>
      <c r="D366" s="998">
        <v>77751</v>
      </c>
    </row>
    <row r="367" spans="1:4" ht="31.5" thickTop="1" thickBot="1">
      <c r="A367" s="200" t="s">
        <v>793</v>
      </c>
      <c r="B367" s="200" t="s">
        <v>92</v>
      </c>
      <c r="C367" s="205" t="s">
        <v>794</v>
      </c>
      <c r="D367" s="998">
        <v>37295</v>
      </c>
    </row>
    <row r="368" spans="1:4" ht="16.5" thickTop="1" thickBot="1">
      <c r="A368" s="200" t="s">
        <v>797</v>
      </c>
      <c r="B368" s="200" t="s">
        <v>92</v>
      </c>
      <c r="C368" s="205" t="s">
        <v>798</v>
      </c>
      <c r="D368" s="998">
        <v>2565</v>
      </c>
    </row>
    <row r="369" spans="1:4" ht="31.5" thickTop="1" thickBot="1">
      <c r="A369" s="200" t="s">
        <v>795</v>
      </c>
      <c r="B369" s="200" t="s">
        <v>92</v>
      </c>
      <c r="C369" s="205" t="s">
        <v>796</v>
      </c>
      <c r="D369" s="998">
        <v>883</v>
      </c>
    </row>
    <row r="370" spans="1:4" ht="16.5" thickTop="1" thickBot="1">
      <c r="A370" s="200" t="s">
        <v>799</v>
      </c>
      <c r="B370" s="200" t="s">
        <v>92</v>
      </c>
      <c r="C370" s="205" t="s">
        <v>800</v>
      </c>
      <c r="D370" s="998">
        <v>43125</v>
      </c>
    </row>
    <row r="371" spans="1:4" ht="16.5" thickTop="1" thickBot="1">
      <c r="A371" s="200" t="s">
        <v>808</v>
      </c>
      <c r="B371" s="200" t="s">
        <v>92</v>
      </c>
      <c r="C371" s="205" t="s">
        <v>2027</v>
      </c>
      <c r="D371" s="998">
        <v>43381</v>
      </c>
    </row>
    <row r="372" spans="1:4" ht="16.5" thickTop="1" thickBot="1">
      <c r="A372" s="200" t="s">
        <v>806</v>
      </c>
      <c r="B372" s="200" t="s">
        <v>377</v>
      </c>
      <c r="C372" s="205" t="s">
        <v>807</v>
      </c>
      <c r="D372" s="998">
        <v>2899</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H12" sqref="H12"/>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78" t="s">
        <v>1934</v>
      </c>
      <c r="B1" s="679"/>
      <c r="C1" s="679"/>
      <c r="D1" s="680"/>
    </row>
    <row r="2" spans="1:5" ht="16.5" thickTop="1" thickBot="1">
      <c r="A2" s="677" t="s">
        <v>1493</v>
      </c>
      <c r="B2" s="677"/>
      <c r="C2" s="677"/>
      <c r="D2" s="677"/>
    </row>
    <row r="3" spans="1:5" ht="16.5" thickTop="1" thickBot="1">
      <c r="A3" s="681"/>
      <c r="B3" s="681"/>
      <c r="C3" s="681"/>
      <c r="D3" s="681"/>
    </row>
    <row r="4" spans="1:5" ht="16.5" thickTop="1" thickBot="1">
      <c r="A4" s="682"/>
      <c r="B4" s="682"/>
      <c r="C4" s="682"/>
      <c r="D4" s="682"/>
    </row>
    <row r="5" spans="1:5" ht="30" customHeight="1" thickTop="1" thickBot="1">
      <c r="A5" s="207"/>
      <c r="B5" s="106"/>
      <c r="C5" s="107"/>
      <c r="D5" s="195"/>
    </row>
    <row r="6" spans="1:5" ht="30" customHeight="1" thickTop="1" thickBot="1">
      <c r="A6" s="208" t="s">
        <v>1350</v>
      </c>
      <c r="B6" s="106" t="s">
        <v>339</v>
      </c>
      <c r="C6" s="108" t="s">
        <v>2132</v>
      </c>
      <c r="D6" s="1000">
        <v>660</v>
      </c>
    </row>
    <row r="7" spans="1:5" ht="30" customHeight="1" thickTop="1" thickBot="1">
      <c r="A7" s="208" t="s">
        <v>1436</v>
      </c>
      <c r="B7" s="106" t="s">
        <v>339</v>
      </c>
      <c r="C7" s="108" t="s">
        <v>2131</v>
      </c>
      <c r="D7" s="1000">
        <v>997</v>
      </c>
      <c r="E7" s="109"/>
    </row>
    <row r="8" spans="1:5" ht="30" customHeight="1" thickTop="1" thickBot="1">
      <c r="A8" s="208" t="s">
        <v>1448</v>
      </c>
      <c r="B8" s="106" t="s">
        <v>339</v>
      </c>
      <c r="C8" s="108" t="s">
        <v>2133</v>
      </c>
      <c r="D8" s="1000">
        <v>1150</v>
      </c>
    </row>
    <row r="9" spans="1:5" ht="30" customHeight="1" thickTop="1" thickBot="1">
      <c r="A9" s="208" t="s">
        <v>1309</v>
      </c>
      <c r="B9" s="106" t="s">
        <v>1307</v>
      </c>
      <c r="C9" s="108" t="s">
        <v>1310</v>
      </c>
      <c r="D9" s="1000">
        <v>704</v>
      </c>
    </row>
    <row r="10" spans="1:5" ht="30" customHeight="1" thickTop="1" thickBot="1">
      <c r="A10" s="208" t="s">
        <v>1472</v>
      </c>
      <c r="B10" s="106" t="s">
        <v>339</v>
      </c>
      <c r="C10" s="108" t="s">
        <v>1473</v>
      </c>
      <c r="D10" s="1000">
        <v>855</v>
      </c>
    </row>
    <row r="11" spans="1:5" ht="30" customHeight="1" thickTop="1" thickBot="1">
      <c r="A11" s="208" t="s">
        <v>1413</v>
      </c>
      <c r="B11" s="106" t="s">
        <v>339</v>
      </c>
      <c r="C11" s="108" t="s">
        <v>1414</v>
      </c>
      <c r="D11" s="1000">
        <v>855</v>
      </c>
    </row>
    <row r="12" spans="1:5" ht="30" customHeight="1" thickTop="1" thickBot="1">
      <c r="A12" s="208" t="s">
        <v>1415</v>
      </c>
      <c r="B12" s="106" t="s">
        <v>339</v>
      </c>
      <c r="C12" s="108" t="s">
        <v>1416</v>
      </c>
      <c r="D12" s="1000">
        <v>855</v>
      </c>
    </row>
    <row r="13" spans="1:5" ht="30" customHeight="1" thickTop="1" thickBot="1">
      <c r="A13" s="208" t="s">
        <v>1417</v>
      </c>
      <c r="B13" s="106" t="s">
        <v>339</v>
      </c>
      <c r="C13" s="108" t="s">
        <v>1418</v>
      </c>
      <c r="D13" s="1000">
        <v>855</v>
      </c>
    </row>
    <row r="14" spans="1:5" ht="30" customHeight="1" thickTop="1" thickBot="1">
      <c r="A14" s="208" t="s">
        <v>1419</v>
      </c>
      <c r="B14" s="106" t="s">
        <v>339</v>
      </c>
      <c r="C14" s="108" t="s">
        <v>1420</v>
      </c>
      <c r="D14" s="1000">
        <v>855</v>
      </c>
    </row>
    <row r="15" spans="1:5" ht="30" customHeight="1" thickTop="1" thickBot="1">
      <c r="A15" s="208" t="s">
        <v>1401</v>
      </c>
      <c r="B15" s="106" t="s">
        <v>339</v>
      </c>
      <c r="C15" s="108" t="s">
        <v>1944</v>
      </c>
      <c r="D15" s="1000">
        <v>855</v>
      </c>
    </row>
    <row r="16" spans="1:5" ht="30" customHeight="1" thickTop="1" thickBot="1">
      <c r="A16" s="208" t="s">
        <v>1311</v>
      </c>
      <c r="B16" s="106" t="s">
        <v>339</v>
      </c>
      <c r="C16" s="108" t="s">
        <v>1312</v>
      </c>
      <c r="D16" s="1000">
        <v>855</v>
      </c>
    </row>
    <row r="17" spans="1:4" ht="30" customHeight="1" thickTop="1" thickBot="1">
      <c r="A17" s="208" t="s">
        <v>1313</v>
      </c>
      <c r="B17" s="106" t="s">
        <v>339</v>
      </c>
      <c r="C17" s="108" t="s">
        <v>1314</v>
      </c>
      <c r="D17" s="1000">
        <v>855</v>
      </c>
    </row>
    <row r="18" spans="1:4" ht="30" customHeight="1" thickTop="1" thickBot="1">
      <c r="A18" s="208" t="s">
        <v>1315</v>
      </c>
      <c r="B18" s="106" t="s">
        <v>339</v>
      </c>
      <c r="C18" s="108" t="s">
        <v>1316</v>
      </c>
      <c r="D18" s="1000">
        <v>855</v>
      </c>
    </row>
    <row r="19" spans="1:4" ht="30" customHeight="1" thickTop="1" thickBot="1">
      <c r="A19" s="208" t="s">
        <v>1319</v>
      </c>
      <c r="B19" s="106" t="s">
        <v>339</v>
      </c>
      <c r="C19" s="108" t="s">
        <v>1320</v>
      </c>
      <c r="D19" s="1000">
        <v>1000</v>
      </c>
    </row>
    <row r="20" spans="1:4" ht="30" customHeight="1" thickTop="1" thickBot="1">
      <c r="A20" s="208" t="s">
        <v>1491</v>
      </c>
      <c r="B20" s="106" t="s">
        <v>339</v>
      </c>
      <c r="C20" s="108" t="s">
        <v>1953</v>
      </c>
      <c r="D20" s="1000">
        <v>988</v>
      </c>
    </row>
    <row r="21" spans="1:4" ht="30" customHeight="1" thickTop="1" thickBot="1">
      <c r="A21" s="208" t="s">
        <v>1323</v>
      </c>
      <c r="B21" s="106" t="s">
        <v>339</v>
      </c>
      <c r="C21" s="108" t="s">
        <v>1324</v>
      </c>
      <c r="D21" s="1000">
        <v>897</v>
      </c>
    </row>
    <row r="22" spans="1:4" ht="30" customHeight="1" thickTop="1" thickBot="1">
      <c r="A22" s="208" t="s">
        <v>1474</v>
      </c>
      <c r="B22" s="106" t="s">
        <v>339</v>
      </c>
      <c r="C22" s="108" t="s">
        <v>1475</v>
      </c>
      <c r="D22" s="1000">
        <v>897</v>
      </c>
    </row>
    <row r="23" spans="1:4" ht="30" customHeight="1" thickTop="1" thickBot="1">
      <c r="A23" s="208" t="s">
        <v>1331</v>
      </c>
      <c r="B23" s="106" t="s">
        <v>339</v>
      </c>
      <c r="C23" s="108" t="s">
        <v>1332</v>
      </c>
      <c r="D23" s="1000">
        <v>855</v>
      </c>
    </row>
    <row r="24" spans="1:4" ht="30" customHeight="1" thickTop="1" thickBot="1">
      <c r="A24" s="208" t="s">
        <v>1353</v>
      </c>
      <c r="B24" s="106" t="s">
        <v>339</v>
      </c>
      <c r="C24" s="108" t="s">
        <v>1354</v>
      </c>
      <c r="D24" s="1000">
        <v>855</v>
      </c>
    </row>
    <row r="25" spans="1:4" ht="30" customHeight="1" thickTop="1" thickBot="1">
      <c r="A25" s="208" t="s">
        <v>1325</v>
      </c>
      <c r="B25" s="106" t="s">
        <v>339</v>
      </c>
      <c r="C25" s="108" t="s">
        <v>1326</v>
      </c>
      <c r="D25" s="1000">
        <v>1000</v>
      </c>
    </row>
    <row r="26" spans="1:4" ht="30" customHeight="1" thickTop="1" thickBot="1">
      <c r="A26" s="208" t="s">
        <v>1330</v>
      </c>
      <c r="B26" s="106" t="s">
        <v>339</v>
      </c>
      <c r="C26" s="108" t="s">
        <v>1326</v>
      </c>
      <c r="D26" s="1000">
        <v>930</v>
      </c>
    </row>
    <row r="27" spans="1:4" ht="30" customHeight="1" thickTop="1" thickBot="1">
      <c r="A27" s="208" t="s">
        <v>1387</v>
      </c>
      <c r="B27" s="106" t="s">
        <v>339</v>
      </c>
      <c r="C27" s="108" t="s">
        <v>1388</v>
      </c>
      <c r="D27" s="1000">
        <v>430</v>
      </c>
    </row>
    <row r="28" spans="1:4" ht="30" customHeight="1" thickTop="1" thickBot="1">
      <c r="A28" s="208" t="s">
        <v>1333</v>
      </c>
      <c r="B28" s="106" t="s">
        <v>339</v>
      </c>
      <c r="C28" s="108" t="s">
        <v>1334</v>
      </c>
      <c r="D28" s="1000">
        <v>1000</v>
      </c>
    </row>
    <row r="29" spans="1:4" ht="30" customHeight="1" thickTop="1" thickBot="1">
      <c r="A29" s="208" t="s">
        <v>1338</v>
      </c>
      <c r="B29" s="106" t="s">
        <v>339</v>
      </c>
      <c r="C29" s="108" t="s">
        <v>1339</v>
      </c>
      <c r="D29" s="1000">
        <v>930</v>
      </c>
    </row>
    <row r="30" spans="1:4" ht="30" customHeight="1" thickTop="1" thickBot="1">
      <c r="A30" s="208" t="s">
        <v>1336</v>
      </c>
      <c r="B30" s="106" t="s">
        <v>339</v>
      </c>
      <c r="C30" s="108" t="s">
        <v>1337</v>
      </c>
      <c r="D30" s="1000">
        <v>657</v>
      </c>
    </row>
    <row r="31" spans="1:4" ht="30" customHeight="1" thickTop="1" thickBot="1">
      <c r="A31" s="208" t="s">
        <v>1351</v>
      </c>
      <c r="B31" s="106" t="s">
        <v>339</v>
      </c>
      <c r="C31" s="108" t="s">
        <v>1352</v>
      </c>
      <c r="D31" s="1000">
        <v>660</v>
      </c>
    </row>
    <row r="32" spans="1:4" ht="30" customHeight="1" thickTop="1" thickBot="1">
      <c r="A32" s="208" t="s">
        <v>1340</v>
      </c>
      <c r="B32" s="106" t="s">
        <v>339</v>
      </c>
      <c r="C32" s="108" t="s">
        <v>1341</v>
      </c>
      <c r="D32" s="1000">
        <v>855</v>
      </c>
    </row>
    <row r="33" spans="1:4" ht="30" customHeight="1" thickTop="1" thickBot="1">
      <c r="A33" s="208" t="s">
        <v>1356</v>
      </c>
      <c r="B33" s="106" t="s">
        <v>339</v>
      </c>
      <c r="C33" s="108" t="s">
        <v>1341</v>
      </c>
      <c r="D33" s="1000">
        <v>855</v>
      </c>
    </row>
    <row r="34" spans="1:4" ht="30" customHeight="1" thickTop="1" thickBot="1">
      <c r="A34" s="208" t="s">
        <v>1357</v>
      </c>
      <c r="B34" s="106" t="s">
        <v>339</v>
      </c>
      <c r="C34" s="108" t="s">
        <v>1358</v>
      </c>
      <c r="D34" s="1000">
        <v>660</v>
      </c>
    </row>
    <row r="35" spans="1:4" ht="30" customHeight="1" thickTop="1" thickBot="1">
      <c r="A35" s="208" t="s">
        <v>1407</v>
      </c>
      <c r="B35" s="106" t="s">
        <v>339</v>
      </c>
      <c r="C35" s="108" t="s">
        <v>1948</v>
      </c>
      <c r="D35" s="1000">
        <v>988</v>
      </c>
    </row>
    <row r="36" spans="1:4" ht="30" customHeight="1" thickTop="1" thickBot="1">
      <c r="A36" s="208" t="s">
        <v>1488</v>
      </c>
      <c r="B36" s="106" t="s">
        <v>339</v>
      </c>
      <c r="C36" s="108" t="s">
        <v>1489</v>
      </c>
      <c r="D36" s="1000">
        <v>988</v>
      </c>
    </row>
    <row r="37" spans="1:4" ht="30" customHeight="1" thickTop="1" thickBot="1">
      <c r="A37" s="208" t="s">
        <v>1469</v>
      </c>
      <c r="B37" s="106" t="s">
        <v>339</v>
      </c>
      <c r="C37" s="108" t="s">
        <v>1470</v>
      </c>
      <c r="D37" s="1000">
        <v>1000</v>
      </c>
    </row>
    <row r="38" spans="1:4" ht="30" customHeight="1" thickTop="1" thickBot="1">
      <c r="A38" s="208" t="s">
        <v>1348</v>
      </c>
      <c r="B38" s="106" t="s">
        <v>339</v>
      </c>
      <c r="C38" s="108" t="s">
        <v>1349</v>
      </c>
      <c r="D38" s="1000">
        <v>855</v>
      </c>
    </row>
    <row r="39" spans="1:4" ht="30" customHeight="1" thickTop="1" thickBot="1">
      <c r="A39" s="208" t="s">
        <v>1305</v>
      </c>
      <c r="B39" s="106" t="s">
        <v>1307</v>
      </c>
      <c r="C39" s="108" t="s">
        <v>1364</v>
      </c>
      <c r="D39" s="1000">
        <v>704</v>
      </c>
    </row>
    <row r="40" spans="1:4" ht="30" customHeight="1" thickTop="1" thickBot="1">
      <c r="A40" s="208" t="s">
        <v>1345</v>
      </c>
      <c r="B40" s="106" t="s">
        <v>339</v>
      </c>
      <c r="C40" s="108" t="s">
        <v>1346</v>
      </c>
      <c r="D40" s="1000">
        <v>855</v>
      </c>
    </row>
    <row r="41" spans="1:4" ht="30" customHeight="1" thickTop="1" thickBot="1">
      <c r="A41" s="208" t="s">
        <v>1343</v>
      </c>
      <c r="B41" s="106" t="s">
        <v>339</v>
      </c>
      <c r="C41" s="108" t="s">
        <v>1344</v>
      </c>
      <c r="D41" s="1000">
        <v>855</v>
      </c>
    </row>
    <row r="42" spans="1:4" ht="30" customHeight="1" thickTop="1" thickBot="1">
      <c r="A42" s="208" t="s">
        <v>1476</v>
      </c>
      <c r="B42" s="106" t="s">
        <v>339</v>
      </c>
      <c r="C42" s="108" t="s">
        <v>1344</v>
      </c>
      <c r="D42" s="1000">
        <v>855</v>
      </c>
    </row>
    <row r="43" spans="1:4" ht="30" customHeight="1" thickTop="1" thickBot="1">
      <c r="A43" s="208" t="s">
        <v>1317</v>
      </c>
      <c r="B43" s="106" t="s">
        <v>339</v>
      </c>
      <c r="C43" s="108" t="s">
        <v>1318</v>
      </c>
      <c r="D43" s="1000">
        <v>657</v>
      </c>
    </row>
    <row r="44" spans="1:4" ht="30" customHeight="1" thickTop="1" thickBot="1">
      <c r="A44" s="208" t="s">
        <v>1471</v>
      </c>
      <c r="B44" s="106" t="s">
        <v>339</v>
      </c>
      <c r="C44" s="108" t="s">
        <v>1318</v>
      </c>
      <c r="D44" s="1000">
        <v>796</v>
      </c>
    </row>
    <row r="45" spans="1:4" ht="30" customHeight="1" thickTop="1" thickBot="1">
      <c r="A45" s="208" t="s">
        <v>1362</v>
      </c>
      <c r="B45" s="106" t="s">
        <v>339</v>
      </c>
      <c r="C45" s="108" t="s">
        <v>1363</v>
      </c>
      <c r="D45" s="1000">
        <v>1000</v>
      </c>
    </row>
    <row r="46" spans="1:4" ht="30" customHeight="1" thickTop="1" thickBot="1">
      <c r="A46" s="208" t="s">
        <v>1371</v>
      </c>
      <c r="B46" s="106" t="s">
        <v>339</v>
      </c>
      <c r="C46" s="108" t="s">
        <v>1372</v>
      </c>
      <c r="D46" s="1000">
        <v>855</v>
      </c>
    </row>
    <row r="47" spans="1:4" ht="30" customHeight="1" thickTop="1" thickBot="1">
      <c r="A47" s="208" t="s">
        <v>1375</v>
      </c>
      <c r="B47" s="106" t="s">
        <v>339</v>
      </c>
      <c r="C47" s="108" t="s">
        <v>1376</v>
      </c>
      <c r="D47" s="1000">
        <v>855</v>
      </c>
    </row>
    <row r="48" spans="1:4" ht="30" customHeight="1" thickTop="1" thickBot="1">
      <c r="A48" s="208" t="s">
        <v>1367</v>
      </c>
      <c r="B48" s="106" t="s">
        <v>1307</v>
      </c>
      <c r="C48" s="108" t="s">
        <v>1368</v>
      </c>
      <c r="D48" s="1000">
        <v>704</v>
      </c>
    </row>
    <row r="49" spans="1:4" ht="30" customHeight="1" thickTop="1" thickBot="1">
      <c r="A49" s="208" t="s">
        <v>1365</v>
      </c>
      <c r="B49" s="106" t="s">
        <v>339</v>
      </c>
      <c r="C49" s="108" t="s">
        <v>1366</v>
      </c>
      <c r="D49" s="1000">
        <v>913</v>
      </c>
    </row>
    <row r="50" spans="1:4" ht="30" customHeight="1" thickTop="1" thickBot="1">
      <c r="A50" s="208" t="s">
        <v>1369</v>
      </c>
      <c r="B50" s="106" t="s">
        <v>339</v>
      </c>
      <c r="C50" s="108" t="s">
        <v>1370</v>
      </c>
      <c r="D50" s="1000">
        <v>855</v>
      </c>
    </row>
    <row r="51" spans="1:4" ht="30" customHeight="1" thickTop="1" thickBot="1">
      <c r="A51" s="208" t="s">
        <v>1398</v>
      </c>
      <c r="B51" s="106" t="s">
        <v>1390</v>
      </c>
      <c r="C51" s="108" t="s">
        <v>1399</v>
      </c>
      <c r="D51" s="1000">
        <v>657</v>
      </c>
    </row>
    <row r="52" spans="1:4" ht="30" customHeight="1" thickTop="1" thickBot="1">
      <c r="A52" s="208" t="s">
        <v>1400</v>
      </c>
      <c r="B52" s="106" t="s">
        <v>1390</v>
      </c>
      <c r="C52" s="108" t="s">
        <v>1399</v>
      </c>
      <c r="D52" s="1000">
        <v>657</v>
      </c>
    </row>
    <row r="53" spans="1:4" ht="30" customHeight="1" thickTop="1" thickBot="1">
      <c r="A53" s="208" t="s">
        <v>1373</v>
      </c>
      <c r="B53" s="106" t="s">
        <v>339</v>
      </c>
      <c r="C53" s="108" t="s">
        <v>1374</v>
      </c>
      <c r="D53" s="1000">
        <v>855</v>
      </c>
    </row>
    <row r="54" spans="1:4" ht="30" customHeight="1" thickTop="1" thickBot="1">
      <c r="A54" s="208" t="s">
        <v>1377</v>
      </c>
      <c r="B54" s="106" t="s">
        <v>339</v>
      </c>
      <c r="C54" s="108" t="s">
        <v>1378</v>
      </c>
      <c r="D54" s="1000">
        <v>1200</v>
      </c>
    </row>
    <row r="55" spans="1:4" ht="30" customHeight="1" thickTop="1" thickBot="1">
      <c r="A55" s="208" t="s">
        <v>1462</v>
      </c>
      <c r="B55" s="106" t="s">
        <v>339</v>
      </c>
      <c r="C55" s="108" t="s">
        <v>2135</v>
      </c>
      <c r="D55" s="1000">
        <v>1106</v>
      </c>
    </row>
    <row r="56" spans="1:4" ht="30" customHeight="1" thickTop="1" thickBot="1">
      <c r="A56" s="208" t="s">
        <v>1463</v>
      </c>
      <c r="B56" s="106" t="s">
        <v>339</v>
      </c>
      <c r="C56" s="108" t="s">
        <v>2136</v>
      </c>
      <c r="D56" s="1000">
        <v>1106</v>
      </c>
    </row>
    <row r="57" spans="1:4" ht="30" customHeight="1" thickTop="1" thickBot="1">
      <c r="A57" s="208" t="s">
        <v>1464</v>
      </c>
      <c r="B57" s="106" t="s">
        <v>339</v>
      </c>
      <c r="C57" s="108" t="s">
        <v>2137</v>
      </c>
      <c r="D57" s="1000">
        <v>1106</v>
      </c>
    </row>
    <row r="58" spans="1:4" ht="30" customHeight="1" thickTop="1" thickBot="1">
      <c r="A58" s="208" t="s">
        <v>1441</v>
      </c>
      <c r="B58" s="106" t="s">
        <v>339</v>
      </c>
      <c r="C58" s="108" t="s">
        <v>1951</v>
      </c>
      <c r="D58" s="1000">
        <v>1106</v>
      </c>
    </row>
    <row r="59" spans="1:4" ht="30" customHeight="1" thickTop="1" thickBot="1">
      <c r="A59" s="208" t="s">
        <v>1379</v>
      </c>
      <c r="B59" s="106" t="s">
        <v>339</v>
      </c>
      <c r="C59" s="108" t="s">
        <v>1380</v>
      </c>
      <c r="D59" s="1000">
        <v>856</v>
      </c>
    </row>
    <row r="60" spans="1:4" ht="30" customHeight="1" thickTop="1" thickBot="1">
      <c r="A60" s="208" t="s">
        <v>1460</v>
      </c>
      <c r="B60" s="106" t="s">
        <v>339</v>
      </c>
      <c r="C60" s="108" t="s">
        <v>1461</v>
      </c>
      <c r="D60" s="1000">
        <v>1106</v>
      </c>
    </row>
    <row r="61" spans="1:4" ht="30" customHeight="1" thickTop="1" thickBot="1">
      <c r="A61" s="208" t="s">
        <v>1446</v>
      </c>
      <c r="B61" s="106" t="s">
        <v>339</v>
      </c>
      <c r="C61" s="108" t="s">
        <v>1447</v>
      </c>
      <c r="D61" s="1000">
        <v>1200</v>
      </c>
    </row>
    <row r="62" spans="1:4" ht="30" customHeight="1" thickTop="1" thickBot="1">
      <c r="A62" s="208" t="s">
        <v>1453</v>
      </c>
      <c r="B62" s="106" t="s">
        <v>339</v>
      </c>
      <c r="C62" s="108" t="s">
        <v>1454</v>
      </c>
      <c r="D62" s="1000">
        <v>1106</v>
      </c>
    </row>
    <row r="63" spans="1:4" ht="30" customHeight="1" thickTop="1" thickBot="1">
      <c r="A63" s="208" t="s">
        <v>1457</v>
      </c>
      <c r="B63" s="106" t="s">
        <v>339</v>
      </c>
      <c r="C63" s="108" t="s">
        <v>1458</v>
      </c>
      <c r="D63" s="1000">
        <v>1106</v>
      </c>
    </row>
    <row r="64" spans="1:4" ht="30" customHeight="1" thickTop="1" thickBot="1">
      <c r="A64" s="208" t="s">
        <v>1444</v>
      </c>
      <c r="B64" s="106" t="s">
        <v>339</v>
      </c>
      <c r="C64" s="108" t="s">
        <v>1445</v>
      </c>
      <c r="D64" s="1000">
        <v>1106</v>
      </c>
    </row>
    <row r="65" spans="1:4" ht="30" customHeight="1" thickTop="1" thickBot="1">
      <c r="A65" s="208" t="s">
        <v>1381</v>
      </c>
      <c r="B65" s="106" t="s">
        <v>339</v>
      </c>
      <c r="C65" s="108" t="s">
        <v>1382</v>
      </c>
      <c r="D65" s="1000">
        <v>1106</v>
      </c>
    </row>
    <row r="66" spans="1:4" ht="30" customHeight="1" thickTop="1" thickBot="1">
      <c r="A66" s="208" t="s">
        <v>1451</v>
      </c>
      <c r="B66" s="106" t="s">
        <v>339</v>
      </c>
      <c r="C66" s="108" t="s">
        <v>1452</v>
      </c>
      <c r="D66" s="1000">
        <v>1106</v>
      </c>
    </row>
    <row r="67" spans="1:4" ht="30" customHeight="1" thickTop="1" thickBot="1">
      <c r="A67" s="208" t="s">
        <v>1455</v>
      </c>
      <c r="B67" s="106" t="s">
        <v>339</v>
      </c>
      <c r="C67" s="108" t="s">
        <v>1456</v>
      </c>
      <c r="D67" s="1000">
        <v>1106</v>
      </c>
    </row>
    <row r="68" spans="1:4" ht="30" customHeight="1" thickTop="1" thickBot="1">
      <c r="A68" s="208" t="s">
        <v>1427</v>
      </c>
      <c r="B68" s="106" t="s">
        <v>339</v>
      </c>
      <c r="C68" s="108" t="s">
        <v>1428</v>
      </c>
      <c r="D68" s="1000">
        <v>1106</v>
      </c>
    </row>
    <row r="69" spans="1:4" ht="30" customHeight="1" thickTop="1" thickBot="1">
      <c r="A69" s="208" t="s">
        <v>1467</v>
      </c>
      <c r="B69" s="106" t="s">
        <v>339</v>
      </c>
      <c r="C69" s="108" t="s">
        <v>2139</v>
      </c>
      <c r="D69" s="1000">
        <v>1106</v>
      </c>
    </row>
    <row r="70" spans="1:4" ht="30" customHeight="1" thickTop="1" thickBot="1">
      <c r="A70" s="208" t="s">
        <v>1468</v>
      </c>
      <c r="B70" s="106" t="s">
        <v>339</v>
      </c>
      <c r="C70" s="108" t="s">
        <v>2140</v>
      </c>
      <c r="D70" s="1000">
        <v>1106</v>
      </c>
    </row>
    <row r="71" spans="1:4" ht="30" customHeight="1" thickTop="1" thickBot="1">
      <c r="A71" s="208" t="s">
        <v>1465</v>
      </c>
      <c r="B71" s="106" t="s">
        <v>339</v>
      </c>
      <c r="C71" s="108" t="s">
        <v>2141</v>
      </c>
      <c r="D71" s="1000">
        <v>1106</v>
      </c>
    </row>
    <row r="72" spans="1:4" ht="30" customHeight="1" thickTop="1" thickBot="1">
      <c r="A72" s="208" t="s">
        <v>1466</v>
      </c>
      <c r="B72" s="106" t="s">
        <v>339</v>
      </c>
      <c r="C72" s="108" t="s">
        <v>2142</v>
      </c>
      <c r="D72" s="1000">
        <v>1106</v>
      </c>
    </row>
    <row r="73" spans="1:4" ht="30" customHeight="1" thickTop="1" thickBot="1">
      <c r="A73" s="208" t="s">
        <v>1434</v>
      </c>
      <c r="B73" s="106" t="s">
        <v>339</v>
      </c>
      <c r="C73" s="108" t="s">
        <v>1435</v>
      </c>
      <c r="D73" s="1000">
        <v>1106</v>
      </c>
    </row>
    <row r="74" spans="1:4" ht="30" customHeight="1" thickTop="1" thickBot="1">
      <c r="A74" s="208" t="s">
        <v>1433</v>
      </c>
      <c r="B74" s="106" t="s">
        <v>339</v>
      </c>
      <c r="C74" s="108" t="s">
        <v>1950</v>
      </c>
      <c r="D74" s="1000">
        <v>1106</v>
      </c>
    </row>
    <row r="75" spans="1:4" ht="30" customHeight="1" thickTop="1" thickBot="1">
      <c r="A75" s="208" t="s">
        <v>1431</v>
      </c>
      <c r="B75" s="106" t="s">
        <v>339</v>
      </c>
      <c r="C75" s="108" t="s">
        <v>1432</v>
      </c>
      <c r="D75" s="1000">
        <v>1106</v>
      </c>
    </row>
    <row r="76" spans="1:4" ht="30" customHeight="1" thickTop="1" thickBot="1">
      <c r="A76" s="208" t="s">
        <v>1459</v>
      </c>
      <c r="B76" s="106" t="s">
        <v>339</v>
      </c>
      <c r="C76" s="108" t="s">
        <v>2134</v>
      </c>
      <c r="D76" s="1000">
        <v>1106</v>
      </c>
    </row>
    <row r="77" spans="1:4" ht="30" customHeight="1" thickTop="1" thickBot="1">
      <c r="A77" s="208" t="s">
        <v>1437</v>
      </c>
      <c r="B77" s="106" t="s">
        <v>339</v>
      </c>
      <c r="C77" s="108" t="s">
        <v>1438</v>
      </c>
      <c r="D77" s="1000">
        <v>1106</v>
      </c>
    </row>
    <row r="78" spans="1:4" ht="30" customHeight="1" thickTop="1" thickBot="1">
      <c r="A78" s="208" t="s">
        <v>1439</v>
      </c>
      <c r="B78" s="106" t="s">
        <v>339</v>
      </c>
      <c r="C78" s="108" t="s">
        <v>1440</v>
      </c>
      <c r="D78" s="1000">
        <v>1106</v>
      </c>
    </row>
    <row r="79" spans="1:4" ht="30" customHeight="1" thickTop="1" thickBot="1">
      <c r="A79" s="208" t="s">
        <v>1442</v>
      </c>
      <c r="B79" s="106" t="s">
        <v>339</v>
      </c>
      <c r="C79" s="108" t="s">
        <v>1443</v>
      </c>
      <c r="D79" s="1000">
        <v>1106</v>
      </c>
    </row>
    <row r="80" spans="1:4" ht="30" customHeight="1" thickTop="1" thickBot="1">
      <c r="A80" s="208" t="s">
        <v>1421</v>
      </c>
      <c r="B80" s="106" t="s">
        <v>339</v>
      </c>
      <c r="C80" s="108" t="s">
        <v>1422</v>
      </c>
      <c r="D80" s="1000">
        <v>1106</v>
      </c>
    </row>
    <row r="81" spans="1:4" ht="30" customHeight="1" thickTop="1" thickBot="1">
      <c r="A81" s="208" t="s">
        <v>1425</v>
      </c>
      <c r="B81" s="106" t="s">
        <v>339</v>
      </c>
      <c r="C81" s="108" t="s">
        <v>1426</v>
      </c>
      <c r="D81" s="1000">
        <v>1106</v>
      </c>
    </row>
    <row r="82" spans="1:4" ht="30" customHeight="1" thickTop="1" thickBot="1">
      <c r="A82" s="208" t="s">
        <v>1429</v>
      </c>
      <c r="B82" s="106" t="s">
        <v>339</v>
      </c>
      <c r="C82" s="108" t="s">
        <v>1430</v>
      </c>
      <c r="D82" s="1000">
        <v>1106</v>
      </c>
    </row>
    <row r="83" spans="1:4" ht="30" customHeight="1" thickTop="1" thickBot="1">
      <c r="A83" s="208" t="s">
        <v>1423</v>
      </c>
      <c r="B83" s="106" t="s">
        <v>339</v>
      </c>
      <c r="C83" s="108" t="s">
        <v>1424</v>
      </c>
      <c r="D83" s="1000">
        <v>1106</v>
      </c>
    </row>
    <row r="84" spans="1:4" ht="30" customHeight="1" thickTop="1" thickBot="1">
      <c r="A84" s="208" t="s">
        <v>1389</v>
      </c>
      <c r="B84" s="106" t="s">
        <v>339</v>
      </c>
      <c r="C84" s="108" t="s">
        <v>1391</v>
      </c>
      <c r="D84" s="1000">
        <v>921</v>
      </c>
    </row>
    <row r="85" spans="1:4" ht="30" customHeight="1" thickTop="1" thickBot="1">
      <c r="A85" s="208" t="s">
        <v>1392</v>
      </c>
      <c r="B85" s="106" t="s">
        <v>339</v>
      </c>
      <c r="C85" s="108" t="s">
        <v>1943</v>
      </c>
      <c r="D85" s="1000">
        <v>921</v>
      </c>
    </row>
    <row r="86" spans="1:4" ht="30" customHeight="1" thickTop="1" thickBot="1">
      <c r="A86" s="208" t="s">
        <v>1393</v>
      </c>
      <c r="B86" s="106" t="s">
        <v>1390</v>
      </c>
      <c r="C86" s="108" t="s">
        <v>1394</v>
      </c>
      <c r="D86" s="1000">
        <v>863</v>
      </c>
    </row>
    <row r="87" spans="1:4" ht="30" customHeight="1" thickTop="1" thickBot="1">
      <c r="A87" s="208" t="s">
        <v>1395</v>
      </c>
      <c r="B87" s="106" t="s">
        <v>339</v>
      </c>
      <c r="C87" s="108" t="s">
        <v>1396</v>
      </c>
      <c r="D87" s="1000">
        <v>921</v>
      </c>
    </row>
    <row r="88" spans="1:4" ht="30" customHeight="1" thickTop="1" thickBot="1">
      <c r="A88" s="208" t="s">
        <v>1397</v>
      </c>
      <c r="B88" s="106" t="s">
        <v>339</v>
      </c>
      <c r="C88" s="108" t="s">
        <v>1396</v>
      </c>
      <c r="D88" s="1000">
        <v>921</v>
      </c>
    </row>
    <row r="89" spans="1:4" ht="30" customHeight="1" thickTop="1" thickBot="1">
      <c r="A89" s="208" t="s">
        <v>1327</v>
      </c>
      <c r="B89" s="106" t="s">
        <v>339</v>
      </c>
      <c r="C89" s="108" t="s">
        <v>1936</v>
      </c>
      <c r="D89" s="1000">
        <v>863</v>
      </c>
    </row>
    <row r="90" spans="1:4" ht="30" customHeight="1" thickTop="1" thickBot="1">
      <c r="A90" s="208" t="s">
        <v>1449</v>
      </c>
      <c r="B90" s="106" t="s">
        <v>339</v>
      </c>
      <c r="C90" s="108" t="s">
        <v>1450</v>
      </c>
      <c r="D90" s="1000">
        <v>921</v>
      </c>
    </row>
    <row r="91" spans="1:4" ht="30" customHeight="1" thickTop="1" thickBot="1">
      <c r="A91" s="208" t="s">
        <v>1328</v>
      </c>
      <c r="B91" s="106" t="s">
        <v>339</v>
      </c>
      <c r="C91" s="108" t="s">
        <v>1329</v>
      </c>
      <c r="D91" s="1000">
        <v>921</v>
      </c>
    </row>
    <row r="92" spans="1:4" ht="30" customHeight="1" thickTop="1" thickBot="1">
      <c r="A92" s="208" t="s">
        <v>1361</v>
      </c>
      <c r="B92" s="106" t="s">
        <v>339</v>
      </c>
      <c r="C92" s="108" t="s">
        <v>1942</v>
      </c>
      <c r="D92" s="1000">
        <v>863</v>
      </c>
    </row>
    <row r="93" spans="1:4" ht="30" customHeight="1" thickTop="1" thickBot="1">
      <c r="A93" s="208" t="s">
        <v>1492</v>
      </c>
      <c r="B93" s="106" t="s">
        <v>1490</v>
      </c>
      <c r="C93" s="108" t="s">
        <v>1954</v>
      </c>
      <c r="D93" s="1000">
        <v>53</v>
      </c>
    </row>
    <row r="94" spans="1:4" ht="30" customHeight="1" thickTop="1" thickBot="1">
      <c r="A94" s="208" t="s">
        <v>1483</v>
      </c>
      <c r="B94" s="106" t="s">
        <v>92</v>
      </c>
      <c r="C94" s="108" t="s">
        <v>1952</v>
      </c>
      <c r="D94" s="1000">
        <v>256719</v>
      </c>
    </row>
    <row r="95" spans="1:4" ht="30" customHeight="1" thickTop="1" thickBot="1">
      <c r="A95" s="208" t="s">
        <v>1306</v>
      </c>
      <c r="B95" s="106" t="s">
        <v>1307</v>
      </c>
      <c r="C95" s="108" t="s">
        <v>1308</v>
      </c>
      <c r="D95" s="1000">
        <v>0</v>
      </c>
    </row>
    <row r="96" spans="1:4" ht="30" customHeight="1" thickTop="1" thickBot="1">
      <c r="A96" s="208" t="s">
        <v>1715</v>
      </c>
      <c r="B96" s="106" t="s">
        <v>339</v>
      </c>
      <c r="C96" s="108" t="s">
        <v>1935</v>
      </c>
      <c r="D96" s="1000">
        <v>842</v>
      </c>
    </row>
    <row r="97" spans="1:4" ht="30" customHeight="1" thickTop="1" thickBot="1">
      <c r="A97" s="208" t="s">
        <v>1496</v>
      </c>
      <c r="B97" s="106" t="s">
        <v>339</v>
      </c>
      <c r="C97" s="108" t="s">
        <v>1495</v>
      </c>
      <c r="D97" s="1000">
        <v>733</v>
      </c>
    </row>
    <row r="98" spans="1:4" ht="30" customHeight="1" thickTop="1" thickBot="1">
      <c r="A98" s="208" t="s">
        <v>1321</v>
      </c>
      <c r="B98" s="106" t="s">
        <v>92</v>
      </c>
      <c r="C98" s="108" t="s">
        <v>1322</v>
      </c>
      <c r="D98" s="1000">
        <v>16641</v>
      </c>
    </row>
    <row r="99" spans="1:4" ht="30" customHeight="1" thickTop="1" thickBot="1">
      <c r="A99" s="208" t="s">
        <v>1335</v>
      </c>
      <c r="B99" s="106" t="s">
        <v>339</v>
      </c>
      <c r="C99" s="108" t="s">
        <v>1937</v>
      </c>
      <c r="D99" s="1000">
        <v>913</v>
      </c>
    </row>
    <row r="100" spans="1:4" ht="30" customHeight="1" thickTop="1" thickBot="1">
      <c r="A100" s="208" t="s">
        <v>1404</v>
      </c>
      <c r="B100" s="106" t="s">
        <v>1390</v>
      </c>
      <c r="C100" s="108" t="s">
        <v>1947</v>
      </c>
      <c r="D100" s="1000">
        <v>898</v>
      </c>
    </row>
    <row r="101" spans="1:4" ht="30" customHeight="1" thickTop="1" thickBot="1">
      <c r="A101" s="208" t="s">
        <v>1477</v>
      </c>
      <c r="B101" s="106" t="s">
        <v>339</v>
      </c>
      <c r="C101" s="108" t="s">
        <v>1478</v>
      </c>
      <c r="D101" s="1000">
        <v>3729</v>
      </c>
    </row>
    <row r="102" spans="1:4" ht="30" customHeight="1" thickTop="1" thickBot="1">
      <c r="A102" s="208" t="s">
        <v>1479</v>
      </c>
      <c r="B102" s="106" t="s">
        <v>141</v>
      </c>
      <c r="C102" s="108" t="s">
        <v>1480</v>
      </c>
      <c r="D102" s="1000">
        <v>99872</v>
      </c>
    </row>
    <row r="103" spans="1:4" ht="30" customHeight="1" thickTop="1" thickBot="1">
      <c r="A103" s="208" t="s">
        <v>1411</v>
      </c>
      <c r="B103" s="106" t="s">
        <v>344</v>
      </c>
      <c r="C103" s="108" t="s">
        <v>1412</v>
      </c>
      <c r="D103" s="1000">
        <v>1</v>
      </c>
    </row>
    <row r="104" spans="1:4" ht="30" customHeight="1" thickTop="1" thickBot="1">
      <c r="A104" s="208" t="s">
        <v>1409</v>
      </c>
      <c r="B104" s="106" t="s">
        <v>344</v>
      </c>
      <c r="C104" s="108" t="s">
        <v>1410</v>
      </c>
      <c r="D104" s="1000">
        <v>0</v>
      </c>
    </row>
    <row r="105" spans="1:4" ht="30" customHeight="1" thickTop="1" thickBot="1">
      <c r="A105" s="208" t="s">
        <v>1359</v>
      </c>
      <c r="B105" s="106" t="s">
        <v>339</v>
      </c>
      <c r="C105" s="108" t="s">
        <v>1360</v>
      </c>
      <c r="D105" s="1000">
        <v>1330</v>
      </c>
    </row>
    <row r="106" spans="1:4" ht="30" customHeight="1" thickTop="1" thickBot="1">
      <c r="A106" s="208" t="s">
        <v>1486</v>
      </c>
      <c r="B106" s="106" t="s">
        <v>92</v>
      </c>
      <c r="C106" s="108" t="s">
        <v>1487</v>
      </c>
      <c r="D106" s="1000">
        <v>103925</v>
      </c>
    </row>
    <row r="107" spans="1:4" ht="30" customHeight="1" thickTop="1" thickBot="1">
      <c r="A107" s="208" t="s">
        <v>1385</v>
      </c>
      <c r="B107" s="106" t="s">
        <v>339</v>
      </c>
      <c r="C107" s="108" t="s">
        <v>1386</v>
      </c>
      <c r="D107" s="1000">
        <v>855</v>
      </c>
    </row>
    <row r="108" spans="1:4" ht="30" customHeight="1" thickTop="1" thickBot="1">
      <c r="A108" s="208" t="s">
        <v>1347</v>
      </c>
      <c r="B108" s="106" t="s">
        <v>339</v>
      </c>
      <c r="C108" s="108" t="s">
        <v>1939</v>
      </c>
      <c r="D108" s="1000">
        <v>808</v>
      </c>
    </row>
    <row r="109" spans="1:4" ht="30" customHeight="1" thickTop="1" thickBot="1">
      <c r="A109" s="208" t="s">
        <v>1342</v>
      </c>
      <c r="B109" s="106" t="s">
        <v>339</v>
      </c>
      <c r="C109" s="108" t="s">
        <v>1938</v>
      </c>
      <c r="D109" s="1000">
        <v>767</v>
      </c>
    </row>
    <row r="110" spans="1:4" ht="30" customHeight="1" thickTop="1" thickBot="1">
      <c r="A110" s="208" t="s">
        <v>1481</v>
      </c>
      <c r="B110" s="106" t="s">
        <v>339</v>
      </c>
      <c r="C110" s="108" t="s">
        <v>1482</v>
      </c>
      <c r="D110" s="1000">
        <v>809</v>
      </c>
    </row>
    <row r="111" spans="1:4" ht="30" customHeight="1" thickTop="1" thickBot="1">
      <c r="A111" s="208" t="s">
        <v>1402</v>
      </c>
      <c r="B111" s="106" t="s">
        <v>1390</v>
      </c>
      <c r="C111" s="108" t="s">
        <v>1945</v>
      </c>
      <c r="D111" s="1000">
        <v>714</v>
      </c>
    </row>
    <row r="112" spans="1:4" ht="30" customHeight="1" thickTop="1" thickBot="1">
      <c r="A112" s="208" t="s">
        <v>1403</v>
      </c>
      <c r="B112" s="106" t="s">
        <v>344</v>
      </c>
      <c r="C112" s="108" t="s">
        <v>1946</v>
      </c>
      <c r="D112" s="1000">
        <v>2</v>
      </c>
    </row>
    <row r="113" spans="1:4" ht="30" customHeight="1" thickTop="1" thickBot="1">
      <c r="A113" s="208" t="s">
        <v>1408</v>
      </c>
      <c r="B113" s="106" t="s">
        <v>1390</v>
      </c>
      <c r="C113" s="108" t="s">
        <v>1949</v>
      </c>
      <c r="D113" s="1000">
        <v>525</v>
      </c>
    </row>
    <row r="114" spans="1:4" ht="30" customHeight="1" thickTop="1" thickBot="1">
      <c r="A114" s="208" t="s">
        <v>1484</v>
      </c>
      <c r="B114" s="106" t="s">
        <v>92</v>
      </c>
      <c r="C114" s="108" t="s">
        <v>1485</v>
      </c>
      <c r="D114" s="1000">
        <v>793816</v>
      </c>
    </row>
    <row r="115" spans="1:4" ht="30" customHeight="1" thickTop="1" thickBot="1">
      <c r="A115" s="208" t="s">
        <v>1405</v>
      </c>
      <c r="B115" s="106" t="s">
        <v>92</v>
      </c>
      <c r="C115" s="108" t="s">
        <v>1406</v>
      </c>
      <c r="D115" s="1000">
        <v>749</v>
      </c>
    </row>
    <row r="116" spans="1:4" ht="30" customHeight="1" thickTop="1" thickBot="1">
      <c r="A116" s="208" t="s">
        <v>1355</v>
      </c>
      <c r="B116" s="106" t="s">
        <v>339</v>
      </c>
      <c r="C116" s="108" t="s">
        <v>1941</v>
      </c>
      <c r="D116" s="1000">
        <v>14</v>
      </c>
    </row>
    <row r="117" spans="1:4" ht="30" customHeight="1" thickTop="1" thickBot="1">
      <c r="A117" s="208" t="s">
        <v>1383</v>
      </c>
      <c r="B117" s="106" t="s">
        <v>92</v>
      </c>
      <c r="C117" s="108" t="s">
        <v>1384</v>
      </c>
      <c r="D117" s="1000">
        <v>377204</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780"/>
      <c r="B1" s="783"/>
      <c r="C1" s="784"/>
      <c r="D1" s="784"/>
      <c r="E1" s="784"/>
      <c r="F1" s="784"/>
      <c r="G1" s="784"/>
      <c r="H1" s="784"/>
      <c r="I1" s="785"/>
      <c r="J1" s="746" t="s">
        <v>1017</v>
      </c>
      <c r="K1" s="753" t="s">
        <v>2304</v>
      </c>
      <c r="L1" s="754"/>
      <c r="M1" s="755"/>
    </row>
    <row r="2" spans="1:13" s="498" customFormat="1">
      <c r="A2" s="781"/>
      <c r="B2" s="759" t="s">
        <v>1018</v>
      </c>
      <c r="C2" s="760"/>
      <c r="D2" s="760"/>
      <c r="E2" s="760"/>
      <c r="F2" s="760"/>
      <c r="G2" s="760"/>
      <c r="H2" s="760"/>
      <c r="I2" s="761"/>
      <c r="J2" s="747"/>
      <c r="K2" s="756"/>
      <c r="L2" s="757"/>
      <c r="M2" s="758"/>
    </row>
    <row r="3" spans="1:13" s="498" customFormat="1">
      <c r="A3" s="781"/>
      <c r="B3" s="762" t="s">
        <v>2305</v>
      </c>
      <c r="C3" s="763"/>
      <c r="D3" s="763"/>
      <c r="E3" s="763"/>
      <c r="F3" s="763"/>
      <c r="G3" s="763"/>
      <c r="H3" s="763"/>
      <c r="I3" s="764"/>
      <c r="J3" s="751" t="s">
        <v>1019</v>
      </c>
      <c r="K3" s="766">
        <v>1</v>
      </c>
      <c r="L3" s="767"/>
      <c r="M3" s="768"/>
    </row>
    <row r="4" spans="1:13" s="498" customFormat="1">
      <c r="A4" s="781"/>
      <c r="B4" s="762" t="s">
        <v>2306</v>
      </c>
      <c r="C4" s="763"/>
      <c r="D4" s="763"/>
      <c r="E4" s="763"/>
      <c r="F4" s="763"/>
      <c r="G4" s="763"/>
      <c r="H4" s="763"/>
      <c r="I4" s="764"/>
      <c r="J4" s="765"/>
      <c r="K4" s="769"/>
      <c r="L4" s="770"/>
      <c r="M4" s="771"/>
    </row>
    <row r="5" spans="1:13" s="498" customFormat="1">
      <c r="A5" s="781"/>
      <c r="B5" s="748" t="s">
        <v>2307</v>
      </c>
      <c r="C5" s="749"/>
      <c r="D5" s="749"/>
      <c r="E5" s="749"/>
      <c r="F5" s="749"/>
      <c r="G5" s="749"/>
      <c r="H5" s="749"/>
      <c r="I5" s="750"/>
      <c r="J5" s="751" t="s">
        <v>1020</v>
      </c>
      <c r="K5" s="772"/>
      <c r="L5" s="772" t="s">
        <v>1021</v>
      </c>
      <c r="M5" s="774"/>
    </row>
    <row r="6" spans="1:13" s="498" customFormat="1" ht="13.5" customHeight="1" thickBot="1">
      <c r="A6" s="782"/>
      <c r="B6" s="786"/>
      <c r="C6" s="787"/>
      <c r="D6" s="787"/>
      <c r="E6" s="787"/>
      <c r="F6" s="787"/>
      <c r="G6" s="787"/>
      <c r="H6" s="787"/>
      <c r="I6" s="788"/>
      <c r="J6" s="752"/>
      <c r="K6" s="773"/>
      <c r="L6" s="773"/>
      <c r="M6" s="775"/>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777" t="s">
        <v>2311</v>
      </c>
      <c r="B10" s="778"/>
      <c r="C10" s="778"/>
      <c r="D10" s="778"/>
      <c r="E10" s="517" t="s">
        <v>2312</v>
      </c>
      <c r="F10" s="518"/>
      <c r="H10" s="779" t="s">
        <v>2313</v>
      </c>
      <c r="I10" s="779"/>
      <c r="J10" s="519" t="s">
        <v>2312</v>
      </c>
      <c r="K10" s="520"/>
      <c r="L10" s="520"/>
      <c r="M10" s="521"/>
    </row>
    <row r="11" spans="1:13" s="498" customFormat="1" ht="24" customHeight="1">
      <c r="A11" s="522" t="s">
        <v>1023</v>
      </c>
      <c r="B11" s="523"/>
      <c r="C11" s="776"/>
      <c r="D11" s="776"/>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35"/>
      <c r="L12" s="735"/>
      <c r="M12" s="736"/>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7" t="s">
        <v>2308</v>
      </c>
      <c r="F25" s="737"/>
      <c r="G25" s="737"/>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38" t="s">
        <v>1026</v>
      </c>
      <c r="B27" s="739"/>
      <c r="C27" s="739"/>
      <c r="D27" s="739"/>
      <c r="E27" s="739"/>
      <c r="F27" s="739"/>
      <c r="G27" s="739"/>
      <c r="H27" s="739"/>
      <c r="I27" s="739"/>
      <c r="J27" s="739"/>
      <c r="K27" s="739"/>
      <c r="L27" s="739"/>
      <c r="M27" s="740"/>
    </row>
    <row r="28" spans="1:13" ht="13.5" thickBot="1">
      <c r="A28" s="564"/>
      <c r="B28" s="565"/>
      <c r="C28" s="565"/>
      <c r="D28" s="565"/>
      <c r="E28" s="565"/>
      <c r="F28" s="565"/>
      <c r="G28" s="565"/>
      <c r="H28" s="565"/>
      <c r="I28" s="565"/>
      <c r="J28" s="565"/>
      <c r="K28" s="565"/>
      <c r="L28" s="565"/>
      <c r="M28" s="566"/>
    </row>
    <row r="29" spans="1:13" ht="25.5">
      <c r="A29" s="567" t="s">
        <v>1027</v>
      </c>
      <c r="B29" s="741" t="s">
        <v>1028</v>
      </c>
      <c r="C29" s="742"/>
      <c r="D29" s="742"/>
      <c r="E29" s="742"/>
      <c r="F29" s="742"/>
      <c r="G29" s="742"/>
      <c r="H29" s="742"/>
      <c r="I29" s="743"/>
      <c r="J29" s="568" t="s">
        <v>2321</v>
      </c>
      <c r="K29" s="744" t="s">
        <v>1029</v>
      </c>
      <c r="L29" s="745"/>
      <c r="M29" s="567" t="s">
        <v>1030</v>
      </c>
    </row>
    <row r="30" spans="1:13" ht="13.5" thickBot="1">
      <c r="A30" s="569"/>
      <c r="B30" s="570"/>
      <c r="C30" s="571"/>
      <c r="D30" s="571"/>
      <c r="E30" s="571"/>
      <c r="F30" s="571"/>
      <c r="G30" s="571"/>
      <c r="H30" s="571"/>
      <c r="I30" s="571"/>
      <c r="J30" s="572"/>
      <c r="K30" s="728"/>
      <c r="L30" s="729"/>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06" t="s">
        <v>1028</v>
      </c>
      <c r="B34" s="707"/>
      <c r="C34" s="707"/>
      <c r="D34" s="707"/>
      <c r="E34" s="707"/>
      <c r="F34" s="707"/>
      <c r="G34" s="726"/>
      <c r="H34" s="730" t="s">
        <v>1032</v>
      </c>
      <c r="I34" s="731"/>
      <c r="J34" s="580" t="s">
        <v>1033</v>
      </c>
      <c r="K34" s="727" t="s">
        <v>1034</v>
      </c>
      <c r="L34" s="726"/>
      <c r="M34" s="581" t="s">
        <v>1035</v>
      </c>
    </row>
    <row r="35" spans="1:13" s="582" customFormat="1" ht="12">
      <c r="A35" s="732"/>
      <c r="B35" s="733"/>
      <c r="C35" s="733"/>
      <c r="D35" s="733"/>
      <c r="E35" s="733"/>
      <c r="F35" s="733"/>
      <c r="G35" s="711"/>
      <c r="H35" s="734"/>
      <c r="I35" s="712"/>
      <c r="J35" s="583"/>
      <c r="K35" s="710"/>
      <c r="L35" s="711"/>
      <c r="M35" s="584"/>
    </row>
    <row r="36" spans="1:13" s="582" customFormat="1" thickBot="1">
      <c r="A36" s="723"/>
      <c r="B36" s="724"/>
      <c r="C36" s="724"/>
      <c r="D36" s="724"/>
      <c r="E36" s="724"/>
      <c r="F36" s="724"/>
      <c r="G36" s="705"/>
      <c r="H36" s="725"/>
      <c r="I36" s="713"/>
      <c r="J36" s="585"/>
      <c r="K36" s="704"/>
      <c r="L36" s="705"/>
      <c r="M36" s="586"/>
    </row>
    <row r="37" spans="1:13" s="582" customFormat="1" thickBot="1">
      <c r="A37" s="699" t="s">
        <v>1037</v>
      </c>
      <c r="B37" s="700"/>
      <c r="C37" s="700"/>
      <c r="D37" s="700"/>
      <c r="E37" s="700"/>
      <c r="F37" s="700"/>
      <c r="G37" s="700"/>
      <c r="H37" s="700"/>
      <c r="I37" s="700"/>
      <c r="J37" s="700"/>
      <c r="K37" s="700"/>
      <c r="L37" s="701"/>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06" t="s">
        <v>1028</v>
      </c>
      <c r="B41" s="707"/>
      <c r="C41" s="707"/>
      <c r="D41" s="707"/>
      <c r="E41" s="707"/>
      <c r="F41" s="707"/>
      <c r="G41" s="707"/>
      <c r="H41" s="726"/>
      <c r="I41" s="596" t="s">
        <v>1029</v>
      </c>
      <c r="J41" s="580" t="s">
        <v>1030</v>
      </c>
      <c r="K41" s="727" t="s">
        <v>1039</v>
      </c>
      <c r="L41" s="726"/>
      <c r="M41" s="581" t="s">
        <v>1035</v>
      </c>
    </row>
    <row r="42" spans="1:13" s="582" customFormat="1" ht="12">
      <c r="A42" s="693"/>
      <c r="B42" s="694"/>
      <c r="C42" s="694"/>
      <c r="D42" s="694"/>
      <c r="E42" s="694"/>
      <c r="F42" s="694"/>
      <c r="G42" s="694"/>
      <c r="H42" s="712"/>
      <c r="I42" s="597"/>
      <c r="J42" s="583"/>
      <c r="K42" s="710"/>
      <c r="L42" s="711"/>
      <c r="M42" s="584"/>
    </row>
    <row r="43" spans="1:13" s="582" customFormat="1" thickBot="1">
      <c r="A43" s="702"/>
      <c r="B43" s="703"/>
      <c r="C43" s="703"/>
      <c r="D43" s="703"/>
      <c r="E43" s="703"/>
      <c r="F43" s="703"/>
      <c r="G43" s="703"/>
      <c r="H43" s="713"/>
      <c r="I43" s="598"/>
      <c r="J43" s="599"/>
      <c r="K43" s="704"/>
      <c r="L43" s="705"/>
      <c r="M43" s="600"/>
    </row>
    <row r="44" spans="1:13" s="582" customFormat="1" thickBot="1">
      <c r="A44" s="699" t="s">
        <v>1037</v>
      </c>
      <c r="B44" s="700"/>
      <c r="C44" s="700"/>
      <c r="D44" s="700"/>
      <c r="E44" s="700"/>
      <c r="F44" s="700"/>
      <c r="G44" s="700"/>
      <c r="H44" s="700"/>
      <c r="I44" s="700"/>
      <c r="J44" s="700"/>
      <c r="K44" s="700"/>
      <c r="L44" s="701"/>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14" t="s">
        <v>1041</v>
      </c>
      <c r="B48" s="715"/>
      <c r="C48" s="715"/>
      <c r="D48" s="715"/>
      <c r="E48" s="716"/>
      <c r="F48" s="603"/>
      <c r="G48" s="604" t="s">
        <v>1029</v>
      </c>
      <c r="H48" s="605" t="s">
        <v>1042</v>
      </c>
      <c r="I48" s="606" t="s">
        <v>2339</v>
      </c>
      <c r="J48" s="605" t="s">
        <v>2340</v>
      </c>
      <c r="K48" s="717" t="s">
        <v>1045</v>
      </c>
      <c r="L48" s="716"/>
      <c r="M48" s="607" t="s">
        <v>1035</v>
      </c>
    </row>
    <row r="49" spans="1:13" s="582" customFormat="1" ht="12">
      <c r="A49" s="608"/>
      <c r="B49" s="609"/>
      <c r="C49" s="609"/>
      <c r="D49" s="609"/>
      <c r="E49" s="609"/>
      <c r="F49" s="609"/>
      <c r="G49" s="610"/>
      <c r="H49" s="583"/>
      <c r="I49" s="597"/>
      <c r="J49" s="583"/>
      <c r="K49" s="710"/>
      <c r="L49" s="711"/>
      <c r="M49" s="584"/>
    </row>
    <row r="50" spans="1:13" s="582" customFormat="1" thickBot="1">
      <c r="A50" s="611"/>
      <c r="B50" s="612"/>
      <c r="C50" s="612"/>
      <c r="D50" s="612"/>
      <c r="E50" s="612"/>
      <c r="F50" s="612"/>
      <c r="G50" s="613"/>
      <c r="H50" s="585"/>
      <c r="I50" s="595"/>
      <c r="J50" s="585"/>
      <c r="K50" s="704"/>
      <c r="L50" s="705"/>
      <c r="M50" s="586"/>
    </row>
    <row r="51" spans="1:13" s="582" customFormat="1" thickBot="1">
      <c r="A51" s="718" t="s">
        <v>1037</v>
      </c>
      <c r="B51" s="719"/>
      <c r="C51" s="719"/>
      <c r="D51" s="719"/>
      <c r="E51" s="719"/>
      <c r="F51" s="719"/>
      <c r="G51" s="719"/>
      <c r="H51" s="719"/>
      <c r="I51" s="719"/>
      <c r="J51" s="719"/>
      <c r="K51" s="719"/>
      <c r="L51" s="720"/>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14" t="s">
        <v>1028</v>
      </c>
      <c r="B55" s="715"/>
      <c r="C55" s="715"/>
      <c r="D55" s="715"/>
      <c r="E55" s="715"/>
      <c r="F55" s="715"/>
      <c r="G55" s="716"/>
      <c r="H55" s="604" t="s">
        <v>1048</v>
      </c>
      <c r="I55" s="606" t="s">
        <v>1049</v>
      </c>
      <c r="J55" s="605" t="s">
        <v>1050</v>
      </c>
      <c r="K55" s="721" t="s">
        <v>1034</v>
      </c>
      <c r="L55" s="722"/>
      <c r="M55" s="615" t="s">
        <v>1035</v>
      </c>
    </row>
    <row r="56" spans="1:13" s="582" customFormat="1" ht="12">
      <c r="A56" s="693"/>
      <c r="B56" s="694"/>
      <c r="C56" s="694"/>
      <c r="D56" s="694"/>
      <c r="E56" s="694"/>
      <c r="F56" s="694"/>
      <c r="G56" s="694"/>
      <c r="H56" s="583"/>
      <c r="I56" s="597"/>
      <c r="J56" s="583"/>
      <c r="K56" s="710"/>
      <c r="L56" s="711"/>
      <c r="M56" s="584"/>
    </row>
    <row r="57" spans="1:13" s="582" customFormat="1" thickBot="1">
      <c r="A57" s="702"/>
      <c r="B57" s="703"/>
      <c r="C57" s="703"/>
      <c r="D57" s="703"/>
      <c r="E57" s="703"/>
      <c r="F57" s="703"/>
      <c r="G57" s="703"/>
      <c r="H57" s="585"/>
      <c r="I57" s="595"/>
      <c r="J57" s="585"/>
      <c r="K57" s="704"/>
      <c r="L57" s="705"/>
      <c r="M57" s="586"/>
    </row>
    <row r="58" spans="1:13" s="582" customFormat="1" thickBot="1">
      <c r="A58" s="699" t="s">
        <v>1037</v>
      </c>
      <c r="B58" s="700"/>
      <c r="C58" s="700"/>
      <c r="D58" s="700"/>
      <c r="E58" s="700"/>
      <c r="F58" s="700"/>
      <c r="G58" s="700"/>
      <c r="H58" s="700"/>
      <c r="I58" s="700"/>
      <c r="J58" s="700"/>
      <c r="K58" s="700"/>
      <c r="L58" s="701"/>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699" t="s">
        <v>1051</v>
      </c>
      <c r="B60" s="700"/>
      <c r="C60" s="700"/>
      <c r="D60" s="700"/>
      <c r="E60" s="700"/>
      <c r="F60" s="700"/>
      <c r="G60" s="700"/>
      <c r="H60" s="700"/>
      <c r="I60" s="700"/>
      <c r="J60" s="700"/>
      <c r="K60" s="700"/>
      <c r="L60" s="701"/>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06" t="s">
        <v>1028</v>
      </c>
      <c r="B64" s="707"/>
      <c r="C64" s="707"/>
      <c r="D64" s="707"/>
      <c r="E64" s="707"/>
      <c r="F64" s="707"/>
      <c r="G64" s="707"/>
      <c r="H64" s="616"/>
      <c r="I64" s="617"/>
      <c r="J64" s="618" t="s">
        <v>1054</v>
      </c>
      <c r="K64" s="708" t="s">
        <v>1055</v>
      </c>
      <c r="L64" s="709"/>
      <c r="M64" s="619"/>
    </row>
    <row r="65" spans="1:13" s="582" customFormat="1" ht="12">
      <c r="A65" s="693" t="s">
        <v>2341</v>
      </c>
      <c r="B65" s="694"/>
      <c r="C65" s="694"/>
      <c r="D65" s="694"/>
      <c r="E65" s="694"/>
      <c r="F65" s="694"/>
      <c r="G65" s="694"/>
      <c r="H65" s="620"/>
      <c r="I65" s="621"/>
      <c r="J65" s="622"/>
      <c r="K65" s="695"/>
      <c r="L65" s="696"/>
      <c r="M65" s="623"/>
    </row>
    <row r="66" spans="1:13" s="582" customFormat="1" ht="12">
      <c r="A66" s="624" t="s">
        <v>1057</v>
      </c>
      <c r="B66" s="625"/>
      <c r="C66" s="625"/>
      <c r="D66" s="625"/>
      <c r="E66" s="625"/>
      <c r="F66" s="625"/>
      <c r="G66" s="625"/>
      <c r="H66" s="620"/>
      <c r="I66" s="621"/>
      <c r="J66" s="622"/>
      <c r="K66" s="695"/>
      <c r="L66" s="696"/>
      <c r="M66" s="623"/>
    </row>
    <row r="67" spans="1:13" s="582" customFormat="1" thickBot="1">
      <c r="A67" s="611" t="s">
        <v>1058</v>
      </c>
      <c r="B67" s="612"/>
      <c r="C67" s="612"/>
      <c r="D67" s="612"/>
      <c r="E67" s="612"/>
      <c r="F67" s="612"/>
      <c r="G67" s="612"/>
      <c r="H67" s="626"/>
      <c r="I67" s="627"/>
      <c r="J67" s="622"/>
      <c r="K67" s="697"/>
      <c r="L67" s="698"/>
      <c r="M67" s="623"/>
    </row>
    <row r="68" spans="1:13" s="582" customFormat="1" thickBot="1">
      <c r="A68" s="699" t="s">
        <v>1037</v>
      </c>
      <c r="B68" s="700"/>
      <c r="C68" s="700"/>
      <c r="D68" s="700"/>
      <c r="E68" s="700"/>
      <c r="F68" s="700"/>
      <c r="G68" s="700"/>
      <c r="H68" s="700"/>
      <c r="I68" s="700"/>
      <c r="J68" s="700"/>
      <c r="K68" s="700"/>
      <c r="L68" s="701"/>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699" t="s">
        <v>2342</v>
      </c>
      <c r="B70" s="700"/>
      <c r="C70" s="700"/>
      <c r="D70" s="700"/>
      <c r="E70" s="700"/>
      <c r="F70" s="700"/>
      <c r="G70" s="700"/>
      <c r="H70" s="700"/>
      <c r="I70" s="700"/>
      <c r="J70" s="700"/>
      <c r="K70" s="700"/>
      <c r="L70" s="701"/>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3" t="s">
        <v>2324</v>
      </c>
      <c r="B87" s="684"/>
      <c r="C87" s="684"/>
      <c r="D87" s="684"/>
      <c r="E87" s="684"/>
      <c r="F87" s="684"/>
      <c r="G87" s="684"/>
      <c r="H87" s="684"/>
      <c r="I87" s="684"/>
      <c r="J87" s="684"/>
      <c r="K87" s="684"/>
      <c r="L87" s="684"/>
      <c r="M87" s="685"/>
    </row>
    <row r="88" spans="1:13" ht="17.25" customHeight="1">
      <c r="A88" s="683"/>
      <c r="B88" s="684"/>
      <c r="C88" s="684"/>
      <c r="D88" s="684"/>
      <c r="E88" s="684"/>
      <c r="F88" s="684"/>
      <c r="G88" s="684"/>
      <c r="H88" s="684"/>
      <c r="I88" s="684"/>
      <c r="J88" s="684"/>
      <c r="K88" s="684"/>
      <c r="L88" s="684"/>
      <c r="M88" s="685"/>
    </row>
    <row r="89" spans="1:13" ht="18.75" customHeight="1">
      <c r="A89" s="686" t="s">
        <v>2325</v>
      </c>
      <c r="B89" s="687"/>
      <c r="C89" s="687"/>
      <c r="D89" s="687"/>
      <c r="E89" s="687"/>
      <c r="F89" s="687"/>
      <c r="G89" s="687"/>
      <c r="H89" s="687"/>
      <c r="I89" s="687"/>
      <c r="J89" s="687"/>
      <c r="K89" s="687"/>
      <c r="L89" s="687"/>
      <c r="M89" s="688"/>
    </row>
    <row r="90" spans="1:13" ht="21.75" customHeight="1">
      <c r="A90" s="686"/>
      <c r="B90" s="687"/>
      <c r="C90" s="687"/>
      <c r="D90" s="687"/>
      <c r="E90" s="687"/>
      <c r="F90" s="687"/>
      <c r="G90" s="687"/>
      <c r="H90" s="687"/>
      <c r="I90" s="687"/>
      <c r="J90" s="687"/>
      <c r="K90" s="687"/>
      <c r="L90" s="687"/>
      <c r="M90" s="688"/>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89"/>
      <c r="J100" s="689"/>
      <c r="K100" s="689"/>
      <c r="L100" s="689"/>
      <c r="M100" s="690"/>
    </row>
    <row r="101" spans="1:13" ht="13.5" thickBot="1">
      <c r="A101" s="652" t="s">
        <v>2327</v>
      </c>
      <c r="B101" s="653"/>
      <c r="C101" s="653"/>
      <c r="D101" s="654"/>
      <c r="E101" s="654"/>
      <c r="F101" s="654"/>
      <c r="G101" s="654"/>
      <c r="H101" s="654"/>
      <c r="I101" s="691"/>
      <c r="J101" s="691"/>
      <c r="K101" s="691"/>
      <c r="L101" s="691"/>
      <c r="M101" s="69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75" thickBot="1">
      <c r="B6" s="861"/>
      <c r="C6" s="868"/>
      <c r="D6" s="869"/>
      <c r="E6" s="869"/>
      <c r="F6" s="869"/>
      <c r="G6" s="869"/>
      <c r="H6" s="869"/>
      <c r="I6" s="869"/>
      <c r="J6" s="870"/>
      <c r="K6" s="863"/>
      <c r="L6" s="865"/>
      <c r="M6" s="865"/>
      <c r="N6" s="867"/>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93" t="s">
        <v>2311</v>
      </c>
      <c r="C10" s="894"/>
      <c r="D10" s="894"/>
      <c r="E10" s="894"/>
      <c r="F10" s="367" t="s">
        <v>2312</v>
      </c>
      <c r="G10" s="85"/>
      <c r="H10" s="368"/>
      <c r="I10" s="895" t="s">
        <v>2313</v>
      </c>
      <c r="J10" s="895"/>
      <c r="K10" s="369" t="s">
        <v>2312</v>
      </c>
      <c r="L10" s="365"/>
      <c r="M10" s="365"/>
      <c r="N10" s="366"/>
    </row>
    <row r="11" spans="2:14">
      <c r="B11" s="370" t="s">
        <v>1023</v>
      </c>
      <c r="C11" s="371"/>
      <c r="D11" s="886"/>
      <c r="E11" s="886"/>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96" t="s">
        <v>2328</v>
      </c>
      <c r="G25" s="897"/>
      <c r="H25" s="897"/>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VLOOKUP(A36,EQUIPOS!A6:D161,4,FALSE)</f>
        <v>132500</v>
      </c>
      <c r="L36" s="279"/>
      <c r="M36" s="280">
        <v>0.15</v>
      </c>
      <c r="N36" s="281">
        <f>K36/M36</f>
        <v>883333.33333333337</v>
      </c>
    </row>
    <row r="37" spans="1:14">
      <c r="A37" t="s">
        <v>150</v>
      </c>
      <c r="B37" s="828" t="str">
        <f>VLOOKUP(A37,EQUIPOS!A7:D154,3,FALSE)</f>
        <v>Cargador : Potencia en el volante 125 hp, Clasificación de RPM del motor 2300.</v>
      </c>
      <c r="C37" s="829"/>
      <c r="D37" s="829"/>
      <c r="E37" s="829"/>
      <c r="F37" s="829"/>
      <c r="G37" s="829"/>
      <c r="H37" s="830"/>
      <c r="I37" s="276"/>
      <c r="J37" s="277"/>
      <c r="K37" s="278">
        <f>VLOOKUP(A37,EQUIPOS!A7:D162,4,FALSE)</f>
        <v>102500</v>
      </c>
      <c r="L37" s="279"/>
      <c r="M37" s="280">
        <v>0.15</v>
      </c>
      <c r="N37" s="281">
        <f>K37/M37</f>
        <v>683333.33333333337</v>
      </c>
    </row>
    <row r="38" spans="1:14">
      <c r="A38" t="s">
        <v>273</v>
      </c>
      <c r="B38" s="828" t="str">
        <f>VLOOKUP(A38,EQUIPOS!A8:D154,3,FALSE)</f>
        <v>Motosierra, 93.6 cm3 - 7.1 HP, 45-90 cm - 7.9 kg</v>
      </c>
      <c r="C38" s="829"/>
      <c r="D38" s="829"/>
      <c r="E38" s="829"/>
      <c r="F38" s="829"/>
      <c r="G38" s="829"/>
      <c r="H38" s="830"/>
      <c r="I38" s="276"/>
      <c r="J38" s="277"/>
      <c r="K38" s="278">
        <f>VLOOKUP(A38,EQUIPOS!A8:D163,4,FALSE)</f>
        <v>7294</v>
      </c>
      <c r="L38" s="279"/>
      <c r="M38" s="280">
        <v>0.15</v>
      </c>
      <c r="N38" s="282">
        <f>K38/M38</f>
        <v>48626.666666666672</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8511.1666666666679</v>
      </c>
    </row>
    <row r="43" spans="1:14" ht="15.75" thickBot="1">
      <c r="B43" s="815" t="s">
        <v>1037</v>
      </c>
      <c r="C43" s="816"/>
      <c r="D43" s="816"/>
      <c r="E43" s="816"/>
      <c r="F43" s="816"/>
      <c r="G43" s="816"/>
      <c r="H43" s="816"/>
      <c r="I43" s="816"/>
      <c r="J43" s="816"/>
      <c r="K43" s="816"/>
      <c r="L43" s="816"/>
      <c r="M43" s="817"/>
      <c r="N43" s="105">
        <f>SUM(N36:N42)</f>
        <v>1623804.5000000002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89" t="s">
        <v>1041</v>
      </c>
      <c r="C58" s="790"/>
      <c r="D58" s="790"/>
      <c r="E58" s="790"/>
      <c r="F58" s="790"/>
      <c r="G58" s="791"/>
      <c r="H58" s="79" t="s">
        <v>1029</v>
      </c>
      <c r="I58" s="80" t="s">
        <v>1042</v>
      </c>
      <c r="J58" s="81" t="s">
        <v>1043</v>
      </c>
      <c r="K58" s="79" t="s">
        <v>1044</v>
      </c>
      <c r="L58" s="818" t="s">
        <v>1045</v>
      </c>
      <c r="M58" s="79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19">
        <v>983.54</v>
      </c>
      <c r="M59" s="820"/>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04"/>
      <c r="M64" s="805"/>
      <c r="N64" s="305"/>
    </row>
    <row r="65" spans="1:15" ht="15.75" thickBot="1">
      <c r="B65" s="821" t="s">
        <v>1037</v>
      </c>
      <c r="C65" s="822"/>
      <c r="D65" s="822"/>
      <c r="E65" s="822"/>
      <c r="F65" s="822"/>
      <c r="G65" s="822"/>
      <c r="H65" s="822"/>
      <c r="I65" s="822"/>
      <c r="J65" s="822"/>
      <c r="K65" s="822"/>
      <c r="L65" s="822"/>
      <c r="M65" s="823"/>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1.2</v>
      </c>
      <c r="N70" s="305">
        <f>K70/M70</f>
        <v>170223.33333333334</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54"/>
      <c r="J75" s="54"/>
      <c r="K75" s="54"/>
      <c r="L75" s="804"/>
      <c r="M75" s="805"/>
      <c r="N75" s="305"/>
    </row>
    <row r="76" spans="1:15" ht="15.75" thickBot="1">
      <c r="B76" s="815" t="s">
        <v>1037</v>
      </c>
      <c r="C76" s="816"/>
      <c r="D76" s="816"/>
      <c r="E76" s="816"/>
      <c r="F76" s="816"/>
      <c r="G76" s="816"/>
      <c r="H76" s="816"/>
      <c r="I76" s="822"/>
      <c r="J76" s="822"/>
      <c r="K76" s="822"/>
      <c r="L76" s="822"/>
      <c r="M76" s="823"/>
      <c r="N76" s="310">
        <f>N70+N71+N72+N73+N74</f>
        <v>170223.33333333334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1828451.7333333334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365690.34666666668</v>
      </c>
      <c r="M83" s="850"/>
      <c r="N83" s="57"/>
    </row>
    <row r="84" spans="1:14">
      <c r="B84" s="95" t="s">
        <v>1057</v>
      </c>
      <c r="C84" s="96"/>
      <c r="D84" s="96"/>
      <c r="E84" s="96"/>
      <c r="F84" s="96"/>
      <c r="G84" s="96"/>
      <c r="H84" s="96"/>
      <c r="I84" s="93"/>
      <c r="J84" s="94"/>
      <c r="K84" s="313">
        <v>0.05</v>
      </c>
      <c r="L84" s="849">
        <f>N78*K84</f>
        <v>91422.58666666667</v>
      </c>
      <c r="M84" s="850"/>
      <c r="N84" s="57"/>
    </row>
    <row r="85" spans="1:14" ht="15.75" thickBot="1">
      <c r="B85" s="97" t="s">
        <v>1058</v>
      </c>
      <c r="C85" s="98"/>
      <c r="D85" s="98"/>
      <c r="E85" s="98"/>
      <c r="F85" s="98"/>
      <c r="G85" s="98"/>
      <c r="H85" s="98"/>
      <c r="I85" s="99"/>
      <c r="J85" s="100"/>
      <c r="K85" s="314">
        <v>0.05</v>
      </c>
      <c r="L85" s="851">
        <f>N78*K85</f>
        <v>91422.58666666667</v>
      </c>
      <c r="M85" s="852"/>
      <c r="N85" s="57"/>
    </row>
    <row r="86" spans="1:14" ht="15.75" thickBot="1">
      <c r="B86" s="815" t="s">
        <v>1037</v>
      </c>
      <c r="C86" s="816"/>
      <c r="D86" s="816"/>
      <c r="E86" s="816"/>
      <c r="F86" s="816"/>
      <c r="G86" s="816"/>
      <c r="H86" s="816"/>
      <c r="I86" s="816"/>
      <c r="J86" s="816"/>
      <c r="K86" s="816"/>
      <c r="L86" s="816"/>
      <c r="M86" s="817"/>
      <c r="N86" s="58">
        <f>L83+L84+L85</f>
        <v>548535.52</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196">
        <f>N78+N86</f>
        <v>2376987.2533333334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4"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75" thickBot="1">
      <c r="B6" s="861"/>
      <c r="C6" s="868"/>
      <c r="D6" s="869"/>
      <c r="E6" s="869"/>
      <c r="F6" s="869"/>
      <c r="G6" s="869"/>
      <c r="H6" s="869"/>
      <c r="I6" s="869"/>
      <c r="J6" s="870"/>
      <c r="K6" s="863"/>
      <c r="L6" s="865"/>
      <c r="M6" s="865"/>
      <c r="N6" s="867"/>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3" t="s">
        <v>2311</v>
      </c>
      <c r="C10" s="894"/>
      <c r="D10" s="894"/>
      <c r="E10" s="894"/>
      <c r="F10" s="400" t="s">
        <v>2312</v>
      </c>
      <c r="G10" s="85"/>
      <c r="H10" s="368"/>
      <c r="I10" s="895" t="s">
        <v>2313</v>
      </c>
      <c r="J10" s="895"/>
      <c r="K10" s="401" t="s">
        <v>2312</v>
      </c>
      <c r="L10" s="365"/>
      <c r="M10" s="365"/>
      <c r="N10" s="36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249</v>
      </c>
      <c r="B36" s="828" t="str">
        <f>VLOOKUP(A36,EQUIPOS!A6:D154,3,FALSE)</f>
        <v>Guadañadora, Cilindraje 41.5 cm3, Longitud del mango 1450 mm, Peso 7.4 kg</v>
      </c>
      <c r="C36" s="829"/>
      <c r="D36" s="829"/>
      <c r="E36" s="829"/>
      <c r="F36" s="829"/>
      <c r="G36" s="829"/>
      <c r="H36" s="830"/>
      <c r="I36" s="276"/>
      <c r="J36" s="277"/>
      <c r="K36" s="278">
        <f>VLOOKUP(A36,EQUIPOS!A6:D161,4,FALSE)</f>
        <v>3642</v>
      </c>
      <c r="L36" s="279"/>
      <c r="M36" s="280">
        <v>0.36</v>
      </c>
      <c r="N36" s="281">
        <f>K36/M36</f>
        <v>10116.666666666668</v>
      </c>
    </row>
    <row r="37" spans="1:14">
      <c r="A37" t="s">
        <v>273</v>
      </c>
      <c r="B37" s="828" t="str">
        <f>VLOOKUP(A37,EQUIPOS!A7:D154,3,FALSE)</f>
        <v>Motosierra, 93.6 cm3 - 7.1 HP, 45-90 cm - 7.9 kg</v>
      </c>
      <c r="C37" s="829"/>
      <c r="D37" s="829"/>
      <c r="E37" s="829"/>
      <c r="F37" s="829"/>
      <c r="G37" s="829"/>
      <c r="H37" s="830"/>
      <c r="I37" s="276"/>
      <c r="J37" s="277"/>
      <c r="K37" s="278">
        <f>VLOOKUP(A37,EQUIPOS!A7:D162,4,FALSE)</f>
        <v>7294</v>
      </c>
      <c r="L37" s="279"/>
      <c r="M37" s="280">
        <v>0.10299999999999999</v>
      </c>
      <c r="N37" s="281">
        <f>K37/M37</f>
        <v>70815.533980582535</v>
      </c>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1773.1597222222224</v>
      </c>
    </row>
    <row r="43" spans="1:14" ht="15.75" thickBot="1">
      <c r="B43" s="815" t="s">
        <v>1037</v>
      </c>
      <c r="C43" s="816"/>
      <c r="D43" s="816"/>
      <c r="E43" s="816"/>
      <c r="F43" s="816"/>
      <c r="G43" s="816"/>
      <c r="H43" s="816"/>
      <c r="I43" s="816"/>
      <c r="J43" s="816"/>
      <c r="K43" s="816"/>
      <c r="L43" s="816"/>
      <c r="M43" s="817"/>
      <c r="N43" s="105">
        <f>SUM(N36:N42)</f>
        <v>82705.360369471426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19">
        <f>'900.2'!N78</f>
        <v>1515.1515151515152</v>
      </c>
      <c r="M59" s="820"/>
      <c r="N59" s="296">
        <f>K59*L59</f>
        <v>75757.57575757576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75757.57575757576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2.88</v>
      </c>
      <c r="N70" s="305">
        <f>K70/M70</f>
        <v>35463.194444444445</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N70+N71+N72+N73+N74</f>
        <v>35463.194444444445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193926.13057149161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38785.226114298326</v>
      </c>
      <c r="M83" s="850"/>
      <c r="N83" s="57"/>
    </row>
    <row r="84" spans="1:14">
      <c r="B84" s="95" t="s">
        <v>1057</v>
      </c>
      <c r="C84" s="96"/>
      <c r="D84" s="96"/>
      <c r="E84" s="96"/>
      <c r="F84" s="96"/>
      <c r="G84" s="96"/>
      <c r="H84" s="96"/>
      <c r="I84" s="93"/>
      <c r="J84" s="94"/>
      <c r="K84" s="313">
        <v>0.05</v>
      </c>
      <c r="L84" s="849">
        <f>N78*K84</f>
        <v>9696.3065285745815</v>
      </c>
      <c r="M84" s="850"/>
      <c r="N84" s="57"/>
    </row>
    <row r="85" spans="1:14" ht="15.75" thickBot="1">
      <c r="B85" s="97" t="s">
        <v>1058</v>
      </c>
      <c r="C85" s="98"/>
      <c r="D85" s="98"/>
      <c r="E85" s="98"/>
      <c r="F85" s="98"/>
      <c r="G85" s="98"/>
      <c r="H85" s="98"/>
      <c r="I85" s="99"/>
      <c r="J85" s="100"/>
      <c r="K85" s="314">
        <v>0.05</v>
      </c>
      <c r="L85" s="851">
        <f>N78*K85</f>
        <v>9696.3065285745815</v>
      </c>
      <c r="M85" s="852"/>
      <c r="N85" s="57"/>
    </row>
    <row r="86" spans="1:14" ht="15.75" thickBot="1">
      <c r="B86" s="815" t="s">
        <v>1037</v>
      </c>
      <c r="C86" s="816"/>
      <c r="D86" s="816"/>
      <c r="E86" s="816"/>
      <c r="F86" s="816"/>
      <c r="G86" s="816"/>
      <c r="H86" s="816"/>
      <c r="I86" s="816"/>
      <c r="J86" s="816"/>
      <c r="K86" s="816"/>
      <c r="L86" s="816"/>
      <c r="M86" s="817"/>
      <c r="N86" s="58">
        <f>L83+L84+L85</f>
        <v>58177.839171447493</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196">
        <f>N78+N86</f>
        <v>252103.96974293911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8.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102500</v>
      </c>
      <c r="L36" s="279"/>
      <c r="M36" s="280">
        <v>2.375</v>
      </c>
      <c r="N36" s="281">
        <f>K36/M36</f>
        <v>43157.894736842107</v>
      </c>
    </row>
    <row r="37" spans="1:14">
      <c r="A37" t="s">
        <v>180</v>
      </c>
      <c r="B37" s="828" t="str">
        <f>VLOOKUP(A37,EQUIPOS!A7:D154,3,FALSE)</f>
        <v>Compresor 120 HP, con martillo.</v>
      </c>
      <c r="C37" s="829"/>
      <c r="D37" s="829"/>
      <c r="E37" s="829"/>
      <c r="F37" s="829"/>
      <c r="G37" s="829"/>
      <c r="H37" s="830"/>
      <c r="I37" s="276"/>
      <c r="J37" s="277"/>
      <c r="K37" s="278">
        <f>VLOOKUP(A37,EQUIPOS!A7:D162,4,FALSE)</f>
        <v>75000</v>
      </c>
      <c r="L37" s="279"/>
      <c r="M37" s="280">
        <v>2.375</v>
      </c>
      <c r="N37" s="281">
        <f>K37/M37</f>
        <v>31578.947368421053</v>
      </c>
    </row>
    <row r="38" spans="1:14">
      <c r="A38" t="s">
        <v>195</v>
      </c>
      <c r="B38" s="828" t="str">
        <f>VLOOKUP(A38,EQUIPOS!A7:D154,3,FALSE)</f>
        <v xml:space="preserve">Equipo de oxicorte, Capacidad de corte: hasta 6´´ (152mm) </v>
      </c>
      <c r="C38" s="829"/>
      <c r="D38" s="829"/>
      <c r="E38" s="829"/>
      <c r="F38" s="829"/>
      <c r="G38" s="829"/>
      <c r="H38" s="830"/>
      <c r="I38" s="276"/>
      <c r="J38" s="277"/>
      <c r="K38" s="278">
        <f>VLOOKUP(A38,EQUIPOS!A7:D162,4,FALSE)</f>
        <v>16176</v>
      </c>
      <c r="L38" s="279"/>
      <c r="M38" s="280">
        <v>2.375</v>
      </c>
      <c r="N38" s="282">
        <f>K38/M38</f>
        <v>6810.9473684210525</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1343.8684210526317</v>
      </c>
    </row>
    <row r="43" spans="1:14" ht="15.75" thickBot="1">
      <c r="B43" s="815" t="s">
        <v>1037</v>
      </c>
      <c r="C43" s="816"/>
      <c r="D43" s="816"/>
      <c r="E43" s="816"/>
      <c r="F43" s="816"/>
      <c r="G43" s="816"/>
      <c r="H43" s="816"/>
      <c r="I43" s="816"/>
      <c r="J43" s="816"/>
      <c r="K43" s="816"/>
      <c r="L43" s="816"/>
      <c r="M43" s="817"/>
      <c r="N43" s="105">
        <f>SUM(N36:N42)</f>
        <v>82891.65789473684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1515.1515151515152</v>
      </c>
      <c r="M59" s="820"/>
      <c r="N59" s="296">
        <f>K59*L59</f>
        <v>1515.1515151515152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1515.1515151515152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82811.351351351361</v>
      </c>
      <c r="J70" s="302">
        <v>185</v>
      </c>
      <c r="K70" s="303">
        <f>VLOOKUP(A70,'MANO DE OBRA'!A8:D99,4,FALSE)</f>
        <v>153201</v>
      </c>
      <c r="L70" s="56"/>
      <c r="M70" s="304">
        <v>19</v>
      </c>
      <c r="N70" s="305">
        <f>K70/M70</f>
        <v>8063.2105263157891</v>
      </c>
      <c r="O70" s="112"/>
    </row>
    <row r="71" spans="1:15">
      <c r="A71" t="s">
        <v>30</v>
      </c>
      <c r="B71" s="55" t="str">
        <f>VLOOKUP(A71,'MANO DE OBRA'!A8:D68,3,FALSE)</f>
        <v>Oficial</v>
      </c>
      <c r="C71" s="53"/>
      <c r="D71" s="53"/>
      <c r="E71" s="53"/>
      <c r="F71" s="53"/>
      <c r="G71" s="53"/>
      <c r="H71" s="53"/>
      <c r="I71" s="301">
        <f>K71/J71*100</f>
        <v>55207.567567567574</v>
      </c>
      <c r="J71" s="302">
        <v>185</v>
      </c>
      <c r="K71" s="307">
        <f>VLOOKUP(A71,'MANO DE OBRA'!A8:D99,4,FALSE)</f>
        <v>102134</v>
      </c>
      <c r="L71" s="56"/>
      <c r="M71" s="304">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N70+N71+N72+N73+N74</f>
        <v>13438.684210526317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88">
        <f>N43+N54+N65+N76</f>
        <v>97845.49362041468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19569.098724082938</v>
      </c>
      <c r="M83" s="850"/>
      <c r="N83" s="57"/>
    </row>
    <row r="84" spans="1:14">
      <c r="B84" s="95" t="s">
        <v>1057</v>
      </c>
      <c r="C84" s="96"/>
      <c r="D84" s="96"/>
      <c r="E84" s="96"/>
      <c r="F84" s="96"/>
      <c r="G84" s="96"/>
      <c r="H84" s="96"/>
      <c r="I84" s="93"/>
      <c r="J84" s="94"/>
      <c r="K84" s="313">
        <v>0.05</v>
      </c>
      <c r="L84" s="849">
        <f>N78*K84</f>
        <v>4892.2746810207345</v>
      </c>
      <c r="M84" s="850"/>
      <c r="N84" s="57"/>
    </row>
    <row r="85" spans="1:14" ht="15.75" thickBot="1">
      <c r="B85" s="97" t="s">
        <v>1058</v>
      </c>
      <c r="C85" s="98"/>
      <c r="D85" s="98"/>
      <c r="E85" s="98"/>
      <c r="F85" s="98"/>
      <c r="G85" s="98"/>
      <c r="H85" s="98"/>
      <c r="I85" s="99"/>
      <c r="J85" s="100"/>
      <c r="K85" s="314">
        <v>0.05</v>
      </c>
      <c r="L85" s="851">
        <f>N78*K85</f>
        <v>4892.2746810207345</v>
      </c>
      <c r="M85" s="852"/>
      <c r="N85" s="57"/>
    </row>
    <row r="86" spans="1:14" ht="15.75" thickBot="1">
      <c r="B86" s="815" t="s">
        <v>1037</v>
      </c>
      <c r="C86" s="816"/>
      <c r="D86" s="816"/>
      <c r="E86" s="816"/>
      <c r="F86" s="816"/>
      <c r="G86" s="816"/>
      <c r="H86" s="816"/>
      <c r="I86" s="816"/>
      <c r="J86" s="816"/>
      <c r="K86" s="816"/>
      <c r="L86" s="816"/>
      <c r="M86" s="817"/>
      <c r="N86" s="58">
        <f>L83+L84+L85</f>
        <v>29353.648086124409</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58">
        <f>N78+N86</f>
        <v>127199.14170653909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c r="B106" s="853"/>
      <c r="C106" s="854"/>
      <c r="D106" s="854"/>
      <c r="E106" s="854"/>
      <c r="F106" s="854"/>
      <c r="G106" s="854"/>
      <c r="H106" s="854"/>
      <c r="I106" s="854"/>
      <c r="J106" s="854"/>
      <c r="K106" s="854"/>
      <c r="L106" s="854"/>
      <c r="M106" s="854"/>
      <c r="N106" s="855"/>
    </row>
    <row r="107" spans="2:14" ht="27.7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75" thickBot="1">
      <c r="B6" s="861"/>
      <c r="C6" s="868"/>
      <c r="D6" s="869"/>
      <c r="E6" s="869"/>
      <c r="F6" s="869"/>
      <c r="G6" s="869"/>
      <c r="H6" s="869"/>
      <c r="I6" s="869"/>
      <c r="J6" s="870"/>
      <c r="K6" s="863"/>
      <c r="L6" s="865"/>
      <c r="M6" s="865"/>
      <c r="N6" s="867"/>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3" t="s">
        <v>2311</v>
      </c>
      <c r="C10" s="894"/>
      <c r="D10" s="894"/>
      <c r="E10" s="894"/>
      <c r="F10" s="400" t="s">
        <v>2312</v>
      </c>
      <c r="G10" s="85"/>
      <c r="H10" s="368"/>
      <c r="I10" s="895" t="s">
        <v>2313</v>
      </c>
      <c r="J10" s="895"/>
      <c r="K10" s="401" t="s">
        <v>2312</v>
      </c>
      <c r="L10" s="365"/>
      <c r="M10" s="365"/>
      <c r="N10" s="36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312</v>
      </c>
      <c r="B36" s="828" t="str">
        <f>VLOOKUP(A36,EQUIPOS!A6:D154,3,FALSE)</f>
        <v>Retroexcavadora sobre oruga, potencia 138 HP, balde de 1,5 m3.</v>
      </c>
      <c r="C36" s="829"/>
      <c r="D36" s="829"/>
      <c r="E36" s="829"/>
      <c r="F36" s="829"/>
      <c r="G36" s="829"/>
      <c r="H36" s="830"/>
      <c r="I36" s="276"/>
      <c r="J36" s="277"/>
      <c r="K36" s="278">
        <f>VLOOKUP(A36,EQUIPOS!A6:D161,4,FALSE)</f>
        <v>135000</v>
      </c>
      <c r="L36" s="279"/>
      <c r="M36" s="280">
        <v>2.5</v>
      </c>
      <c r="N36" s="281">
        <f>K36/M36</f>
        <v>54000</v>
      </c>
    </row>
    <row r="37" spans="1:14">
      <c r="A37" t="s">
        <v>180</v>
      </c>
      <c r="B37" s="828" t="str">
        <f>VLOOKUP(A37,EQUIPOS!A7:D154,3,FALSE)</f>
        <v>Compresor 120 HP, con martillo.</v>
      </c>
      <c r="C37" s="829"/>
      <c r="D37" s="829"/>
      <c r="E37" s="829"/>
      <c r="F37" s="829"/>
      <c r="G37" s="829"/>
      <c r="H37" s="830"/>
      <c r="I37" s="276"/>
      <c r="J37" s="277"/>
      <c r="K37" s="278">
        <f>VLOOKUP(A37,EQUIPOS!A7:D162,4,FALSE)</f>
        <v>75000</v>
      </c>
      <c r="L37" s="279"/>
      <c r="M37" s="280">
        <v>2.5</v>
      </c>
      <c r="N37" s="281">
        <f>K37/M37</f>
        <v>30000</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16176</v>
      </c>
      <c r="L38" s="279"/>
      <c r="M38" s="280">
        <v>2.5</v>
      </c>
      <c r="N38" s="281">
        <f>K38/M38</f>
        <v>6470.4</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255.33500000000001</v>
      </c>
    </row>
    <row r="43" spans="1:14" ht="15.75" thickBot="1">
      <c r="B43" s="815" t="s">
        <v>1037</v>
      </c>
      <c r="C43" s="816"/>
      <c r="D43" s="816"/>
      <c r="E43" s="816"/>
      <c r="F43" s="816"/>
      <c r="G43" s="816"/>
      <c r="H43" s="816"/>
      <c r="I43" s="816"/>
      <c r="J43" s="816"/>
      <c r="K43" s="816"/>
      <c r="L43" s="816"/>
      <c r="M43" s="817"/>
      <c r="N43" s="105">
        <f>SUM(N36:N42)</f>
        <v>90725.735000000001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1515.1515151515152</v>
      </c>
      <c r="M59" s="820"/>
      <c r="N59" s="296">
        <f>K59*L59</f>
        <v>1515.1515151515152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1515.1515151515152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82811.351351351361</v>
      </c>
      <c r="J70" s="302">
        <v>185</v>
      </c>
      <c r="K70" s="303">
        <f>VLOOKUP(A70,'MANO DE OBRA'!A8:D99,4,FALSE)</f>
        <v>153201</v>
      </c>
      <c r="L70" s="56"/>
      <c r="M70" s="304">
        <v>20</v>
      </c>
      <c r="N70" s="305">
        <f>K70/M70</f>
        <v>7660.05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N70+N71+N72+N73+N74</f>
        <v>12766.75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105007.63651515152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21001.527303030307</v>
      </c>
      <c r="M83" s="850"/>
      <c r="N83" s="57"/>
    </row>
    <row r="84" spans="1:14">
      <c r="B84" s="95" t="s">
        <v>1057</v>
      </c>
      <c r="C84" s="96"/>
      <c r="D84" s="96"/>
      <c r="E84" s="96"/>
      <c r="F84" s="96"/>
      <c r="G84" s="96"/>
      <c r="H84" s="96"/>
      <c r="I84" s="93"/>
      <c r="J84" s="94"/>
      <c r="K84" s="313">
        <v>0.05</v>
      </c>
      <c r="L84" s="849">
        <f>N78*K84</f>
        <v>5250.3818257575767</v>
      </c>
      <c r="M84" s="850"/>
      <c r="N84" s="57"/>
    </row>
    <row r="85" spans="1:14" ht="15.75" thickBot="1">
      <c r="B85" s="97" t="s">
        <v>1058</v>
      </c>
      <c r="C85" s="98"/>
      <c r="D85" s="98"/>
      <c r="E85" s="98"/>
      <c r="F85" s="98"/>
      <c r="G85" s="98"/>
      <c r="H85" s="98"/>
      <c r="I85" s="99"/>
      <c r="J85" s="100"/>
      <c r="K85" s="314">
        <v>0.05</v>
      </c>
      <c r="L85" s="851">
        <f>N78*K85</f>
        <v>5250.3818257575767</v>
      </c>
      <c r="M85" s="852"/>
      <c r="N85" s="57"/>
    </row>
    <row r="86" spans="1:14" ht="15.75" thickBot="1">
      <c r="B86" s="815" t="s">
        <v>1037</v>
      </c>
      <c r="C86" s="816"/>
      <c r="D86" s="816"/>
      <c r="E86" s="816"/>
      <c r="F86" s="816"/>
      <c r="G86" s="816"/>
      <c r="H86" s="816"/>
      <c r="I86" s="816"/>
      <c r="J86" s="816"/>
      <c r="K86" s="816"/>
      <c r="L86" s="816"/>
      <c r="M86" s="817"/>
      <c r="N86" s="58">
        <f>L83+L84+L85</f>
        <v>31502.29095454546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136509.92746969697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8.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75" thickBot="1">
      <c r="B6" s="861"/>
      <c r="C6" s="868"/>
      <c r="D6" s="869"/>
      <c r="E6" s="869"/>
      <c r="F6" s="869"/>
      <c r="G6" s="869"/>
      <c r="H6" s="869"/>
      <c r="I6" s="869"/>
      <c r="J6" s="870"/>
      <c r="K6" s="863"/>
      <c r="L6" s="865"/>
      <c r="M6" s="865"/>
      <c r="N6" s="867"/>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3" t="s">
        <v>2311</v>
      </c>
      <c r="C10" s="894"/>
      <c r="D10" s="894"/>
      <c r="E10" s="894"/>
      <c r="F10" s="400" t="s">
        <v>2312</v>
      </c>
      <c r="G10" s="85"/>
      <c r="H10" s="368"/>
      <c r="I10" s="895" t="s">
        <v>2313</v>
      </c>
      <c r="J10" s="895"/>
      <c r="K10" s="401" t="s">
        <v>2312</v>
      </c>
      <c r="L10" s="365"/>
      <c r="M10" s="365"/>
      <c r="N10" s="36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102500</v>
      </c>
      <c r="L36" s="279"/>
      <c r="M36" s="280">
        <v>9.25</v>
      </c>
      <c r="N36" s="281">
        <f>K36/M36</f>
        <v>11081.081081081082</v>
      </c>
    </row>
    <row r="37" spans="1:14">
      <c r="A37" t="s">
        <v>180</v>
      </c>
      <c r="B37" s="828" t="str">
        <f>VLOOKUP(A37,EQUIPOS!A7:D154,3,FALSE)</f>
        <v>Compresor 120 HP, con martillo.</v>
      </c>
      <c r="C37" s="829"/>
      <c r="D37" s="829"/>
      <c r="E37" s="829"/>
      <c r="F37" s="829"/>
      <c r="G37" s="829"/>
      <c r="H37" s="830"/>
      <c r="I37" s="276"/>
      <c r="J37" s="277"/>
      <c r="K37" s="278">
        <f>VLOOKUP(A37,EQUIPOS!A7:D162,4,FALSE)</f>
        <v>75000</v>
      </c>
      <c r="L37" s="279"/>
      <c r="M37" s="280">
        <v>9.25</v>
      </c>
      <c r="N37" s="281">
        <f>K37/M37</f>
        <v>8108.1081081081084</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55.207567567567565</v>
      </c>
    </row>
    <row r="43" spans="1:14" ht="15.75" thickBot="1">
      <c r="B43" s="815" t="s">
        <v>1037</v>
      </c>
      <c r="C43" s="816"/>
      <c r="D43" s="816"/>
      <c r="E43" s="816"/>
      <c r="F43" s="816"/>
      <c r="G43" s="816"/>
      <c r="H43" s="816"/>
      <c r="I43" s="816"/>
      <c r="J43" s="816"/>
      <c r="K43" s="816"/>
      <c r="L43" s="816"/>
      <c r="M43" s="817"/>
      <c r="N43" s="105">
        <f>SUM(N36:N42)</f>
        <v>19244.396756756756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1515.1515151515152</v>
      </c>
      <c r="M59" s="820"/>
      <c r="N59" s="296">
        <f>K59*L59</f>
        <v>1515.1515151515152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1515.1515151515152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74</v>
      </c>
      <c r="N70" s="305">
        <f>K70/M70</f>
        <v>1380.1891891891892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74</v>
      </c>
      <c r="N71" s="305">
        <f>K71/M71</f>
        <v>1380.1891891891892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N70+N71+N72+N73+N74</f>
        <v>2760.3783783783783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23519.926650286652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4703.9853300573304</v>
      </c>
      <c r="M83" s="850"/>
      <c r="N83" s="57"/>
    </row>
    <row r="84" spans="1:14">
      <c r="B84" s="95" t="s">
        <v>1057</v>
      </c>
      <c r="C84" s="96"/>
      <c r="D84" s="96"/>
      <c r="E84" s="96"/>
      <c r="F84" s="96"/>
      <c r="G84" s="96"/>
      <c r="H84" s="96"/>
      <c r="I84" s="93"/>
      <c r="J84" s="94"/>
      <c r="K84" s="313">
        <v>0.05</v>
      </c>
      <c r="L84" s="849">
        <f>N78*K84</f>
        <v>1175.9963325143326</v>
      </c>
      <c r="M84" s="850"/>
      <c r="N84" s="57"/>
    </row>
    <row r="85" spans="1:14" ht="15.75" thickBot="1">
      <c r="B85" s="97" t="s">
        <v>1058</v>
      </c>
      <c r="C85" s="98"/>
      <c r="D85" s="98"/>
      <c r="E85" s="98"/>
      <c r="F85" s="98"/>
      <c r="G85" s="98"/>
      <c r="H85" s="98"/>
      <c r="I85" s="99"/>
      <c r="J85" s="100"/>
      <c r="K85" s="314">
        <v>0.05</v>
      </c>
      <c r="L85" s="851">
        <f>N78*K85</f>
        <v>1175.9963325143326</v>
      </c>
      <c r="M85" s="852"/>
      <c r="N85" s="57"/>
    </row>
    <row r="86" spans="1:14" ht="15.75" thickBot="1">
      <c r="B86" s="815" t="s">
        <v>1037</v>
      </c>
      <c r="C86" s="816"/>
      <c r="D86" s="816"/>
      <c r="E86" s="816"/>
      <c r="F86" s="816"/>
      <c r="G86" s="816"/>
      <c r="H86" s="816"/>
      <c r="I86" s="816"/>
      <c r="J86" s="816"/>
      <c r="K86" s="816"/>
      <c r="L86" s="816"/>
      <c r="M86" s="817"/>
      <c r="N86" s="58">
        <f>L83+L84+L85</f>
        <v>7055.9779950859956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30575.904645372648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180</v>
      </c>
      <c r="B36" s="828" t="str">
        <f>VLOOKUP(A36,EQUIPOS!A6:D154,3,FALSE)</f>
        <v>Compresor 120 HP, con martillo.</v>
      </c>
      <c r="C36" s="829"/>
      <c r="D36" s="829"/>
      <c r="E36" s="829"/>
      <c r="F36" s="829"/>
      <c r="G36" s="829"/>
      <c r="H36" s="830"/>
      <c r="I36" s="276"/>
      <c r="J36" s="277"/>
      <c r="K36" s="278">
        <f>VLOOKUP(A36,EQUIPOS!A6:D161,4,FALSE)</f>
        <v>75000</v>
      </c>
      <c r="L36" s="279"/>
      <c r="M36" s="280">
        <v>2.5</v>
      </c>
      <c r="N36" s="281">
        <f>K36/M36</f>
        <v>30000</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1021.34</v>
      </c>
    </row>
    <row r="43" spans="1:14" ht="15.75" thickBot="1">
      <c r="B43" s="815" t="s">
        <v>1037</v>
      </c>
      <c r="C43" s="816"/>
      <c r="D43" s="816"/>
      <c r="E43" s="816"/>
      <c r="F43" s="816"/>
      <c r="G43" s="816"/>
      <c r="H43" s="816"/>
      <c r="I43" s="816"/>
      <c r="J43" s="816"/>
      <c r="K43" s="816"/>
      <c r="L43" s="816"/>
      <c r="M43" s="817"/>
      <c r="N43" s="105">
        <f>SUM(N36:N42)</f>
        <v>31021.34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1515.1515151515152</v>
      </c>
      <c r="M59" s="820"/>
      <c r="N59" s="296">
        <f>K59*L59</f>
        <v>1515.1515151515152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1515.1515151515152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20</v>
      </c>
      <c r="N70" s="305">
        <f>K70/M70</f>
        <v>10213.4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N70+N71+N72+N73+N74</f>
        <v>10213.4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42749.891515151518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8549.9783030303042</v>
      </c>
      <c r="M83" s="850"/>
      <c r="N83" s="57"/>
    </row>
    <row r="84" spans="1:14">
      <c r="B84" s="95" t="s">
        <v>1057</v>
      </c>
      <c r="C84" s="96"/>
      <c r="D84" s="96"/>
      <c r="E84" s="96"/>
      <c r="F84" s="96"/>
      <c r="G84" s="96"/>
      <c r="H84" s="96"/>
      <c r="I84" s="93"/>
      <c r="J84" s="94"/>
      <c r="K84" s="313">
        <v>0.05</v>
      </c>
      <c r="L84" s="849">
        <f>N78*K84</f>
        <v>2137.4945757575761</v>
      </c>
      <c r="M84" s="850"/>
      <c r="N84" s="57"/>
    </row>
    <row r="85" spans="1:14" ht="15.75" thickBot="1">
      <c r="B85" s="97" t="s">
        <v>1058</v>
      </c>
      <c r="C85" s="98"/>
      <c r="D85" s="98"/>
      <c r="E85" s="98"/>
      <c r="F85" s="98"/>
      <c r="G85" s="98"/>
      <c r="H85" s="98"/>
      <c r="I85" s="99"/>
      <c r="J85" s="100"/>
      <c r="K85" s="314">
        <v>0.05</v>
      </c>
      <c r="L85" s="851">
        <f>N78*K85</f>
        <v>2137.4945757575761</v>
      </c>
      <c r="M85" s="852"/>
      <c r="N85" s="57"/>
    </row>
    <row r="86" spans="1:14" ht="15.75" thickBot="1">
      <c r="B86" s="815" t="s">
        <v>1037</v>
      </c>
      <c r="C86" s="816"/>
      <c r="D86" s="816"/>
      <c r="E86" s="816"/>
      <c r="F86" s="816"/>
      <c r="G86" s="816"/>
      <c r="H86" s="816"/>
      <c r="I86" s="816"/>
      <c r="J86" s="816"/>
      <c r="K86" s="816"/>
      <c r="L86" s="816"/>
      <c r="M86" s="817"/>
      <c r="N86" s="58">
        <f>L83+L84+L85</f>
        <v>12824.967454545458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55574.858969696972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102500</v>
      </c>
      <c r="L36" s="279"/>
      <c r="M36" s="280">
        <v>2.375</v>
      </c>
      <c r="N36" s="281">
        <f>K36/M36</f>
        <v>43157.894736842107</v>
      </c>
    </row>
    <row r="37" spans="1:14">
      <c r="A37" t="s">
        <v>180</v>
      </c>
      <c r="B37" s="828" t="str">
        <f>VLOOKUP(A37,EQUIPOS!A7:D154,3,FALSE)</f>
        <v>Compresor 120 HP, con martillo.</v>
      </c>
      <c r="C37" s="829"/>
      <c r="D37" s="829"/>
      <c r="E37" s="829"/>
      <c r="F37" s="829"/>
      <c r="G37" s="829"/>
      <c r="H37" s="830"/>
      <c r="I37" s="276"/>
      <c r="J37" s="277"/>
      <c r="K37" s="278">
        <f>VLOOKUP(A37,EQUIPOS!A7:D162,4,FALSE)</f>
        <v>75000</v>
      </c>
      <c r="L37" s="279"/>
      <c r="M37" s="280">
        <v>2.375</v>
      </c>
      <c r="N37" s="281">
        <f>K37/M37</f>
        <v>31578.947368421053</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16176</v>
      </c>
      <c r="L38" s="279"/>
      <c r="M38" s="280">
        <v>2.375</v>
      </c>
      <c r="N38" s="281">
        <f>K38/M38</f>
        <v>6810.9473684210525</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1343.8684210526317</v>
      </c>
    </row>
    <row r="43" spans="1:14" ht="15.75" thickBot="1">
      <c r="B43" s="815" t="s">
        <v>1037</v>
      </c>
      <c r="C43" s="816"/>
      <c r="D43" s="816"/>
      <c r="E43" s="816"/>
      <c r="F43" s="816"/>
      <c r="G43" s="816"/>
      <c r="H43" s="816"/>
      <c r="I43" s="816"/>
      <c r="J43" s="816"/>
      <c r="K43" s="816"/>
      <c r="L43" s="816"/>
      <c r="M43" s="817"/>
      <c r="N43" s="105">
        <f>SUM(N36:N42)</f>
        <v>82891.65789473684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1515.1515151515152</v>
      </c>
      <c r="M59" s="820"/>
      <c r="N59" s="296">
        <f>K59*L59</f>
        <v>1515.1515151515152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1515.1515151515152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82811.351351351361</v>
      </c>
      <c r="J70" s="302">
        <v>185</v>
      </c>
      <c r="K70" s="303">
        <f>VLOOKUP(A70,'MANO DE OBRA'!A8:D99,4,FALSE)</f>
        <v>153201</v>
      </c>
      <c r="L70" s="56"/>
      <c r="M70" s="304">
        <v>19</v>
      </c>
      <c r="N70" s="305">
        <f>K70/M70</f>
        <v>8063.2105263157891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N70+N71+N72+N73+N74</f>
        <v>13438.684210526317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97845.49362041468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19569.098724082938</v>
      </c>
      <c r="M83" s="850"/>
      <c r="N83" s="57"/>
    </row>
    <row r="84" spans="1:14">
      <c r="B84" s="95" t="s">
        <v>1057</v>
      </c>
      <c r="C84" s="96"/>
      <c r="D84" s="96"/>
      <c r="E84" s="96"/>
      <c r="F84" s="96"/>
      <c r="G84" s="96"/>
      <c r="H84" s="96"/>
      <c r="I84" s="93"/>
      <c r="J84" s="94"/>
      <c r="K84" s="313">
        <v>0.05</v>
      </c>
      <c r="L84" s="849">
        <f>N78*K84</f>
        <v>4892.2746810207345</v>
      </c>
      <c r="M84" s="850"/>
      <c r="N84" s="57"/>
    </row>
    <row r="85" spans="1:14" ht="15.75" thickBot="1">
      <c r="B85" s="97" t="s">
        <v>1058</v>
      </c>
      <c r="C85" s="98"/>
      <c r="D85" s="98"/>
      <c r="E85" s="98"/>
      <c r="F85" s="98"/>
      <c r="G85" s="98"/>
      <c r="H85" s="98"/>
      <c r="I85" s="99"/>
      <c r="J85" s="100"/>
      <c r="K85" s="314">
        <v>0.05</v>
      </c>
      <c r="L85" s="851">
        <f>N78*K85</f>
        <v>4892.2746810207345</v>
      </c>
      <c r="M85" s="852"/>
      <c r="N85" s="57"/>
    </row>
    <row r="86" spans="1:14" ht="15.75" thickBot="1">
      <c r="B86" s="815" t="s">
        <v>1037</v>
      </c>
      <c r="C86" s="816"/>
      <c r="D86" s="816"/>
      <c r="E86" s="816"/>
      <c r="F86" s="816"/>
      <c r="G86" s="816"/>
      <c r="H86" s="816"/>
      <c r="I86" s="816"/>
      <c r="J86" s="816"/>
      <c r="K86" s="816"/>
      <c r="L86" s="816"/>
      <c r="M86" s="817"/>
      <c r="N86" s="58">
        <f>L83+L84+L85</f>
        <v>29353.648086124409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127199.14170653909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312</v>
      </c>
      <c r="B36" s="828" t="str">
        <f>VLOOKUP(A36,EQUIPOS!A6:D154,3,FALSE)</f>
        <v>Retroexcavadora sobre oruga, potencia 138 HP, balde de 1,5 m3.</v>
      </c>
      <c r="C36" s="829"/>
      <c r="D36" s="829"/>
      <c r="E36" s="829"/>
      <c r="F36" s="829"/>
      <c r="G36" s="829"/>
      <c r="H36" s="830"/>
      <c r="I36" s="276"/>
      <c r="J36" s="277"/>
      <c r="K36" s="278">
        <f>VLOOKUP(A36,EQUIPOS!A6:D161,4,FALSE)</f>
        <v>135000</v>
      </c>
      <c r="L36" s="279"/>
      <c r="M36" s="280">
        <v>2.5</v>
      </c>
      <c r="N36" s="281">
        <f>K36/M36</f>
        <v>54000</v>
      </c>
    </row>
    <row r="37" spans="1:14">
      <c r="A37" t="s">
        <v>180</v>
      </c>
      <c r="B37" s="828" t="str">
        <f>VLOOKUP(A37,EQUIPOS!A7:D154,3,FALSE)</f>
        <v>Compresor 120 HP, con martillo.</v>
      </c>
      <c r="C37" s="829"/>
      <c r="D37" s="829"/>
      <c r="E37" s="829"/>
      <c r="F37" s="829"/>
      <c r="G37" s="829"/>
      <c r="H37" s="830"/>
      <c r="I37" s="276"/>
      <c r="J37" s="277"/>
      <c r="K37" s="278">
        <f>VLOOKUP(A37,EQUIPOS!A7:D162,4,FALSE)</f>
        <v>75000</v>
      </c>
      <c r="L37" s="279"/>
      <c r="M37" s="280">
        <v>2.5</v>
      </c>
      <c r="N37" s="281">
        <f>K37/M37</f>
        <v>30000</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16176</v>
      </c>
      <c r="L38" s="279"/>
      <c r="M38" s="280">
        <v>2.5</v>
      </c>
      <c r="N38" s="281">
        <f>K38/M38</f>
        <v>6470.4</v>
      </c>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255.33500000000001</v>
      </c>
    </row>
    <row r="43" spans="1:14" ht="15.75" thickBot="1">
      <c r="B43" s="815" t="s">
        <v>1037</v>
      </c>
      <c r="C43" s="816"/>
      <c r="D43" s="816"/>
      <c r="E43" s="816"/>
      <c r="F43" s="816"/>
      <c r="G43" s="816"/>
      <c r="H43" s="816"/>
      <c r="I43" s="816"/>
      <c r="J43" s="816"/>
      <c r="K43" s="816"/>
      <c r="L43" s="816"/>
      <c r="M43" s="817"/>
      <c r="N43" s="105">
        <f>SUM(N36:N42)</f>
        <v>90725.735000000001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1515.1515151515152</v>
      </c>
      <c r="M59" s="820"/>
      <c r="N59" s="296">
        <f>K59*L59</f>
        <v>1515.1515151515152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1515.1515151515152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82811.351351351361</v>
      </c>
      <c r="J70" s="302">
        <v>185</v>
      </c>
      <c r="K70" s="303">
        <f>VLOOKUP(A70,'MANO DE OBRA'!A8:D99,4,FALSE)</f>
        <v>153201</v>
      </c>
      <c r="L70" s="56"/>
      <c r="M70" s="304">
        <v>20</v>
      </c>
      <c r="N70" s="305">
        <f>K70/M70</f>
        <v>7660.05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12766.75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105007.63651515152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21001.527303030307</v>
      </c>
      <c r="M83" s="850"/>
      <c r="N83" s="57"/>
    </row>
    <row r="84" spans="1:14">
      <c r="B84" s="95" t="s">
        <v>1057</v>
      </c>
      <c r="C84" s="96"/>
      <c r="D84" s="96"/>
      <c r="E84" s="96"/>
      <c r="F84" s="96"/>
      <c r="G84" s="96"/>
      <c r="H84" s="96"/>
      <c r="I84" s="93"/>
      <c r="J84" s="94"/>
      <c r="K84" s="313">
        <v>0.05</v>
      </c>
      <c r="L84" s="849">
        <f>N78*K84</f>
        <v>5250.3818257575767</v>
      </c>
      <c r="M84" s="850"/>
      <c r="N84" s="57"/>
    </row>
    <row r="85" spans="1:14" ht="15.75" thickBot="1">
      <c r="B85" s="97" t="s">
        <v>1058</v>
      </c>
      <c r="C85" s="98"/>
      <c r="D85" s="98"/>
      <c r="E85" s="98"/>
      <c r="F85" s="98"/>
      <c r="G85" s="98"/>
      <c r="H85" s="98"/>
      <c r="I85" s="99"/>
      <c r="J85" s="100"/>
      <c r="K85" s="314">
        <v>0.05</v>
      </c>
      <c r="L85" s="851">
        <f>N78*K85</f>
        <v>5250.3818257575767</v>
      </c>
      <c r="M85" s="852"/>
      <c r="N85" s="57"/>
    </row>
    <row r="86" spans="1:14" ht="15.75" thickBot="1">
      <c r="B86" s="815" t="s">
        <v>1037</v>
      </c>
      <c r="C86" s="816"/>
      <c r="D86" s="816"/>
      <c r="E86" s="816"/>
      <c r="F86" s="816"/>
      <c r="G86" s="816"/>
      <c r="H86" s="816"/>
      <c r="I86" s="816"/>
      <c r="J86" s="816"/>
      <c r="K86" s="816"/>
      <c r="L86" s="816"/>
      <c r="M86" s="817"/>
      <c r="N86" s="58">
        <f>L83+L84+L85</f>
        <v>31502.29095454546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136509.92746969697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312</v>
      </c>
      <c r="B36" s="828" t="str">
        <f>VLOOKUP(A36,EQUIPOS!A6:D154,3,FALSE)</f>
        <v>Retroexcavadora sobre oruga, potencia 138 HP, balde de 1,5 m3.</v>
      </c>
      <c r="C36" s="829"/>
      <c r="D36" s="829"/>
      <c r="E36" s="829"/>
      <c r="F36" s="829"/>
      <c r="G36" s="829"/>
      <c r="H36" s="830"/>
      <c r="I36" s="276"/>
      <c r="J36" s="277"/>
      <c r="K36" s="278">
        <f>VLOOKUP(A36,EQUIPOS!A6:D161,4,FALSE)</f>
        <v>135000</v>
      </c>
      <c r="L36" s="279"/>
      <c r="M36" s="280">
        <v>2.5</v>
      </c>
      <c r="N36" s="281">
        <f>K36/M36</f>
        <v>54000</v>
      </c>
    </row>
    <row r="37" spans="1:14">
      <c r="A37" t="s">
        <v>180</v>
      </c>
      <c r="B37" s="828" t="str">
        <f>VLOOKUP(A37,EQUIPOS!A7:D154,3,FALSE)</f>
        <v>Compresor 120 HP, con martillo.</v>
      </c>
      <c r="C37" s="829"/>
      <c r="D37" s="829"/>
      <c r="E37" s="829"/>
      <c r="F37" s="829"/>
      <c r="G37" s="829"/>
      <c r="H37" s="830"/>
      <c r="I37" s="276"/>
      <c r="J37" s="277"/>
      <c r="K37" s="278">
        <f>VLOOKUP(A37,EQUIPOS!A7:D162,4,FALSE)</f>
        <v>75000</v>
      </c>
      <c r="L37" s="279"/>
      <c r="M37" s="280">
        <v>2.5</v>
      </c>
      <c r="N37" s="281">
        <f>K37/M37</f>
        <v>30000</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16176</v>
      </c>
      <c r="L38" s="279"/>
      <c r="M38" s="280">
        <v>2.5</v>
      </c>
      <c r="N38" s="281">
        <f>K38/M38</f>
        <v>6470.4</v>
      </c>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204.268</v>
      </c>
    </row>
    <row r="43" spans="1:14" ht="15.75" thickBot="1">
      <c r="B43" s="815" t="s">
        <v>1037</v>
      </c>
      <c r="C43" s="816"/>
      <c r="D43" s="816"/>
      <c r="E43" s="816"/>
      <c r="F43" s="816"/>
      <c r="G43" s="816"/>
      <c r="H43" s="816"/>
      <c r="I43" s="816"/>
      <c r="J43" s="816"/>
      <c r="K43" s="816"/>
      <c r="L43" s="816"/>
      <c r="M43" s="817"/>
      <c r="N43" s="105">
        <f>SUM(N36:N42)</f>
        <v>90674.667999999991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19">
        <f>'900.2'!N78</f>
        <v>1515.1515151515152</v>
      </c>
      <c r="M59" s="820"/>
      <c r="N59" s="296">
        <f>K59*L59</f>
        <v>2121.212121212121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2121.212121212121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20</v>
      </c>
      <c r="N70" s="305">
        <f>K70/M70</f>
        <v>5106.7</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10213.4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103009.28012121211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20601.856024242425</v>
      </c>
      <c r="M83" s="850"/>
      <c r="N83" s="57"/>
    </row>
    <row r="84" spans="1:14">
      <c r="B84" s="95" t="s">
        <v>1057</v>
      </c>
      <c r="C84" s="96"/>
      <c r="D84" s="96"/>
      <c r="E84" s="96"/>
      <c r="F84" s="96"/>
      <c r="G84" s="96"/>
      <c r="H84" s="96"/>
      <c r="I84" s="93"/>
      <c r="J84" s="94"/>
      <c r="K84" s="313">
        <v>0.05</v>
      </c>
      <c r="L84" s="849">
        <f>N78*K84</f>
        <v>5150.4640060606062</v>
      </c>
      <c r="M84" s="850"/>
      <c r="N84" s="57"/>
    </row>
    <row r="85" spans="1:14" ht="15.75" thickBot="1">
      <c r="B85" s="97" t="s">
        <v>1058</v>
      </c>
      <c r="C85" s="98"/>
      <c r="D85" s="98"/>
      <c r="E85" s="98"/>
      <c r="F85" s="98"/>
      <c r="G85" s="98"/>
      <c r="H85" s="98"/>
      <c r="I85" s="99"/>
      <c r="J85" s="100"/>
      <c r="K85" s="314">
        <v>0.05</v>
      </c>
      <c r="L85" s="851">
        <f>N78*K85</f>
        <v>5150.4640060606062</v>
      </c>
      <c r="M85" s="852"/>
      <c r="N85" s="57"/>
    </row>
    <row r="86" spans="1:14" ht="15.75" thickBot="1">
      <c r="B86" s="815" t="s">
        <v>1037</v>
      </c>
      <c r="C86" s="816"/>
      <c r="D86" s="816"/>
      <c r="E86" s="816"/>
      <c r="F86" s="816"/>
      <c r="G86" s="816"/>
      <c r="H86" s="816"/>
      <c r="I86" s="816"/>
      <c r="J86" s="816"/>
      <c r="K86" s="816"/>
      <c r="L86" s="816"/>
      <c r="M86" s="817"/>
      <c r="N86" s="58">
        <f>L83+L84+L85</f>
        <v>30902.784036363639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133912.06415757575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102500</v>
      </c>
      <c r="L36" s="279"/>
      <c r="M36" s="280">
        <v>22</v>
      </c>
      <c r="N36" s="281">
        <f>K36/M36</f>
        <v>4659.090909090909</v>
      </c>
    </row>
    <row r="37" spans="1:14">
      <c r="A37" t="s">
        <v>180</v>
      </c>
      <c r="B37" s="828" t="str">
        <f>VLOOKUP(A37,EQUIPOS!A7:D154,3,FALSE)</f>
        <v>Compresor 120 HP, con martillo.</v>
      </c>
      <c r="C37" s="829"/>
      <c r="D37" s="829"/>
      <c r="E37" s="829"/>
      <c r="F37" s="829"/>
      <c r="G37" s="829"/>
      <c r="H37" s="830"/>
      <c r="I37" s="276"/>
      <c r="J37" s="277"/>
      <c r="K37" s="278">
        <f>VLOOKUP(A37,EQUIPOS!A7:D162,4,FALSE)</f>
        <v>75000</v>
      </c>
      <c r="L37" s="279"/>
      <c r="M37" s="280">
        <v>22</v>
      </c>
      <c r="N37" s="281">
        <f>K37/M37</f>
        <v>3409.090909090909</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23.212272727272726</v>
      </c>
    </row>
    <row r="43" spans="1:14" ht="15.75" thickBot="1">
      <c r="B43" s="815" t="s">
        <v>1037</v>
      </c>
      <c r="C43" s="816"/>
      <c r="D43" s="816"/>
      <c r="E43" s="816"/>
      <c r="F43" s="816"/>
      <c r="G43" s="816"/>
      <c r="H43" s="816"/>
      <c r="I43" s="816"/>
      <c r="J43" s="816"/>
      <c r="K43" s="816"/>
      <c r="L43" s="816"/>
      <c r="M43" s="817"/>
      <c r="N43" s="105">
        <f>SUM(N36:N42)</f>
        <v>8091.3940909090907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19">
        <f>'900.2'!N78</f>
        <v>1515.1515151515152</v>
      </c>
      <c r="M59" s="820"/>
      <c r="N59" s="296">
        <f>K59*L59</f>
        <v>636.36363636363637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636.36363636363637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1160.6136363636363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9888.3713636363627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1977.6742727272726</v>
      </c>
      <c r="M83" s="850"/>
      <c r="N83" s="57"/>
    </row>
    <row r="84" spans="1:14">
      <c r="B84" s="95" t="s">
        <v>1057</v>
      </c>
      <c r="C84" s="96"/>
      <c r="D84" s="96"/>
      <c r="E84" s="96"/>
      <c r="F84" s="96"/>
      <c r="G84" s="96"/>
      <c r="H84" s="96"/>
      <c r="I84" s="93"/>
      <c r="J84" s="94"/>
      <c r="K84" s="313">
        <v>0.05</v>
      </c>
      <c r="L84" s="849">
        <f>N78*K84</f>
        <v>494.41856818181816</v>
      </c>
      <c r="M84" s="850"/>
      <c r="N84" s="57"/>
    </row>
    <row r="85" spans="1:14" ht="15.75" thickBot="1">
      <c r="B85" s="97" t="s">
        <v>1058</v>
      </c>
      <c r="C85" s="98"/>
      <c r="D85" s="98"/>
      <c r="E85" s="98"/>
      <c r="F85" s="98"/>
      <c r="G85" s="98"/>
      <c r="H85" s="98"/>
      <c r="I85" s="99"/>
      <c r="J85" s="100"/>
      <c r="K85" s="314">
        <v>0.05</v>
      </c>
      <c r="L85" s="851">
        <f>N78*K85</f>
        <v>494.41856818181816</v>
      </c>
      <c r="M85" s="852"/>
      <c r="N85" s="57"/>
    </row>
    <row r="86" spans="1:14" ht="15.75" thickBot="1">
      <c r="B86" s="815" t="s">
        <v>1037</v>
      </c>
      <c r="C86" s="816"/>
      <c r="D86" s="816"/>
      <c r="E86" s="816"/>
      <c r="F86" s="816"/>
      <c r="G86" s="816"/>
      <c r="H86" s="816"/>
      <c r="I86" s="816"/>
      <c r="J86" s="816"/>
      <c r="K86" s="816"/>
      <c r="L86" s="816"/>
      <c r="M86" s="817"/>
      <c r="N86" s="58">
        <f>L83+L84+L85</f>
        <v>2966.5114090909087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12854.882772727271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102500</v>
      </c>
      <c r="L36" s="279"/>
      <c r="M36" s="280">
        <v>22</v>
      </c>
      <c r="N36" s="281">
        <f>K36/M36</f>
        <v>4659.090909090909</v>
      </c>
    </row>
    <row r="37" spans="1:14">
      <c r="A37" t="s">
        <v>180</v>
      </c>
      <c r="B37" s="828" t="str">
        <f>VLOOKUP(A37,EQUIPOS!A7:D154,3,FALSE)</f>
        <v>Compresor 120 HP, con martillo.</v>
      </c>
      <c r="C37" s="829"/>
      <c r="D37" s="829"/>
      <c r="E37" s="829"/>
      <c r="F37" s="829"/>
      <c r="G37" s="829"/>
      <c r="H37" s="830"/>
      <c r="I37" s="276"/>
      <c r="J37" s="277"/>
      <c r="K37" s="278">
        <f>VLOOKUP(A37,EQUIPOS!A7:D162,4,FALSE)</f>
        <v>75000</v>
      </c>
      <c r="L37" s="279"/>
      <c r="M37" s="280">
        <v>22</v>
      </c>
      <c r="N37" s="281">
        <f>K37/M37</f>
        <v>3409.090909090909</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23.212272727272726</v>
      </c>
    </row>
    <row r="43" spans="1:14" ht="15.75" thickBot="1">
      <c r="B43" s="815" t="s">
        <v>1037</v>
      </c>
      <c r="C43" s="816"/>
      <c r="D43" s="816"/>
      <c r="E43" s="816"/>
      <c r="F43" s="816"/>
      <c r="G43" s="816"/>
      <c r="H43" s="816"/>
      <c r="I43" s="816"/>
      <c r="J43" s="816"/>
      <c r="K43" s="816"/>
      <c r="L43" s="816"/>
      <c r="M43" s="817"/>
      <c r="N43" s="105">
        <f>SUM(N36:N42)</f>
        <v>8091.3940909090907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19">
        <f>'900.2'!N78</f>
        <v>1515.1515151515152</v>
      </c>
      <c r="M59" s="820"/>
      <c r="N59" s="296">
        <f>K59*L59</f>
        <v>318.18181818181819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318.18181818181819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1160.6136363636363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9570.1895454545447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1914.0379090909091</v>
      </c>
      <c r="M83" s="850"/>
      <c r="N83" s="57"/>
    </row>
    <row r="84" spans="1:14">
      <c r="B84" s="95" t="s">
        <v>1057</v>
      </c>
      <c r="C84" s="96"/>
      <c r="D84" s="96"/>
      <c r="E84" s="96"/>
      <c r="F84" s="96"/>
      <c r="G84" s="96"/>
      <c r="H84" s="96"/>
      <c r="I84" s="93"/>
      <c r="J84" s="94"/>
      <c r="K84" s="313">
        <v>0.05</v>
      </c>
      <c r="L84" s="849">
        <f>N78*K84</f>
        <v>478.50947727272728</v>
      </c>
      <c r="M84" s="850"/>
      <c r="N84" s="57"/>
    </row>
    <row r="85" spans="1:14" ht="15.75" thickBot="1">
      <c r="B85" s="97" t="s">
        <v>1058</v>
      </c>
      <c r="C85" s="98"/>
      <c r="D85" s="98"/>
      <c r="E85" s="98"/>
      <c r="F85" s="98"/>
      <c r="G85" s="98"/>
      <c r="H85" s="98"/>
      <c r="I85" s="99"/>
      <c r="J85" s="100"/>
      <c r="K85" s="314">
        <v>0.05</v>
      </c>
      <c r="L85" s="851">
        <f>N78*K85</f>
        <v>478.50947727272728</v>
      </c>
      <c r="M85" s="852"/>
      <c r="N85" s="57"/>
    </row>
    <row r="86" spans="1:14" ht="15.75" thickBot="1">
      <c r="B86" s="815" t="s">
        <v>1037</v>
      </c>
      <c r="C86" s="816"/>
      <c r="D86" s="816"/>
      <c r="E86" s="816"/>
      <c r="F86" s="816"/>
      <c r="G86" s="816"/>
      <c r="H86" s="816"/>
      <c r="I86" s="816"/>
      <c r="J86" s="816"/>
      <c r="K86" s="816"/>
      <c r="L86" s="816"/>
      <c r="M86" s="817"/>
      <c r="N86" s="58">
        <f>L83+L84+L85</f>
        <v>2871.0568636363632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12441.246409090909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180</v>
      </c>
      <c r="B36" s="828" t="str">
        <f>VLOOKUP(A36,EQUIPOS!A6:D154,3,FALSE)</f>
        <v>Compresor 120 HP, con martillo.</v>
      </c>
      <c r="C36" s="829"/>
      <c r="D36" s="829"/>
      <c r="E36" s="829"/>
      <c r="F36" s="829"/>
      <c r="G36" s="829"/>
      <c r="H36" s="830"/>
      <c r="I36" s="276"/>
      <c r="J36" s="277"/>
      <c r="K36" s="278">
        <f>VLOOKUP(A36,EQUIPOS!A6:D161,4,FALSE)</f>
        <v>75000</v>
      </c>
      <c r="L36" s="279"/>
      <c r="M36" s="280">
        <v>20</v>
      </c>
      <c r="N36" s="281">
        <f>K36/M36</f>
        <v>3750</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63.833750000000002</v>
      </c>
    </row>
    <row r="43" spans="1:14" ht="15.75" thickBot="1">
      <c r="B43" s="815" t="s">
        <v>1037</v>
      </c>
      <c r="C43" s="816"/>
      <c r="D43" s="816"/>
      <c r="E43" s="816"/>
      <c r="F43" s="816"/>
      <c r="G43" s="816"/>
      <c r="H43" s="816"/>
      <c r="I43" s="816"/>
      <c r="J43" s="816"/>
      <c r="K43" s="816"/>
      <c r="L43" s="816"/>
      <c r="M43" s="817"/>
      <c r="N43" s="105">
        <f>SUM(N36:N42)</f>
        <v>3813.8337499999998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19">
        <f>'900.2'!N78</f>
        <v>1515.1515151515152</v>
      </c>
      <c r="M59" s="820"/>
      <c r="N59" s="296">
        <f>K59*L59</f>
        <v>121.21212121212122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121.21212121212122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160</v>
      </c>
      <c r="N70" s="305">
        <f>K70/M70</f>
        <v>638.33749999999998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638.33749999999998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4573.3833712121204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914.67667424242416</v>
      </c>
      <c r="M83" s="850"/>
      <c r="N83" s="57"/>
    </row>
    <row r="84" spans="1:14">
      <c r="B84" s="95" t="s">
        <v>1057</v>
      </c>
      <c r="C84" s="96"/>
      <c r="D84" s="96"/>
      <c r="E84" s="96"/>
      <c r="F84" s="96"/>
      <c r="G84" s="96"/>
      <c r="H84" s="96"/>
      <c r="I84" s="93"/>
      <c r="J84" s="94"/>
      <c r="K84" s="313">
        <v>0.05</v>
      </c>
      <c r="L84" s="849">
        <f>N78*K84</f>
        <v>228.66916856060604</v>
      </c>
      <c r="M84" s="850"/>
      <c r="N84" s="57"/>
    </row>
    <row r="85" spans="1:14" ht="15.75" thickBot="1">
      <c r="B85" s="97" t="s">
        <v>1058</v>
      </c>
      <c r="C85" s="98"/>
      <c r="D85" s="98"/>
      <c r="E85" s="98"/>
      <c r="F85" s="98"/>
      <c r="G85" s="98"/>
      <c r="H85" s="98"/>
      <c r="I85" s="99"/>
      <c r="J85" s="100"/>
      <c r="K85" s="314">
        <v>0.05</v>
      </c>
      <c r="L85" s="851">
        <f>N78*K85</f>
        <v>228.66916856060604</v>
      </c>
      <c r="M85" s="852"/>
      <c r="N85" s="57"/>
    </row>
    <row r="86" spans="1:14" ht="15.75" thickBot="1">
      <c r="B86" s="815" t="s">
        <v>1037</v>
      </c>
      <c r="C86" s="816"/>
      <c r="D86" s="816"/>
      <c r="E86" s="816"/>
      <c r="F86" s="816"/>
      <c r="G86" s="816"/>
      <c r="H86" s="816"/>
      <c r="I86" s="816"/>
      <c r="J86" s="816"/>
      <c r="K86" s="816"/>
      <c r="L86" s="816"/>
      <c r="M86" s="817"/>
      <c r="N86" s="58">
        <f>L83+L84+L85</f>
        <v>1372.0150113636362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5945.3983825757568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195</v>
      </c>
      <c r="B36" s="828" t="str">
        <f>VLOOKUP(A36,EQUIPOS!A6:D154,3,FALSE)</f>
        <v xml:space="preserve">Equipo de oxicorte, Capacidad de corte: hasta 6´´ (152mm) </v>
      </c>
      <c r="C36" s="829"/>
      <c r="D36" s="829"/>
      <c r="E36" s="829"/>
      <c r="F36" s="829"/>
      <c r="G36" s="829"/>
      <c r="H36" s="830"/>
      <c r="I36" s="276"/>
      <c r="J36" s="277"/>
      <c r="K36" s="278">
        <f>VLOOKUP(A36,EQUIPOS!A6:D161,4,FALSE)</f>
        <v>16176</v>
      </c>
      <c r="L36" s="279"/>
      <c r="M36" s="280">
        <v>321</v>
      </c>
      <c r="N36" s="281">
        <f>K36/M36</f>
        <v>50.392523364485982</v>
      </c>
    </row>
    <row r="37" spans="1:14">
      <c r="A37" t="s">
        <v>248</v>
      </c>
      <c r="B37" s="828" t="str">
        <f>VLOOKUP(A37,EQUIPOS!A7:D154,3,FALSE)</f>
        <v>Grúa telescópica de 50 Ton.</v>
      </c>
      <c r="C37" s="829"/>
      <c r="D37" s="829"/>
      <c r="E37" s="829"/>
      <c r="F37" s="829"/>
      <c r="G37" s="829"/>
      <c r="H37" s="830"/>
      <c r="I37" s="276"/>
      <c r="J37" s="277"/>
      <c r="K37" s="278">
        <f>VLOOKUP(A37,EQUIPOS!A7:D162,4,FALSE)</f>
        <v>253897</v>
      </c>
      <c r="L37" s="279"/>
      <c r="M37" s="280">
        <v>321</v>
      </c>
      <c r="N37" s="281">
        <f>K37/M37</f>
        <v>790.95638629283485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15.908722741433023</v>
      </c>
    </row>
    <row r="43" spans="1:14" ht="15.75" thickBot="1">
      <c r="B43" s="815" t="s">
        <v>1037</v>
      </c>
      <c r="C43" s="816"/>
      <c r="D43" s="816"/>
      <c r="E43" s="816"/>
      <c r="F43" s="816"/>
      <c r="G43" s="816"/>
      <c r="H43" s="816"/>
      <c r="I43" s="816"/>
      <c r="J43" s="816"/>
      <c r="K43" s="816"/>
      <c r="L43" s="816"/>
      <c r="M43" s="817"/>
      <c r="N43" s="105">
        <f>SUM(N36:N42)</f>
        <v>857.25763239875391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19">
        <f>VLOOKUP(A59,TRANSPORTE!A5:D120,4,FALSE)</f>
        <v>0</v>
      </c>
      <c r="M59" s="820"/>
      <c r="N59" s="296">
        <f>K59*L59</f>
        <v>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19</v>
      </c>
      <c r="B70" s="55" t="str">
        <f>VLOOKUP(A70,'MANO DE OBRA'!A8:D68,3,FALSE)</f>
        <v>Obrero (8)</v>
      </c>
      <c r="C70" s="53"/>
      <c r="D70" s="53"/>
      <c r="E70" s="53"/>
      <c r="F70" s="53"/>
      <c r="G70" s="53"/>
      <c r="H70" s="53"/>
      <c r="I70" s="301">
        <f>K70/J70*100</f>
        <v>220830.2702702703</v>
      </c>
      <c r="J70" s="302">
        <v>185</v>
      </c>
      <c r="K70" s="303">
        <f>VLOOKUP(A70,'MANO DE OBRA'!A8:D99,4,FALSE)</f>
        <v>408536</v>
      </c>
      <c r="L70" s="56"/>
      <c r="M70" s="304">
        <v>2568</v>
      </c>
      <c r="N70" s="305">
        <f>K70/M70</f>
        <v>159.08722741433021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159.08722741433021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1016.3448598130841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203.26897196261683</v>
      </c>
      <c r="M83" s="850"/>
      <c r="N83" s="57"/>
    </row>
    <row r="84" spans="1:14">
      <c r="B84" s="95" t="s">
        <v>1057</v>
      </c>
      <c r="C84" s="96"/>
      <c r="D84" s="96"/>
      <c r="E84" s="96"/>
      <c r="F84" s="96"/>
      <c r="G84" s="96"/>
      <c r="H84" s="96"/>
      <c r="I84" s="93"/>
      <c r="J84" s="94"/>
      <c r="K84" s="313">
        <v>0.05</v>
      </c>
      <c r="L84" s="849">
        <f>N78*K84</f>
        <v>50.817242990654208</v>
      </c>
      <c r="M84" s="850"/>
      <c r="N84" s="57"/>
    </row>
    <row r="85" spans="1:14" ht="15.75" thickBot="1">
      <c r="B85" s="97" t="s">
        <v>1058</v>
      </c>
      <c r="C85" s="98"/>
      <c r="D85" s="98"/>
      <c r="E85" s="98"/>
      <c r="F85" s="98"/>
      <c r="G85" s="98"/>
      <c r="H85" s="98"/>
      <c r="I85" s="99"/>
      <c r="J85" s="100"/>
      <c r="K85" s="314">
        <v>0.05</v>
      </c>
      <c r="L85" s="851">
        <f>N78*K85</f>
        <v>50.817242990654208</v>
      </c>
      <c r="M85" s="852"/>
      <c r="N85" s="57"/>
    </row>
    <row r="86" spans="1:14" ht="15.75" thickBot="1">
      <c r="B86" s="815" t="s">
        <v>1037</v>
      </c>
      <c r="C86" s="816"/>
      <c r="D86" s="816"/>
      <c r="E86" s="816"/>
      <c r="F86" s="816"/>
      <c r="G86" s="816"/>
      <c r="H86" s="816"/>
      <c r="I86" s="816"/>
      <c r="J86" s="816"/>
      <c r="K86" s="816"/>
      <c r="L86" s="816"/>
      <c r="M86" s="817"/>
      <c r="N86" s="58">
        <f>L83+L84+L85</f>
        <v>304.90345794392528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1321.2483177570093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273</v>
      </c>
      <c r="B36" s="828" t="str">
        <f>VLOOKUP(A36,EQUIPOS!A6:D154,3,FALSE)</f>
        <v>Motosierra, 93.6 cm3 - 7.1 HP, 45-90 cm - 7.9 kg</v>
      </c>
      <c r="C36" s="829"/>
      <c r="D36" s="829"/>
      <c r="E36" s="829"/>
      <c r="F36" s="829"/>
      <c r="G36" s="829"/>
      <c r="H36" s="830"/>
      <c r="I36" s="276"/>
      <c r="J36" s="277"/>
      <c r="K36" s="278">
        <f>VLOOKUP(A36,EQUIPOS!A6:D161,4,FALSE)</f>
        <v>7294</v>
      </c>
      <c r="L36" s="279"/>
      <c r="M36" s="280">
        <v>3</v>
      </c>
      <c r="N36" s="281">
        <f>K36/M36</f>
        <v>2431.3333333333335</v>
      </c>
    </row>
    <row r="37" spans="1:14">
      <c r="A37" s="214" t="s">
        <v>312</v>
      </c>
      <c r="B37" s="828" t="str">
        <f>VLOOKUP(A37,EQUIPOS!A7:D154,3,FALSE)</f>
        <v>Retroexcavadora sobre oruga, potencia 138 HP, balde de 1,5 m3.</v>
      </c>
      <c r="C37" s="829"/>
      <c r="D37" s="829"/>
      <c r="E37" s="829"/>
      <c r="F37" s="829"/>
      <c r="G37" s="829"/>
      <c r="H37" s="830"/>
      <c r="I37" s="276"/>
      <c r="J37" s="277"/>
      <c r="K37" s="278">
        <f>VLOOKUP(A37,EQUIPOS!A7:D162,4,FALSE)</f>
        <v>135000</v>
      </c>
      <c r="L37" s="279"/>
      <c r="M37" s="280">
        <v>3</v>
      </c>
      <c r="N37" s="281">
        <f>K37/M37</f>
        <v>45000</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638.33750000000009</v>
      </c>
    </row>
    <row r="43" spans="1:14" ht="15.75" thickBot="1">
      <c r="B43" s="815" t="s">
        <v>1037</v>
      </c>
      <c r="C43" s="816"/>
      <c r="D43" s="816"/>
      <c r="E43" s="816"/>
      <c r="F43" s="816"/>
      <c r="G43" s="816"/>
      <c r="H43" s="816"/>
      <c r="I43" s="816"/>
      <c r="J43" s="816"/>
      <c r="K43" s="816"/>
      <c r="L43" s="816"/>
      <c r="M43" s="817"/>
      <c r="N43" s="105">
        <f>SUM(N36:N42)</f>
        <v>48069.670833333337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19">
        <f>VLOOKUP(A59,TRANSPORTE!A5:D94,4,FALSE)</f>
        <v>660</v>
      </c>
      <c r="M59" s="820"/>
      <c r="N59" s="296">
        <f>K59*L59</f>
        <v>3960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3960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v>
      </c>
      <c r="N70" s="305">
        <f>K70/M70</f>
        <v>4255.583333333333</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24</v>
      </c>
      <c r="N71" s="305">
        <f>K71/M71</f>
        <v>8511.1666666666661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12766.75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64796.420833333337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12959.284166666668</v>
      </c>
      <c r="M83" s="850"/>
      <c r="N83" s="57"/>
    </row>
    <row r="84" spans="1:14">
      <c r="B84" s="95" t="s">
        <v>1057</v>
      </c>
      <c r="C84" s="96"/>
      <c r="D84" s="96"/>
      <c r="E84" s="96"/>
      <c r="F84" s="96"/>
      <c r="G84" s="96"/>
      <c r="H84" s="96"/>
      <c r="I84" s="93"/>
      <c r="J84" s="94"/>
      <c r="K84" s="313">
        <v>0.05</v>
      </c>
      <c r="L84" s="849">
        <f>N78*K84</f>
        <v>3239.821041666667</v>
      </c>
      <c r="M84" s="850"/>
      <c r="N84" s="57"/>
    </row>
    <row r="85" spans="1:14" ht="15.75" thickBot="1">
      <c r="B85" s="97" t="s">
        <v>1058</v>
      </c>
      <c r="C85" s="98"/>
      <c r="D85" s="98"/>
      <c r="E85" s="98"/>
      <c r="F85" s="98"/>
      <c r="G85" s="98"/>
      <c r="H85" s="98"/>
      <c r="I85" s="99"/>
      <c r="J85" s="100"/>
      <c r="K85" s="314">
        <v>0.05</v>
      </c>
      <c r="L85" s="851">
        <f>N78*K85</f>
        <v>3239.821041666667</v>
      </c>
      <c r="M85" s="852"/>
      <c r="N85" s="57"/>
    </row>
    <row r="86" spans="1:14" ht="15.75" thickBot="1">
      <c r="B86" s="815" t="s">
        <v>1037</v>
      </c>
      <c r="C86" s="816"/>
      <c r="D86" s="816"/>
      <c r="E86" s="816"/>
      <c r="F86" s="816"/>
      <c r="G86" s="816"/>
      <c r="H86" s="816"/>
      <c r="I86" s="816"/>
      <c r="J86" s="816"/>
      <c r="K86" s="816"/>
      <c r="L86" s="816"/>
      <c r="M86" s="817"/>
      <c r="N86" s="58">
        <f>L83+L84+L85</f>
        <v>19438.92625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84235.347083333341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7.7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195</v>
      </c>
      <c r="B36" s="828" t="str">
        <f>VLOOKUP(A36,EQUIPOS!A6:D154,3,FALSE)</f>
        <v xml:space="preserve">Equipo de oxicorte, Capacidad de corte: hasta 6´´ (152mm) </v>
      </c>
      <c r="C36" s="829"/>
      <c r="D36" s="829"/>
      <c r="E36" s="829"/>
      <c r="F36" s="829"/>
      <c r="G36" s="829"/>
      <c r="H36" s="830"/>
      <c r="I36" s="276"/>
      <c r="J36" s="277"/>
      <c r="K36" s="278">
        <f>VLOOKUP(A36,EQUIPOS!A6:D161,4,FALSE)</f>
        <v>16176</v>
      </c>
      <c r="L36" s="279"/>
      <c r="M36" s="280">
        <v>4</v>
      </c>
      <c r="N36" s="281">
        <f>K36/M36</f>
        <v>4044</v>
      </c>
    </row>
    <row r="37" spans="1:14">
      <c r="A37" s="114" t="s">
        <v>248</v>
      </c>
      <c r="B37" s="828" t="str">
        <f>VLOOKUP(A37,EQUIPOS!A7:D154,3,FALSE)</f>
        <v>Grúa telescópica de 50 Ton.</v>
      </c>
      <c r="C37" s="829"/>
      <c r="D37" s="829"/>
      <c r="E37" s="829"/>
      <c r="F37" s="829"/>
      <c r="G37" s="829"/>
      <c r="H37" s="830"/>
      <c r="I37" s="276"/>
      <c r="J37" s="277"/>
      <c r="K37" s="278">
        <f>VLOOKUP(A37,EQUIPOS!A7:D162,4,FALSE)</f>
        <v>253897</v>
      </c>
      <c r="L37" s="279"/>
      <c r="M37" s="280">
        <v>4</v>
      </c>
      <c r="N37" s="281">
        <f>K37/M37</f>
        <v>63474.25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957.50625000000002</v>
      </c>
    </row>
    <row r="43" spans="1:14" ht="15.75" thickBot="1">
      <c r="B43" s="815" t="s">
        <v>1037</v>
      </c>
      <c r="C43" s="816"/>
      <c r="D43" s="816"/>
      <c r="E43" s="816"/>
      <c r="F43" s="816"/>
      <c r="G43" s="816"/>
      <c r="H43" s="816"/>
      <c r="I43" s="816"/>
      <c r="J43" s="816"/>
      <c r="K43" s="816"/>
      <c r="L43" s="816"/>
      <c r="M43" s="817"/>
      <c r="N43" s="105">
        <f>SUM(N36:N42)</f>
        <v>68475.756250000006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19">
        <f>VLOOKUP(A59,TRANSPORTE!A5:D117,4,FALSE)</f>
        <v>0</v>
      </c>
      <c r="M59" s="820"/>
      <c r="N59" s="296">
        <f>K59*L59</f>
        <v>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32</v>
      </c>
      <c r="N71" s="305">
        <f>K71/M71</f>
        <v>6383.375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9575.0625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78050.818750000006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15610.163750000002</v>
      </c>
      <c r="M83" s="850"/>
      <c r="N83" s="57"/>
    </row>
    <row r="84" spans="1:14">
      <c r="B84" s="95" t="s">
        <v>1057</v>
      </c>
      <c r="C84" s="96"/>
      <c r="D84" s="96"/>
      <c r="E84" s="96"/>
      <c r="F84" s="96"/>
      <c r="G84" s="96"/>
      <c r="H84" s="96"/>
      <c r="I84" s="93"/>
      <c r="J84" s="94"/>
      <c r="K84" s="313">
        <v>0.05</v>
      </c>
      <c r="L84" s="849">
        <f>N78*K84</f>
        <v>3902.5409375000004</v>
      </c>
      <c r="M84" s="850"/>
      <c r="N84" s="57"/>
    </row>
    <row r="85" spans="1:14" ht="15.75" thickBot="1">
      <c r="B85" s="97" t="s">
        <v>1058</v>
      </c>
      <c r="C85" s="98"/>
      <c r="D85" s="98"/>
      <c r="E85" s="98"/>
      <c r="F85" s="98"/>
      <c r="G85" s="98"/>
      <c r="H85" s="98"/>
      <c r="I85" s="99"/>
      <c r="J85" s="100"/>
      <c r="K85" s="314">
        <v>0.05</v>
      </c>
      <c r="L85" s="851">
        <f>N78*K85</f>
        <v>3902.5409375000004</v>
      </c>
      <c r="M85" s="852"/>
      <c r="N85" s="57"/>
    </row>
    <row r="86" spans="1:14" ht="15.75" thickBot="1">
      <c r="B86" s="815" t="s">
        <v>1037</v>
      </c>
      <c r="C86" s="816"/>
      <c r="D86" s="816"/>
      <c r="E86" s="816"/>
      <c r="F86" s="816"/>
      <c r="G86" s="816"/>
      <c r="H86" s="816"/>
      <c r="I86" s="816"/>
      <c r="J86" s="816"/>
      <c r="K86" s="816"/>
      <c r="L86" s="816"/>
      <c r="M86" s="817"/>
      <c r="N86" s="58">
        <f>L83+L84+L85</f>
        <v>23415.245625000003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101466.06437500002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307</v>
      </c>
      <c r="B36" s="828" t="str">
        <f>VLOOKUP(A36,EQUIPOS!A6:D154,3,FALSE)</f>
        <v>Retroexcavadora, Potencia en el Volante 78 HP 2200 RPM</v>
      </c>
      <c r="C36" s="829"/>
      <c r="D36" s="829"/>
      <c r="E36" s="829"/>
      <c r="F36" s="829"/>
      <c r="G36" s="829"/>
      <c r="H36" s="830"/>
      <c r="I36" s="276"/>
      <c r="J36" s="277"/>
      <c r="K36" s="278">
        <f>VLOOKUP(A36,EQUIPOS!A6:D161,4,FALSE)</f>
        <v>112175</v>
      </c>
      <c r="L36" s="279"/>
      <c r="M36" s="280">
        <v>5</v>
      </c>
      <c r="N36" s="281">
        <f>K36/M36</f>
        <v>22435</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102.134</v>
      </c>
    </row>
    <row r="43" spans="1:14" ht="15.75" thickBot="1">
      <c r="B43" s="815" t="s">
        <v>1037</v>
      </c>
      <c r="C43" s="816"/>
      <c r="D43" s="816"/>
      <c r="E43" s="816"/>
      <c r="F43" s="816"/>
      <c r="G43" s="816"/>
      <c r="H43" s="816"/>
      <c r="I43" s="816"/>
      <c r="J43" s="816"/>
      <c r="K43" s="816"/>
      <c r="L43" s="816"/>
      <c r="M43" s="817"/>
      <c r="N43" s="105">
        <f>SUM(N36:N42)</f>
        <v>22537.133999999998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19">
        <f>VLOOKUP(A59,TRANSPORTE!A5:D94,4,FALSE)</f>
        <v>660</v>
      </c>
      <c r="M59" s="820"/>
      <c r="N59" s="296">
        <f>K59*L59</f>
        <v>463.32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463.32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v>
      </c>
      <c r="N70" s="305">
        <f>K70/M70</f>
        <v>2553.35</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40</v>
      </c>
      <c r="N71" s="305">
        <f>K71/M71</f>
        <v>2553.35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5106.7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28107.153999999999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5621.4308000000001</v>
      </c>
      <c r="M83" s="850"/>
      <c r="N83" s="57"/>
    </row>
    <row r="84" spans="1:14">
      <c r="B84" s="95" t="s">
        <v>1057</v>
      </c>
      <c r="C84" s="96"/>
      <c r="D84" s="96"/>
      <c r="E84" s="96"/>
      <c r="F84" s="96"/>
      <c r="G84" s="96"/>
      <c r="H84" s="96"/>
      <c r="I84" s="93"/>
      <c r="J84" s="94"/>
      <c r="K84" s="313">
        <v>0.05</v>
      </c>
      <c r="L84" s="849">
        <f>N78*K84</f>
        <v>1405.3577</v>
      </c>
      <c r="M84" s="850"/>
      <c r="N84" s="57"/>
    </row>
    <row r="85" spans="1:14" ht="15.75" thickBot="1">
      <c r="B85" s="97" t="s">
        <v>1058</v>
      </c>
      <c r="C85" s="98"/>
      <c r="D85" s="98"/>
      <c r="E85" s="98"/>
      <c r="F85" s="98"/>
      <c r="G85" s="98"/>
      <c r="H85" s="98"/>
      <c r="I85" s="99"/>
      <c r="J85" s="100"/>
      <c r="K85" s="314">
        <v>0.05</v>
      </c>
      <c r="L85" s="851">
        <f>N78*K85</f>
        <v>1405.3577</v>
      </c>
      <c r="M85" s="852"/>
      <c r="N85" s="57"/>
    </row>
    <row r="86" spans="1:14" ht="15.75" thickBot="1">
      <c r="B86" s="815" t="s">
        <v>1037</v>
      </c>
      <c r="C86" s="816"/>
      <c r="D86" s="816"/>
      <c r="E86" s="816"/>
      <c r="F86" s="816"/>
      <c r="G86" s="816"/>
      <c r="H86" s="816"/>
      <c r="I86" s="816"/>
      <c r="J86" s="816"/>
      <c r="K86" s="816"/>
      <c r="L86" s="816"/>
      <c r="M86" s="817"/>
      <c r="N86" s="58">
        <f>L83+L84+L85</f>
        <v>8432.146200000001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36539.300199999998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307</v>
      </c>
      <c r="B36" s="828" t="str">
        <f>VLOOKUP(A36,EQUIPOS!A6:D154,3,FALSE)</f>
        <v>Retroexcavadora, Potencia en el Volante 78 HP 2200 RPM</v>
      </c>
      <c r="C36" s="829"/>
      <c r="D36" s="829"/>
      <c r="E36" s="829"/>
      <c r="F36" s="829"/>
      <c r="G36" s="829"/>
      <c r="H36" s="830"/>
      <c r="I36" s="276"/>
      <c r="J36" s="277"/>
      <c r="K36" s="278">
        <f>VLOOKUP(A36,EQUIPOS!A6:D161,4,FALSE)</f>
        <v>112175</v>
      </c>
      <c r="L36" s="279"/>
      <c r="M36" s="280">
        <v>4</v>
      </c>
      <c r="N36" s="281">
        <f>K36/M36</f>
        <v>28043.75</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63.833750000000002</v>
      </c>
    </row>
    <row r="43" spans="1:14" ht="15.75" thickBot="1">
      <c r="B43" s="815" t="s">
        <v>1037</v>
      </c>
      <c r="C43" s="816"/>
      <c r="D43" s="816"/>
      <c r="E43" s="816"/>
      <c r="F43" s="816"/>
      <c r="G43" s="816"/>
      <c r="H43" s="816"/>
      <c r="I43" s="816"/>
      <c r="J43" s="816"/>
      <c r="K43" s="816"/>
      <c r="L43" s="816"/>
      <c r="M43" s="817"/>
      <c r="N43" s="105">
        <f>SUM(N36:N42)</f>
        <v>28107.583750000002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19">
        <f>VLOOKUP(A59,TRANSPORTE!A5:D94,4,FALSE)</f>
        <v>660</v>
      </c>
      <c r="M59" s="820"/>
      <c r="N59" s="296">
        <f>K59*L59</f>
        <v>1999.8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3191.6875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33299.071250000001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6659.8142500000004</v>
      </c>
      <c r="M83" s="850"/>
      <c r="N83" s="57"/>
    </row>
    <row r="84" spans="1:14">
      <c r="B84" s="95" t="s">
        <v>1057</v>
      </c>
      <c r="C84" s="96"/>
      <c r="D84" s="96"/>
      <c r="E84" s="96"/>
      <c r="F84" s="96"/>
      <c r="G84" s="96"/>
      <c r="H84" s="96"/>
      <c r="I84" s="93"/>
      <c r="J84" s="94"/>
      <c r="K84" s="313">
        <v>0.05</v>
      </c>
      <c r="L84" s="849">
        <f>N78*K84</f>
        <v>1664.9535625000001</v>
      </c>
      <c r="M84" s="850"/>
      <c r="N84" s="57"/>
    </row>
    <row r="85" spans="1:14" ht="15.75" thickBot="1">
      <c r="B85" s="97" t="s">
        <v>1058</v>
      </c>
      <c r="C85" s="98"/>
      <c r="D85" s="98"/>
      <c r="E85" s="98"/>
      <c r="F85" s="98"/>
      <c r="G85" s="98"/>
      <c r="H85" s="98"/>
      <c r="I85" s="99"/>
      <c r="J85" s="100"/>
      <c r="K85" s="314">
        <v>0.05</v>
      </c>
      <c r="L85" s="851">
        <f>N78*K85</f>
        <v>1664.9535625000001</v>
      </c>
      <c r="M85" s="852"/>
      <c r="N85" s="57"/>
    </row>
    <row r="86" spans="1:14" ht="15.75" thickBot="1">
      <c r="B86" s="815" t="s">
        <v>1037</v>
      </c>
      <c r="C86" s="816"/>
      <c r="D86" s="816"/>
      <c r="E86" s="816"/>
      <c r="F86" s="816"/>
      <c r="G86" s="816"/>
      <c r="H86" s="816"/>
      <c r="I86" s="816"/>
      <c r="J86" s="816"/>
      <c r="K86" s="816"/>
      <c r="L86" s="816"/>
      <c r="M86" s="817"/>
      <c r="N86" s="58">
        <f>L83+L84+L85</f>
        <v>9989.721375000001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43288.792625000002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c r="B36" s="828"/>
      <c r="C36" s="829"/>
      <c r="D36" s="829"/>
      <c r="E36" s="829"/>
      <c r="F36" s="829"/>
      <c r="G36" s="829"/>
      <c r="H36" s="830"/>
      <c r="I36" s="276"/>
      <c r="J36" s="277"/>
      <c r="K36" s="278"/>
      <c r="L36" s="279"/>
      <c r="M36" s="280"/>
      <c r="N36" s="281"/>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136.17866666666666</v>
      </c>
    </row>
    <row r="43" spans="1:14" ht="15.75" thickBot="1">
      <c r="B43" s="815" t="s">
        <v>1037</v>
      </c>
      <c r="C43" s="816"/>
      <c r="D43" s="816"/>
      <c r="E43" s="816"/>
      <c r="F43" s="816"/>
      <c r="G43" s="816"/>
      <c r="H43" s="816"/>
      <c r="I43" s="816"/>
      <c r="J43" s="816"/>
      <c r="K43" s="816"/>
      <c r="L43" s="816"/>
      <c r="M43" s="817"/>
      <c r="N43" s="105">
        <f>SUM(N36:N42)</f>
        <v>136.17866666666666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0"/>
      <c r="C53" s="811"/>
      <c r="D53" s="811"/>
      <c r="E53" s="811"/>
      <c r="F53" s="811"/>
      <c r="G53" s="811"/>
      <c r="H53" s="811"/>
      <c r="I53" s="812"/>
      <c r="J53" s="48"/>
      <c r="K53" s="50"/>
      <c r="L53" s="813"/>
      <c r="M53" s="814"/>
      <c r="N53" s="51"/>
    </row>
    <row r="54" spans="2:14" ht="15.7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150</v>
      </c>
      <c r="N70" s="305">
        <f>K70/M70</f>
        <v>1361.7866666666666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1361.7866666666666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1497.9653333333333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299.59306666666669</v>
      </c>
      <c r="M83" s="850"/>
      <c r="N83" s="57"/>
    </row>
    <row r="84" spans="1:14">
      <c r="B84" s="95" t="s">
        <v>1057</v>
      </c>
      <c r="C84" s="96"/>
      <c r="D84" s="96"/>
      <c r="E84" s="96"/>
      <c r="F84" s="96"/>
      <c r="G84" s="96"/>
      <c r="H84" s="96"/>
      <c r="I84" s="93"/>
      <c r="J84" s="94"/>
      <c r="K84" s="313">
        <v>0.05</v>
      </c>
      <c r="L84" s="849">
        <f>N78*K84</f>
        <v>74.898266666666672</v>
      </c>
      <c r="M84" s="850"/>
      <c r="N84" s="57"/>
    </row>
    <row r="85" spans="1:14" ht="15.75" thickBot="1">
      <c r="B85" s="97" t="s">
        <v>1058</v>
      </c>
      <c r="C85" s="98"/>
      <c r="D85" s="98"/>
      <c r="E85" s="98"/>
      <c r="F85" s="98"/>
      <c r="G85" s="98"/>
      <c r="H85" s="98"/>
      <c r="I85" s="99"/>
      <c r="J85" s="100"/>
      <c r="K85" s="314">
        <v>0.05</v>
      </c>
      <c r="L85" s="851">
        <f>N78*K85</f>
        <v>74.898266666666672</v>
      </c>
      <c r="M85" s="852"/>
      <c r="N85" s="57"/>
    </row>
    <row r="86" spans="1:14" ht="15.75" thickBot="1">
      <c r="B86" s="815" t="s">
        <v>1037</v>
      </c>
      <c r="C86" s="816"/>
      <c r="D86" s="816"/>
      <c r="E86" s="816"/>
      <c r="F86" s="816"/>
      <c r="G86" s="816"/>
      <c r="H86" s="816"/>
      <c r="I86" s="816"/>
      <c r="J86" s="816"/>
      <c r="K86" s="816"/>
      <c r="L86" s="816"/>
      <c r="M86" s="817"/>
      <c r="N86" s="58">
        <f>L83+L84+L85</f>
        <v>449.38960000000009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1947.3549333333335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310</v>
      </c>
      <c r="B36" s="828" t="str">
        <f>VLOOKUP(A36,EQUIPOS!A6:D154,3,FALSE)</f>
        <v>Retroexcavadora A25C</v>
      </c>
      <c r="C36" s="829"/>
      <c r="D36" s="829"/>
      <c r="E36" s="829"/>
      <c r="F36" s="829"/>
      <c r="G36" s="829"/>
      <c r="H36" s="830"/>
      <c r="I36" s="276"/>
      <c r="J36" s="277"/>
      <c r="K36" s="278">
        <f>VLOOKUP(A36,EQUIPOS!A6:D163,4,FALSE)</f>
        <v>118625</v>
      </c>
      <c r="L36" s="279"/>
      <c r="M36" s="280">
        <v>3</v>
      </c>
      <c r="N36" s="281">
        <f>K36/M36</f>
        <v>39541.666666666664</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85.111666666666665</v>
      </c>
    </row>
    <row r="43" spans="1:14" ht="15.75" thickBot="1">
      <c r="B43" s="815" t="s">
        <v>1037</v>
      </c>
      <c r="C43" s="816"/>
      <c r="D43" s="816"/>
      <c r="E43" s="816"/>
      <c r="F43" s="816"/>
      <c r="G43" s="816"/>
      <c r="H43" s="816"/>
      <c r="I43" s="816"/>
      <c r="J43" s="816"/>
      <c r="K43" s="816"/>
      <c r="L43" s="816"/>
      <c r="M43" s="817"/>
      <c r="N43" s="105">
        <f>SUM(N36:N42)</f>
        <v>39626.778333333328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19">
        <f>VLOOKUP(A59,TRANSPORTE!A6:D117,4,FALSE)</f>
        <v>863</v>
      </c>
      <c r="M59" s="820"/>
      <c r="N59" s="296">
        <f>K59*L59</f>
        <v>1467.1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1467.1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24</v>
      </c>
      <c r="N70" s="305">
        <f>K70/M70</f>
        <v>8511.1666666666661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8511.1666666666661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49605.044999999991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9921.0089999999982</v>
      </c>
      <c r="M83" s="850"/>
      <c r="N83" s="57"/>
    </row>
    <row r="84" spans="1:14">
      <c r="B84" s="95" t="s">
        <v>1057</v>
      </c>
      <c r="C84" s="96"/>
      <c r="D84" s="96"/>
      <c r="E84" s="96"/>
      <c r="F84" s="96"/>
      <c r="G84" s="96"/>
      <c r="H84" s="96"/>
      <c r="I84" s="93"/>
      <c r="J84" s="94"/>
      <c r="K84" s="313">
        <v>0.05</v>
      </c>
      <c r="L84" s="849">
        <f>N78*K84</f>
        <v>2480.2522499999995</v>
      </c>
      <c r="M84" s="850"/>
      <c r="N84" s="57"/>
    </row>
    <row r="85" spans="1:14" ht="15.75" thickBot="1">
      <c r="B85" s="97" t="s">
        <v>1058</v>
      </c>
      <c r="C85" s="98"/>
      <c r="D85" s="98"/>
      <c r="E85" s="98"/>
      <c r="F85" s="98"/>
      <c r="G85" s="98"/>
      <c r="H85" s="98"/>
      <c r="I85" s="99"/>
      <c r="J85" s="100"/>
      <c r="K85" s="314">
        <v>0.05</v>
      </c>
      <c r="L85" s="851">
        <f>N78*K85</f>
        <v>2480.2522499999995</v>
      </c>
      <c r="M85" s="852"/>
      <c r="N85" s="57"/>
    </row>
    <row r="86" spans="1:14" ht="15.75" thickBot="1">
      <c r="B86" s="815" t="s">
        <v>1037</v>
      </c>
      <c r="C86" s="816"/>
      <c r="D86" s="816"/>
      <c r="E86" s="816"/>
      <c r="F86" s="816"/>
      <c r="G86" s="816"/>
      <c r="H86" s="816"/>
      <c r="I86" s="816"/>
      <c r="J86" s="816"/>
      <c r="K86" s="816"/>
      <c r="L86" s="816"/>
      <c r="M86" s="817"/>
      <c r="N86" s="58">
        <f>L83+L84+L85</f>
        <v>14881.513499999997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64486.558499999985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310</v>
      </c>
      <c r="B36" s="828" t="str">
        <f>VLOOKUP(A36,EQUIPOS!A6:D154,3,FALSE)</f>
        <v>Retroexcavadora A25C</v>
      </c>
      <c r="C36" s="829"/>
      <c r="D36" s="829"/>
      <c r="E36" s="829"/>
      <c r="F36" s="829"/>
      <c r="G36" s="829"/>
      <c r="H36" s="830"/>
      <c r="I36" s="276"/>
      <c r="J36" s="277"/>
      <c r="K36" s="278">
        <f>VLOOKUP(A36,EQUIPOS!A6:D163,4,FALSE)</f>
        <v>118625</v>
      </c>
      <c r="L36" s="279"/>
      <c r="M36" s="280">
        <v>3</v>
      </c>
      <c r="N36" s="281">
        <f>K36/M36</f>
        <v>39541.666666666664</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85.111666666666665</v>
      </c>
    </row>
    <row r="43" spans="1:14" ht="15.75" thickBot="1">
      <c r="B43" s="815" t="s">
        <v>1037</v>
      </c>
      <c r="C43" s="816"/>
      <c r="D43" s="816"/>
      <c r="E43" s="816"/>
      <c r="F43" s="816"/>
      <c r="G43" s="816"/>
      <c r="H43" s="816"/>
      <c r="I43" s="816"/>
      <c r="J43" s="816"/>
      <c r="K43" s="816"/>
      <c r="L43" s="816"/>
      <c r="M43" s="817"/>
      <c r="N43" s="105">
        <f>SUM(N36:N42)</f>
        <v>39626.778333333328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19">
        <f>VLOOKUP(A59,TRANSPORTE!A6:D117,4,FALSE)</f>
        <v>863</v>
      </c>
      <c r="M59" s="820"/>
      <c r="N59" s="296">
        <f>K59*L59</f>
        <v>1467.1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1467.1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24</v>
      </c>
      <c r="N70" s="305">
        <f>K70/M70</f>
        <v>8511.1666666666661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8511.1666666666661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49605.044999999991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9921.0089999999982</v>
      </c>
      <c r="M83" s="850"/>
      <c r="N83" s="57"/>
    </row>
    <row r="84" spans="1:14">
      <c r="B84" s="95" t="s">
        <v>1057</v>
      </c>
      <c r="C84" s="96"/>
      <c r="D84" s="96"/>
      <c r="E84" s="96"/>
      <c r="F84" s="96"/>
      <c r="G84" s="96"/>
      <c r="H84" s="96"/>
      <c r="I84" s="93"/>
      <c r="J84" s="94"/>
      <c r="K84" s="313">
        <v>0.05</v>
      </c>
      <c r="L84" s="849">
        <f>N78*K84</f>
        <v>2480.2522499999995</v>
      </c>
      <c r="M84" s="850"/>
      <c r="N84" s="57"/>
    </row>
    <row r="85" spans="1:14" ht="15.75" thickBot="1">
      <c r="B85" s="97" t="s">
        <v>1058</v>
      </c>
      <c r="C85" s="98"/>
      <c r="D85" s="98"/>
      <c r="E85" s="98"/>
      <c r="F85" s="98"/>
      <c r="G85" s="98"/>
      <c r="H85" s="98"/>
      <c r="I85" s="99"/>
      <c r="J85" s="100"/>
      <c r="K85" s="314">
        <v>0.05</v>
      </c>
      <c r="L85" s="851">
        <f>N78*K85</f>
        <v>2480.2522499999995</v>
      </c>
      <c r="M85" s="852"/>
      <c r="N85" s="57"/>
    </row>
    <row r="86" spans="1:14" ht="15.75" thickBot="1">
      <c r="B86" s="815" t="s">
        <v>1037</v>
      </c>
      <c r="C86" s="816"/>
      <c r="D86" s="816"/>
      <c r="E86" s="816"/>
      <c r="F86" s="816"/>
      <c r="G86" s="816"/>
      <c r="H86" s="816"/>
      <c r="I86" s="816"/>
      <c r="J86" s="816"/>
      <c r="K86" s="816"/>
      <c r="L86" s="816"/>
      <c r="M86" s="817"/>
      <c r="N86" s="58">
        <f>L83+L84+L85</f>
        <v>14881.513499999997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64486.558499999985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135000</v>
      </c>
      <c r="L36" s="279"/>
      <c r="M36" s="280">
        <v>45</v>
      </c>
      <c r="N36" s="281">
        <f>K36/M36</f>
        <v>3000</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1.4185277777777778</v>
      </c>
    </row>
    <row r="43" spans="1:14" ht="15.75" thickBot="1">
      <c r="B43" s="815" t="s">
        <v>1037</v>
      </c>
      <c r="C43" s="816"/>
      <c r="D43" s="816"/>
      <c r="E43" s="816"/>
      <c r="F43" s="816"/>
      <c r="G43" s="816"/>
      <c r="H43" s="816"/>
      <c r="I43" s="816"/>
      <c r="J43" s="816"/>
      <c r="K43" s="816"/>
      <c r="L43" s="816"/>
      <c r="M43" s="817"/>
      <c r="N43" s="105">
        <f>SUM(N36:N42)</f>
        <v>3001.4185277777779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19">
        <f>VLOOKUP(A59,TRANSPORTE!A6:D117,4,FALSE)</f>
        <v>0</v>
      </c>
      <c r="M59" s="820"/>
      <c r="N59" s="296">
        <f>K59*L59</f>
        <v>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141.85277777777779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3143.2713055555555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628.65426111111117</v>
      </c>
      <c r="M83" s="850"/>
      <c r="N83" s="57"/>
    </row>
    <row r="84" spans="1:14">
      <c r="B84" s="95" t="s">
        <v>1057</v>
      </c>
      <c r="C84" s="96"/>
      <c r="D84" s="96"/>
      <c r="E84" s="96"/>
      <c r="F84" s="96"/>
      <c r="G84" s="96"/>
      <c r="H84" s="96"/>
      <c r="I84" s="93"/>
      <c r="J84" s="94"/>
      <c r="K84" s="313">
        <v>0.05</v>
      </c>
      <c r="L84" s="849">
        <f>N78*K84</f>
        <v>157.16356527777779</v>
      </c>
      <c r="M84" s="850"/>
      <c r="N84" s="57"/>
    </row>
    <row r="85" spans="1:14" ht="15.75" thickBot="1">
      <c r="B85" s="97" t="s">
        <v>1058</v>
      </c>
      <c r="C85" s="98"/>
      <c r="D85" s="98"/>
      <c r="E85" s="98"/>
      <c r="F85" s="98"/>
      <c r="G85" s="98"/>
      <c r="H85" s="98"/>
      <c r="I85" s="99"/>
      <c r="J85" s="100"/>
      <c r="K85" s="314">
        <v>0.05</v>
      </c>
      <c r="L85" s="851">
        <f>N78*K85</f>
        <v>157.16356527777779</v>
      </c>
      <c r="M85" s="852"/>
      <c r="N85" s="57"/>
    </row>
    <row r="86" spans="1:14" ht="15.75" thickBot="1">
      <c r="B86" s="815" t="s">
        <v>1037</v>
      </c>
      <c r="C86" s="816"/>
      <c r="D86" s="816"/>
      <c r="E86" s="816"/>
      <c r="F86" s="816"/>
      <c r="G86" s="816"/>
      <c r="H86" s="816"/>
      <c r="I86" s="816"/>
      <c r="J86" s="816"/>
      <c r="K86" s="816"/>
      <c r="L86" s="816"/>
      <c r="M86" s="817"/>
      <c r="N86" s="58">
        <f>L83+L84+L85</f>
        <v>942.98139166666681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4086.2526972222222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c r="B36" s="828"/>
      <c r="C36" s="829"/>
      <c r="D36" s="829"/>
      <c r="E36" s="829"/>
      <c r="F36" s="829"/>
      <c r="G36" s="829"/>
      <c r="H36" s="830"/>
      <c r="I36" s="276"/>
      <c r="J36" s="277"/>
      <c r="K36" s="278"/>
      <c r="L36" s="279"/>
      <c r="M36" s="280"/>
      <c r="N36" s="281"/>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56.741111111111117</v>
      </c>
    </row>
    <row r="43" spans="1:14" ht="15.75" thickBot="1">
      <c r="B43" s="815" t="s">
        <v>1037</v>
      </c>
      <c r="C43" s="816"/>
      <c r="D43" s="816"/>
      <c r="E43" s="816"/>
      <c r="F43" s="816"/>
      <c r="G43" s="816"/>
      <c r="H43" s="816"/>
      <c r="I43" s="816"/>
      <c r="J43" s="816"/>
      <c r="K43" s="816"/>
      <c r="L43" s="816"/>
      <c r="M43" s="817"/>
      <c r="N43" s="105">
        <f>SUM(N36:N42)</f>
        <v>56.741111111111117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19">
        <f>VLOOKUP(A59,TRANSPORTE!A6:D117,4,FALSE)</f>
        <v>0</v>
      </c>
      <c r="M59" s="820"/>
      <c r="N59" s="296">
        <f>K59*L59</f>
        <v>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360</v>
      </c>
      <c r="N70" s="305">
        <f>K70/M70</f>
        <v>567.41111111111115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624.15222222222224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124.83044444444445</v>
      </c>
      <c r="M83" s="850"/>
      <c r="N83" s="57"/>
    </row>
    <row r="84" spans="1:14">
      <c r="B84" s="95" t="s">
        <v>1057</v>
      </c>
      <c r="C84" s="96"/>
      <c r="D84" s="96"/>
      <c r="E84" s="96"/>
      <c r="F84" s="96"/>
      <c r="G84" s="96"/>
      <c r="H84" s="96"/>
      <c r="I84" s="93"/>
      <c r="J84" s="94"/>
      <c r="K84" s="313">
        <v>0.05</v>
      </c>
      <c r="L84" s="849">
        <f>N78*K84</f>
        <v>31.207611111111113</v>
      </c>
      <c r="M84" s="850"/>
      <c r="N84" s="57"/>
    </row>
    <row r="85" spans="1:14" ht="15.75" thickBot="1">
      <c r="B85" s="97" t="s">
        <v>1058</v>
      </c>
      <c r="C85" s="98"/>
      <c r="D85" s="98"/>
      <c r="E85" s="98"/>
      <c r="F85" s="98"/>
      <c r="G85" s="98"/>
      <c r="H85" s="98"/>
      <c r="I85" s="99"/>
      <c r="J85" s="100"/>
      <c r="K85" s="314">
        <v>0.05</v>
      </c>
      <c r="L85" s="851">
        <f>N78*K85</f>
        <v>31.207611111111113</v>
      </c>
      <c r="M85" s="852"/>
      <c r="N85" s="57"/>
    </row>
    <row r="86" spans="1:14" ht="15.75" thickBot="1">
      <c r="B86" s="815" t="s">
        <v>1037</v>
      </c>
      <c r="C86" s="816"/>
      <c r="D86" s="816"/>
      <c r="E86" s="816"/>
      <c r="F86" s="816"/>
      <c r="G86" s="816"/>
      <c r="H86" s="816"/>
      <c r="I86" s="816"/>
      <c r="J86" s="816"/>
      <c r="K86" s="816"/>
      <c r="L86" s="816"/>
      <c r="M86" s="817"/>
      <c r="N86" s="58">
        <f>L83+L84+L85</f>
        <v>187.24566666666666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811.39788888888893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135000</v>
      </c>
      <c r="L36" s="279"/>
      <c r="M36" s="280">
        <v>45</v>
      </c>
      <c r="N36" s="281">
        <f>K36/M36</f>
        <v>3000</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1.4185277777777778</v>
      </c>
    </row>
    <row r="43" spans="1:14" ht="15.75" thickBot="1">
      <c r="B43" s="815" t="s">
        <v>1037</v>
      </c>
      <c r="C43" s="816"/>
      <c r="D43" s="816"/>
      <c r="E43" s="816"/>
      <c r="F43" s="816"/>
      <c r="G43" s="816"/>
      <c r="H43" s="816"/>
      <c r="I43" s="816"/>
      <c r="J43" s="816"/>
      <c r="K43" s="816"/>
      <c r="L43" s="816"/>
      <c r="M43" s="817"/>
      <c r="N43" s="105">
        <f>SUM(N36:N42)</f>
        <v>3001.4185277777779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19">
        <f>VLOOKUP(A59,TRANSPORTE!A6:D117,4,FALSE)</f>
        <v>733</v>
      </c>
      <c r="M59" s="820"/>
      <c r="N59" s="296">
        <f>K59*L59</f>
        <v>594.09283499999992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594.09283499999992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141.85277777777779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3737.3641405555554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747.47282811111108</v>
      </c>
      <c r="M83" s="850"/>
      <c r="N83" s="57"/>
    </row>
    <row r="84" spans="1:14">
      <c r="B84" s="95" t="s">
        <v>1057</v>
      </c>
      <c r="C84" s="96"/>
      <c r="D84" s="96"/>
      <c r="E84" s="96"/>
      <c r="F84" s="96"/>
      <c r="G84" s="96"/>
      <c r="H84" s="96"/>
      <c r="I84" s="93"/>
      <c r="J84" s="94"/>
      <c r="K84" s="313">
        <v>0.05</v>
      </c>
      <c r="L84" s="849">
        <f>N78*K84</f>
        <v>186.86820702777777</v>
      </c>
      <c r="M84" s="850"/>
      <c r="N84" s="57"/>
    </row>
    <row r="85" spans="1:14" ht="15.75" thickBot="1">
      <c r="B85" s="97" t="s">
        <v>1058</v>
      </c>
      <c r="C85" s="98"/>
      <c r="D85" s="98"/>
      <c r="E85" s="98"/>
      <c r="F85" s="98"/>
      <c r="G85" s="98"/>
      <c r="H85" s="98"/>
      <c r="I85" s="99"/>
      <c r="J85" s="100"/>
      <c r="K85" s="314">
        <v>0.05</v>
      </c>
      <c r="L85" s="851">
        <f>N78*K85</f>
        <v>186.86820702777777</v>
      </c>
      <c r="M85" s="852"/>
      <c r="N85" s="57"/>
    </row>
    <row r="86" spans="1:14" ht="15.75" thickBot="1">
      <c r="B86" s="815" t="s">
        <v>1037</v>
      </c>
      <c r="C86" s="816"/>
      <c r="D86" s="816"/>
      <c r="E86" s="816"/>
      <c r="F86" s="816"/>
      <c r="G86" s="816"/>
      <c r="H86" s="816"/>
      <c r="I86" s="816"/>
      <c r="J86" s="816"/>
      <c r="K86" s="816"/>
      <c r="L86" s="816"/>
      <c r="M86" s="817"/>
      <c r="N86" s="58">
        <f>L83+L84+L85</f>
        <v>1121.2092421666666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4858.573382722222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VLOOKUP(A36,EQUIPOS!A5:D154,4,FALSE)</f>
        <v>274074</v>
      </c>
      <c r="L36" s="279"/>
      <c r="M36" s="280">
        <v>0.625</v>
      </c>
      <c r="N36" s="281">
        <f>K36/M36</f>
        <v>438518.4</v>
      </c>
    </row>
    <row r="37" spans="1:14">
      <c r="A37" s="114" t="s">
        <v>241</v>
      </c>
      <c r="B37" s="828" t="str">
        <f>VLOOKUP(A37,EQUIPOS!A7:D154,3,FALSE)</f>
        <v>Grúa (capacidad 15 ton)</v>
      </c>
      <c r="C37" s="829"/>
      <c r="D37" s="829"/>
      <c r="E37" s="829"/>
      <c r="F37" s="829"/>
      <c r="G37" s="829"/>
      <c r="H37" s="830"/>
      <c r="I37" s="276"/>
      <c r="J37" s="277"/>
      <c r="K37" s="278">
        <f>VLOOKUP(A37,EQUIPOS!A6:D154,4,FALSE)</f>
        <v>107841</v>
      </c>
      <c r="L37" s="279"/>
      <c r="M37" s="280">
        <v>0.625</v>
      </c>
      <c r="N37" s="281">
        <f>K37/M37</f>
        <v>172545.6</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2553.3500000000004</v>
      </c>
    </row>
    <row r="43" spans="1:14" ht="15.75" thickBot="1">
      <c r="B43" s="815" t="s">
        <v>1037</v>
      </c>
      <c r="C43" s="816"/>
      <c r="D43" s="816"/>
      <c r="E43" s="816"/>
      <c r="F43" s="816"/>
      <c r="G43" s="816"/>
      <c r="H43" s="816"/>
      <c r="I43" s="816"/>
      <c r="J43" s="816"/>
      <c r="K43" s="816"/>
      <c r="L43" s="816"/>
      <c r="M43" s="817"/>
      <c r="N43" s="403">
        <f>SUM(N36:N42)</f>
        <v>613617.35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2303</v>
      </c>
      <c r="N48" s="281">
        <f>K48*M48</f>
        <v>23030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12417</v>
      </c>
      <c r="N49" s="281">
        <f>K49*M49</f>
        <v>12417</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1811</v>
      </c>
      <c r="N50" s="281">
        <f>K50*M50</f>
        <v>1811</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60371</v>
      </c>
      <c r="N51" s="281">
        <f>K51*M51</f>
        <v>120742</v>
      </c>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158000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13</v>
      </c>
      <c r="B70" s="55" t="str">
        <f>VLOOKUP(A70,'MANO DE OBRA'!A8:D68,3,FALSE)</f>
        <v>Obrero (5)</v>
      </c>
      <c r="C70" s="53"/>
      <c r="D70" s="53"/>
      <c r="E70" s="53"/>
      <c r="F70" s="53"/>
      <c r="G70" s="53"/>
      <c r="H70" s="53"/>
      <c r="I70" s="301">
        <f>K70/J70*100</f>
        <v>138018.91891891891</v>
      </c>
      <c r="J70" s="302">
        <v>185</v>
      </c>
      <c r="K70" s="303">
        <f>VLOOKUP(A70,'MANO DE OBRA'!A8:D99,4,FALSE)</f>
        <v>255335</v>
      </c>
      <c r="L70" s="56"/>
      <c r="M70" s="304">
        <v>5</v>
      </c>
      <c r="N70" s="404">
        <f>K70/M70</f>
        <v>51067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51067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822684.35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164536.87</v>
      </c>
      <c r="M83" s="850"/>
      <c r="N83" s="57"/>
    </row>
    <row r="84" spans="1:14">
      <c r="B84" s="95" t="s">
        <v>1057</v>
      </c>
      <c r="C84" s="96"/>
      <c r="D84" s="96"/>
      <c r="E84" s="96"/>
      <c r="F84" s="96"/>
      <c r="G84" s="96"/>
      <c r="H84" s="96"/>
      <c r="I84" s="93"/>
      <c r="J84" s="94"/>
      <c r="K84" s="313">
        <v>0.05</v>
      </c>
      <c r="L84" s="849">
        <f>N78*K84</f>
        <v>41134.217499999999</v>
      </c>
      <c r="M84" s="850"/>
      <c r="N84" s="57"/>
    </row>
    <row r="85" spans="1:14" ht="15.75" thickBot="1">
      <c r="B85" s="97" t="s">
        <v>1058</v>
      </c>
      <c r="C85" s="98"/>
      <c r="D85" s="98"/>
      <c r="E85" s="98"/>
      <c r="F85" s="98"/>
      <c r="G85" s="98"/>
      <c r="H85" s="98"/>
      <c r="I85" s="99"/>
      <c r="J85" s="100"/>
      <c r="K85" s="314">
        <v>0.05</v>
      </c>
      <c r="L85" s="851">
        <f>N78*K85</f>
        <v>41134.217499999999</v>
      </c>
      <c r="M85" s="852"/>
      <c r="N85" s="57"/>
    </row>
    <row r="86" spans="1:14" ht="15.75" thickBot="1">
      <c r="B86" s="815" t="s">
        <v>1037</v>
      </c>
      <c r="C86" s="816"/>
      <c r="D86" s="816"/>
      <c r="E86" s="816"/>
      <c r="F86" s="816"/>
      <c r="G86" s="816"/>
      <c r="H86" s="816"/>
      <c r="I86" s="816"/>
      <c r="J86" s="816"/>
      <c r="K86" s="816"/>
      <c r="L86" s="816"/>
      <c r="M86" s="817"/>
      <c r="N86" s="58">
        <f>L83+L84+L85</f>
        <v>246805.30499999999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1069489.655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274074</v>
      </c>
      <c r="L36" s="279"/>
      <c r="M36" s="280">
        <v>0.5</v>
      </c>
      <c r="N36" s="281">
        <f>K36/M36</f>
        <v>548148</v>
      </c>
    </row>
    <row r="37" spans="1:14">
      <c r="A37" s="114" t="s">
        <v>241</v>
      </c>
      <c r="B37" s="828" t="str">
        <f>VLOOKUP(A37,EQUIPOS!A7:D154,3,FALSE)</f>
        <v>Grúa (capacidad 15 ton)</v>
      </c>
      <c r="C37" s="829"/>
      <c r="D37" s="829"/>
      <c r="E37" s="829"/>
      <c r="F37" s="829"/>
      <c r="G37" s="829"/>
      <c r="H37" s="830"/>
      <c r="I37" s="276"/>
      <c r="J37" s="277"/>
      <c r="K37" s="278">
        <f>VLOOKUP(A37,EQUIPOS!A7:D164,4,FALSE)</f>
        <v>107841</v>
      </c>
      <c r="L37" s="279"/>
      <c r="M37" s="280">
        <v>0.5</v>
      </c>
      <c r="N37" s="281">
        <f>K37/M37</f>
        <v>215682</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3191.6875</v>
      </c>
    </row>
    <row r="43" spans="1:14" ht="15.75" thickBot="1">
      <c r="B43" s="815" t="s">
        <v>1037</v>
      </c>
      <c r="C43" s="816"/>
      <c r="D43" s="816"/>
      <c r="E43" s="816"/>
      <c r="F43" s="816"/>
      <c r="G43" s="816"/>
      <c r="H43" s="816"/>
      <c r="I43" s="816"/>
      <c r="J43" s="816"/>
      <c r="K43" s="816"/>
      <c r="L43" s="816"/>
      <c r="M43" s="817"/>
      <c r="N43" s="403">
        <f>SUM(N36:N42)</f>
        <v>767021.6875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2303</v>
      </c>
      <c r="N48" s="281">
        <f>K48*M48</f>
        <v>23030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12417</v>
      </c>
      <c r="N49" s="281">
        <f>K49*M49</f>
        <v>12417</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1811</v>
      </c>
      <c r="N50" s="281">
        <f>K50*M50</f>
        <v>1811</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60371</v>
      </c>
      <c r="N51" s="281">
        <f>K51*M51</f>
        <v>120742</v>
      </c>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158000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13</v>
      </c>
      <c r="B70" s="55" t="str">
        <f>VLOOKUP(A70,'MANO DE OBRA'!A8:D68,3,FALSE)</f>
        <v>Obrero (5)</v>
      </c>
      <c r="C70" s="53"/>
      <c r="D70" s="53"/>
      <c r="E70" s="53"/>
      <c r="F70" s="53"/>
      <c r="G70" s="53"/>
      <c r="H70" s="53"/>
      <c r="I70" s="301">
        <f>K70/J70*100</f>
        <v>138018.91891891891</v>
      </c>
      <c r="J70" s="302">
        <v>185</v>
      </c>
      <c r="K70" s="303">
        <f>VLOOKUP(A70,'MANO DE OBRA'!A8:D99,4,FALSE)</f>
        <v>255335</v>
      </c>
      <c r="L70" s="56"/>
      <c r="M70" s="304">
        <v>4</v>
      </c>
      <c r="N70" s="404">
        <f>K70/M70</f>
        <v>63833.75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63833.75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988855.4375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197771.08750000002</v>
      </c>
      <c r="M83" s="850"/>
      <c r="N83" s="57"/>
    </row>
    <row r="84" spans="1:14">
      <c r="B84" s="95" t="s">
        <v>1057</v>
      </c>
      <c r="C84" s="96"/>
      <c r="D84" s="96"/>
      <c r="E84" s="96"/>
      <c r="F84" s="96"/>
      <c r="G84" s="96"/>
      <c r="H84" s="96"/>
      <c r="I84" s="93"/>
      <c r="J84" s="94"/>
      <c r="K84" s="313">
        <v>0.05</v>
      </c>
      <c r="L84" s="849">
        <f>N78*K84</f>
        <v>49442.771875000006</v>
      </c>
      <c r="M84" s="850"/>
      <c r="N84" s="57"/>
    </row>
    <row r="85" spans="1:14" ht="15.75" thickBot="1">
      <c r="B85" s="97" t="s">
        <v>1058</v>
      </c>
      <c r="C85" s="98"/>
      <c r="D85" s="98"/>
      <c r="E85" s="98"/>
      <c r="F85" s="98"/>
      <c r="G85" s="98"/>
      <c r="H85" s="98"/>
      <c r="I85" s="99"/>
      <c r="J85" s="100"/>
      <c r="K85" s="314">
        <v>0.05</v>
      </c>
      <c r="L85" s="851">
        <f>N78*K85</f>
        <v>49442.771875000006</v>
      </c>
      <c r="M85" s="852"/>
      <c r="N85" s="57"/>
    </row>
    <row r="86" spans="1:14" ht="15.75" thickBot="1">
      <c r="B86" s="815" t="s">
        <v>1037</v>
      </c>
      <c r="C86" s="816"/>
      <c r="D86" s="816"/>
      <c r="E86" s="816"/>
      <c r="F86" s="816"/>
      <c r="G86" s="816"/>
      <c r="H86" s="816"/>
      <c r="I86" s="816"/>
      <c r="J86" s="816"/>
      <c r="K86" s="816"/>
      <c r="L86" s="816"/>
      <c r="M86" s="817"/>
      <c r="N86" s="58">
        <f>L83+L84+L85</f>
        <v>296656.63125000003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1285512.0687500001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274074</v>
      </c>
      <c r="L36" s="279"/>
      <c r="M36" s="280">
        <v>0.4375</v>
      </c>
      <c r="N36" s="281">
        <f>K36/M36</f>
        <v>626454.85714285716</v>
      </c>
    </row>
    <row r="37" spans="1:14">
      <c r="A37" s="114" t="s">
        <v>241</v>
      </c>
      <c r="B37" s="828" t="str">
        <f>VLOOKUP(A37,EQUIPOS!A7:D154,3,FALSE)</f>
        <v>Grúa (capacidad 15 ton)</v>
      </c>
      <c r="C37" s="829"/>
      <c r="D37" s="829"/>
      <c r="E37" s="829"/>
      <c r="F37" s="829"/>
      <c r="G37" s="829"/>
      <c r="H37" s="830"/>
      <c r="I37" s="276"/>
      <c r="J37" s="277"/>
      <c r="K37" s="278">
        <f>VLOOKUP(A37,EQUIPOS!A7:D164,4,FALSE)</f>
        <v>107841</v>
      </c>
      <c r="L37" s="279"/>
      <c r="M37" s="280">
        <v>0.4375</v>
      </c>
      <c r="N37" s="281">
        <f>K37/M37</f>
        <v>246493.71428571429</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3647.6428571428573</v>
      </c>
    </row>
    <row r="43" spans="1:14" ht="15.75" thickBot="1">
      <c r="B43" s="815" t="s">
        <v>1037</v>
      </c>
      <c r="C43" s="816"/>
      <c r="D43" s="816"/>
      <c r="E43" s="816"/>
      <c r="F43" s="816"/>
      <c r="G43" s="816"/>
      <c r="H43" s="816"/>
      <c r="I43" s="816"/>
      <c r="J43" s="816"/>
      <c r="K43" s="816"/>
      <c r="L43" s="816"/>
      <c r="M43" s="817"/>
      <c r="N43" s="403">
        <f>SUM(N36:N42)</f>
        <v>876596.21428571432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2303</v>
      </c>
      <c r="N48" s="281">
        <f>K48*M48</f>
        <v>23030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12417</v>
      </c>
      <c r="N49" s="281">
        <f>K49*M49</f>
        <v>12417</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1811</v>
      </c>
      <c r="N50" s="281">
        <f>K50*M50</f>
        <v>1811</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60371</v>
      </c>
      <c r="N51" s="281">
        <f>K51*M51</f>
        <v>120742</v>
      </c>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158000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13</v>
      </c>
      <c r="B70" s="55" t="str">
        <f>VLOOKUP(A70,'MANO DE OBRA'!A8:D68,3,FALSE)</f>
        <v>Obrero (5)</v>
      </c>
      <c r="C70" s="53"/>
      <c r="D70" s="53"/>
      <c r="E70" s="53"/>
      <c r="F70" s="53"/>
      <c r="G70" s="53"/>
      <c r="H70" s="53"/>
      <c r="I70" s="301">
        <f>K70/J70*100</f>
        <v>138018.91891891891</v>
      </c>
      <c r="J70" s="302">
        <v>185</v>
      </c>
      <c r="K70" s="303">
        <f>VLOOKUP(A70,'MANO DE OBRA'!A8:D99,4,FALSE)</f>
        <v>255335</v>
      </c>
      <c r="L70" s="56"/>
      <c r="M70" s="304">
        <v>3.5</v>
      </c>
      <c r="N70" s="404">
        <f>K70/M70</f>
        <v>72952.857142857145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72952.857142857145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1107549.0714285714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221509.8142857143</v>
      </c>
      <c r="M83" s="850"/>
      <c r="N83" s="57"/>
    </row>
    <row r="84" spans="1:14">
      <c r="B84" s="95" t="s">
        <v>1057</v>
      </c>
      <c r="C84" s="96"/>
      <c r="D84" s="96"/>
      <c r="E84" s="96"/>
      <c r="F84" s="96"/>
      <c r="G84" s="96"/>
      <c r="H84" s="96"/>
      <c r="I84" s="93"/>
      <c r="J84" s="94"/>
      <c r="K84" s="313">
        <v>0.05</v>
      </c>
      <c r="L84" s="849">
        <f>N78*K84</f>
        <v>55377.453571428574</v>
      </c>
      <c r="M84" s="850"/>
      <c r="N84" s="57"/>
    </row>
    <row r="85" spans="1:14" ht="15.75" thickBot="1">
      <c r="B85" s="97" t="s">
        <v>1058</v>
      </c>
      <c r="C85" s="98"/>
      <c r="D85" s="98"/>
      <c r="E85" s="98"/>
      <c r="F85" s="98"/>
      <c r="G85" s="98"/>
      <c r="H85" s="98"/>
      <c r="I85" s="99"/>
      <c r="J85" s="100"/>
      <c r="K85" s="314">
        <v>0.05</v>
      </c>
      <c r="L85" s="851">
        <f>N78*K85</f>
        <v>55377.453571428574</v>
      </c>
      <c r="M85" s="852"/>
      <c r="N85" s="57"/>
    </row>
    <row r="86" spans="1:14" ht="15.75" thickBot="1">
      <c r="B86" s="815" t="s">
        <v>1037</v>
      </c>
      <c r="C86" s="816"/>
      <c r="D86" s="816"/>
      <c r="E86" s="816"/>
      <c r="F86" s="816"/>
      <c r="G86" s="816"/>
      <c r="H86" s="816"/>
      <c r="I86" s="816"/>
      <c r="J86" s="816"/>
      <c r="K86" s="816"/>
      <c r="L86" s="816"/>
      <c r="M86" s="817"/>
      <c r="N86" s="58">
        <f>L83+L84+L85</f>
        <v>332264.72142857139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1439813.7928571426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274074</v>
      </c>
      <c r="L36" s="279"/>
      <c r="M36" s="280">
        <v>0.875</v>
      </c>
      <c r="N36" s="281">
        <f>K36/M36</f>
        <v>313227.42857142858</v>
      </c>
    </row>
    <row r="37" spans="1:14">
      <c r="A37" s="114" t="s">
        <v>241</v>
      </c>
      <c r="B37" s="828" t="str">
        <f>VLOOKUP(A37,EQUIPOS!A7:D154,3,FALSE)</f>
        <v>Grúa (capacidad 15 ton)</v>
      </c>
      <c r="C37" s="829"/>
      <c r="D37" s="829"/>
      <c r="E37" s="829"/>
      <c r="F37" s="829"/>
      <c r="G37" s="829"/>
      <c r="H37" s="830"/>
      <c r="I37" s="276"/>
      <c r="J37" s="277"/>
      <c r="K37" s="278">
        <f>VLOOKUP(A37,EQUIPOS!A7:D164,4,FALSE)</f>
        <v>107841</v>
      </c>
      <c r="L37" s="279"/>
      <c r="M37" s="280">
        <v>0.875</v>
      </c>
      <c r="N37" s="281">
        <f>K37/M37</f>
        <v>123246.85714285714</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1459.0571428571429</v>
      </c>
    </row>
    <row r="43" spans="1:14" ht="15.75" thickBot="1">
      <c r="B43" s="815" t="s">
        <v>1037</v>
      </c>
      <c r="C43" s="816"/>
      <c r="D43" s="816"/>
      <c r="E43" s="816"/>
      <c r="F43" s="816"/>
      <c r="G43" s="816"/>
      <c r="H43" s="816"/>
      <c r="I43" s="816"/>
      <c r="J43" s="816"/>
      <c r="K43" s="816"/>
      <c r="L43" s="816"/>
      <c r="M43" s="817"/>
      <c r="N43" s="403">
        <f>SUM(N36:N42)</f>
        <v>437933.34285714291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2303</v>
      </c>
      <c r="N48" s="281">
        <f>K48*M48</f>
        <v>23030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12417</v>
      </c>
      <c r="N49" s="281">
        <f>K49*M49</f>
        <v>12417</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1811</v>
      </c>
      <c r="N50" s="281">
        <f>K50*M50</f>
        <v>1811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37258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7</v>
      </c>
      <c r="N70" s="404">
        <f>K70/M70</f>
        <v>29181.142857142859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29181.142857142859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504372.48571428575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100874.49714285716</v>
      </c>
      <c r="M83" s="850"/>
      <c r="N83" s="57"/>
    </row>
    <row r="84" spans="1:14">
      <c r="B84" s="95" t="s">
        <v>1057</v>
      </c>
      <c r="C84" s="96"/>
      <c r="D84" s="96"/>
      <c r="E84" s="96"/>
      <c r="F84" s="96"/>
      <c r="G84" s="96"/>
      <c r="H84" s="96"/>
      <c r="I84" s="93"/>
      <c r="J84" s="94"/>
      <c r="K84" s="313">
        <v>0.05</v>
      </c>
      <c r="L84" s="849">
        <f>N78*K84</f>
        <v>25218.62428571429</v>
      </c>
      <c r="M84" s="850"/>
      <c r="N84" s="57"/>
    </row>
    <row r="85" spans="1:14" ht="15.75" thickBot="1">
      <c r="B85" s="97" t="s">
        <v>1058</v>
      </c>
      <c r="C85" s="98"/>
      <c r="D85" s="98"/>
      <c r="E85" s="98"/>
      <c r="F85" s="98"/>
      <c r="G85" s="98"/>
      <c r="H85" s="98"/>
      <c r="I85" s="99"/>
      <c r="J85" s="100"/>
      <c r="K85" s="314">
        <v>0.05</v>
      </c>
      <c r="L85" s="851">
        <f>N78*K85</f>
        <v>25218.62428571429</v>
      </c>
      <c r="M85" s="852"/>
      <c r="N85" s="57"/>
    </row>
    <row r="86" spans="1:14" ht="15.75" thickBot="1">
      <c r="B86" s="815" t="s">
        <v>1037</v>
      </c>
      <c r="C86" s="816"/>
      <c r="D86" s="816"/>
      <c r="E86" s="816"/>
      <c r="F86" s="816"/>
      <c r="G86" s="816"/>
      <c r="H86" s="816"/>
      <c r="I86" s="816"/>
      <c r="J86" s="816"/>
      <c r="K86" s="816"/>
      <c r="L86" s="816"/>
      <c r="M86" s="817"/>
      <c r="N86" s="58">
        <f>L83+L84+L85</f>
        <v>151311.74571428573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655684.23142857151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274074</v>
      </c>
      <c r="L36" s="279"/>
      <c r="M36" s="280">
        <v>0.75</v>
      </c>
      <c r="N36" s="281">
        <f>K36/M36</f>
        <v>365432</v>
      </c>
    </row>
    <row r="37" spans="1:14">
      <c r="A37" s="114" t="s">
        <v>241</v>
      </c>
      <c r="B37" s="828" t="str">
        <f>VLOOKUP(A37,EQUIPOS!A7:D154,3,FALSE)</f>
        <v>Grúa (capacidad 15 ton)</v>
      </c>
      <c r="C37" s="829"/>
      <c r="D37" s="829"/>
      <c r="E37" s="829"/>
      <c r="F37" s="829"/>
      <c r="G37" s="829"/>
      <c r="H37" s="830"/>
      <c r="I37" s="276"/>
      <c r="J37" s="277"/>
      <c r="K37" s="278">
        <f>VLOOKUP(A37,EQUIPOS!A7:D164,4,FALSE)</f>
        <v>107841</v>
      </c>
      <c r="L37" s="279"/>
      <c r="M37" s="280">
        <v>0.75</v>
      </c>
      <c r="N37" s="281">
        <f>K37/M37</f>
        <v>143788</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1702.2333333333333</v>
      </c>
    </row>
    <row r="43" spans="1:14" ht="15.75" thickBot="1">
      <c r="B43" s="815" t="s">
        <v>1037</v>
      </c>
      <c r="C43" s="816"/>
      <c r="D43" s="816"/>
      <c r="E43" s="816"/>
      <c r="F43" s="816"/>
      <c r="G43" s="816"/>
      <c r="H43" s="816"/>
      <c r="I43" s="816"/>
      <c r="J43" s="816"/>
      <c r="K43" s="816"/>
      <c r="L43" s="816"/>
      <c r="M43" s="817"/>
      <c r="N43" s="403">
        <f>SUM(N36:N42)</f>
        <v>510922.23333333334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2303</v>
      </c>
      <c r="N48" s="281">
        <f>K48*M48</f>
        <v>23030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12417</v>
      </c>
      <c r="N49" s="281">
        <f>K49*M49</f>
        <v>12417</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1811</v>
      </c>
      <c r="N50" s="281">
        <f>K50*M50</f>
        <v>1811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37258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49"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6</v>
      </c>
      <c r="N70" s="404">
        <f>K70/M70</f>
        <v>34044.666666666664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34044.666666666664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582224.9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116444.98000000001</v>
      </c>
      <c r="M83" s="850"/>
      <c r="N83" s="57"/>
    </row>
    <row r="84" spans="1:14">
      <c r="B84" s="95" t="s">
        <v>1057</v>
      </c>
      <c r="C84" s="96"/>
      <c r="D84" s="96"/>
      <c r="E84" s="96"/>
      <c r="F84" s="96"/>
      <c r="G84" s="96"/>
      <c r="H84" s="96"/>
      <c r="I84" s="93"/>
      <c r="J84" s="94"/>
      <c r="K84" s="313">
        <v>0.05</v>
      </c>
      <c r="L84" s="849">
        <f>N78*K84</f>
        <v>29111.245000000003</v>
      </c>
      <c r="M84" s="850"/>
      <c r="N84" s="57"/>
    </row>
    <row r="85" spans="1:14" ht="15.75" thickBot="1">
      <c r="B85" s="97" t="s">
        <v>1058</v>
      </c>
      <c r="C85" s="98"/>
      <c r="D85" s="98"/>
      <c r="E85" s="98"/>
      <c r="F85" s="98"/>
      <c r="G85" s="98"/>
      <c r="H85" s="98"/>
      <c r="I85" s="99"/>
      <c r="J85" s="100"/>
      <c r="K85" s="314">
        <v>0.05</v>
      </c>
      <c r="L85" s="851">
        <f>N78*K85</f>
        <v>29111.245000000003</v>
      </c>
      <c r="M85" s="852"/>
      <c r="N85" s="57"/>
    </row>
    <row r="86" spans="1:14" ht="15.75" thickBot="1">
      <c r="B86" s="815" t="s">
        <v>1037</v>
      </c>
      <c r="C86" s="816"/>
      <c r="D86" s="816"/>
      <c r="E86" s="816"/>
      <c r="F86" s="816"/>
      <c r="G86" s="816"/>
      <c r="H86" s="816"/>
      <c r="I86" s="816"/>
      <c r="J86" s="816"/>
      <c r="K86" s="816"/>
      <c r="L86" s="816"/>
      <c r="M86" s="817"/>
      <c r="N86" s="58">
        <f>L83+L84+L85</f>
        <v>174667.47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756892.37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274074</v>
      </c>
      <c r="L36" s="279"/>
      <c r="M36" s="280">
        <v>0.6875</v>
      </c>
      <c r="N36" s="281">
        <f>K36/M36</f>
        <v>398653.09090909088</v>
      </c>
    </row>
    <row r="37" spans="1:14">
      <c r="A37" s="114" t="s">
        <v>241</v>
      </c>
      <c r="B37" s="828" t="str">
        <f>VLOOKUP(A37,EQUIPOS!A7:D154,3,FALSE)</f>
        <v>Grúa (capacidad 15 ton)</v>
      </c>
      <c r="C37" s="829"/>
      <c r="D37" s="829"/>
      <c r="E37" s="829"/>
      <c r="F37" s="829"/>
      <c r="G37" s="829"/>
      <c r="H37" s="830"/>
      <c r="I37" s="276"/>
      <c r="J37" s="277"/>
      <c r="K37" s="278">
        <f>VLOOKUP(A37,EQUIPOS!A7:D164,4,FALSE)</f>
        <v>107841</v>
      </c>
      <c r="L37" s="279"/>
      <c r="M37" s="280">
        <v>0.6875</v>
      </c>
      <c r="N37" s="281">
        <f>K37/M37</f>
        <v>156859.63636363635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1856.9818181818182</v>
      </c>
    </row>
    <row r="43" spans="1:14" ht="15.75" thickBot="1">
      <c r="B43" s="815" t="s">
        <v>1037</v>
      </c>
      <c r="C43" s="816"/>
      <c r="D43" s="816"/>
      <c r="E43" s="816"/>
      <c r="F43" s="816"/>
      <c r="G43" s="816"/>
      <c r="H43" s="816"/>
      <c r="I43" s="816"/>
      <c r="J43" s="816"/>
      <c r="K43" s="816"/>
      <c r="L43" s="816"/>
      <c r="M43" s="817"/>
      <c r="N43" s="403">
        <f>SUM(N36:N42)</f>
        <v>557369.70909090911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2303</v>
      </c>
      <c r="N48" s="281">
        <f>K48*M48</f>
        <v>23030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12417</v>
      </c>
      <c r="N49" s="281">
        <f>K49*M49</f>
        <v>12417</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1811</v>
      </c>
      <c r="N50" s="281">
        <f>K50*M50</f>
        <v>1811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37258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5.5</v>
      </c>
      <c r="N70" s="404">
        <f>K70/M70</f>
        <v>37139.63636363636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37139.63636363636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631767.34545454546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126353.4690909091</v>
      </c>
      <c r="M83" s="850"/>
      <c r="N83" s="57"/>
    </row>
    <row r="84" spans="1:14">
      <c r="B84" s="95" t="s">
        <v>1057</v>
      </c>
      <c r="C84" s="96"/>
      <c r="D84" s="96"/>
      <c r="E84" s="96"/>
      <c r="F84" s="96"/>
      <c r="G84" s="96"/>
      <c r="H84" s="96"/>
      <c r="I84" s="93"/>
      <c r="J84" s="94"/>
      <c r="K84" s="313">
        <v>0.05</v>
      </c>
      <c r="L84" s="849">
        <f>N78*K84</f>
        <v>31588.367272727275</v>
      </c>
      <c r="M84" s="850"/>
      <c r="N84" s="57"/>
    </row>
    <row r="85" spans="1:14" ht="15.75" thickBot="1">
      <c r="B85" s="97" t="s">
        <v>1058</v>
      </c>
      <c r="C85" s="98"/>
      <c r="D85" s="98"/>
      <c r="E85" s="98"/>
      <c r="F85" s="98"/>
      <c r="G85" s="98"/>
      <c r="H85" s="98"/>
      <c r="I85" s="99"/>
      <c r="J85" s="100"/>
      <c r="K85" s="314">
        <v>0.05</v>
      </c>
      <c r="L85" s="851">
        <f>N78*K85</f>
        <v>31588.367272727275</v>
      </c>
      <c r="M85" s="852"/>
      <c r="N85" s="57"/>
    </row>
    <row r="86" spans="1:14" ht="15.75" thickBot="1">
      <c r="B86" s="815" t="s">
        <v>1037</v>
      </c>
      <c r="C86" s="816"/>
      <c r="D86" s="816"/>
      <c r="E86" s="816"/>
      <c r="F86" s="816"/>
      <c r="G86" s="816"/>
      <c r="H86" s="816"/>
      <c r="I86" s="816"/>
      <c r="J86" s="816"/>
      <c r="K86" s="816"/>
      <c r="L86" s="816"/>
      <c r="M86" s="817"/>
      <c r="N86" s="58">
        <f>L83+L84+L85</f>
        <v>189530.20363636364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821297.54909090907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8" t="s">
        <v>241</v>
      </c>
      <c r="B36" s="828" t="str">
        <f>VLOOKUP(A36,EQUIPOS!A6:D154,3,FALSE)</f>
        <v>Grúa (capacidad 15 ton)</v>
      </c>
      <c r="C36" s="829"/>
      <c r="D36" s="829"/>
      <c r="E36" s="829"/>
      <c r="F36" s="829"/>
      <c r="G36" s="829"/>
      <c r="H36" s="830"/>
      <c r="I36" s="276"/>
      <c r="J36" s="277"/>
      <c r="K36" s="278">
        <f>VLOOKUP(A36,EQUIPOS!A6:D163,4,FALSE)</f>
        <v>107841</v>
      </c>
      <c r="L36" s="279"/>
      <c r="M36" s="405">
        <v>1.125</v>
      </c>
      <c r="N36" s="281">
        <f>K36/M36</f>
        <v>95858.666666666672</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1134.8222222222223</v>
      </c>
    </row>
    <row r="43" spans="1:14" ht="15.75" thickBot="1">
      <c r="B43" s="815" t="s">
        <v>1037</v>
      </c>
      <c r="C43" s="816"/>
      <c r="D43" s="816"/>
      <c r="E43" s="816"/>
      <c r="F43" s="816"/>
      <c r="G43" s="816"/>
      <c r="H43" s="816"/>
      <c r="I43" s="816"/>
      <c r="J43" s="816"/>
      <c r="K43" s="816"/>
      <c r="L43" s="816"/>
      <c r="M43" s="817"/>
      <c r="N43" s="403">
        <f>SUM(N36:N42)</f>
        <v>96993.488888888896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2303</v>
      </c>
      <c r="N48" s="281">
        <f>K48*M48</f>
        <v>23030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1811</v>
      </c>
      <c r="N49" s="281">
        <f>K49*M49</f>
        <v>1811</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12417</v>
      </c>
      <c r="N50" s="281">
        <f>K50*M50</f>
        <v>12417</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37258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54"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405">
        <v>9</v>
      </c>
      <c r="N70" s="404">
        <f>K70/M70</f>
        <v>22696.444444444445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22696.444444444445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156947.93333333335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31389.58666666667</v>
      </c>
      <c r="M83" s="850"/>
      <c r="N83" s="57"/>
    </row>
    <row r="84" spans="1:14">
      <c r="B84" s="95" t="s">
        <v>1057</v>
      </c>
      <c r="C84" s="96"/>
      <c r="D84" s="96"/>
      <c r="E84" s="96"/>
      <c r="F84" s="96"/>
      <c r="G84" s="96"/>
      <c r="H84" s="96"/>
      <c r="I84" s="93"/>
      <c r="J84" s="94"/>
      <c r="K84" s="313">
        <v>0.05</v>
      </c>
      <c r="L84" s="849">
        <f>N78*K84</f>
        <v>7847.3966666666674</v>
      </c>
      <c r="M84" s="850"/>
      <c r="N84" s="57"/>
    </row>
    <row r="85" spans="1:14" ht="15.75" thickBot="1">
      <c r="B85" s="97" t="s">
        <v>1058</v>
      </c>
      <c r="C85" s="98"/>
      <c r="D85" s="98"/>
      <c r="E85" s="98"/>
      <c r="F85" s="98"/>
      <c r="G85" s="98"/>
      <c r="H85" s="98"/>
      <c r="I85" s="99"/>
      <c r="J85" s="100"/>
      <c r="K85" s="314">
        <v>0.05</v>
      </c>
      <c r="L85" s="851">
        <f>N78*K85</f>
        <v>7847.3966666666674</v>
      </c>
      <c r="M85" s="852"/>
      <c r="N85" s="57"/>
    </row>
    <row r="86" spans="1:14" ht="15.75" thickBot="1">
      <c r="B86" s="815" t="s">
        <v>1037</v>
      </c>
      <c r="C86" s="816"/>
      <c r="D86" s="816"/>
      <c r="E86" s="816"/>
      <c r="F86" s="816"/>
      <c r="G86" s="816"/>
      <c r="H86" s="816"/>
      <c r="I86" s="816"/>
      <c r="J86" s="816"/>
      <c r="K86" s="816"/>
      <c r="L86" s="816"/>
      <c r="M86" s="817"/>
      <c r="N86" s="58">
        <f>L83+L84+L85</f>
        <v>47084.380000000005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204032.31333333335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61" t="s">
        <v>241</v>
      </c>
      <c r="B36" s="828" t="str">
        <f>VLOOKUP(A36,EQUIPOS!A6:D154,3,FALSE)</f>
        <v>Grúa (capacidad 15 ton)</v>
      </c>
      <c r="C36" s="829"/>
      <c r="D36" s="829"/>
      <c r="E36" s="829"/>
      <c r="F36" s="829"/>
      <c r="G36" s="829"/>
      <c r="H36" s="830"/>
      <c r="I36" s="276"/>
      <c r="J36" s="277"/>
      <c r="K36" s="278">
        <f>VLOOKUP(A36,EQUIPOS!A6:D163,4,FALSE)</f>
        <v>107841</v>
      </c>
      <c r="L36" s="279"/>
      <c r="M36" s="471">
        <v>1</v>
      </c>
      <c r="N36" s="281">
        <f>K36/M36</f>
        <v>107841</v>
      </c>
    </row>
    <row r="37" spans="1:14">
      <c r="A37" s="161" t="s">
        <v>373</v>
      </c>
      <c r="B37" s="828" t="str">
        <f>VLOOKUP(A37,EQUIPOS!A7:D154,3,FALSE)</f>
        <v>Volqueta 6 m3</v>
      </c>
      <c r="C37" s="829"/>
      <c r="D37" s="829"/>
      <c r="E37" s="829"/>
      <c r="F37" s="829"/>
      <c r="G37" s="829"/>
      <c r="H37" s="830"/>
      <c r="I37" s="276"/>
      <c r="J37" s="277"/>
      <c r="K37" s="278">
        <f>VLOOKUP(A37,EQUIPOS!A7:D164,4,FALSE)</f>
        <v>100000</v>
      </c>
      <c r="L37" s="279"/>
      <c r="M37" s="472">
        <v>1</v>
      </c>
      <c r="N37" s="281">
        <f>K37/M37</f>
        <v>100000</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1276.6750000000002</v>
      </c>
    </row>
    <row r="43" spans="1:14" ht="15.75" thickBot="1">
      <c r="B43" s="815" t="s">
        <v>1037</v>
      </c>
      <c r="C43" s="816"/>
      <c r="D43" s="816"/>
      <c r="E43" s="816"/>
      <c r="F43" s="816"/>
      <c r="G43" s="816"/>
      <c r="H43" s="816"/>
      <c r="I43" s="816"/>
      <c r="J43" s="816"/>
      <c r="K43" s="816"/>
      <c r="L43" s="816"/>
      <c r="M43" s="817"/>
      <c r="N43" s="403">
        <f>SUM(N36:N42)</f>
        <v>209117.67499999999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2303</v>
      </c>
      <c r="N48" s="281">
        <f>K48*M48</f>
        <v>23030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1811</v>
      </c>
      <c r="N49" s="281">
        <f>K49*M49</f>
        <v>1811</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12417</v>
      </c>
      <c r="N50" s="281">
        <f>K50*M50</f>
        <v>12417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37258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59"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8</v>
      </c>
      <c r="N70" s="404">
        <f>K70/M70</f>
        <v>25533.5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25533.5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271909.17499999999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54381.834999999999</v>
      </c>
      <c r="M83" s="850"/>
      <c r="N83" s="57"/>
    </row>
    <row r="84" spans="1:14">
      <c r="B84" s="95" t="s">
        <v>1057</v>
      </c>
      <c r="C84" s="96"/>
      <c r="D84" s="96"/>
      <c r="E84" s="96"/>
      <c r="F84" s="96"/>
      <c r="G84" s="96"/>
      <c r="H84" s="96"/>
      <c r="I84" s="93"/>
      <c r="J84" s="94"/>
      <c r="K84" s="313">
        <v>0.05</v>
      </c>
      <c r="L84" s="849">
        <f>N78*K84</f>
        <v>13595.45875</v>
      </c>
      <c r="M84" s="850"/>
      <c r="N84" s="57"/>
    </row>
    <row r="85" spans="1:14" ht="15.75" thickBot="1">
      <c r="B85" s="97" t="s">
        <v>1058</v>
      </c>
      <c r="C85" s="98"/>
      <c r="D85" s="98"/>
      <c r="E85" s="98"/>
      <c r="F85" s="98"/>
      <c r="G85" s="98"/>
      <c r="H85" s="98"/>
      <c r="I85" s="99"/>
      <c r="J85" s="100"/>
      <c r="K85" s="314">
        <v>0.05</v>
      </c>
      <c r="L85" s="851">
        <f>N78*K85</f>
        <v>13595.45875</v>
      </c>
      <c r="M85" s="852"/>
      <c r="N85" s="57"/>
    </row>
    <row r="86" spans="1:14" ht="15.75" thickBot="1">
      <c r="B86" s="815" t="s">
        <v>1037</v>
      </c>
      <c r="C86" s="816"/>
      <c r="D86" s="816"/>
      <c r="E86" s="816"/>
      <c r="F86" s="816"/>
      <c r="G86" s="816"/>
      <c r="H86" s="816"/>
      <c r="I86" s="816"/>
      <c r="J86" s="816"/>
      <c r="K86" s="816"/>
      <c r="L86" s="816"/>
      <c r="M86" s="817"/>
      <c r="N86" s="58">
        <f>L83+L84+L85</f>
        <v>81572.752500000002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353481.92749999999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107841</v>
      </c>
      <c r="L36" s="279"/>
      <c r="M36" s="280">
        <v>0.9375</v>
      </c>
      <c r="N36" s="281">
        <f>K36/M36</f>
        <v>115030.39999999999</v>
      </c>
    </row>
    <row r="37" spans="1:14">
      <c r="A37" s="150" t="s">
        <v>373</v>
      </c>
      <c r="B37" s="828" t="str">
        <f>VLOOKUP(A37,EQUIPOS!A7:D154,3,FALSE)</f>
        <v>Volqueta 6 m3</v>
      </c>
      <c r="C37" s="829"/>
      <c r="D37" s="829"/>
      <c r="E37" s="829"/>
      <c r="F37" s="829"/>
      <c r="G37" s="829"/>
      <c r="H37" s="830"/>
      <c r="I37" s="276"/>
      <c r="J37" s="277"/>
      <c r="K37" s="278">
        <f>VLOOKUP(A37,EQUIPOS!A7:D164,4,FALSE)</f>
        <v>100000</v>
      </c>
      <c r="L37" s="279"/>
      <c r="M37" s="280">
        <v>0.9375</v>
      </c>
      <c r="N37" s="281">
        <f>K37/M37</f>
        <v>106666.66666666667</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1361.7866666666669</v>
      </c>
    </row>
    <row r="43" spans="1:14" ht="15.75" thickBot="1">
      <c r="B43" s="815" t="s">
        <v>1037</v>
      </c>
      <c r="C43" s="816"/>
      <c r="D43" s="816"/>
      <c r="E43" s="816"/>
      <c r="F43" s="816"/>
      <c r="G43" s="816"/>
      <c r="H43" s="816"/>
      <c r="I43" s="816"/>
      <c r="J43" s="816"/>
      <c r="K43" s="816"/>
      <c r="L43" s="816"/>
      <c r="M43" s="817"/>
      <c r="N43" s="403">
        <f>SUM(N36:N42)</f>
        <v>223058.85333333333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2303</v>
      </c>
      <c r="N48" s="281">
        <f>K48*M48</f>
        <v>23030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12417</v>
      </c>
      <c r="N49" s="281">
        <f>K49*M49</f>
        <v>12417</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1811</v>
      </c>
      <c r="N50" s="281">
        <f>K50*M50</f>
        <v>1811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37258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62"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407">
        <v>7.5</v>
      </c>
      <c r="N70" s="404">
        <f>K70/M70</f>
        <v>27235.733333333334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27235.733333333334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287552.58666666667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57510.517333333337</v>
      </c>
      <c r="M83" s="850"/>
      <c r="N83" s="57"/>
    </row>
    <row r="84" spans="1:14">
      <c r="B84" s="95" t="s">
        <v>1057</v>
      </c>
      <c r="C84" s="96"/>
      <c r="D84" s="96"/>
      <c r="E84" s="96"/>
      <c r="F84" s="96"/>
      <c r="G84" s="96"/>
      <c r="H84" s="96"/>
      <c r="I84" s="93"/>
      <c r="J84" s="94"/>
      <c r="K84" s="313">
        <v>0.05</v>
      </c>
      <c r="L84" s="849">
        <f>N78*K84</f>
        <v>14377.629333333334</v>
      </c>
      <c r="M84" s="850"/>
      <c r="N84" s="57"/>
    </row>
    <row r="85" spans="1:14" ht="15.75" thickBot="1">
      <c r="B85" s="97" t="s">
        <v>1058</v>
      </c>
      <c r="C85" s="98"/>
      <c r="D85" s="98"/>
      <c r="E85" s="98"/>
      <c r="F85" s="98"/>
      <c r="G85" s="98"/>
      <c r="H85" s="98"/>
      <c r="I85" s="99"/>
      <c r="J85" s="100"/>
      <c r="K85" s="314">
        <v>0.05</v>
      </c>
      <c r="L85" s="851">
        <f>N78*K85</f>
        <v>14377.629333333334</v>
      </c>
      <c r="M85" s="852"/>
      <c r="N85" s="57"/>
    </row>
    <row r="86" spans="1:14" ht="15.75" thickBot="1">
      <c r="B86" s="815" t="s">
        <v>1037</v>
      </c>
      <c r="C86" s="816"/>
      <c r="D86" s="816"/>
      <c r="E86" s="816"/>
      <c r="F86" s="816"/>
      <c r="G86" s="816"/>
      <c r="H86" s="816"/>
      <c r="I86" s="816"/>
      <c r="J86" s="816"/>
      <c r="K86" s="816"/>
      <c r="L86" s="816"/>
      <c r="M86" s="817"/>
      <c r="N86" s="58">
        <f>L83+L84+L85</f>
        <v>86265.775999999998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373818.36266666668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107841</v>
      </c>
      <c r="L36" s="279"/>
      <c r="M36" s="280">
        <v>1.5</v>
      </c>
      <c r="N36" s="281">
        <f>K36/M36</f>
        <v>71894</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851.11666666666667</v>
      </c>
    </row>
    <row r="43" spans="1:14" ht="15.75" thickBot="1">
      <c r="B43" s="815" t="s">
        <v>1037</v>
      </c>
      <c r="C43" s="816"/>
      <c r="D43" s="816"/>
      <c r="E43" s="816"/>
      <c r="F43" s="816"/>
      <c r="G43" s="816"/>
      <c r="H43" s="816"/>
      <c r="I43" s="816"/>
      <c r="J43" s="816"/>
      <c r="K43" s="816"/>
      <c r="L43" s="816"/>
      <c r="M43" s="817"/>
      <c r="N43" s="403">
        <f>SUM(N36:N42)</f>
        <v>72745.116666666669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2303</v>
      </c>
      <c r="N48" s="281">
        <f>K48*M48</f>
        <v>23030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12417</v>
      </c>
      <c r="N49" s="281">
        <f>K49*M49</f>
        <v>12417</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1811</v>
      </c>
      <c r="N50" s="281">
        <f>K50*M50</f>
        <v>1811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37258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12</v>
      </c>
      <c r="N70" s="404">
        <f>K70/M70</f>
        <v>17022.333333333332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17022.333333333332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127025.45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25405.09</v>
      </c>
      <c r="M83" s="850"/>
      <c r="N83" s="57"/>
    </row>
    <row r="84" spans="1:14">
      <c r="B84" s="95" t="s">
        <v>1057</v>
      </c>
      <c r="C84" s="96"/>
      <c r="D84" s="96"/>
      <c r="E84" s="96"/>
      <c r="F84" s="96"/>
      <c r="G84" s="96"/>
      <c r="H84" s="96"/>
      <c r="I84" s="93"/>
      <c r="J84" s="94"/>
      <c r="K84" s="313">
        <v>0.05</v>
      </c>
      <c r="L84" s="849">
        <f>N78*K84</f>
        <v>6351.2725</v>
      </c>
      <c r="M84" s="850"/>
      <c r="N84" s="57"/>
    </row>
    <row r="85" spans="1:14" ht="15.75" thickBot="1">
      <c r="B85" s="97" t="s">
        <v>1058</v>
      </c>
      <c r="C85" s="98"/>
      <c r="D85" s="98"/>
      <c r="E85" s="98"/>
      <c r="F85" s="98"/>
      <c r="G85" s="98"/>
      <c r="H85" s="98"/>
      <c r="I85" s="99"/>
      <c r="J85" s="100"/>
      <c r="K85" s="314">
        <v>0.05</v>
      </c>
      <c r="L85" s="851">
        <f>N78*K85</f>
        <v>6351.2725</v>
      </c>
      <c r="M85" s="852"/>
      <c r="N85" s="57"/>
    </row>
    <row r="86" spans="1:14" ht="15.75" thickBot="1">
      <c r="B86" s="815" t="s">
        <v>1037</v>
      </c>
      <c r="C86" s="816"/>
      <c r="D86" s="816"/>
      <c r="E86" s="816"/>
      <c r="F86" s="816"/>
      <c r="G86" s="816"/>
      <c r="H86" s="816"/>
      <c r="I86" s="816"/>
      <c r="J86" s="816"/>
      <c r="K86" s="816"/>
      <c r="L86" s="816"/>
      <c r="M86" s="817"/>
      <c r="N86" s="58">
        <f>L83+L84+L85</f>
        <v>38107.635000000002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165133.08499999999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107841</v>
      </c>
      <c r="L36" s="279"/>
      <c r="M36" s="280">
        <v>1.375</v>
      </c>
      <c r="N36" s="281">
        <f>K36/M36</f>
        <v>78429.818181818177</v>
      </c>
    </row>
    <row r="37" spans="1:14">
      <c r="A37" s="150" t="s">
        <v>373</v>
      </c>
      <c r="B37" s="828" t="str">
        <f>VLOOKUP(A37,EQUIPOS!A7:D154,3,FALSE)</f>
        <v>Volqueta 6 m3</v>
      </c>
      <c r="C37" s="829"/>
      <c r="D37" s="829"/>
      <c r="E37" s="829"/>
      <c r="F37" s="829"/>
      <c r="G37" s="829"/>
      <c r="H37" s="830"/>
      <c r="I37" s="276"/>
      <c r="J37" s="277"/>
      <c r="K37" s="278">
        <f>VLOOKUP(A37,EQUIPOS!A7:D164,4,FALSE)</f>
        <v>100000</v>
      </c>
      <c r="L37" s="279"/>
      <c r="M37" s="280">
        <v>1.375</v>
      </c>
      <c r="N37" s="281">
        <f>K37/M37</f>
        <v>72727.272727272721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928.4909090909091</v>
      </c>
    </row>
    <row r="43" spans="1:14" ht="15.75" thickBot="1">
      <c r="B43" s="815" t="s">
        <v>1037</v>
      </c>
      <c r="C43" s="816"/>
      <c r="D43" s="816"/>
      <c r="E43" s="816"/>
      <c r="F43" s="816"/>
      <c r="G43" s="816"/>
      <c r="H43" s="816"/>
      <c r="I43" s="816"/>
      <c r="J43" s="816"/>
      <c r="K43" s="816"/>
      <c r="L43" s="816"/>
      <c r="M43" s="817"/>
      <c r="N43" s="403">
        <f>SUM(N36:N42)</f>
        <v>152085.58181818179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2303</v>
      </c>
      <c r="N48" s="281">
        <f>K48*M48</f>
        <v>23030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12417</v>
      </c>
      <c r="N49" s="281">
        <f>K49*M49</f>
        <v>12417</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1811</v>
      </c>
      <c r="N50" s="281">
        <f>K50*M50</f>
        <v>1811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37258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11</v>
      </c>
      <c r="N70" s="404">
        <f>K70/M70</f>
        <v>18569.81818181818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18569.81818181818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207913.39999999997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41582.679999999993</v>
      </c>
      <c r="M83" s="850"/>
      <c r="N83" s="57"/>
    </row>
    <row r="84" spans="1:14">
      <c r="B84" s="95" t="s">
        <v>1057</v>
      </c>
      <c r="C84" s="96"/>
      <c r="D84" s="96"/>
      <c r="E84" s="96"/>
      <c r="F84" s="96"/>
      <c r="G84" s="96"/>
      <c r="H84" s="96"/>
      <c r="I84" s="93"/>
      <c r="J84" s="94"/>
      <c r="K84" s="313">
        <v>0.05</v>
      </c>
      <c r="L84" s="849">
        <f>N78*K84</f>
        <v>10395.669999999998</v>
      </c>
      <c r="M84" s="850"/>
      <c r="N84" s="57"/>
    </row>
    <row r="85" spans="1:14" ht="15.75" thickBot="1">
      <c r="B85" s="97" t="s">
        <v>1058</v>
      </c>
      <c r="C85" s="98"/>
      <c r="D85" s="98"/>
      <c r="E85" s="98"/>
      <c r="F85" s="98"/>
      <c r="G85" s="98"/>
      <c r="H85" s="98"/>
      <c r="I85" s="99"/>
      <c r="J85" s="100"/>
      <c r="K85" s="314">
        <v>0.05</v>
      </c>
      <c r="L85" s="851">
        <f>N78*K85</f>
        <v>10395.669999999998</v>
      </c>
      <c r="M85" s="852"/>
      <c r="N85" s="57"/>
    </row>
    <row r="86" spans="1:14" ht="15.75" thickBot="1">
      <c r="B86" s="815" t="s">
        <v>1037</v>
      </c>
      <c r="C86" s="816"/>
      <c r="D86" s="816"/>
      <c r="E86" s="816"/>
      <c r="F86" s="816"/>
      <c r="G86" s="816"/>
      <c r="H86" s="816"/>
      <c r="I86" s="816"/>
      <c r="J86" s="816"/>
      <c r="K86" s="816"/>
      <c r="L86" s="816"/>
      <c r="M86" s="817"/>
      <c r="N86" s="58">
        <f>L83+L84+L85</f>
        <v>62374.01999999999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270287.41999999993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107841</v>
      </c>
      <c r="L36" s="279"/>
      <c r="M36" s="280">
        <v>1.3125</v>
      </c>
      <c r="N36" s="281">
        <f>K36/M36</f>
        <v>82164.571428571435</v>
      </c>
    </row>
    <row r="37" spans="1:14">
      <c r="A37" s="150" t="s">
        <v>373</v>
      </c>
      <c r="B37" s="828" t="str">
        <f>VLOOKUP(A37,EQUIPOS!A7:D154,3,FALSE)</f>
        <v>Volqueta 6 m3</v>
      </c>
      <c r="C37" s="829"/>
      <c r="D37" s="829"/>
      <c r="E37" s="829"/>
      <c r="F37" s="829"/>
      <c r="G37" s="829"/>
      <c r="H37" s="830"/>
      <c r="I37" s="276"/>
      <c r="J37" s="277"/>
      <c r="K37" s="278">
        <f>VLOOKUP(A37,EQUIPOS!A7:D164,4,FALSE)</f>
        <v>100000</v>
      </c>
      <c r="L37" s="279"/>
      <c r="M37" s="280">
        <v>1.3125</v>
      </c>
      <c r="N37" s="281">
        <f>K37/M37</f>
        <v>76190.476190476184</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972.70476190476188</v>
      </c>
    </row>
    <row r="43" spans="1:14" ht="15.75" thickBot="1">
      <c r="B43" s="815" t="s">
        <v>1037</v>
      </c>
      <c r="C43" s="816"/>
      <c r="D43" s="816"/>
      <c r="E43" s="816"/>
      <c r="F43" s="816"/>
      <c r="G43" s="816"/>
      <c r="H43" s="816"/>
      <c r="I43" s="816"/>
      <c r="J43" s="816"/>
      <c r="K43" s="816"/>
      <c r="L43" s="816"/>
      <c r="M43" s="817"/>
      <c r="N43" s="403">
        <f>SUM(N36:N42)</f>
        <v>159327.75238095238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2303</v>
      </c>
      <c r="N48" s="281">
        <f>K48*M48</f>
        <v>23030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12417</v>
      </c>
      <c r="N49" s="281">
        <f>K49*M49</f>
        <v>12417</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1811</v>
      </c>
      <c r="N50" s="281">
        <f>K50*M50</f>
        <v>1811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37258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10.5</v>
      </c>
      <c r="N70" s="404">
        <f>K70/M70</f>
        <v>19454.095238095237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19454.095238095237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216039.84761904762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43207.96952380953</v>
      </c>
      <c r="M83" s="850"/>
      <c r="N83" s="57"/>
    </row>
    <row r="84" spans="1:14">
      <c r="B84" s="95" t="s">
        <v>1057</v>
      </c>
      <c r="C84" s="96"/>
      <c r="D84" s="96"/>
      <c r="E84" s="96"/>
      <c r="F84" s="96"/>
      <c r="G84" s="96"/>
      <c r="H84" s="96"/>
      <c r="I84" s="93"/>
      <c r="J84" s="94"/>
      <c r="K84" s="313">
        <v>0.05</v>
      </c>
      <c r="L84" s="849">
        <f>N78*K84</f>
        <v>10801.992380952383</v>
      </c>
      <c r="M84" s="850"/>
      <c r="N84" s="57"/>
    </row>
    <row r="85" spans="1:14" ht="15.75" thickBot="1">
      <c r="B85" s="97" t="s">
        <v>1058</v>
      </c>
      <c r="C85" s="98"/>
      <c r="D85" s="98"/>
      <c r="E85" s="98"/>
      <c r="F85" s="98"/>
      <c r="G85" s="98"/>
      <c r="H85" s="98"/>
      <c r="I85" s="99"/>
      <c r="J85" s="100"/>
      <c r="K85" s="314">
        <v>0.05</v>
      </c>
      <c r="L85" s="851">
        <f>N78*K85</f>
        <v>10801.992380952383</v>
      </c>
      <c r="M85" s="852"/>
      <c r="N85" s="57"/>
    </row>
    <row r="86" spans="1:14" ht="15.75" thickBot="1">
      <c r="B86" s="815" t="s">
        <v>1037</v>
      </c>
      <c r="C86" s="816"/>
      <c r="D86" s="816"/>
      <c r="E86" s="816"/>
      <c r="F86" s="816"/>
      <c r="G86" s="816"/>
      <c r="H86" s="816"/>
      <c r="I86" s="816"/>
      <c r="J86" s="816"/>
      <c r="K86" s="816"/>
      <c r="L86" s="816"/>
      <c r="M86" s="817"/>
      <c r="N86" s="58">
        <f>L83+L84+L85</f>
        <v>64811.954285714295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280851.80190476193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312</v>
      </c>
      <c r="B36" s="828" t="str">
        <f>VLOOKUP(A36,EQUIPOS!A6:D154,3,FALSE)</f>
        <v>Retroexcavadora sobre oruga, potencia 138 HP, balde de 1,5 m3.</v>
      </c>
      <c r="C36" s="829"/>
      <c r="D36" s="829"/>
      <c r="E36" s="829"/>
      <c r="F36" s="829"/>
      <c r="G36" s="829"/>
      <c r="H36" s="830"/>
      <c r="I36" s="276"/>
      <c r="J36" s="277"/>
      <c r="K36" s="278">
        <f>VLOOKUP(A36,EQUIPOS!A6:D163,4,FALSE)</f>
        <v>135000</v>
      </c>
      <c r="L36" s="279"/>
      <c r="M36" s="280">
        <v>66</v>
      </c>
      <c r="N36" s="281">
        <f>K36/M36</f>
        <v>2045.4545454545455</v>
      </c>
    </row>
    <row r="37" spans="1:14">
      <c r="A37" s="150"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132500</v>
      </c>
      <c r="L37" s="279"/>
      <c r="M37" s="280">
        <v>100</v>
      </c>
      <c r="N37" s="281">
        <f>K37/M37</f>
        <v>1325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0.96717803030303029</v>
      </c>
    </row>
    <row r="43" spans="1:14" ht="15.75" thickBot="1">
      <c r="B43" s="815" t="s">
        <v>1037</v>
      </c>
      <c r="C43" s="816"/>
      <c r="D43" s="816"/>
      <c r="E43" s="816"/>
      <c r="F43" s="816"/>
      <c r="G43" s="816"/>
      <c r="H43" s="816"/>
      <c r="I43" s="816"/>
      <c r="J43" s="816"/>
      <c r="K43" s="816"/>
      <c r="L43" s="816"/>
      <c r="M43" s="817"/>
      <c r="N43" s="403">
        <f>SUM(N36:N42)</f>
        <v>3371.4217234848484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4441</v>
      </c>
      <c r="N48" s="281">
        <f>K48*M48</f>
        <v>4441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4441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96.717803030303031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7909.1395265151514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1581.8279053030303</v>
      </c>
      <c r="M83" s="850"/>
      <c r="N83" s="57"/>
    </row>
    <row r="84" spans="1:14">
      <c r="B84" s="95" t="s">
        <v>1057</v>
      </c>
      <c r="C84" s="96"/>
      <c r="D84" s="96"/>
      <c r="E84" s="96"/>
      <c r="F84" s="96"/>
      <c r="G84" s="96"/>
      <c r="H84" s="96"/>
      <c r="I84" s="93"/>
      <c r="J84" s="94"/>
      <c r="K84" s="313">
        <v>0.05</v>
      </c>
      <c r="L84" s="849">
        <f>N78*K84</f>
        <v>395.45697632575758</v>
      </c>
      <c r="M84" s="850"/>
      <c r="N84" s="57"/>
    </row>
    <row r="85" spans="1:14" ht="15.75" thickBot="1">
      <c r="B85" s="97" t="s">
        <v>1058</v>
      </c>
      <c r="C85" s="98"/>
      <c r="D85" s="98"/>
      <c r="E85" s="98"/>
      <c r="F85" s="98"/>
      <c r="G85" s="98"/>
      <c r="H85" s="98"/>
      <c r="I85" s="99"/>
      <c r="J85" s="100"/>
      <c r="K85" s="314">
        <v>0.05</v>
      </c>
      <c r="L85" s="851">
        <f>N78*K85</f>
        <v>395.45697632575758</v>
      </c>
      <c r="M85" s="852"/>
      <c r="N85" s="57"/>
    </row>
    <row r="86" spans="1:14" ht="15.75" thickBot="1">
      <c r="B86" s="815" t="s">
        <v>1037</v>
      </c>
      <c r="C86" s="816"/>
      <c r="D86" s="816"/>
      <c r="E86" s="816"/>
      <c r="F86" s="816"/>
      <c r="G86" s="816"/>
      <c r="H86" s="816"/>
      <c r="I86" s="816"/>
      <c r="J86" s="816"/>
      <c r="K86" s="816"/>
      <c r="L86" s="816"/>
      <c r="M86" s="817"/>
      <c r="N86" s="58">
        <f>L83+L84+L85</f>
        <v>2372.7418579545456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10281.881384469696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312</v>
      </c>
      <c r="B36" s="828" t="str">
        <f>VLOOKUP(A36,EQUIPOS!A6:D154,3,FALSE)</f>
        <v>Retroexcavadora sobre oruga, potencia 138 HP, balde de 1,5 m3.</v>
      </c>
      <c r="C36" s="829"/>
      <c r="D36" s="829"/>
      <c r="E36" s="829"/>
      <c r="F36" s="829"/>
      <c r="G36" s="829"/>
      <c r="H36" s="830"/>
      <c r="I36" s="276"/>
      <c r="J36" s="277"/>
      <c r="K36" s="278">
        <f>VLOOKUP(A36,EQUIPOS!A6:D163,4,FALSE)</f>
        <v>135000</v>
      </c>
      <c r="L36" s="279"/>
      <c r="M36" s="280">
        <v>66</v>
      </c>
      <c r="N36" s="281">
        <f>K36/M36</f>
        <v>2045.4545454545455</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0.96717803030303029</v>
      </c>
    </row>
    <row r="43" spans="1:14" ht="15.75" thickBot="1">
      <c r="B43" s="815" t="s">
        <v>1037</v>
      </c>
      <c r="C43" s="816"/>
      <c r="D43" s="816"/>
      <c r="E43" s="816"/>
      <c r="F43" s="816"/>
      <c r="G43" s="816"/>
      <c r="H43" s="816"/>
      <c r="I43" s="816"/>
      <c r="J43" s="816"/>
      <c r="K43" s="816"/>
      <c r="L43" s="816"/>
      <c r="M43" s="817"/>
      <c r="N43" s="403">
        <f>SUM(N36:N42)</f>
        <v>2046.4217234848486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96.717803030303031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2143.1395265151518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428.62790530303039</v>
      </c>
      <c r="M83" s="850"/>
      <c r="N83" s="57"/>
    </row>
    <row r="84" spans="1:14">
      <c r="B84" s="95" t="s">
        <v>1057</v>
      </c>
      <c r="C84" s="96"/>
      <c r="D84" s="96"/>
      <c r="E84" s="96"/>
      <c r="F84" s="96"/>
      <c r="G84" s="96"/>
      <c r="H84" s="96"/>
      <c r="I84" s="93"/>
      <c r="J84" s="94"/>
      <c r="K84" s="313">
        <v>0.05</v>
      </c>
      <c r="L84" s="849">
        <f>N78*K84</f>
        <v>107.1569763257576</v>
      </c>
      <c r="M84" s="850"/>
      <c r="N84" s="57"/>
    </row>
    <row r="85" spans="1:14" ht="15.75" thickBot="1">
      <c r="B85" s="97" t="s">
        <v>1058</v>
      </c>
      <c r="C85" s="98"/>
      <c r="D85" s="98"/>
      <c r="E85" s="98"/>
      <c r="F85" s="98"/>
      <c r="G85" s="98"/>
      <c r="H85" s="98"/>
      <c r="I85" s="99"/>
      <c r="J85" s="100"/>
      <c r="K85" s="314">
        <v>0.05</v>
      </c>
      <c r="L85" s="851">
        <f>N78*K85</f>
        <v>107.1569763257576</v>
      </c>
      <c r="M85" s="852"/>
      <c r="N85" s="57"/>
    </row>
    <row r="86" spans="1:14" ht="15.75" thickBot="1">
      <c r="B86" s="815" t="s">
        <v>1037</v>
      </c>
      <c r="C86" s="816"/>
      <c r="D86" s="816"/>
      <c r="E86" s="816"/>
      <c r="F86" s="816"/>
      <c r="G86" s="816"/>
      <c r="H86" s="816"/>
      <c r="I86" s="816"/>
      <c r="J86" s="816"/>
      <c r="K86" s="816"/>
      <c r="L86" s="816"/>
      <c r="M86" s="817"/>
      <c r="N86" s="58">
        <f>L83+L84+L85</f>
        <v>642.94185795454553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2786.0813844696972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180</v>
      </c>
      <c r="B36" s="828" t="str">
        <f>VLOOKUP(A36,EQUIPOS!A6:D154,3,FALSE)</f>
        <v>Compresor 120 HP, con martillo.</v>
      </c>
      <c r="C36" s="829"/>
      <c r="D36" s="829"/>
      <c r="E36" s="829"/>
      <c r="F36" s="829"/>
      <c r="G36" s="829"/>
      <c r="H36" s="830"/>
      <c r="I36" s="276"/>
      <c r="J36" s="277"/>
      <c r="K36" s="278">
        <f>VLOOKUP(A36,EQUIPOS!A6:D163,4,FALSE)</f>
        <v>75000</v>
      </c>
      <c r="L36" s="279"/>
      <c r="M36" s="280">
        <v>66</v>
      </c>
      <c r="N36" s="281">
        <f>K36/M36</f>
        <v>1136.3636363636363</v>
      </c>
    </row>
    <row r="37" spans="1:14">
      <c r="A37" s="114"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132500</v>
      </c>
      <c r="L37" s="279"/>
      <c r="M37" s="280">
        <v>100</v>
      </c>
      <c r="N37" s="281">
        <f>K37/M37</f>
        <v>1325</v>
      </c>
    </row>
    <row r="38" spans="1:14">
      <c r="A38" t="s">
        <v>312</v>
      </c>
      <c r="B38" s="828" t="str">
        <f>VLOOKUP(A38,EQUIPOS!A8:D154,3,FALSE)</f>
        <v>Retroexcavadora sobre oruga, potencia 138 HP, balde de 1,5 m3.</v>
      </c>
      <c r="C38" s="829"/>
      <c r="D38" s="829"/>
      <c r="E38" s="829"/>
      <c r="F38" s="829"/>
      <c r="G38" s="829"/>
      <c r="H38" s="830"/>
      <c r="I38" s="276"/>
      <c r="J38" s="277"/>
      <c r="K38" s="278">
        <f>VLOOKUP(A38,EQUIPOS!A8:D165,4,FALSE)</f>
        <v>135000</v>
      </c>
      <c r="L38" s="279"/>
      <c r="M38" s="280">
        <v>66</v>
      </c>
      <c r="N38" s="281">
        <f>K38/M38</f>
        <v>2045.4545454545455</v>
      </c>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N78*L42</f>
        <v>5.8030681818181824</v>
      </c>
    </row>
    <row r="43" spans="1:14" ht="15.75" thickBot="1">
      <c r="B43" s="815" t="s">
        <v>1037</v>
      </c>
      <c r="C43" s="816"/>
      <c r="D43" s="816"/>
      <c r="E43" s="816"/>
      <c r="F43" s="816"/>
      <c r="G43" s="816"/>
      <c r="H43" s="816"/>
      <c r="I43" s="816"/>
      <c r="J43" s="816"/>
      <c r="K43" s="816"/>
      <c r="L43" s="816"/>
      <c r="M43" s="817"/>
      <c r="N43" s="403">
        <f>SUM(N36:N42)</f>
        <v>4512.6212500000001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6342</v>
      </c>
      <c r="N48" s="281">
        <f>K48*M48</f>
        <v>1268.4000000000001</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3280</v>
      </c>
      <c r="N49" s="281">
        <f t="shared" ref="N49:N54" si="0">K49*M49</f>
        <v>9840</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12188</v>
      </c>
      <c r="N50" s="281">
        <f t="shared" si="0"/>
        <v>3656.4</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1070</v>
      </c>
      <c r="N51" s="281">
        <f t="shared" si="0"/>
        <v>214</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1014</v>
      </c>
      <c r="N52" s="281">
        <f t="shared" si="0"/>
        <v>507</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0</v>
      </c>
      <c r="N53" s="281">
        <f t="shared" si="0"/>
        <v>0</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4441</v>
      </c>
      <c r="N54" s="281">
        <f t="shared" si="0"/>
        <v>4441</v>
      </c>
    </row>
    <row r="55" spans="1:14" ht="15.75" thickBot="1">
      <c r="B55" s="810"/>
      <c r="C55" s="811"/>
      <c r="D55" s="811"/>
      <c r="E55" s="811"/>
      <c r="F55" s="811"/>
      <c r="G55" s="811"/>
      <c r="H55" s="811"/>
      <c r="I55" s="812"/>
      <c r="J55" s="48"/>
      <c r="K55" s="50"/>
      <c r="L55" s="813"/>
      <c r="M55" s="814"/>
      <c r="N55" s="51"/>
    </row>
    <row r="56" spans="1:14" ht="15.75" thickBot="1">
      <c r="B56" s="815" t="s">
        <v>1037</v>
      </c>
      <c r="C56" s="816"/>
      <c r="D56" s="816"/>
      <c r="E56" s="816"/>
      <c r="F56" s="816"/>
      <c r="G56" s="816"/>
      <c r="H56" s="816"/>
      <c r="I56" s="816"/>
      <c r="J56" s="816"/>
      <c r="K56" s="816"/>
      <c r="L56" s="816"/>
      <c r="M56" s="817"/>
      <c r="N56" s="403">
        <f>SUM(N48:N55)</f>
        <v>19926.8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304">
        <v>528</v>
      </c>
      <c r="N72" s="404">
        <f>K72/M72</f>
        <v>96.717803030303031</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4">
        <v>528</v>
      </c>
      <c r="N73" s="404">
        <f>K73/M73</f>
        <v>193.43560606060606</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15" t="s">
        <v>1037</v>
      </c>
      <c r="C78" s="816"/>
      <c r="D78" s="816"/>
      <c r="E78" s="816"/>
      <c r="F78" s="816"/>
      <c r="G78" s="816"/>
      <c r="H78" s="816"/>
      <c r="I78" s="822"/>
      <c r="J78" s="822"/>
      <c r="K78" s="822"/>
      <c r="L78" s="822"/>
      <c r="M78" s="823"/>
      <c r="N78" s="310">
        <f>SUM(N72:N77)</f>
        <v>290.15340909090912</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24729.574659090908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4945.9149318181817</v>
      </c>
      <c r="M85" s="850"/>
      <c r="N85" s="57"/>
    </row>
    <row r="86" spans="1:14">
      <c r="B86" s="95" t="s">
        <v>1057</v>
      </c>
      <c r="C86" s="96"/>
      <c r="D86" s="96"/>
      <c r="E86" s="96"/>
      <c r="F86" s="96"/>
      <c r="G86" s="96"/>
      <c r="H86" s="96"/>
      <c r="I86" s="93"/>
      <c r="J86" s="94"/>
      <c r="K86" s="313">
        <v>0.05</v>
      </c>
      <c r="L86" s="849">
        <f>N80*K86</f>
        <v>1236.4787329545454</v>
      </c>
      <c r="M86" s="850"/>
      <c r="N86" s="57"/>
    </row>
    <row r="87" spans="1:14" ht="15.75" thickBot="1">
      <c r="B87" s="97" t="s">
        <v>1058</v>
      </c>
      <c r="C87" s="98"/>
      <c r="D87" s="98"/>
      <c r="E87" s="98"/>
      <c r="F87" s="98"/>
      <c r="G87" s="98"/>
      <c r="H87" s="98"/>
      <c r="I87" s="99"/>
      <c r="J87" s="100"/>
      <c r="K87" s="314">
        <v>0.05</v>
      </c>
      <c r="L87" s="851">
        <f>N80*K87</f>
        <v>1236.4787329545454</v>
      </c>
      <c r="M87" s="852"/>
      <c r="N87" s="57"/>
    </row>
    <row r="88" spans="1:14" ht="15.75" thickBot="1">
      <c r="B88" s="815" t="s">
        <v>1037</v>
      </c>
      <c r="C88" s="816"/>
      <c r="D88" s="816"/>
      <c r="E88" s="816"/>
      <c r="F88" s="816"/>
      <c r="G88" s="816"/>
      <c r="H88" s="816"/>
      <c r="I88" s="816"/>
      <c r="J88" s="816"/>
      <c r="K88" s="816"/>
      <c r="L88" s="816"/>
      <c r="M88" s="817"/>
      <c r="N88" s="58">
        <f>L85+L86+L87</f>
        <v>7418.8723977272721</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32148.447056818179</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3" t="s">
        <v>2324</v>
      </c>
      <c r="C107" s="854"/>
      <c r="D107" s="854"/>
      <c r="E107" s="854"/>
      <c r="F107" s="854"/>
      <c r="G107" s="854"/>
      <c r="H107" s="854"/>
      <c r="I107" s="854"/>
      <c r="J107" s="854"/>
      <c r="K107" s="854"/>
      <c r="L107" s="854"/>
      <c r="M107" s="854"/>
      <c r="N107" s="855"/>
    </row>
    <row r="108" spans="2:14" ht="15" customHeight="1">
      <c r="B108" s="853"/>
      <c r="C108" s="854"/>
      <c r="D108" s="854"/>
      <c r="E108" s="854"/>
      <c r="F108" s="854"/>
      <c r="G108" s="854"/>
      <c r="H108" s="854"/>
      <c r="I108" s="854"/>
      <c r="J108" s="854"/>
      <c r="K108" s="854"/>
      <c r="L108" s="854"/>
      <c r="M108" s="854"/>
      <c r="N108" s="855"/>
    </row>
    <row r="109" spans="2:14" ht="30" customHeight="1">
      <c r="B109" s="856" t="s">
        <v>2325</v>
      </c>
      <c r="C109" s="857"/>
      <c r="D109" s="857"/>
      <c r="E109" s="857"/>
      <c r="F109" s="857"/>
      <c r="G109" s="857"/>
      <c r="H109" s="857"/>
      <c r="I109" s="857"/>
      <c r="J109" s="857"/>
      <c r="K109" s="857"/>
      <c r="L109" s="857"/>
      <c r="M109" s="857"/>
      <c r="N109" s="858"/>
    </row>
    <row r="110" spans="2:14">
      <c r="B110" s="856"/>
      <c r="C110" s="857"/>
      <c r="D110" s="857"/>
      <c r="E110" s="857"/>
      <c r="F110" s="857"/>
      <c r="G110" s="857"/>
      <c r="H110" s="857"/>
      <c r="I110" s="857"/>
      <c r="J110" s="857"/>
      <c r="K110" s="857"/>
      <c r="L110" s="857"/>
      <c r="M110" s="857"/>
      <c r="N110" s="858"/>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2"/>
      <c r="K120" s="792"/>
      <c r="L120" s="792"/>
      <c r="M120" s="792"/>
      <c r="N120" s="793"/>
    </row>
    <row r="121" spans="2:14" ht="15.75" thickBot="1">
      <c r="B121" s="270" t="s">
        <v>2327</v>
      </c>
      <c r="C121" s="402"/>
      <c r="D121" s="402"/>
      <c r="E121" s="63"/>
      <c r="F121" s="63"/>
      <c r="G121" s="63"/>
      <c r="H121" s="63"/>
      <c r="I121" s="63"/>
      <c r="J121" s="794"/>
      <c r="K121" s="794"/>
      <c r="L121" s="794"/>
      <c r="M121" s="794"/>
      <c r="N121"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135000</v>
      </c>
      <c r="L36" s="279"/>
      <c r="M36" s="280">
        <v>66</v>
      </c>
      <c r="N36" s="281">
        <f>K36/M36</f>
        <v>2045.4545454545455</v>
      </c>
    </row>
    <row r="37" spans="1:14">
      <c r="A37" s="114"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132500</v>
      </c>
      <c r="L37" s="279"/>
      <c r="M37" s="280">
        <v>100</v>
      </c>
      <c r="N37" s="281">
        <f>K37/M37</f>
        <v>1325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0.96717803030303029</v>
      </c>
    </row>
    <row r="43" spans="1:14" ht="15.75" thickBot="1">
      <c r="B43" s="815" t="s">
        <v>1037</v>
      </c>
      <c r="C43" s="816"/>
      <c r="D43" s="816"/>
      <c r="E43" s="816"/>
      <c r="F43" s="816"/>
      <c r="G43" s="816"/>
      <c r="H43" s="816"/>
      <c r="I43" s="816"/>
      <c r="J43" s="816"/>
      <c r="K43" s="816"/>
      <c r="L43" s="816"/>
      <c r="M43" s="817"/>
      <c r="N43" s="403">
        <f>SUM(N36:N42)</f>
        <v>3371.4217234848484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4441</v>
      </c>
      <c r="N48" s="281">
        <f>K48*M48</f>
        <v>4441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4441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96.717803030303031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7909.1395265151514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1581.8279053030303</v>
      </c>
      <c r="M83" s="850"/>
      <c r="N83" s="57"/>
    </row>
    <row r="84" spans="1:14">
      <c r="B84" s="95" t="s">
        <v>1057</v>
      </c>
      <c r="C84" s="96"/>
      <c r="D84" s="96"/>
      <c r="E84" s="96"/>
      <c r="F84" s="96"/>
      <c r="G84" s="96"/>
      <c r="H84" s="96"/>
      <c r="I84" s="93"/>
      <c r="J84" s="94"/>
      <c r="K84" s="313">
        <v>0.05</v>
      </c>
      <c r="L84" s="849">
        <f>N78*K84</f>
        <v>395.45697632575758</v>
      </c>
      <c r="M84" s="850"/>
      <c r="N84" s="57"/>
    </row>
    <row r="85" spans="1:14" ht="15.75" thickBot="1">
      <c r="B85" s="97" t="s">
        <v>1058</v>
      </c>
      <c r="C85" s="98"/>
      <c r="D85" s="98"/>
      <c r="E85" s="98"/>
      <c r="F85" s="98"/>
      <c r="G85" s="98"/>
      <c r="H85" s="98"/>
      <c r="I85" s="99"/>
      <c r="J85" s="100"/>
      <c r="K85" s="314">
        <v>0.05</v>
      </c>
      <c r="L85" s="851">
        <f>N78*K85</f>
        <v>395.45697632575758</v>
      </c>
      <c r="M85" s="852"/>
      <c r="N85" s="57"/>
    </row>
    <row r="86" spans="1:14" ht="15.75" thickBot="1">
      <c r="B86" s="815" t="s">
        <v>1037</v>
      </c>
      <c r="C86" s="816"/>
      <c r="D86" s="816"/>
      <c r="E86" s="816"/>
      <c r="F86" s="816"/>
      <c r="G86" s="816"/>
      <c r="H86" s="816"/>
      <c r="I86" s="816"/>
      <c r="J86" s="816"/>
      <c r="K86" s="816"/>
      <c r="L86" s="816"/>
      <c r="M86" s="817"/>
      <c r="N86" s="58">
        <f>L83+L84+L85</f>
        <v>2372.7418579545456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10281.881384469696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135000</v>
      </c>
      <c r="L36" s="279"/>
      <c r="M36" s="280">
        <v>66</v>
      </c>
      <c r="N36" s="281">
        <f>K36/M36</f>
        <v>2045.4545454545455</v>
      </c>
    </row>
    <row r="37" spans="1:14">
      <c r="A37" s="114" t="s">
        <v>180</v>
      </c>
      <c r="B37" s="828" t="str">
        <f>VLOOKUP(A37,EQUIPOS!A7:D154,3,FALSE)</f>
        <v>Compresor 120 HP, con martillo.</v>
      </c>
      <c r="C37" s="829"/>
      <c r="D37" s="829"/>
      <c r="E37" s="829"/>
      <c r="F37" s="829"/>
      <c r="G37" s="829"/>
      <c r="H37" s="830"/>
      <c r="I37" s="276"/>
      <c r="J37" s="277"/>
      <c r="K37" s="278">
        <f>VLOOKUP(A37,EQUIPOS!A7:D164,4,FALSE)</f>
        <v>75000</v>
      </c>
      <c r="L37" s="279"/>
      <c r="M37" s="280">
        <v>66</v>
      </c>
      <c r="N37" s="281">
        <f>K37/M37</f>
        <v>1136.3636363636363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N79*L42</f>
        <v>5.8030681818181824</v>
      </c>
    </row>
    <row r="43" spans="1:14" ht="15.75" thickBot="1">
      <c r="B43" s="815" t="s">
        <v>1037</v>
      </c>
      <c r="C43" s="816"/>
      <c r="D43" s="816"/>
      <c r="E43" s="816"/>
      <c r="F43" s="816"/>
      <c r="G43" s="816"/>
      <c r="H43" s="816"/>
      <c r="I43" s="816"/>
      <c r="J43" s="816"/>
      <c r="K43" s="816"/>
      <c r="L43" s="816"/>
      <c r="M43" s="817"/>
      <c r="N43" s="403">
        <f>SUM(N36:N42)</f>
        <v>3187.6212500000001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6342</v>
      </c>
      <c r="N48" s="281">
        <f t="shared" ref="N48:N53" si="0">K48*M48</f>
        <v>1268.4000000000001</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3280</v>
      </c>
      <c r="N49" s="281">
        <f t="shared" si="0"/>
        <v>9840</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12188</v>
      </c>
      <c r="N50" s="281">
        <f t="shared" si="0"/>
        <v>3656.4</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1070</v>
      </c>
      <c r="N51" s="281">
        <f t="shared" si="0"/>
        <v>214</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1014</v>
      </c>
      <c r="N52" s="281">
        <f t="shared" si="0"/>
        <v>507</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v>
      </c>
      <c r="N53" s="281">
        <f t="shared" si="0"/>
        <v>0</v>
      </c>
    </row>
    <row r="54" spans="1:14" ht="15.75" thickBot="1">
      <c r="B54" s="810"/>
      <c r="C54" s="811"/>
      <c r="D54" s="811"/>
      <c r="E54" s="811"/>
      <c r="F54" s="811"/>
      <c r="G54" s="811"/>
      <c r="H54" s="811"/>
      <c r="I54" s="812"/>
      <c r="J54" s="48"/>
      <c r="K54" s="50"/>
      <c r="L54" s="813"/>
      <c r="M54" s="814"/>
      <c r="N54" s="51"/>
    </row>
    <row r="55" spans="1:14" ht="15.75" thickBot="1">
      <c r="B55" s="815" t="s">
        <v>1037</v>
      </c>
      <c r="C55" s="816"/>
      <c r="D55" s="816"/>
      <c r="E55" s="816"/>
      <c r="F55" s="816"/>
      <c r="G55" s="816"/>
      <c r="H55" s="816"/>
      <c r="I55" s="816"/>
      <c r="J55" s="816"/>
      <c r="K55" s="816"/>
      <c r="L55" s="816"/>
      <c r="M55" s="817"/>
      <c r="N55" s="403">
        <f>SUM(N48:N54)</f>
        <v>15485.8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940"/>
      <c r="C65" s="941"/>
      <c r="D65" s="941"/>
      <c r="E65" s="941"/>
      <c r="F65" s="941"/>
      <c r="G65" s="942"/>
      <c r="H65" s="320"/>
      <c r="I65" s="288"/>
      <c r="J65" s="295"/>
      <c r="K65" s="288"/>
      <c r="L65" s="819"/>
      <c r="M65" s="820"/>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04"/>
      <c r="M67" s="805"/>
      <c r="N67" s="133"/>
    </row>
    <row r="68" spans="1:15" ht="15.75" thickBot="1">
      <c r="B68" s="821" t="s">
        <v>1037</v>
      </c>
      <c r="C68" s="822"/>
      <c r="D68" s="822"/>
      <c r="E68" s="822"/>
      <c r="F68" s="822"/>
      <c r="G68" s="822"/>
      <c r="H68" s="822"/>
      <c r="I68" s="822"/>
      <c r="J68" s="822"/>
      <c r="K68" s="822"/>
      <c r="L68" s="822"/>
      <c r="M68" s="823"/>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1" t="s">
        <v>1047</v>
      </c>
      <c r="C72" s="842"/>
      <c r="D72" s="842"/>
      <c r="E72" s="842"/>
      <c r="F72" s="842"/>
      <c r="G72" s="842"/>
      <c r="H72" s="842"/>
      <c r="I72" s="79" t="s">
        <v>1048</v>
      </c>
      <c r="J72" s="81" t="s">
        <v>1494</v>
      </c>
      <c r="K72" s="80" t="s">
        <v>1050</v>
      </c>
      <c r="L72" s="843" t="s">
        <v>1034</v>
      </c>
      <c r="M72" s="844"/>
      <c r="N72" s="104" t="s">
        <v>1035</v>
      </c>
    </row>
    <row r="73" spans="1:15">
      <c r="A73" t="s">
        <v>6</v>
      </c>
      <c r="B73" s="55" t="str">
        <f>VLOOKUP(A73,'MANO DE OBRA'!A8:D68,3,FALSE)</f>
        <v xml:space="preserve">Obrero </v>
      </c>
      <c r="C73" s="53"/>
      <c r="D73" s="53"/>
      <c r="E73" s="53"/>
      <c r="F73" s="53"/>
      <c r="G73" s="53"/>
      <c r="H73" s="53"/>
      <c r="I73" s="301">
        <f>K73/J73*100</f>
        <v>27603.783783783787</v>
      </c>
      <c r="J73" s="302">
        <v>185</v>
      </c>
      <c r="K73" s="303">
        <f>VLOOKUP(A73,'MANO DE OBRA'!A8:D99,4,FALSE)</f>
        <v>51067</v>
      </c>
      <c r="L73" s="56"/>
      <c r="M73" s="304">
        <v>528</v>
      </c>
      <c r="N73" s="404">
        <f>K73/M73</f>
        <v>96.717803030303031</v>
      </c>
      <c r="O73" s="112"/>
    </row>
    <row r="74" spans="1:15">
      <c r="A74"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304">
        <v>528</v>
      </c>
      <c r="N74" s="404">
        <f>K74/M74</f>
        <v>193.43560606060606</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02"/>
      <c r="C78" s="803"/>
      <c r="D78" s="803"/>
      <c r="E78" s="803"/>
      <c r="F78" s="803"/>
      <c r="G78" s="803"/>
      <c r="H78" s="803"/>
      <c r="I78" s="132"/>
      <c r="J78" s="132"/>
      <c r="K78" s="132"/>
      <c r="L78" s="903"/>
      <c r="M78" s="903"/>
      <c r="N78" s="51"/>
    </row>
    <row r="79" spans="1:15" ht="15.75" thickBot="1">
      <c r="B79" s="821" t="s">
        <v>1037</v>
      </c>
      <c r="C79" s="822"/>
      <c r="D79" s="822"/>
      <c r="E79" s="822"/>
      <c r="F79" s="822"/>
      <c r="G79" s="822"/>
      <c r="H79" s="822"/>
      <c r="I79" s="822"/>
      <c r="J79" s="822"/>
      <c r="K79" s="822"/>
      <c r="L79" s="822"/>
      <c r="M79" s="823"/>
      <c r="N79" s="310">
        <f>SUM(N73:N78)</f>
        <v>290.15340909090912</v>
      </c>
    </row>
    <row r="80" spans="1:15" ht="15.75" thickBot="1">
      <c r="B80" s="39"/>
      <c r="C80" s="40"/>
      <c r="D80" s="40"/>
      <c r="E80" s="40"/>
      <c r="F80" s="40"/>
      <c r="G80" s="40"/>
      <c r="H80" s="40"/>
      <c r="I80" s="40"/>
      <c r="J80" s="40"/>
      <c r="K80" s="40"/>
      <c r="L80" s="40"/>
      <c r="M80" s="40"/>
      <c r="N80" s="41"/>
    </row>
    <row r="81" spans="1:14" ht="15.75" thickBot="1">
      <c r="B81" s="815" t="s">
        <v>1051</v>
      </c>
      <c r="C81" s="816"/>
      <c r="D81" s="816"/>
      <c r="E81" s="816"/>
      <c r="F81" s="816"/>
      <c r="G81" s="816"/>
      <c r="H81" s="816"/>
      <c r="I81" s="816"/>
      <c r="J81" s="816"/>
      <c r="K81" s="816"/>
      <c r="L81" s="816"/>
      <c r="M81" s="817"/>
      <c r="N81" s="105">
        <f>N43+N55+N68+N79</f>
        <v>18963.574659090908</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06" t="s">
        <v>1053</v>
      </c>
      <c r="C85" s="807"/>
      <c r="D85" s="807"/>
      <c r="E85" s="807"/>
      <c r="F85" s="807"/>
      <c r="G85" s="807"/>
      <c r="H85" s="807"/>
      <c r="I85" s="323"/>
      <c r="J85" s="343"/>
      <c r="K85" s="311" t="s">
        <v>1054</v>
      </c>
      <c r="L85" s="845" t="s">
        <v>1055</v>
      </c>
      <c r="M85" s="846"/>
      <c r="N85" s="312"/>
    </row>
    <row r="86" spans="1:14">
      <c r="B86" s="847" t="s">
        <v>1056</v>
      </c>
      <c r="C86" s="848"/>
      <c r="D86" s="848"/>
      <c r="E86" s="848"/>
      <c r="F86" s="848"/>
      <c r="G86" s="848"/>
      <c r="H86" s="848"/>
      <c r="I86" s="93"/>
      <c r="J86" s="94"/>
      <c r="K86" s="313">
        <v>0.2</v>
      </c>
      <c r="L86" s="849">
        <f>N81*K86</f>
        <v>3792.7149318181819</v>
      </c>
      <c r="M86" s="850"/>
      <c r="N86" s="57"/>
    </row>
    <row r="87" spans="1:14">
      <c r="B87" s="95" t="s">
        <v>1057</v>
      </c>
      <c r="C87" s="96"/>
      <c r="D87" s="96"/>
      <c r="E87" s="96"/>
      <c r="F87" s="96"/>
      <c r="G87" s="96"/>
      <c r="H87" s="96"/>
      <c r="I87" s="93"/>
      <c r="J87" s="94"/>
      <c r="K87" s="313">
        <v>0.05</v>
      </c>
      <c r="L87" s="849">
        <f>N81*K87</f>
        <v>948.17873295454547</v>
      </c>
      <c r="M87" s="850"/>
      <c r="N87" s="57"/>
    </row>
    <row r="88" spans="1:14" ht="15.75" thickBot="1">
      <c r="B88" s="97" t="s">
        <v>1058</v>
      </c>
      <c r="C88" s="98"/>
      <c r="D88" s="98"/>
      <c r="E88" s="98"/>
      <c r="F88" s="98"/>
      <c r="G88" s="98"/>
      <c r="H88" s="98"/>
      <c r="I88" s="99"/>
      <c r="J88" s="100"/>
      <c r="K88" s="314">
        <v>0.05</v>
      </c>
      <c r="L88" s="851">
        <f>N81*K88</f>
        <v>948.17873295454547</v>
      </c>
      <c r="M88" s="852"/>
      <c r="N88" s="57"/>
    </row>
    <row r="89" spans="1:14" ht="15.75" thickBot="1">
      <c r="B89" s="815" t="s">
        <v>1037</v>
      </c>
      <c r="C89" s="816"/>
      <c r="D89" s="816"/>
      <c r="E89" s="816"/>
      <c r="F89" s="816"/>
      <c r="G89" s="816"/>
      <c r="H89" s="816"/>
      <c r="I89" s="816"/>
      <c r="J89" s="816"/>
      <c r="K89" s="816"/>
      <c r="L89" s="816"/>
      <c r="M89" s="817"/>
      <c r="N89" s="58">
        <f>L86+L87+L88</f>
        <v>5689.0723977272737</v>
      </c>
    </row>
    <row r="90" spans="1:14" ht="15.75" thickBot="1">
      <c r="B90" s="39"/>
      <c r="C90" s="40"/>
      <c r="D90" s="40"/>
      <c r="E90" s="40"/>
      <c r="F90" s="40"/>
      <c r="G90" s="40"/>
      <c r="H90" s="40"/>
      <c r="I90" s="40"/>
      <c r="J90" s="40"/>
      <c r="K90" s="40"/>
      <c r="L90" s="40"/>
      <c r="M90" s="40"/>
      <c r="N90" s="41"/>
    </row>
    <row r="91" spans="1:14" ht="15.75" thickBot="1">
      <c r="A91" t="s">
        <v>2122</v>
      </c>
      <c r="B91" s="815" t="s">
        <v>1059</v>
      </c>
      <c r="C91" s="816"/>
      <c r="D91" s="816"/>
      <c r="E91" s="816"/>
      <c r="F91" s="816"/>
      <c r="G91" s="816"/>
      <c r="H91" s="816"/>
      <c r="I91" s="816"/>
      <c r="J91" s="816"/>
      <c r="K91" s="816"/>
      <c r="L91" s="816"/>
      <c r="M91" s="817"/>
      <c r="N91" s="196">
        <f>N81+N89</f>
        <v>24652.647056818183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3" t="s">
        <v>2324</v>
      </c>
      <c r="C108" s="854"/>
      <c r="D108" s="854"/>
      <c r="E108" s="854"/>
      <c r="F108" s="854"/>
      <c r="G108" s="854"/>
      <c r="H108" s="854"/>
      <c r="I108" s="854"/>
      <c r="J108" s="854"/>
      <c r="K108" s="854"/>
      <c r="L108" s="854"/>
      <c r="M108" s="854"/>
      <c r="N108" s="855"/>
    </row>
    <row r="109" spans="2:14" ht="15" customHeight="1">
      <c r="B109" s="853"/>
      <c r="C109" s="854"/>
      <c r="D109" s="854"/>
      <c r="E109" s="854"/>
      <c r="F109" s="854"/>
      <c r="G109" s="854"/>
      <c r="H109" s="854"/>
      <c r="I109" s="854"/>
      <c r="J109" s="854"/>
      <c r="K109" s="854"/>
      <c r="L109" s="854"/>
      <c r="M109" s="854"/>
      <c r="N109" s="855"/>
    </row>
    <row r="110" spans="2:14" ht="32.25" customHeight="1">
      <c r="B110" s="856" t="s">
        <v>2325</v>
      </c>
      <c r="C110" s="857"/>
      <c r="D110" s="857"/>
      <c r="E110" s="857"/>
      <c r="F110" s="857"/>
      <c r="G110" s="857"/>
      <c r="H110" s="857"/>
      <c r="I110" s="857"/>
      <c r="J110" s="857"/>
      <c r="K110" s="857"/>
      <c r="L110" s="857"/>
      <c r="M110" s="857"/>
      <c r="N110" s="858"/>
    </row>
    <row r="111" spans="2:14">
      <c r="B111" s="856"/>
      <c r="C111" s="857"/>
      <c r="D111" s="857"/>
      <c r="E111" s="857"/>
      <c r="F111" s="857"/>
      <c r="G111" s="857"/>
      <c r="H111" s="857"/>
      <c r="I111" s="857"/>
      <c r="J111" s="857"/>
      <c r="K111" s="857"/>
      <c r="L111" s="857"/>
      <c r="M111" s="857"/>
      <c r="N111" s="858"/>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2"/>
      <c r="K121" s="792"/>
      <c r="L121" s="792"/>
      <c r="M121" s="792"/>
      <c r="N121" s="793"/>
    </row>
    <row r="122" spans="2:14" ht="15.75" thickBot="1">
      <c r="B122" s="270" t="s">
        <v>2327</v>
      </c>
      <c r="C122" s="402"/>
      <c r="D122" s="402"/>
      <c r="E122" s="63"/>
      <c r="F122" s="63"/>
      <c r="G122" s="63"/>
      <c r="H122" s="63"/>
      <c r="I122" s="63"/>
      <c r="J122" s="794"/>
      <c r="K122" s="794"/>
      <c r="L122" s="794"/>
      <c r="M122" s="794"/>
      <c r="N122" s="79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135000</v>
      </c>
      <c r="L36" s="279"/>
      <c r="M36" s="280">
        <v>66</v>
      </c>
      <c r="N36" s="281">
        <f>K36/M36</f>
        <v>2045.4545454545455</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0.96717803030303029</v>
      </c>
    </row>
    <row r="43" spans="1:14" ht="15.75" thickBot="1">
      <c r="B43" s="815" t="s">
        <v>1037</v>
      </c>
      <c r="C43" s="816"/>
      <c r="D43" s="816"/>
      <c r="E43" s="816"/>
      <c r="F43" s="816"/>
      <c r="G43" s="816"/>
      <c r="H43" s="816"/>
      <c r="I43" s="816"/>
      <c r="J43" s="816"/>
      <c r="K43" s="816"/>
      <c r="L43" s="816"/>
      <c r="M43" s="817"/>
      <c r="N43" s="403">
        <f>SUM(N36:N42)</f>
        <v>2046.4217234848486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96.717803030303031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2143.1395265151518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428.62790530303039</v>
      </c>
      <c r="M83" s="850"/>
      <c r="N83" s="57"/>
    </row>
    <row r="84" spans="1:14">
      <c r="B84" s="95" t="s">
        <v>1057</v>
      </c>
      <c r="C84" s="96"/>
      <c r="D84" s="96"/>
      <c r="E84" s="96"/>
      <c r="F84" s="96"/>
      <c r="G84" s="96"/>
      <c r="H84" s="96"/>
      <c r="I84" s="93"/>
      <c r="J84" s="94"/>
      <c r="K84" s="313">
        <v>0.05</v>
      </c>
      <c r="L84" s="849">
        <f>N78*K84</f>
        <v>107.1569763257576</v>
      </c>
      <c r="M84" s="850"/>
      <c r="N84" s="57"/>
    </row>
    <row r="85" spans="1:14" ht="15.75" thickBot="1">
      <c r="B85" s="97" t="s">
        <v>1058</v>
      </c>
      <c r="C85" s="98"/>
      <c r="D85" s="98"/>
      <c r="E85" s="98"/>
      <c r="F85" s="98"/>
      <c r="G85" s="98"/>
      <c r="H85" s="98"/>
      <c r="I85" s="99"/>
      <c r="J85" s="100"/>
      <c r="K85" s="314">
        <v>0.05</v>
      </c>
      <c r="L85" s="851">
        <f>N78*K85</f>
        <v>107.1569763257576</v>
      </c>
      <c r="M85" s="852"/>
      <c r="N85" s="57"/>
    </row>
    <row r="86" spans="1:14" ht="15.75" thickBot="1">
      <c r="B86" s="815" t="s">
        <v>1037</v>
      </c>
      <c r="C86" s="816"/>
      <c r="D86" s="816"/>
      <c r="E86" s="816"/>
      <c r="F86" s="816"/>
      <c r="G86" s="816"/>
      <c r="H86" s="816"/>
      <c r="I86" s="816"/>
      <c r="J86" s="816"/>
      <c r="K86" s="816"/>
      <c r="L86" s="816"/>
      <c r="M86" s="817"/>
      <c r="N86" s="58">
        <f>L83+L84+L85</f>
        <v>642.94185795454553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2786.0813844696972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148</v>
      </c>
      <c r="B36" s="828" t="str">
        <f>VLOOKUP(A36,EQUIPOS!A6:D154,3,FALSE)</f>
        <v>Cargador : Potencia en el volante 110 hp, Clasificación de RPM del motor 2300.</v>
      </c>
      <c r="C36" s="829"/>
      <c r="D36" s="829"/>
      <c r="E36" s="829"/>
      <c r="F36" s="829"/>
      <c r="G36" s="829"/>
      <c r="H36" s="830"/>
      <c r="I36" s="276"/>
      <c r="J36" s="277"/>
      <c r="K36" s="278">
        <f>VLOOKUP(A36,EQUIPOS!A6:D163,4,FALSE)</f>
        <v>100000</v>
      </c>
      <c r="L36" s="279"/>
      <c r="M36" s="280">
        <v>66</v>
      </c>
      <c r="N36" s="281">
        <f>K36/M36</f>
        <v>1515.1515151515152</v>
      </c>
    </row>
    <row r="37" spans="1:14">
      <c r="A37" s="114"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132500</v>
      </c>
      <c r="L37" s="279"/>
      <c r="M37" s="280">
        <v>100</v>
      </c>
      <c r="N37" s="281">
        <f>K37/M37</f>
        <v>1325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1.9343560606060606</v>
      </c>
    </row>
    <row r="43" spans="1:14" ht="15.75" thickBot="1">
      <c r="B43" s="815" t="s">
        <v>1037</v>
      </c>
      <c r="C43" s="816"/>
      <c r="D43" s="816"/>
      <c r="E43" s="816"/>
      <c r="F43" s="816"/>
      <c r="G43" s="816"/>
      <c r="H43" s="816"/>
      <c r="I43" s="816"/>
      <c r="J43" s="816"/>
      <c r="K43" s="816"/>
      <c r="L43" s="816"/>
      <c r="M43" s="817"/>
      <c r="N43" s="403">
        <f>SUM(N36:N42)</f>
        <v>2842.0858712121212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2087</v>
      </c>
      <c r="N48" s="281">
        <f>K48*M48</f>
        <v>2087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2087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528</v>
      </c>
      <c r="N70" s="404">
        <f>K70/M70</f>
        <v>193.43560606060606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193.43560606060606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5122.5214772727268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1024.5042954545454</v>
      </c>
      <c r="M83" s="850"/>
      <c r="N83" s="57"/>
    </row>
    <row r="84" spans="1:14">
      <c r="B84" s="95" t="s">
        <v>1057</v>
      </c>
      <c r="C84" s="96"/>
      <c r="D84" s="96"/>
      <c r="E84" s="96"/>
      <c r="F84" s="96"/>
      <c r="G84" s="96"/>
      <c r="H84" s="96"/>
      <c r="I84" s="93"/>
      <c r="J84" s="94"/>
      <c r="K84" s="313">
        <v>0.05</v>
      </c>
      <c r="L84" s="849">
        <f>N78*K84</f>
        <v>256.12607386363635</v>
      </c>
      <c r="M84" s="850"/>
      <c r="N84" s="57"/>
    </row>
    <row r="85" spans="1:14" ht="15.75" thickBot="1">
      <c r="B85" s="97" t="s">
        <v>1058</v>
      </c>
      <c r="C85" s="98"/>
      <c r="D85" s="98"/>
      <c r="E85" s="98"/>
      <c r="F85" s="98"/>
      <c r="G85" s="98"/>
      <c r="H85" s="98"/>
      <c r="I85" s="99"/>
      <c r="J85" s="100"/>
      <c r="K85" s="314">
        <v>0.05</v>
      </c>
      <c r="L85" s="851">
        <f>N78*K85</f>
        <v>256.12607386363635</v>
      </c>
      <c r="M85" s="852"/>
      <c r="N85" s="57"/>
    </row>
    <row r="86" spans="1:14" ht="15.75" thickBot="1">
      <c r="B86" s="815" t="s">
        <v>1037</v>
      </c>
      <c r="C86" s="816"/>
      <c r="D86" s="816"/>
      <c r="E86" s="816"/>
      <c r="F86" s="816"/>
      <c r="G86" s="816"/>
      <c r="H86" s="816"/>
      <c r="I86" s="816"/>
      <c r="J86" s="816"/>
      <c r="K86" s="816"/>
      <c r="L86" s="816"/>
      <c r="M86" s="817"/>
      <c r="N86" s="58">
        <f>L83+L84+L85</f>
        <v>1536.756443181818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6659.277920454545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132500</v>
      </c>
      <c r="L36" s="473"/>
      <c r="M36" s="292">
        <v>50</v>
      </c>
      <c r="N36" s="281">
        <f>K36/M36</f>
        <v>2650</v>
      </c>
    </row>
    <row r="37" spans="1:14">
      <c r="A37" s="114" t="s">
        <v>152</v>
      </c>
      <c r="B37" s="828" t="str">
        <f>VLOOKUP(A37,EQUIPOS!A7:D154,3,FALSE)</f>
        <v xml:space="preserve">Carrotanque de agua(1000 Galones) </v>
      </c>
      <c r="C37" s="829"/>
      <c r="D37" s="829"/>
      <c r="E37" s="829"/>
      <c r="F37" s="829"/>
      <c r="G37" s="829"/>
      <c r="H37" s="830"/>
      <c r="I37" s="276"/>
      <c r="J37" s="277"/>
      <c r="K37" s="278">
        <f>VLOOKUP(A37,EQUIPOS!A7:D164,4,FALSE)</f>
        <v>50000</v>
      </c>
      <c r="L37" s="473"/>
      <c r="M37" s="292">
        <v>50</v>
      </c>
      <c r="N37" s="281">
        <f>K37/M37</f>
        <v>1000</v>
      </c>
    </row>
    <row r="38" spans="1:14">
      <c r="A38" s="214" t="s">
        <v>269</v>
      </c>
      <c r="B38" s="828" t="str">
        <f>VLOOKUP(A38,EQUIPOS!A8:D154,3,FALSE)</f>
        <v>Motoniveladora  potencia 215 HP, ancho de cuchilla 4,27 m, peso 18 ton.</v>
      </c>
      <c r="C38" s="829"/>
      <c r="D38" s="829"/>
      <c r="E38" s="829"/>
      <c r="F38" s="829"/>
      <c r="G38" s="829"/>
      <c r="H38" s="830"/>
      <c r="I38" s="276"/>
      <c r="J38" s="277"/>
      <c r="K38" s="278">
        <f>VLOOKUP(A38,EQUIPOS!A8:D165,4,FALSE)</f>
        <v>180000</v>
      </c>
      <c r="L38" s="473"/>
      <c r="M38" s="292">
        <v>50</v>
      </c>
      <c r="N38" s="281">
        <f>K38/M38</f>
        <v>3600</v>
      </c>
    </row>
    <row r="39" spans="1:14">
      <c r="A39" s="214" t="s">
        <v>365</v>
      </c>
      <c r="B39" s="828" t="str">
        <f>VLOOKUP(A39,EQUIPOS!A9:D154,3,FALSE)</f>
        <v xml:space="preserve">Vibrocompatador, potencia 153 HP, peso 10 Ton. </v>
      </c>
      <c r="C39" s="829"/>
      <c r="D39" s="829"/>
      <c r="E39" s="829"/>
      <c r="F39" s="829"/>
      <c r="G39" s="829"/>
      <c r="H39" s="830"/>
      <c r="I39" s="831"/>
      <c r="J39" s="812"/>
      <c r="K39" s="278">
        <f>VLOOKUP(A39,EQUIPOS!A9:D166,4,FALSE)</f>
        <v>142767</v>
      </c>
      <c r="L39" s="943">
        <v>50</v>
      </c>
      <c r="M39" s="944"/>
      <c r="N39" s="281">
        <f>K39/L39</f>
        <v>2855.34</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10105.34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400</v>
      </c>
      <c r="N70" s="404">
        <f>K70/M70</f>
        <v>255.33500000000001</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400</v>
      </c>
      <c r="N71" s="404">
        <f>K71/M71</f>
        <v>127.6675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383.0025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10488.342500000001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2097.6685000000002</v>
      </c>
      <c r="M83" s="850"/>
      <c r="N83" s="57"/>
    </row>
    <row r="84" spans="1:14">
      <c r="B84" s="95" t="s">
        <v>1057</v>
      </c>
      <c r="C84" s="96"/>
      <c r="D84" s="96"/>
      <c r="E84" s="96"/>
      <c r="F84" s="96"/>
      <c r="G84" s="96"/>
      <c r="H84" s="96"/>
      <c r="I84" s="93"/>
      <c r="J84" s="94"/>
      <c r="K84" s="313">
        <v>0.05</v>
      </c>
      <c r="L84" s="849">
        <f>N78*K84</f>
        <v>524.41712500000006</v>
      </c>
      <c r="M84" s="850"/>
      <c r="N84" s="57"/>
    </row>
    <row r="85" spans="1:14" ht="15.75" thickBot="1">
      <c r="B85" s="97" t="s">
        <v>1058</v>
      </c>
      <c r="C85" s="98"/>
      <c r="D85" s="98"/>
      <c r="E85" s="98"/>
      <c r="F85" s="98"/>
      <c r="G85" s="98"/>
      <c r="H85" s="98"/>
      <c r="I85" s="99"/>
      <c r="J85" s="100"/>
      <c r="K85" s="314">
        <v>0.05</v>
      </c>
      <c r="L85" s="851">
        <f>N78*K85</f>
        <v>524.41712500000006</v>
      </c>
      <c r="M85" s="852"/>
      <c r="N85" s="57"/>
    </row>
    <row r="86" spans="1:14" ht="15.75" thickBot="1">
      <c r="B86" s="815" t="s">
        <v>1037</v>
      </c>
      <c r="C86" s="816"/>
      <c r="D86" s="816"/>
      <c r="E86" s="816"/>
      <c r="F86" s="816"/>
      <c r="G86" s="816"/>
      <c r="H86" s="816"/>
      <c r="I86" s="816"/>
      <c r="J86" s="816"/>
      <c r="K86" s="816"/>
      <c r="L86" s="816"/>
      <c r="M86" s="817"/>
      <c r="N86" s="58">
        <f>L83+L84+L85</f>
        <v>3146.5027500000001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13634.84525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132500</v>
      </c>
      <c r="L36" s="279"/>
      <c r="M36" s="280">
        <v>40</v>
      </c>
      <c r="N36" s="281">
        <f>K36/M36</f>
        <v>3312.5</v>
      </c>
    </row>
    <row r="37" spans="1:14">
      <c r="A37" s="119" t="s">
        <v>365</v>
      </c>
      <c r="B37" s="828" t="str">
        <f>VLOOKUP(A37,EQUIPOS!A7:D154,3,FALSE)</f>
        <v xml:space="preserve">Vibrocompatador, potencia 153 HP, peso 10 Ton. </v>
      </c>
      <c r="C37" s="829"/>
      <c r="D37" s="829"/>
      <c r="E37" s="829"/>
      <c r="F37" s="829"/>
      <c r="G37" s="829"/>
      <c r="H37" s="830"/>
      <c r="I37" s="276"/>
      <c r="J37" s="277"/>
      <c r="K37" s="278">
        <f>VLOOKUP(A37,EQUIPOS!A7:D164,4,FALSE)</f>
        <v>142767</v>
      </c>
      <c r="L37" s="279"/>
      <c r="M37" s="280">
        <v>40</v>
      </c>
      <c r="N37" s="281">
        <f>K37/M37</f>
        <v>3569.1750000000002</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6881.6750000000002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478.75312499999995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7360.4281250000004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1472.0856250000002</v>
      </c>
      <c r="M83" s="850"/>
      <c r="N83" s="57"/>
    </row>
    <row r="84" spans="1:14">
      <c r="B84" s="95" t="s">
        <v>1057</v>
      </c>
      <c r="C84" s="96"/>
      <c r="D84" s="96"/>
      <c r="E84" s="96"/>
      <c r="F84" s="96"/>
      <c r="G84" s="96"/>
      <c r="H84" s="96"/>
      <c r="I84" s="93"/>
      <c r="J84" s="94"/>
      <c r="K84" s="313">
        <v>0.05</v>
      </c>
      <c r="L84" s="849">
        <f>N78*K84</f>
        <v>368.02140625000004</v>
      </c>
      <c r="M84" s="850"/>
      <c r="N84" s="57"/>
    </row>
    <row r="85" spans="1:14" ht="15.75" thickBot="1">
      <c r="B85" s="97" t="s">
        <v>1058</v>
      </c>
      <c r="C85" s="98"/>
      <c r="D85" s="98"/>
      <c r="E85" s="98"/>
      <c r="F85" s="98"/>
      <c r="G85" s="98"/>
      <c r="H85" s="98"/>
      <c r="I85" s="99"/>
      <c r="J85" s="100"/>
      <c r="K85" s="314">
        <v>0.05</v>
      </c>
      <c r="L85" s="851">
        <f>N78*K85</f>
        <v>368.02140625000004</v>
      </c>
      <c r="M85" s="852"/>
      <c r="N85" s="57"/>
    </row>
    <row r="86" spans="1:14" ht="15.75" thickBot="1">
      <c r="B86" s="815" t="s">
        <v>1037</v>
      </c>
      <c r="C86" s="816"/>
      <c r="D86" s="816"/>
      <c r="E86" s="816"/>
      <c r="F86" s="816"/>
      <c r="G86" s="816"/>
      <c r="H86" s="816"/>
      <c r="I86" s="816"/>
      <c r="J86" s="816"/>
      <c r="K86" s="816"/>
      <c r="L86" s="816"/>
      <c r="M86" s="817"/>
      <c r="N86" s="58">
        <f>L83+L84+L85</f>
        <v>2208.1284375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9568.5565624999999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132500</v>
      </c>
      <c r="L36" s="279"/>
      <c r="M36" s="280">
        <v>40</v>
      </c>
      <c r="N36" s="281">
        <f>K36/M36</f>
        <v>3312.5</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3312.5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478.75312499999995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3791.2531250000002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758.25062500000013</v>
      </c>
      <c r="M83" s="850"/>
      <c r="N83" s="57"/>
    </row>
    <row r="84" spans="1:14">
      <c r="B84" s="95" t="s">
        <v>1057</v>
      </c>
      <c r="C84" s="96"/>
      <c r="D84" s="96"/>
      <c r="E84" s="96"/>
      <c r="F84" s="96"/>
      <c r="G84" s="96"/>
      <c r="H84" s="96"/>
      <c r="I84" s="93"/>
      <c r="J84" s="94"/>
      <c r="K84" s="313">
        <v>0.05</v>
      </c>
      <c r="L84" s="849">
        <f>N78*K84</f>
        <v>189.56265625000003</v>
      </c>
      <c r="M84" s="850"/>
      <c r="N84" s="57"/>
    </row>
    <row r="85" spans="1:14" ht="15.75" thickBot="1">
      <c r="B85" s="97" t="s">
        <v>1058</v>
      </c>
      <c r="C85" s="98"/>
      <c r="D85" s="98"/>
      <c r="E85" s="98"/>
      <c r="F85" s="98"/>
      <c r="G85" s="98"/>
      <c r="H85" s="98"/>
      <c r="I85" s="99"/>
      <c r="J85" s="100"/>
      <c r="K85" s="314">
        <v>0.05</v>
      </c>
      <c r="L85" s="851">
        <f>N78*K85</f>
        <v>189.56265625000003</v>
      </c>
      <c r="M85" s="852"/>
      <c r="N85" s="57"/>
    </row>
    <row r="86" spans="1:14" ht="15.75" thickBot="1">
      <c r="B86" s="815" t="s">
        <v>1037</v>
      </c>
      <c r="C86" s="816"/>
      <c r="D86" s="816"/>
      <c r="E86" s="816"/>
      <c r="F86" s="816"/>
      <c r="G86" s="816"/>
      <c r="H86" s="816"/>
      <c r="I86" s="816"/>
      <c r="J86" s="816"/>
      <c r="K86" s="816"/>
      <c r="L86" s="816"/>
      <c r="M86" s="817"/>
      <c r="N86" s="58">
        <f>L83+L84+L85</f>
        <v>1137.3759375000002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4928.6290625000001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2.0426799999999998</v>
      </c>
    </row>
    <row r="43" spans="1:14" ht="15.75" thickBot="1">
      <c r="B43" s="815" t="s">
        <v>1037</v>
      </c>
      <c r="C43" s="816"/>
      <c r="D43" s="816"/>
      <c r="E43" s="816"/>
      <c r="F43" s="816"/>
      <c r="G43" s="816"/>
      <c r="H43" s="816"/>
      <c r="I43" s="816"/>
      <c r="J43" s="816"/>
      <c r="K43" s="816"/>
      <c r="L43" s="816"/>
      <c r="M43" s="817"/>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5420</v>
      </c>
      <c r="N48" s="281">
        <f>K48*M48</f>
        <v>7046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7046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53"/>
      <c r="D59" s="53"/>
      <c r="E59" s="53"/>
      <c r="F59" s="53"/>
      <c r="G59" s="53"/>
      <c r="H59" s="297"/>
      <c r="I59" s="288"/>
      <c r="J59" s="288"/>
      <c r="K59" s="288"/>
      <c r="L59" s="819"/>
      <c r="M59" s="820"/>
      <c r="N59" s="300"/>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75" thickBot="1">
      <c r="B64" s="474"/>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204.268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7252.3106799999996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1450.4621360000001</v>
      </c>
      <c r="M83" s="850"/>
      <c r="N83" s="57"/>
    </row>
    <row r="84" spans="1:14">
      <c r="B84" s="95" t="s">
        <v>1057</v>
      </c>
      <c r="C84" s="96"/>
      <c r="D84" s="96"/>
      <c r="E84" s="96"/>
      <c r="F84" s="96"/>
      <c r="G84" s="96"/>
      <c r="H84" s="96"/>
      <c r="I84" s="93"/>
      <c r="J84" s="94"/>
      <c r="K84" s="313">
        <v>0.05</v>
      </c>
      <c r="L84" s="849">
        <f>N78*K84</f>
        <v>362.61553400000003</v>
      </c>
      <c r="M84" s="850"/>
      <c r="N84" s="57"/>
    </row>
    <row r="85" spans="1:14" ht="15.75" thickBot="1">
      <c r="B85" s="97" t="s">
        <v>1058</v>
      </c>
      <c r="C85" s="98"/>
      <c r="D85" s="98"/>
      <c r="E85" s="98"/>
      <c r="F85" s="98"/>
      <c r="G85" s="98"/>
      <c r="H85" s="98"/>
      <c r="I85" s="99"/>
      <c r="J85" s="100"/>
      <c r="K85" s="314">
        <v>0.05</v>
      </c>
      <c r="L85" s="851">
        <f>N78*K85</f>
        <v>362.61553400000003</v>
      </c>
      <c r="M85" s="852"/>
      <c r="N85" s="57"/>
    </row>
    <row r="86" spans="1:14" ht="15.75" thickBot="1">
      <c r="B86" s="815" t="s">
        <v>1037</v>
      </c>
      <c r="C86" s="816"/>
      <c r="D86" s="816"/>
      <c r="E86" s="816"/>
      <c r="F86" s="816"/>
      <c r="G86" s="816"/>
      <c r="H86" s="816"/>
      <c r="I86" s="816"/>
      <c r="J86" s="816"/>
      <c r="K86" s="816"/>
      <c r="L86" s="816"/>
      <c r="M86" s="817"/>
      <c r="N86" s="58">
        <f>L83+L84+L85</f>
        <v>2175.6932040000002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9428.0038839999997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2.0426799999999998</v>
      </c>
    </row>
    <row r="43" spans="1:14" ht="15.75" thickBot="1">
      <c r="B43" s="815" t="s">
        <v>1037</v>
      </c>
      <c r="C43" s="816"/>
      <c r="D43" s="816"/>
      <c r="E43" s="816"/>
      <c r="F43" s="816"/>
      <c r="G43" s="816"/>
      <c r="H43" s="816"/>
      <c r="I43" s="816"/>
      <c r="J43" s="816"/>
      <c r="K43" s="816"/>
      <c r="L43" s="816"/>
      <c r="M43" s="817"/>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6590</v>
      </c>
      <c r="N48" s="281">
        <f>K48*M48</f>
        <v>7908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7908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53"/>
      <c r="D59" s="53"/>
      <c r="E59" s="53"/>
      <c r="F59" s="53"/>
      <c r="G59" s="53"/>
      <c r="H59" s="297"/>
      <c r="I59" s="288"/>
      <c r="J59" s="288"/>
      <c r="K59" s="288"/>
      <c r="L59" s="819"/>
      <c r="M59" s="820"/>
      <c r="N59" s="300"/>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75" thickBot="1">
      <c r="B64" s="474"/>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204.268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8114.3106799999996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1622.862136</v>
      </c>
      <c r="M83" s="850"/>
      <c r="N83" s="57"/>
    </row>
    <row r="84" spans="1:14">
      <c r="B84" s="95" t="s">
        <v>1057</v>
      </c>
      <c r="C84" s="96"/>
      <c r="D84" s="96"/>
      <c r="E84" s="96"/>
      <c r="F84" s="96"/>
      <c r="G84" s="96"/>
      <c r="H84" s="96"/>
      <c r="I84" s="93"/>
      <c r="J84" s="94"/>
      <c r="K84" s="313">
        <v>0.05</v>
      </c>
      <c r="L84" s="849">
        <f>N78*K84</f>
        <v>405.71553399999999</v>
      </c>
      <c r="M84" s="850"/>
      <c r="N84" s="57"/>
    </row>
    <row r="85" spans="1:14" ht="15.75" thickBot="1">
      <c r="B85" s="97" t="s">
        <v>1058</v>
      </c>
      <c r="C85" s="98"/>
      <c r="D85" s="98"/>
      <c r="E85" s="98"/>
      <c r="F85" s="98"/>
      <c r="G85" s="98"/>
      <c r="H85" s="98"/>
      <c r="I85" s="99"/>
      <c r="J85" s="100"/>
      <c r="K85" s="314">
        <v>0.05</v>
      </c>
      <c r="L85" s="851">
        <f>N78*K85</f>
        <v>405.71553399999999</v>
      </c>
      <c r="M85" s="852"/>
      <c r="N85" s="57"/>
    </row>
    <row r="86" spans="1:14" ht="15.75" thickBot="1">
      <c r="B86" s="815" t="s">
        <v>1037</v>
      </c>
      <c r="C86" s="816"/>
      <c r="D86" s="816"/>
      <c r="E86" s="816"/>
      <c r="F86" s="816"/>
      <c r="G86" s="816"/>
      <c r="H86" s="816"/>
      <c r="I86" s="816"/>
      <c r="J86" s="816"/>
      <c r="K86" s="816"/>
      <c r="L86" s="816"/>
      <c r="M86" s="817"/>
      <c r="N86" s="58">
        <f>L83+L84+L85</f>
        <v>2434.2932040000001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10548.603884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VLOOKUP(A36,EQUIPOS!A6:D186,3,FALSE)</f>
        <v xml:space="preserve">Buldozer, Potencia al volante de 140 HP, motor de 2200 RPM, longitud de hoja 4,80m. </v>
      </c>
      <c r="C36" s="829"/>
      <c r="D36" s="829"/>
      <c r="E36" s="829"/>
      <c r="F36" s="829"/>
      <c r="G36" s="829"/>
      <c r="H36" s="830"/>
      <c r="I36" s="276"/>
      <c r="J36" s="277"/>
      <c r="K36" s="278">
        <f>VLOOKUP(A36,EQUIPOS!A6:D186,4,FALSE)</f>
        <v>132500</v>
      </c>
      <c r="L36" s="279"/>
      <c r="M36" s="280">
        <v>45</v>
      </c>
      <c r="N36" s="281">
        <f>K36/M36</f>
        <v>2944.4444444444443</v>
      </c>
    </row>
    <row r="37" spans="1:14">
      <c r="A37" s="119" t="s">
        <v>152</v>
      </c>
      <c r="B37" s="828" t="str">
        <f>VLOOKUP(A37,EQUIPOS!A7:D187,3,FALSE)</f>
        <v xml:space="preserve">Carrotanque de agua(1000 Galones) </v>
      </c>
      <c r="C37" s="829"/>
      <c r="D37" s="829"/>
      <c r="E37" s="829"/>
      <c r="F37" s="829"/>
      <c r="G37" s="829"/>
      <c r="H37" s="830"/>
      <c r="I37" s="276"/>
      <c r="J37" s="277"/>
      <c r="K37" s="278">
        <f>VLOOKUP(A37,EQUIPOS!A7:D187,4,FALSE)</f>
        <v>50000</v>
      </c>
      <c r="L37" s="279"/>
      <c r="M37" s="280">
        <v>45</v>
      </c>
      <c r="N37" s="281">
        <f>K37/M37</f>
        <v>1111.1111111111111</v>
      </c>
    </row>
    <row r="38" spans="1:14">
      <c r="A38" t="s">
        <v>269</v>
      </c>
      <c r="B38" s="828" t="str">
        <f>VLOOKUP(A38,EQUIPOS!A8:D188,3,FALSE)</f>
        <v>Motoniveladora  potencia 215 HP, ancho de cuchilla 4,27 m, peso 18 ton.</v>
      </c>
      <c r="C38" s="829"/>
      <c r="D38" s="829"/>
      <c r="E38" s="829"/>
      <c r="F38" s="829"/>
      <c r="G38" s="829"/>
      <c r="H38" s="830"/>
      <c r="I38" s="276"/>
      <c r="J38" s="277"/>
      <c r="K38" s="278">
        <f>VLOOKUP(A38,EQUIPOS!A8:D188,4,FALSE)</f>
        <v>180000</v>
      </c>
      <c r="L38" s="279"/>
      <c r="M38" s="280">
        <v>45</v>
      </c>
      <c r="N38" s="281">
        <f>K38/M38</f>
        <v>4000</v>
      </c>
    </row>
    <row r="39" spans="1:14">
      <c r="A39" t="s">
        <v>365</v>
      </c>
      <c r="B39" s="828" t="str">
        <f>VLOOKUP(A39,EQUIPOS!A9:D189,3,FALSE)</f>
        <v xml:space="preserve">Vibrocompatador, potencia 153 HP, peso 10 Ton. </v>
      </c>
      <c r="C39" s="829"/>
      <c r="D39" s="829"/>
      <c r="E39" s="829"/>
      <c r="F39" s="829"/>
      <c r="G39" s="829"/>
      <c r="H39" s="830"/>
      <c r="I39" s="831"/>
      <c r="J39" s="812"/>
      <c r="K39" s="278">
        <f>VLOOKUP(A39,EQUIPOS!A9:D189,4,FALSE)</f>
        <v>142767</v>
      </c>
      <c r="L39" s="832">
        <v>45</v>
      </c>
      <c r="M39" s="833"/>
      <c r="N39" s="281">
        <f>K39/L39</f>
        <v>3172.6</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11.348222222222223</v>
      </c>
    </row>
    <row r="43" spans="1:14" ht="15.75" thickBot="1">
      <c r="B43" s="815" t="s">
        <v>1037</v>
      </c>
      <c r="C43" s="816"/>
      <c r="D43" s="816"/>
      <c r="E43" s="816"/>
      <c r="F43" s="816"/>
      <c r="G43" s="816"/>
      <c r="H43" s="816"/>
      <c r="I43" s="816"/>
      <c r="J43" s="816"/>
      <c r="K43" s="816"/>
      <c r="L43" s="816"/>
      <c r="M43" s="817"/>
      <c r="N43" s="403">
        <f>SUM(N36:N42)</f>
        <v>11239.503777777778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23208</v>
      </c>
      <c r="N48" s="281">
        <f>K48*M48</f>
        <v>29010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29010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19">
        <f>VLOOKUP(A59,TRANSPORTE!A5:D123,4,FALSE)</f>
        <v>855</v>
      </c>
      <c r="M59" s="820"/>
      <c r="N59" s="300">
        <f>K59*L59</f>
        <v>1068.75</v>
      </c>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75" thickBot="1">
      <c r="B64" s="474"/>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SUM(N59:N64)</f>
        <v>1068.75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41885.664888888889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8377.1329777777773</v>
      </c>
      <c r="M83" s="850"/>
      <c r="N83" s="57"/>
    </row>
    <row r="84" spans="1:14">
      <c r="B84" s="95" t="s">
        <v>1057</v>
      </c>
      <c r="C84" s="96"/>
      <c r="D84" s="96"/>
      <c r="E84" s="96"/>
      <c r="F84" s="96"/>
      <c r="G84" s="96"/>
      <c r="H84" s="96"/>
      <c r="I84" s="93"/>
      <c r="J84" s="94"/>
      <c r="K84" s="313">
        <v>0.05</v>
      </c>
      <c r="L84" s="849">
        <f>N78*K84</f>
        <v>2094.2832444444443</v>
      </c>
      <c r="M84" s="850"/>
      <c r="N84" s="57"/>
    </row>
    <row r="85" spans="1:14" ht="15.75" thickBot="1">
      <c r="B85" s="97" t="s">
        <v>1058</v>
      </c>
      <c r="C85" s="98"/>
      <c r="D85" s="98"/>
      <c r="E85" s="98"/>
      <c r="F85" s="98"/>
      <c r="G85" s="98"/>
      <c r="H85" s="98"/>
      <c r="I85" s="99"/>
      <c r="J85" s="100"/>
      <c r="K85" s="314">
        <v>0.05</v>
      </c>
      <c r="L85" s="851">
        <f>N78*K85</f>
        <v>2094.2832444444443</v>
      </c>
      <c r="M85" s="852"/>
      <c r="N85" s="57"/>
    </row>
    <row r="86" spans="1:14" ht="15.75" thickBot="1">
      <c r="B86" s="815" t="s">
        <v>1037</v>
      </c>
      <c r="C86" s="816"/>
      <c r="D86" s="816"/>
      <c r="E86" s="816"/>
      <c r="F86" s="816"/>
      <c r="G86" s="816"/>
      <c r="H86" s="816"/>
      <c r="I86" s="816"/>
      <c r="J86" s="816"/>
      <c r="K86" s="816"/>
      <c r="L86" s="816"/>
      <c r="M86" s="817"/>
      <c r="N86" s="58">
        <f>L83+L84+L85</f>
        <v>12565.699466666667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ROUND((N78+N86),0)</f>
        <v>54451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VLOOKUP(A36,EQUIPOS!A6:D186,3,FALSE)</f>
        <v xml:space="preserve">Buldozer, Potencia al volante de 140 HP, motor de 2200 RPM, longitud de hoja 4,80m. </v>
      </c>
      <c r="C36" s="829"/>
      <c r="D36" s="829"/>
      <c r="E36" s="829"/>
      <c r="F36" s="829"/>
      <c r="G36" s="829"/>
      <c r="H36" s="830"/>
      <c r="I36" s="276"/>
      <c r="J36" s="277"/>
      <c r="K36" s="278">
        <f>VLOOKUP(A36,EQUIPOS!A6:D186,4,FALSE)</f>
        <v>132500</v>
      </c>
      <c r="L36" s="279"/>
      <c r="M36" s="280">
        <v>45</v>
      </c>
      <c r="N36" s="281">
        <f>K36/M36</f>
        <v>2944.4444444444443</v>
      </c>
    </row>
    <row r="37" spans="1:14">
      <c r="A37" s="119" t="s">
        <v>152</v>
      </c>
      <c r="B37" s="828" t="str">
        <f>VLOOKUP(A37,EQUIPOS!A7:D187,3,FALSE)</f>
        <v xml:space="preserve">Carrotanque de agua(1000 Galones) </v>
      </c>
      <c r="C37" s="829"/>
      <c r="D37" s="829"/>
      <c r="E37" s="829"/>
      <c r="F37" s="829"/>
      <c r="G37" s="829"/>
      <c r="H37" s="830"/>
      <c r="I37" s="276"/>
      <c r="J37" s="277"/>
      <c r="K37" s="278">
        <f>VLOOKUP(A37,EQUIPOS!A7:D187,4,FALSE)</f>
        <v>50000</v>
      </c>
      <c r="L37" s="279"/>
      <c r="M37" s="280">
        <v>45</v>
      </c>
      <c r="N37" s="281">
        <f>K37/M37</f>
        <v>1111.1111111111111</v>
      </c>
    </row>
    <row r="38" spans="1:14">
      <c r="A38" t="s">
        <v>269</v>
      </c>
      <c r="B38" s="828" t="str">
        <f>VLOOKUP(A38,EQUIPOS!A8:D188,3,FALSE)</f>
        <v>Motoniveladora  potencia 215 HP, ancho de cuchilla 4,27 m, peso 18 ton.</v>
      </c>
      <c r="C38" s="829"/>
      <c r="D38" s="829"/>
      <c r="E38" s="829"/>
      <c r="F38" s="829"/>
      <c r="G38" s="829"/>
      <c r="H38" s="830"/>
      <c r="I38" s="276"/>
      <c r="J38" s="277"/>
      <c r="K38" s="278">
        <f>VLOOKUP(A38,EQUIPOS!A8:D188,4,FALSE)</f>
        <v>180000</v>
      </c>
      <c r="L38" s="279"/>
      <c r="M38" s="280">
        <v>45</v>
      </c>
      <c r="N38" s="281">
        <f>K38/M38</f>
        <v>4000</v>
      </c>
    </row>
    <row r="39" spans="1:14">
      <c r="A39" t="s">
        <v>365</v>
      </c>
      <c r="B39" s="828" t="str">
        <f>VLOOKUP(A39,EQUIPOS!A9:D189,3,FALSE)</f>
        <v xml:space="preserve">Vibrocompatador, potencia 153 HP, peso 10 Ton. </v>
      </c>
      <c r="C39" s="829"/>
      <c r="D39" s="829"/>
      <c r="E39" s="829"/>
      <c r="F39" s="829"/>
      <c r="G39" s="829"/>
      <c r="H39" s="830"/>
      <c r="I39" s="831"/>
      <c r="J39" s="812"/>
      <c r="K39" s="278">
        <f>VLOOKUP(A39,EQUIPOS!A9:D189,4,FALSE)</f>
        <v>142767</v>
      </c>
      <c r="L39" s="832">
        <v>45</v>
      </c>
      <c r="M39" s="833"/>
      <c r="N39" s="281">
        <f>K39/L39</f>
        <v>3172.6</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11.348222222222223</v>
      </c>
    </row>
    <row r="43" spans="1:14" ht="15.75" thickBot="1">
      <c r="B43" s="815" t="s">
        <v>1037</v>
      </c>
      <c r="C43" s="816"/>
      <c r="D43" s="816"/>
      <c r="E43" s="816"/>
      <c r="F43" s="816"/>
      <c r="G43" s="816"/>
      <c r="H43" s="816"/>
      <c r="I43" s="816"/>
      <c r="J43" s="816"/>
      <c r="K43" s="816"/>
      <c r="L43" s="816"/>
      <c r="M43" s="817"/>
      <c r="N43" s="403">
        <f>SUM(N36:N42)</f>
        <v>11239.503777777778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120000</v>
      </c>
      <c r="N48" s="281">
        <f>K48*M48</f>
        <v>150000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150000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19">
        <f>VLOOKUP(A59,TRANSPORTE!A5:D123,4,FALSE)</f>
        <v>1000</v>
      </c>
      <c r="M59" s="820"/>
      <c r="N59" s="300">
        <f>K59*L59</f>
        <v>1250</v>
      </c>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75" thickBot="1">
      <c r="B64" s="474"/>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SUM(N59:N64)</f>
        <v>1250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163056.91488888889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32611.382977777779</v>
      </c>
      <c r="M83" s="850"/>
      <c r="N83" s="57"/>
    </row>
    <row r="84" spans="1:14">
      <c r="B84" s="95" t="s">
        <v>1057</v>
      </c>
      <c r="C84" s="96"/>
      <c r="D84" s="96"/>
      <c r="E84" s="96"/>
      <c r="F84" s="96"/>
      <c r="G84" s="96"/>
      <c r="H84" s="96"/>
      <c r="I84" s="93"/>
      <c r="J84" s="94"/>
      <c r="K84" s="313">
        <v>0.05</v>
      </c>
      <c r="L84" s="849">
        <f>N78*K84</f>
        <v>8152.8457444444448</v>
      </c>
      <c r="M84" s="850"/>
      <c r="N84" s="57"/>
    </row>
    <row r="85" spans="1:14" ht="15.75" thickBot="1">
      <c r="B85" s="97" t="s">
        <v>1058</v>
      </c>
      <c r="C85" s="98"/>
      <c r="D85" s="98"/>
      <c r="E85" s="98"/>
      <c r="F85" s="98"/>
      <c r="G85" s="98"/>
      <c r="H85" s="98"/>
      <c r="I85" s="99"/>
      <c r="J85" s="100"/>
      <c r="K85" s="314">
        <v>0.05</v>
      </c>
      <c r="L85" s="851">
        <f>N78*K85</f>
        <v>8152.8457444444448</v>
      </c>
      <c r="M85" s="852"/>
      <c r="N85" s="57"/>
    </row>
    <row r="86" spans="1:14" ht="15.75" thickBot="1">
      <c r="B86" s="815" t="s">
        <v>1037</v>
      </c>
      <c r="C86" s="816"/>
      <c r="D86" s="816"/>
      <c r="E86" s="816"/>
      <c r="F86" s="816"/>
      <c r="G86" s="816"/>
      <c r="H86" s="816"/>
      <c r="I86" s="816"/>
      <c r="J86" s="816"/>
      <c r="K86" s="816"/>
      <c r="L86" s="816"/>
      <c r="M86" s="817"/>
      <c r="N86" s="58">
        <f>L83+L84+L85</f>
        <v>48917.074466666665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211973.98935555556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VLOOKUP(A36,EQUIPOS!A6:D186,3,FALSE)</f>
        <v xml:space="preserve">Buldozer, Potencia al volante de 140 HP, motor de 2200 RPM, longitud de hoja 4,80m. </v>
      </c>
      <c r="C36" s="829"/>
      <c r="D36" s="829"/>
      <c r="E36" s="829"/>
      <c r="F36" s="829"/>
      <c r="G36" s="829"/>
      <c r="H36" s="830"/>
      <c r="I36" s="276"/>
      <c r="J36" s="277"/>
      <c r="K36" s="278">
        <f>VLOOKUP(A36,EQUIPOS!A6:D186,4,FALSE)</f>
        <v>132500</v>
      </c>
      <c r="L36" s="279"/>
      <c r="M36" s="280">
        <v>45</v>
      </c>
      <c r="N36" s="281">
        <f>K36/M36</f>
        <v>2944.4444444444443</v>
      </c>
    </row>
    <row r="37" spans="1:14">
      <c r="A37" s="119" t="s">
        <v>152</v>
      </c>
      <c r="B37" s="828" t="str">
        <f>VLOOKUP(A37,EQUIPOS!A7:D187,3,FALSE)</f>
        <v xml:space="preserve">Carrotanque de agua(1000 Galones) </v>
      </c>
      <c r="C37" s="829"/>
      <c r="D37" s="829"/>
      <c r="E37" s="829"/>
      <c r="F37" s="829"/>
      <c r="G37" s="829"/>
      <c r="H37" s="830"/>
      <c r="I37" s="276"/>
      <c r="J37" s="277"/>
      <c r="K37" s="278">
        <f>VLOOKUP(A37,EQUIPOS!A7:D187,4,FALSE)</f>
        <v>50000</v>
      </c>
      <c r="L37" s="279"/>
      <c r="M37" s="280">
        <v>45</v>
      </c>
      <c r="N37" s="281">
        <f>K37/M37</f>
        <v>1111.1111111111111</v>
      </c>
    </row>
    <row r="38" spans="1:14">
      <c r="A38" t="s">
        <v>269</v>
      </c>
      <c r="B38" s="828" t="str">
        <f>VLOOKUP(A38,EQUIPOS!A8:D188,3,FALSE)</f>
        <v>Motoniveladora  potencia 215 HP, ancho de cuchilla 4,27 m, peso 18 ton.</v>
      </c>
      <c r="C38" s="829"/>
      <c r="D38" s="829"/>
      <c r="E38" s="829"/>
      <c r="F38" s="829"/>
      <c r="G38" s="829"/>
      <c r="H38" s="830"/>
      <c r="I38" s="276"/>
      <c r="J38" s="277"/>
      <c r="K38" s="278">
        <f>VLOOKUP(A38,EQUIPOS!A8:D188,4,FALSE)</f>
        <v>180000</v>
      </c>
      <c r="L38" s="279"/>
      <c r="M38" s="280">
        <v>45</v>
      </c>
      <c r="N38" s="281">
        <f>K38/M38</f>
        <v>4000</v>
      </c>
    </row>
    <row r="39" spans="1:14">
      <c r="A39" t="s">
        <v>365</v>
      </c>
      <c r="B39" s="828" t="str">
        <f>VLOOKUP(A39,EQUIPOS!A9:D189,3,FALSE)</f>
        <v xml:space="preserve">Vibrocompatador, potencia 153 HP, peso 10 Ton. </v>
      </c>
      <c r="C39" s="829"/>
      <c r="D39" s="829"/>
      <c r="E39" s="829"/>
      <c r="F39" s="829"/>
      <c r="G39" s="829"/>
      <c r="H39" s="830"/>
      <c r="I39" s="831"/>
      <c r="J39" s="812"/>
      <c r="K39" s="278">
        <f>VLOOKUP(A39,EQUIPOS!A9:D189,4,FALSE)</f>
        <v>142767</v>
      </c>
      <c r="L39" s="832">
        <v>45</v>
      </c>
      <c r="M39" s="833"/>
      <c r="N39" s="281">
        <f>K39/L39</f>
        <v>3172.6</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11.348222222222223</v>
      </c>
    </row>
    <row r="43" spans="1:14" ht="15.75" thickBot="1">
      <c r="B43" s="815" t="s">
        <v>1037</v>
      </c>
      <c r="C43" s="816"/>
      <c r="D43" s="816"/>
      <c r="E43" s="816"/>
      <c r="F43" s="816"/>
      <c r="G43" s="816"/>
      <c r="H43" s="816"/>
      <c r="I43" s="816"/>
      <c r="J43" s="816"/>
      <c r="K43" s="816"/>
      <c r="L43" s="816"/>
      <c r="M43" s="817"/>
      <c r="N43" s="403">
        <f>SUM(N36:N42)</f>
        <v>11239.503777777778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139795</v>
      </c>
      <c r="N48" s="281">
        <f>K48*M48</f>
        <v>174743.75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174743.75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19">
        <f>VLOOKUP(A59,TRANSPORTE!A5:D123,4,FALSE)</f>
        <v>1000</v>
      </c>
      <c r="M59" s="820"/>
      <c r="N59" s="300">
        <f>K59*L59</f>
        <v>1250</v>
      </c>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75" thickBot="1">
      <c r="B64" s="474"/>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SUM(N59:N64)</f>
        <v>1250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187800.66488888889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37560.132977777779</v>
      </c>
      <c r="M83" s="850"/>
      <c r="N83" s="57"/>
    </row>
    <row r="84" spans="1:14">
      <c r="B84" s="95" t="s">
        <v>1057</v>
      </c>
      <c r="C84" s="96"/>
      <c r="D84" s="96"/>
      <c r="E84" s="96"/>
      <c r="F84" s="96"/>
      <c r="G84" s="96"/>
      <c r="H84" s="96"/>
      <c r="I84" s="93"/>
      <c r="J84" s="94"/>
      <c r="K84" s="313">
        <v>0.05</v>
      </c>
      <c r="L84" s="849">
        <f>N78*K84</f>
        <v>9390.0332444444448</v>
      </c>
      <c r="M84" s="850"/>
      <c r="N84" s="57"/>
    </row>
    <row r="85" spans="1:14" ht="15.75" thickBot="1">
      <c r="B85" s="97" t="s">
        <v>1058</v>
      </c>
      <c r="C85" s="98"/>
      <c r="D85" s="98"/>
      <c r="E85" s="98"/>
      <c r="F85" s="98"/>
      <c r="G85" s="98"/>
      <c r="H85" s="98"/>
      <c r="I85" s="99"/>
      <c r="J85" s="100"/>
      <c r="K85" s="314">
        <v>0.05</v>
      </c>
      <c r="L85" s="851">
        <f>N78*K85</f>
        <v>9390.0332444444448</v>
      </c>
      <c r="M85" s="852"/>
      <c r="N85" s="57"/>
    </row>
    <row r="86" spans="1:14" ht="15.75" thickBot="1">
      <c r="B86" s="815" t="s">
        <v>1037</v>
      </c>
      <c r="C86" s="816"/>
      <c r="D86" s="816"/>
      <c r="E86" s="816"/>
      <c r="F86" s="816"/>
      <c r="G86" s="816"/>
      <c r="H86" s="816"/>
      <c r="I86" s="816"/>
      <c r="J86" s="816"/>
      <c r="K86" s="816"/>
      <c r="L86" s="816"/>
      <c r="M86" s="817"/>
      <c r="N86" s="58">
        <f>L83+L84+L85</f>
        <v>56340.199466666665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244140.86435555556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132500</v>
      </c>
      <c r="L36" s="279"/>
      <c r="M36" s="280">
        <v>400</v>
      </c>
      <c r="N36" s="281">
        <f>K36/M36</f>
        <v>331.25</v>
      </c>
    </row>
    <row r="37" spans="1:14">
      <c r="A37" s="119" t="s">
        <v>152</v>
      </c>
      <c r="B37" s="828" t="str">
        <f>VLOOKUP(A37,EQUIPOS!A7:D154,3,FALSE)</f>
        <v xml:space="preserve">Carrotanque de agua(1000 Galones) </v>
      </c>
      <c r="C37" s="829"/>
      <c r="D37" s="829"/>
      <c r="E37" s="829"/>
      <c r="F37" s="829"/>
      <c r="G37" s="829"/>
      <c r="H37" s="830"/>
      <c r="I37" s="276"/>
      <c r="J37" s="277"/>
      <c r="K37" s="278">
        <f>VLOOKUP(A37,EQUIPOS!A7:D164,4,FALSE)</f>
        <v>50000</v>
      </c>
      <c r="L37" s="279"/>
      <c r="M37" s="280">
        <v>200</v>
      </c>
      <c r="N37" s="281">
        <f>K37/M37</f>
        <v>250</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180000</v>
      </c>
      <c r="L38" s="279"/>
      <c r="M38" s="280">
        <v>200</v>
      </c>
      <c r="N38" s="281">
        <f>K38/M38</f>
        <v>900</v>
      </c>
    </row>
    <row r="39" spans="1:14">
      <c r="A39" t="s">
        <v>365</v>
      </c>
      <c r="B39" s="828" t="str">
        <f>VLOOKUP(A39,EQUIPOS!A9:D155,3,FALSE)</f>
        <v xml:space="preserve">Vibrocompatador, potencia 153 HP, peso 10 Ton. </v>
      </c>
      <c r="C39" s="829"/>
      <c r="D39" s="829"/>
      <c r="E39" s="829"/>
      <c r="F39" s="829"/>
      <c r="G39" s="829"/>
      <c r="H39" s="830"/>
      <c r="I39" s="831"/>
      <c r="J39" s="812"/>
      <c r="K39" s="278">
        <f>VLOOKUP(A39,EQUIPOS!A9:D166,4,FALSE)</f>
        <v>142767</v>
      </c>
      <c r="L39" s="832">
        <v>200</v>
      </c>
      <c r="M39" s="833"/>
      <c r="N39" s="281">
        <f>K39/L39</f>
        <v>713.83500000000004</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2.55335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2197.6383500000002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1600</v>
      </c>
      <c r="N70" s="404">
        <f>K70/M70</f>
        <v>63.833750000000002</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1600</v>
      </c>
      <c r="N71" s="404">
        <f>K71/M71</f>
        <v>63.833750000000002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127.6675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2325.3058500000002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465.06117000000006</v>
      </c>
      <c r="M83" s="850"/>
      <c r="N83" s="57"/>
    </row>
    <row r="84" spans="1:14">
      <c r="B84" s="95" t="s">
        <v>1057</v>
      </c>
      <c r="C84" s="96"/>
      <c r="D84" s="96"/>
      <c r="E84" s="96"/>
      <c r="F84" s="96"/>
      <c r="G84" s="96"/>
      <c r="H84" s="96"/>
      <c r="I84" s="93"/>
      <c r="J84" s="94"/>
      <c r="K84" s="313">
        <v>0.05</v>
      </c>
      <c r="L84" s="849">
        <f>N78*K84</f>
        <v>116.26529250000002</v>
      </c>
      <c r="M84" s="850"/>
      <c r="N84" s="57"/>
    </row>
    <row r="85" spans="1:14" ht="15.75" thickBot="1">
      <c r="B85" s="97" t="s">
        <v>1058</v>
      </c>
      <c r="C85" s="98"/>
      <c r="D85" s="98"/>
      <c r="E85" s="98"/>
      <c r="F85" s="98"/>
      <c r="G85" s="98"/>
      <c r="H85" s="98"/>
      <c r="I85" s="99"/>
      <c r="J85" s="100"/>
      <c r="K85" s="314">
        <v>0.05</v>
      </c>
      <c r="L85" s="851">
        <f>N78*K85</f>
        <v>116.26529250000002</v>
      </c>
      <c r="M85" s="852"/>
      <c r="N85" s="57"/>
    </row>
    <row r="86" spans="1:14" ht="15.75" thickBot="1">
      <c r="B86" s="815" t="s">
        <v>1037</v>
      </c>
      <c r="C86" s="816"/>
      <c r="D86" s="816"/>
      <c r="E86" s="816"/>
      <c r="F86" s="816"/>
      <c r="G86" s="816"/>
      <c r="H86" s="816"/>
      <c r="I86" s="816"/>
      <c r="J86" s="816"/>
      <c r="K86" s="816"/>
      <c r="L86" s="816"/>
      <c r="M86" s="817"/>
      <c r="N86" s="58">
        <f>L83+L84+L85</f>
        <v>697.59175500000003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3022.8976050000001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2.0426799999999998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7628</v>
      </c>
      <c r="N48" s="281">
        <f>K48*M48</f>
        <v>9153.6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9153.6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204.268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9359.9106800000009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1871.9821360000003</v>
      </c>
      <c r="M83" s="850"/>
      <c r="N83" s="57"/>
    </row>
    <row r="84" spans="1:14">
      <c r="B84" s="95" t="s">
        <v>1057</v>
      </c>
      <c r="C84" s="96"/>
      <c r="D84" s="96"/>
      <c r="E84" s="96"/>
      <c r="F84" s="96"/>
      <c r="G84" s="96"/>
      <c r="H84" s="96"/>
      <c r="I84" s="93"/>
      <c r="J84" s="94"/>
      <c r="K84" s="313">
        <v>0.05</v>
      </c>
      <c r="L84" s="849">
        <f>N78*K84</f>
        <v>467.99553400000008</v>
      </c>
      <c r="M84" s="850"/>
      <c r="N84" s="57"/>
    </row>
    <row r="85" spans="1:14" ht="15.75" thickBot="1">
      <c r="B85" s="97" t="s">
        <v>1058</v>
      </c>
      <c r="C85" s="98"/>
      <c r="D85" s="98"/>
      <c r="E85" s="98"/>
      <c r="F85" s="98"/>
      <c r="G85" s="98"/>
      <c r="H85" s="98"/>
      <c r="I85" s="99"/>
      <c r="J85" s="100"/>
      <c r="K85" s="314">
        <v>0.05</v>
      </c>
      <c r="L85" s="851">
        <f>N78*K85</f>
        <v>467.99553400000008</v>
      </c>
      <c r="M85" s="852"/>
      <c r="N85" s="57"/>
    </row>
    <row r="86" spans="1:14" ht="15.75" thickBot="1">
      <c r="B86" s="815" t="s">
        <v>1037</v>
      </c>
      <c r="C86" s="816"/>
      <c r="D86" s="816"/>
      <c r="E86" s="816"/>
      <c r="F86" s="816"/>
      <c r="G86" s="816"/>
      <c r="H86" s="816"/>
      <c r="I86" s="816"/>
      <c r="J86" s="816"/>
      <c r="K86" s="816"/>
      <c r="L86" s="816"/>
      <c r="M86" s="817"/>
      <c r="N86" s="58">
        <f>L83+L84+L85</f>
        <v>2807.9732040000004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12167.883884000001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2.0426799999999998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204.268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5791.6706800000002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1158.3341360000002</v>
      </c>
      <c r="M83" s="850"/>
      <c r="N83" s="57"/>
    </row>
    <row r="84" spans="1:14">
      <c r="B84" s="95" t="s">
        <v>1057</v>
      </c>
      <c r="C84" s="96"/>
      <c r="D84" s="96"/>
      <c r="E84" s="96"/>
      <c r="F84" s="96"/>
      <c r="G84" s="96"/>
      <c r="H84" s="96"/>
      <c r="I84" s="93"/>
      <c r="J84" s="94"/>
      <c r="K84" s="313">
        <v>0.05</v>
      </c>
      <c r="L84" s="849">
        <f>N78*K84</f>
        <v>289.58353400000004</v>
      </c>
      <c r="M84" s="850"/>
      <c r="N84" s="57"/>
    </row>
    <row r="85" spans="1:14" ht="15.75" thickBot="1">
      <c r="B85" s="97" t="s">
        <v>1058</v>
      </c>
      <c r="C85" s="98"/>
      <c r="D85" s="98"/>
      <c r="E85" s="98"/>
      <c r="F85" s="98"/>
      <c r="G85" s="98"/>
      <c r="H85" s="98"/>
      <c r="I85" s="99"/>
      <c r="J85" s="100"/>
      <c r="K85" s="314">
        <v>0.05</v>
      </c>
      <c r="L85" s="851">
        <f>N78*K85</f>
        <v>289.58353400000004</v>
      </c>
      <c r="M85" s="852"/>
      <c r="N85" s="57"/>
    </row>
    <row r="86" spans="1:14" ht="15.75" thickBot="1">
      <c r="B86" s="815" t="s">
        <v>1037</v>
      </c>
      <c r="C86" s="816"/>
      <c r="D86" s="816"/>
      <c r="E86" s="816"/>
      <c r="F86" s="816"/>
      <c r="G86" s="816"/>
      <c r="H86" s="816"/>
      <c r="I86" s="816"/>
      <c r="J86" s="816"/>
      <c r="K86" s="816"/>
      <c r="L86" s="816"/>
      <c r="M86" s="817"/>
      <c r="N86" s="58">
        <f>L83+L84+L85</f>
        <v>1737.5012040000004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7529.1718840000003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2.0426799999999998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7910</v>
      </c>
      <c r="N48" s="281">
        <f>K48*M48</f>
        <v>9492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9492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204.268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9698.3106800000005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1939.6621360000001</v>
      </c>
      <c r="M83" s="850"/>
      <c r="N83" s="57"/>
    </row>
    <row r="84" spans="1:14">
      <c r="B84" s="95" t="s">
        <v>1057</v>
      </c>
      <c r="C84" s="96"/>
      <c r="D84" s="96"/>
      <c r="E84" s="96"/>
      <c r="F84" s="96"/>
      <c r="G84" s="96"/>
      <c r="H84" s="96"/>
      <c r="I84" s="93"/>
      <c r="J84" s="94"/>
      <c r="K84" s="313">
        <v>0.05</v>
      </c>
      <c r="L84" s="849">
        <f>N78*K84</f>
        <v>484.91553400000004</v>
      </c>
      <c r="M84" s="850"/>
      <c r="N84" s="57"/>
    </row>
    <row r="85" spans="1:14" ht="15.75" thickBot="1">
      <c r="B85" s="97" t="s">
        <v>1058</v>
      </c>
      <c r="C85" s="98"/>
      <c r="D85" s="98"/>
      <c r="E85" s="98"/>
      <c r="F85" s="98"/>
      <c r="G85" s="98"/>
      <c r="H85" s="98"/>
      <c r="I85" s="99"/>
      <c r="J85" s="100"/>
      <c r="K85" s="314">
        <v>0.05</v>
      </c>
      <c r="L85" s="851">
        <f>N78*K85</f>
        <v>484.91553400000004</v>
      </c>
      <c r="M85" s="852"/>
      <c r="N85" s="57"/>
    </row>
    <row r="86" spans="1:14" ht="15.75" thickBot="1">
      <c r="B86" s="815" t="s">
        <v>1037</v>
      </c>
      <c r="C86" s="816"/>
      <c r="D86" s="816"/>
      <c r="E86" s="816"/>
      <c r="F86" s="816"/>
      <c r="G86" s="816"/>
      <c r="H86" s="816"/>
      <c r="I86" s="816"/>
      <c r="J86" s="816"/>
      <c r="K86" s="816"/>
      <c r="L86" s="816"/>
      <c r="M86" s="817"/>
      <c r="N86" s="58">
        <f>L83+L84+L85</f>
        <v>2909.4932040000003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12607.803884000001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2.0426799999999998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14589</v>
      </c>
      <c r="N48" s="281">
        <f>K48*M48</f>
        <v>18965.7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18965.7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204.268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19172.010679999999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3834.4021360000002</v>
      </c>
      <c r="M83" s="850"/>
      <c r="N83" s="57"/>
    </row>
    <row r="84" spans="1:14">
      <c r="B84" s="95" t="s">
        <v>1057</v>
      </c>
      <c r="C84" s="96"/>
      <c r="D84" s="96"/>
      <c r="E84" s="96"/>
      <c r="F84" s="96"/>
      <c r="G84" s="96"/>
      <c r="H84" s="96"/>
      <c r="I84" s="93"/>
      <c r="J84" s="94"/>
      <c r="K84" s="313">
        <v>0.05</v>
      </c>
      <c r="L84" s="849">
        <f>N78*K84</f>
        <v>958.60053400000004</v>
      </c>
      <c r="M84" s="850"/>
      <c r="N84" s="57"/>
    </row>
    <row r="85" spans="1:14" ht="15.75" thickBot="1">
      <c r="B85" s="97" t="s">
        <v>1058</v>
      </c>
      <c r="C85" s="98"/>
      <c r="D85" s="98"/>
      <c r="E85" s="98"/>
      <c r="F85" s="98"/>
      <c r="G85" s="98"/>
      <c r="H85" s="98"/>
      <c r="I85" s="99"/>
      <c r="J85" s="100"/>
      <c r="K85" s="314">
        <v>0.05</v>
      </c>
      <c r="L85" s="851">
        <f>N78*K85</f>
        <v>958.60053400000004</v>
      </c>
      <c r="M85" s="852"/>
      <c r="N85" s="57"/>
    </row>
    <row r="86" spans="1:14" ht="15.75" thickBot="1">
      <c r="B86" s="815" t="s">
        <v>1037</v>
      </c>
      <c r="C86" s="816"/>
      <c r="D86" s="816"/>
      <c r="E86" s="816"/>
      <c r="F86" s="816"/>
      <c r="G86" s="816"/>
      <c r="H86" s="816"/>
      <c r="I86" s="816"/>
      <c r="J86" s="816"/>
      <c r="K86" s="816"/>
      <c r="L86" s="816"/>
      <c r="M86" s="817"/>
      <c r="N86" s="58">
        <f>L83+L84+L85</f>
        <v>5751.603204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24923.613883999999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303</v>
      </c>
      <c r="B36" s="828" t="str">
        <f>VLOOKUP(A36,EQUIPOS!A6:D154,3,FALSE)</f>
        <v>Retrocargador, pala de 1,1 m3 de capacidad, profundidad de excavación de 4.400 mm y una altura de 5.680 mm</v>
      </c>
      <c r="C36" s="829"/>
      <c r="D36" s="829"/>
      <c r="E36" s="829"/>
      <c r="F36" s="829"/>
      <c r="G36" s="829"/>
      <c r="H36" s="830"/>
      <c r="I36" s="276"/>
      <c r="J36" s="277"/>
      <c r="K36" s="278">
        <f>VLOOKUP(A36,EQUIPOS!A6:D163,4,FALSE)</f>
        <v>118985</v>
      </c>
      <c r="L36" s="279"/>
      <c r="M36" s="280">
        <v>250</v>
      </c>
      <c r="N36" s="281">
        <f>K36/M36</f>
        <v>475.94</v>
      </c>
    </row>
    <row r="37" spans="1:14">
      <c r="A37" s="119" t="s">
        <v>373</v>
      </c>
      <c r="B37" s="828" t="str">
        <f>VLOOKUP(A37,EQUIPOS!A7:D154,3,FALSE)</f>
        <v>Volqueta 6 m3</v>
      </c>
      <c r="C37" s="829"/>
      <c r="D37" s="829"/>
      <c r="E37" s="829"/>
      <c r="F37" s="829"/>
      <c r="G37" s="829"/>
      <c r="H37" s="830"/>
      <c r="I37" s="276"/>
      <c r="J37" s="277"/>
      <c r="K37" s="278">
        <f>VLOOKUP(A37,EQUIPOS!A7:D164,4,FALSE)</f>
        <v>100000</v>
      </c>
      <c r="L37" s="279"/>
      <c r="M37" s="280">
        <v>250</v>
      </c>
      <c r="N37" s="281">
        <f>K37/M37</f>
        <v>400</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5.1067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881.0467000000001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2000</v>
      </c>
      <c r="N70" s="404">
        <f>K70/M70</f>
        <v>51.067</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2000</v>
      </c>
      <c r="N71" s="404">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102.134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983.18070000000012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196.63614000000004</v>
      </c>
      <c r="M83" s="850"/>
      <c r="N83" s="57"/>
    </row>
    <row r="84" spans="1:14">
      <c r="B84" s="95" t="s">
        <v>1057</v>
      </c>
      <c r="C84" s="96"/>
      <c r="D84" s="96"/>
      <c r="E84" s="96"/>
      <c r="F84" s="96"/>
      <c r="G84" s="96"/>
      <c r="H84" s="96"/>
      <c r="I84" s="93"/>
      <c r="J84" s="94"/>
      <c r="K84" s="313">
        <v>0.05</v>
      </c>
      <c r="L84" s="849">
        <f>N78*K84</f>
        <v>49.15903500000001</v>
      </c>
      <c r="M84" s="850"/>
      <c r="N84" s="57"/>
    </row>
    <row r="85" spans="1:14" ht="15.75" thickBot="1">
      <c r="B85" s="97" t="s">
        <v>1058</v>
      </c>
      <c r="C85" s="98"/>
      <c r="D85" s="98"/>
      <c r="E85" s="98"/>
      <c r="F85" s="98"/>
      <c r="G85" s="98"/>
      <c r="H85" s="98"/>
      <c r="I85" s="99"/>
      <c r="J85" s="100"/>
      <c r="K85" s="314">
        <v>0.05</v>
      </c>
      <c r="L85" s="851">
        <f>N78*K85</f>
        <v>49.15903500000001</v>
      </c>
      <c r="M85" s="852"/>
      <c r="N85" s="57"/>
    </row>
    <row r="86" spans="1:14" ht="15.75" thickBot="1">
      <c r="B86" s="815" t="s">
        <v>1037</v>
      </c>
      <c r="C86" s="816"/>
      <c r="D86" s="816"/>
      <c r="E86" s="816"/>
      <c r="F86" s="816"/>
      <c r="G86" s="816"/>
      <c r="H86" s="816"/>
      <c r="I86" s="816"/>
      <c r="J86" s="816"/>
      <c r="K86" s="816"/>
      <c r="L86" s="816"/>
      <c r="M86" s="817"/>
      <c r="N86" s="58">
        <f>L83+L84+L85</f>
        <v>294.95421000000005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1278.1349100000002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35</v>
      </c>
      <c r="N36" s="281">
        <f>K36/M36</f>
        <v>1428.5714285714287</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35</v>
      </c>
      <c r="N37" s="281">
        <f>K37/M37</f>
        <v>5142.8571428571431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35</v>
      </c>
      <c r="N38" s="281">
        <f>K38/M38</f>
        <v>4079.0571428571429</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14.59057142857143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10665.076285714285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12</v>
      </c>
      <c r="N48" s="281">
        <f>K48*M48</f>
        <v>300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419</v>
      </c>
      <c r="N49" s="281">
        <f>K49*M49</f>
        <v>33520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33820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729.52857142857147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45214.604857142855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9042.9209714285716</v>
      </c>
      <c r="M83" s="850"/>
      <c r="N83" s="57"/>
    </row>
    <row r="84" spans="1:14">
      <c r="B84" s="95" t="s">
        <v>1057</v>
      </c>
      <c r="C84" s="96"/>
      <c r="D84" s="96"/>
      <c r="E84" s="96"/>
      <c r="F84" s="96"/>
      <c r="G84" s="96"/>
      <c r="H84" s="96"/>
      <c r="I84" s="93"/>
      <c r="J84" s="94"/>
      <c r="K84" s="313">
        <v>0.05</v>
      </c>
      <c r="L84" s="849">
        <f>N78*K84</f>
        <v>2260.7302428571429</v>
      </c>
      <c r="M84" s="850"/>
      <c r="N84" s="57"/>
    </row>
    <row r="85" spans="1:14" ht="15.75" thickBot="1">
      <c r="B85" s="97" t="s">
        <v>1058</v>
      </c>
      <c r="C85" s="98"/>
      <c r="D85" s="98"/>
      <c r="E85" s="98"/>
      <c r="F85" s="98"/>
      <c r="G85" s="98"/>
      <c r="H85" s="98"/>
      <c r="I85" s="99"/>
      <c r="J85" s="100"/>
      <c r="K85" s="314">
        <v>0.05</v>
      </c>
      <c r="L85" s="851">
        <f>N78*K85</f>
        <v>2260.7302428571429</v>
      </c>
      <c r="M85" s="852"/>
      <c r="N85" s="57"/>
    </row>
    <row r="86" spans="1:14" ht="15.75" thickBot="1">
      <c r="B86" s="815" t="s">
        <v>1037</v>
      </c>
      <c r="C86" s="816"/>
      <c r="D86" s="816"/>
      <c r="E86" s="816"/>
      <c r="F86" s="816"/>
      <c r="G86" s="816"/>
      <c r="H86" s="816"/>
      <c r="I86" s="816"/>
      <c r="J86" s="816"/>
      <c r="K86" s="816"/>
      <c r="L86" s="816"/>
      <c r="M86" s="817"/>
      <c r="N86" s="58">
        <f>L83+L84+L85</f>
        <v>13564.381457142856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58778.986314285707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35</v>
      </c>
      <c r="N36" s="281">
        <f>K36/M36</f>
        <v>1428.5714285714287</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35</v>
      </c>
      <c r="N37" s="281">
        <f>K37/M37</f>
        <v>5142.8571428571431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35</v>
      </c>
      <c r="N38" s="281">
        <f>K38/M38</f>
        <v>4079.0571428571429</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14.59057142857143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10665.076285714285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12</v>
      </c>
      <c r="N48" s="281">
        <f>K48*M48</f>
        <v>300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729.52857142857147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11694.604857142856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2338.9209714285712</v>
      </c>
      <c r="M83" s="850"/>
      <c r="N83" s="57"/>
    </row>
    <row r="84" spans="1:14">
      <c r="B84" s="95" t="s">
        <v>1057</v>
      </c>
      <c r="C84" s="96"/>
      <c r="D84" s="96"/>
      <c r="E84" s="96"/>
      <c r="F84" s="96"/>
      <c r="G84" s="96"/>
      <c r="H84" s="96"/>
      <c r="I84" s="93"/>
      <c r="J84" s="94"/>
      <c r="K84" s="313">
        <v>0.05</v>
      </c>
      <c r="L84" s="849">
        <f>N78*K84</f>
        <v>584.7302428571428</v>
      </c>
      <c r="M84" s="850"/>
      <c r="N84" s="57"/>
    </row>
    <row r="85" spans="1:14" ht="15.75" thickBot="1">
      <c r="B85" s="97" t="s">
        <v>1058</v>
      </c>
      <c r="C85" s="98"/>
      <c r="D85" s="98"/>
      <c r="E85" s="98"/>
      <c r="F85" s="98"/>
      <c r="G85" s="98"/>
      <c r="H85" s="98"/>
      <c r="I85" s="99"/>
      <c r="J85" s="100"/>
      <c r="K85" s="314">
        <v>0.05</v>
      </c>
      <c r="L85" s="851">
        <f>N78*K85</f>
        <v>584.7302428571428</v>
      </c>
      <c r="M85" s="852"/>
      <c r="N85" s="57"/>
    </row>
    <row r="86" spans="1:14" ht="15.75" thickBot="1">
      <c r="B86" s="815" t="s">
        <v>1037</v>
      </c>
      <c r="C86" s="816"/>
      <c r="D86" s="816"/>
      <c r="E86" s="816"/>
      <c r="F86" s="816"/>
      <c r="G86" s="816"/>
      <c r="H86" s="816"/>
      <c r="I86" s="816"/>
      <c r="J86" s="816"/>
      <c r="K86" s="816"/>
      <c r="L86" s="816"/>
      <c r="M86" s="817"/>
      <c r="N86" s="58">
        <f>L83+L84+L85</f>
        <v>3508.381457142857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15202.986314285714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419</v>
      </c>
      <c r="N48" s="281">
        <f>K48*M48</f>
        <v>419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f>SUM(N70:N75)</f>
        <v>0</v>
      </c>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83.800000000000011</v>
      </c>
      <c r="M83" s="850"/>
      <c r="N83" s="57"/>
    </row>
    <row r="84" spans="1:14">
      <c r="B84" s="95" t="s">
        <v>1057</v>
      </c>
      <c r="C84" s="96"/>
      <c r="D84" s="96"/>
      <c r="E84" s="96"/>
      <c r="F84" s="96"/>
      <c r="G84" s="96"/>
      <c r="H84" s="96"/>
      <c r="I84" s="93"/>
      <c r="J84" s="94"/>
      <c r="K84" s="313">
        <v>0.05</v>
      </c>
      <c r="L84" s="849">
        <f>N78*K84</f>
        <v>20.950000000000003</v>
      </c>
      <c r="M84" s="850"/>
      <c r="N84" s="57"/>
    </row>
    <row r="85" spans="1:14" ht="15.75" thickBot="1">
      <c r="B85" s="97" t="s">
        <v>1058</v>
      </c>
      <c r="C85" s="98"/>
      <c r="D85" s="98"/>
      <c r="E85" s="98"/>
      <c r="F85" s="98"/>
      <c r="G85" s="98"/>
      <c r="H85" s="98"/>
      <c r="I85" s="99"/>
      <c r="J85" s="100"/>
      <c r="K85" s="314">
        <v>0.05</v>
      </c>
      <c r="L85" s="851">
        <f>N78*K85</f>
        <v>20.950000000000003</v>
      </c>
      <c r="M85" s="852"/>
      <c r="N85" s="57"/>
    </row>
    <row r="86" spans="1:14" ht="15.75" thickBot="1">
      <c r="B86" s="815" t="s">
        <v>1037</v>
      </c>
      <c r="C86" s="816"/>
      <c r="D86" s="816"/>
      <c r="E86" s="816"/>
      <c r="F86" s="816"/>
      <c r="G86" s="816"/>
      <c r="H86" s="816"/>
      <c r="I86" s="816"/>
      <c r="J86" s="816"/>
      <c r="K86" s="816"/>
      <c r="L86" s="816"/>
      <c r="M86" s="817"/>
      <c r="N86" s="58">
        <f>L83+L84+L85</f>
        <v>125.70000000000002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544.70000000000005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35</v>
      </c>
      <c r="N36" s="281">
        <f>K36/M36</f>
        <v>1428.5714285714287</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35</v>
      </c>
      <c r="N37" s="281">
        <f>K37/M37</f>
        <v>5142.8571428571431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35</v>
      </c>
      <c r="N38" s="281">
        <f>K38/M38</f>
        <v>4079.0571428571429</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14.59057142857143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10665.076285714285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905</v>
      </c>
      <c r="N48" s="281">
        <f>K48*M48</f>
        <v>72400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12</v>
      </c>
      <c r="N49" s="281">
        <f>K49*M49</f>
        <v>300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72700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729.52857142857147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84094.604857142855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16818.920971428572</v>
      </c>
      <c r="M83" s="850"/>
      <c r="N83" s="57"/>
    </row>
    <row r="84" spans="1:14">
      <c r="B84" s="95" t="s">
        <v>1057</v>
      </c>
      <c r="C84" s="96"/>
      <c r="D84" s="96"/>
      <c r="E84" s="96"/>
      <c r="F84" s="96"/>
      <c r="G84" s="96"/>
      <c r="H84" s="96"/>
      <c r="I84" s="93"/>
      <c r="J84" s="94"/>
      <c r="K84" s="313">
        <v>0.05</v>
      </c>
      <c r="L84" s="849">
        <f>N78*K84</f>
        <v>4204.7302428571429</v>
      </c>
      <c r="M84" s="850"/>
      <c r="N84" s="57"/>
    </row>
    <row r="85" spans="1:14" ht="15.75" thickBot="1">
      <c r="B85" s="97" t="s">
        <v>1058</v>
      </c>
      <c r="C85" s="98"/>
      <c r="D85" s="98"/>
      <c r="E85" s="98"/>
      <c r="F85" s="98"/>
      <c r="G85" s="98"/>
      <c r="H85" s="98"/>
      <c r="I85" s="99"/>
      <c r="J85" s="100"/>
      <c r="K85" s="314">
        <v>0.05</v>
      </c>
      <c r="L85" s="851">
        <f>N78*K85</f>
        <v>4204.7302428571429</v>
      </c>
      <c r="M85" s="852"/>
      <c r="N85" s="57"/>
    </row>
    <row r="86" spans="1:14" ht="15.75" thickBot="1">
      <c r="B86" s="815" t="s">
        <v>1037</v>
      </c>
      <c r="C86" s="816"/>
      <c r="D86" s="816"/>
      <c r="E86" s="816"/>
      <c r="F86" s="816"/>
      <c r="G86" s="816"/>
      <c r="H86" s="816"/>
      <c r="I86" s="816"/>
      <c r="J86" s="816"/>
      <c r="K86" s="816"/>
      <c r="L86" s="816"/>
      <c r="M86" s="817"/>
      <c r="N86" s="58">
        <f>L83+L84+L85</f>
        <v>25228.381457142856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109322.98631428571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35</v>
      </c>
      <c r="N36" s="281">
        <f>K36/M36</f>
        <v>1428.5714285714287</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35</v>
      </c>
      <c r="N37" s="281">
        <f>K37/M37</f>
        <v>5142.8571428571431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35</v>
      </c>
      <c r="N38" s="281">
        <f>K38/M38</f>
        <v>4079.0571428571429</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N75*M41</f>
        <v>14.59057142857143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10665.076285714285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12</v>
      </c>
      <c r="N48" s="281">
        <f>K48*M48</f>
        <v>300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300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280</v>
      </c>
      <c r="N69" s="404">
        <f>K69/M69</f>
        <v>364.76428571428573</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280</v>
      </c>
      <c r="N70" s="404">
        <f>K70/M70</f>
        <v>364.76428571428573</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15" t="s">
        <v>1037</v>
      </c>
      <c r="C75" s="816"/>
      <c r="D75" s="816"/>
      <c r="E75" s="816"/>
      <c r="F75" s="816"/>
      <c r="G75" s="816"/>
      <c r="H75" s="816"/>
      <c r="I75" s="822"/>
      <c r="J75" s="822"/>
      <c r="K75" s="822"/>
      <c r="L75" s="822"/>
      <c r="M75" s="823"/>
      <c r="N75" s="310">
        <f>SUM(N69:N74)</f>
        <v>729.52857142857147</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11694.604857142856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2338.9209714285712</v>
      </c>
      <c r="M82" s="850"/>
      <c r="N82" s="57"/>
    </row>
    <row r="83" spans="1:14">
      <c r="B83" s="95" t="s">
        <v>1057</v>
      </c>
      <c r="C83" s="96"/>
      <c r="D83" s="96"/>
      <c r="E83" s="96"/>
      <c r="F83" s="96"/>
      <c r="G83" s="96"/>
      <c r="H83" s="96"/>
      <c r="I83" s="93"/>
      <c r="J83" s="94"/>
      <c r="K83" s="313">
        <v>0.05</v>
      </c>
      <c r="L83" s="849">
        <f>N77*K83</f>
        <v>584.7302428571428</v>
      </c>
      <c r="M83" s="850"/>
      <c r="N83" s="57"/>
    </row>
    <row r="84" spans="1:14" ht="15.75" thickBot="1">
      <c r="B84" s="97" t="s">
        <v>1058</v>
      </c>
      <c r="C84" s="98"/>
      <c r="D84" s="98"/>
      <c r="E84" s="98"/>
      <c r="F84" s="98"/>
      <c r="G84" s="98"/>
      <c r="H84" s="98"/>
      <c r="I84" s="99"/>
      <c r="J84" s="100"/>
      <c r="K84" s="314">
        <v>0.05</v>
      </c>
      <c r="L84" s="851">
        <f>N77*K84</f>
        <v>584.7302428571428</v>
      </c>
      <c r="M84" s="852"/>
      <c r="N84" s="57"/>
    </row>
    <row r="85" spans="1:14" ht="15.75" thickBot="1">
      <c r="B85" s="815" t="s">
        <v>1037</v>
      </c>
      <c r="C85" s="816"/>
      <c r="D85" s="816"/>
      <c r="E85" s="816"/>
      <c r="F85" s="816"/>
      <c r="G85" s="816"/>
      <c r="H85" s="816"/>
      <c r="I85" s="816"/>
      <c r="J85" s="816"/>
      <c r="K85" s="816"/>
      <c r="L85" s="816"/>
      <c r="M85" s="817"/>
      <c r="N85" s="58">
        <f>L82+L83+L84</f>
        <v>3508.381457142857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15202.986314285714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ht="21"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905</v>
      </c>
      <c r="N48" s="281">
        <f>K48*M48</f>
        <v>905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905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181</v>
      </c>
      <c r="M83" s="850"/>
      <c r="N83" s="57"/>
    </row>
    <row r="84" spans="1:14">
      <c r="B84" s="95" t="s">
        <v>1057</v>
      </c>
      <c r="C84" s="96"/>
      <c r="D84" s="96"/>
      <c r="E84" s="96"/>
      <c r="F84" s="96"/>
      <c r="G84" s="96"/>
      <c r="H84" s="96"/>
      <c r="I84" s="93"/>
      <c r="J84" s="94"/>
      <c r="K84" s="313">
        <v>0.05</v>
      </c>
      <c r="L84" s="849">
        <f>N78*K84</f>
        <v>45.25</v>
      </c>
      <c r="M84" s="850"/>
      <c r="N84" s="57"/>
    </row>
    <row r="85" spans="1:14" ht="15.75" thickBot="1">
      <c r="B85" s="97" t="s">
        <v>1058</v>
      </c>
      <c r="C85" s="98"/>
      <c r="D85" s="98"/>
      <c r="E85" s="98"/>
      <c r="F85" s="98"/>
      <c r="G85" s="98"/>
      <c r="H85" s="98"/>
      <c r="I85" s="99"/>
      <c r="J85" s="100"/>
      <c r="K85" s="314">
        <v>0.05</v>
      </c>
      <c r="L85" s="851">
        <f>N78*K85</f>
        <v>45.25</v>
      </c>
      <c r="M85" s="852"/>
      <c r="N85" s="57"/>
    </row>
    <row r="86" spans="1:14" ht="15.75" thickBot="1">
      <c r="B86" s="815" t="s">
        <v>1037</v>
      </c>
      <c r="C86" s="816"/>
      <c r="D86" s="816"/>
      <c r="E86" s="816"/>
      <c r="F86" s="816"/>
      <c r="G86" s="816"/>
      <c r="H86" s="816"/>
      <c r="I86" s="816"/>
      <c r="J86" s="816"/>
      <c r="K86" s="816"/>
      <c r="L86" s="816"/>
      <c r="M86" s="817"/>
      <c r="N86" s="58">
        <f>L83+L84+L85</f>
        <v>271.5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1176.5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7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600</v>
      </c>
      <c r="N36" s="281">
        <f>K36/M36</f>
        <v>83.333333333333329</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600</v>
      </c>
      <c r="N37" s="281">
        <f>K37/M37</f>
        <v>300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600</v>
      </c>
      <c r="N38" s="281">
        <f>K38/M38</f>
        <v>237.94499999999999</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0.42555833333333332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621.70389166666666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12</v>
      </c>
      <c r="N48" s="281">
        <f>K48*M48</f>
        <v>36</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4800</v>
      </c>
      <c r="N69" s="404">
        <f>K69/M69</f>
        <v>21.277916666666666</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15" t="s">
        <v>1037</v>
      </c>
      <c r="C75" s="816"/>
      <c r="D75" s="816"/>
      <c r="E75" s="816"/>
      <c r="F75" s="816"/>
      <c r="G75" s="816"/>
      <c r="H75" s="816"/>
      <c r="I75" s="822"/>
      <c r="J75" s="822"/>
      <c r="K75" s="822"/>
      <c r="L75" s="822"/>
      <c r="M75" s="823"/>
      <c r="N75" s="310">
        <f>SUM(N69:N74)</f>
        <v>42.555833333333332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700.259725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140.05194500000002</v>
      </c>
      <c r="M82" s="850"/>
      <c r="N82" s="57"/>
    </row>
    <row r="83" spans="1:14">
      <c r="B83" s="95" t="s">
        <v>1057</v>
      </c>
      <c r="C83" s="96"/>
      <c r="D83" s="96"/>
      <c r="E83" s="96"/>
      <c r="F83" s="96"/>
      <c r="G83" s="96"/>
      <c r="H83" s="96"/>
      <c r="I83" s="93"/>
      <c r="J83" s="94"/>
      <c r="K83" s="313">
        <v>0.05</v>
      </c>
      <c r="L83" s="849">
        <f>N77*K83</f>
        <v>35.012986250000004</v>
      </c>
      <c r="M83" s="850"/>
      <c r="N83" s="57"/>
    </row>
    <row r="84" spans="1:14" ht="15.75" thickBot="1">
      <c r="B84" s="97" t="s">
        <v>1058</v>
      </c>
      <c r="C84" s="98"/>
      <c r="D84" s="98"/>
      <c r="E84" s="98"/>
      <c r="F84" s="98"/>
      <c r="G84" s="98"/>
      <c r="H84" s="98"/>
      <c r="I84" s="99"/>
      <c r="J84" s="100"/>
      <c r="K84" s="314">
        <v>0.05</v>
      </c>
      <c r="L84" s="851">
        <f>N77*K84</f>
        <v>35.012986250000004</v>
      </c>
      <c r="M84" s="852"/>
      <c r="N84" s="57"/>
    </row>
    <row r="85" spans="1:14" ht="15.75" thickBot="1">
      <c r="B85" s="815" t="s">
        <v>1037</v>
      </c>
      <c r="C85" s="816"/>
      <c r="D85" s="816"/>
      <c r="E85" s="816"/>
      <c r="F85" s="816"/>
      <c r="G85" s="816"/>
      <c r="H85" s="816"/>
      <c r="I85" s="816"/>
      <c r="J85" s="816"/>
      <c r="K85" s="816"/>
      <c r="L85" s="816"/>
      <c r="M85" s="817"/>
      <c r="N85" s="58">
        <f>L82+L83+L84</f>
        <v>210.07791750000004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910.33764250000002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45</v>
      </c>
      <c r="N37" s="281">
        <f>K37/M37</f>
        <v>4000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N75*M41</f>
        <v>11.348222222222223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8295.0593333333345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12</v>
      </c>
      <c r="N48" s="281">
        <f>K48*M48</f>
        <v>300</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39880</v>
      </c>
      <c r="N49" s="281">
        <f>K49*M49</f>
        <v>49850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50150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19">
        <f>VLOOKUP(A58,TRANSPORTE!A5:D117,4,FALSE)</f>
        <v>430</v>
      </c>
      <c r="M58" s="820"/>
      <c r="N58" s="296">
        <f>K58*L58</f>
        <v>537.5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537.5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360</v>
      </c>
      <c r="N69" s="404">
        <f>K69/M69</f>
        <v>283.70555555555558</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360</v>
      </c>
      <c r="N70" s="404">
        <f>K70/M70</f>
        <v>283.70555555555558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15" t="s">
        <v>1037</v>
      </c>
      <c r="C75" s="816"/>
      <c r="D75" s="816"/>
      <c r="E75" s="816"/>
      <c r="F75" s="816"/>
      <c r="G75" s="816"/>
      <c r="H75" s="816"/>
      <c r="I75" s="822"/>
      <c r="J75" s="822"/>
      <c r="K75" s="822"/>
      <c r="L75" s="822"/>
      <c r="M75" s="823"/>
      <c r="N75" s="310">
        <f>SUM(N69:N74)</f>
        <v>567.41111111111115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59549.970444444451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11909.99408888889</v>
      </c>
      <c r="M82" s="850"/>
      <c r="N82" s="57"/>
    </row>
    <row r="83" spans="1:14">
      <c r="B83" s="95" t="s">
        <v>1057</v>
      </c>
      <c r="C83" s="96"/>
      <c r="D83" s="96"/>
      <c r="E83" s="96"/>
      <c r="F83" s="96"/>
      <c r="G83" s="96"/>
      <c r="H83" s="96"/>
      <c r="I83" s="93"/>
      <c r="J83" s="94"/>
      <c r="K83" s="313">
        <v>0.05</v>
      </c>
      <c r="L83" s="849">
        <f>N77*K83</f>
        <v>2977.4985222222226</v>
      </c>
      <c r="M83" s="850"/>
      <c r="N83" s="57"/>
    </row>
    <row r="84" spans="1:14" ht="15.75" thickBot="1">
      <c r="B84" s="97" t="s">
        <v>1058</v>
      </c>
      <c r="C84" s="98"/>
      <c r="D84" s="98"/>
      <c r="E84" s="98"/>
      <c r="F84" s="98"/>
      <c r="G84" s="98"/>
      <c r="H84" s="98"/>
      <c r="I84" s="99"/>
      <c r="J84" s="100"/>
      <c r="K84" s="314">
        <v>0.05</v>
      </c>
      <c r="L84" s="851">
        <f>N77*K84</f>
        <v>2977.4985222222226</v>
      </c>
      <c r="M84" s="852"/>
      <c r="N84" s="57"/>
    </row>
    <row r="85" spans="1:14" ht="15.75" thickBot="1">
      <c r="B85" s="815" t="s">
        <v>1037</v>
      </c>
      <c r="C85" s="816"/>
      <c r="D85" s="816"/>
      <c r="E85" s="816"/>
      <c r="F85" s="816"/>
      <c r="G85" s="816"/>
      <c r="H85" s="816"/>
      <c r="I85" s="816"/>
      <c r="J85" s="816"/>
      <c r="K85" s="816"/>
      <c r="L85" s="816"/>
      <c r="M85" s="817"/>
      <c r="N85" s="58">
        <f>L82+L83+L84</f>
        <v>17864.991133333337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77414.96157777778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29.25"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5601</v>
      </c>
      <c r="N48" s="281">
        <f>K48*M48</f>
        <v>5601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5601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5601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1120.2</v>
      </c>
      <c r="M83" s="850"/>
      <c r="N83" s="57"/>
    </row>
    <row r="84" spans="1:14">
      <c r="B84" s="95" t="s">
        <v>1057</v>
      </c>
      <c r="C84" s="96"/>
      <c r="D84" s="96"/>
      <c r="E84" s="96"/>
      <c r="F84" s="96"/>
      <c r="G84" s="96"/>
      <c r="H84" s="96"/>
      <c r="I84" s="93"/>
      <c r="J84" s="94"/>
      <c r="K84" s="313">
        <v>0.05</v>
      </c>
      <c r="L84" s="849">
        <f>N78*K84</f>
        <v>280.05</v>
      </c>
      <c r="M84" s="850"/>
      <c r="N84" s="57"/>
    </row>
    <row r="85" spans="1:14" ht="15.75" thickBot="1">
      <c r="B85" s="97" t="s">
        <v>1058</v>
      </c>
      <c r="C85" s="98"/>
      <c r="D85" s="98"/>
      <c r="E85" s="98"/>
      <c r="F85" s="98"/>
      <c r="G85" s="98"/>
      <c r="H85" s="98"/>
      <c r="I85" s="99"/>
      <c r="J85" s="100"/>
      <c r="K85" s="314">
        <v>0.05</v>
      </c>
      <c r="L85" s="851">
        <f>N78*K85</f>
        <v>280.05</v>
      </c>
      <c r="M85" s="852"/>
      <c r="N85" s="57"/>
    </row>
    <row r="86" spans="1:14" ht="15.75" thickBot="1">
      <c r="B86" s="815" t="s">
        <v>1037</v>
      </c>
      <c r="C86" s="816"/>
      <c r="D86" s="816"/>
      <c r="E86" s="816"/>
      <c r="F86" s="816"/>
      <c r="G86" s="816"/>
      <c r="H86" s="816"/>
      <c r="I86" s="816"/>
      <c r="J86" s="816"/>
      <c r="K86" s="816"/>
      <c r="L86" s="816"/>
      <c r="M86" s="817"/>
      <c r="N86" s="58">
        <f>L83+L84+L85</f>
        <v>1680.3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7281.3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3554</v>
      </c>
      <c r="N48" s="281">
        <f>K48*M48</f>
        <v>3554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3554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3554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710.80000000000007</v>
      </c>
      <c r="M83" s="850"/>
      <c r="N83" s="57"/>
    </row>
    <row r="84" spans="1:14">
      <c r="B84" s="95" t="s">
        <v>1057</v>
      </c>
      <c r="C84" s="96"/>
      <c r="D84" s="96"/>
      <c r="E84" s="96"/>
      <c r="F84" s="96"/>
      <c r="G84" s="96"/>
      <c r="H84" s="96"/>
      <c r="I84" s="93"/>
      <c r="J84" s="94"/>
      <c r="K84" s="313">
        <v>0.05</v>
      </c>
      <c r="L84" s="849">
        <f>N78*K84</f>
        <v>177.70000000000002</v>
      </c>
      <c r="M84" s="850"/>
      <c r="N84" s="57"/>
    </row>
    <row r="85" spans="1:14" ht="15.75" thickBot="1">
      <c r="B85" s="97" t="s">
        <v>1058</v>
      </c>
      <c r="C85" s="98"/>
      <c r="D85" s="98"/>
      <c r="E85" s="98"/>
      <c r="F85" s="98"/>
      <c r="G85" s="98"/>
      <c r="H85" s="98"/>
      <c r="I85" s="99"/>
      <c r="J85" s="100"/>
      <c r="K85" s="314">
        <v>0.05</v>
      </c>
      <c r="L85" s="851">
        <f>N78*K85</f>
        <v>177.70000000000002</v>
      </c>
      <c r="M85" s="852"/>
      <c r="N85" s="57"/>
    </row>
    <row r="86" spans="1:14" ht="15.75" thickBot="1">
      <c r="B86" s="815" t="s">
        <v>1037</v>
      </c>
      <c r="C86" s="816"/>
      <c r="D86" s="816"/>
      <c r="E86" s="816"/>
      <c r="F86" s="816"/>
      <c r="G86" s="816"/>
      <c r="H86" s="816"/>
      <c r="I86" s="816"/>
      <c r="J86" s="816"/>
      <c r="K86" s="816"/>
      <c r="L86" s="816"/>
      <c r="M86" s="817"/>
      <c r="N86" s="58">
        <f>L83+L84+L85</f>
        <v>1066.2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4620.2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4"/>
      <c r="C1" s="916"/>
      <c r="D1" s="917"/>
      <c r="E1" s="917"/>
      <c r="F1" s="917"/>
      <c r="G1" s="917"/>
      <c r="H1" s="917"/>
      <c r="I1" s="917"/>
      <c r="J1" s="918"/>
      <c r="K1" s="919" t="s">
        <v>1017</v>
      </c>
      <c r="L1" s="921" t="s">
        <v>2304</v>
      </c>
      <c r="M1" s="922"/>
      <c r="N1" s="923"/>
    </row>
    <row r="2" spans="2:14" ht="18.7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12</v>
      </c>
      <c r="N48" s="281">
        <f>K48*M48</f>
        <v>12</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3554</v>
      </c>
      <c r="N49" s="281">
        <f>K49*M49</f>
        <v>1279.44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1291.44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1" t="s">
        <v>1047</v>
      </c>
      <c r="C68" s="842"/>
      <c r="D68" s="842"/>
      <c r="E68" s="842"/>
      <c r="F68" s="842"/>
      <c r="G68" s="842"/>
      <c r="H68" s="842"/>
      <c r="I68" s="79" t="s">
        <v>1048</v>
      </c>
      <c r="J68" s="81" t="s">
        <v>1494</v>
      </c>
      <c r="K68" s="80" t="s">
        <v>1050</v>
      </c>
      <c r="L68" s="843" t="s">
        <v>1034</v>
      </c>
      <c r="M68" s="844"/>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02"/>
      <c r="C74" s="803"/>
      <c r="D74" s="803"/>
      <c r="E74" s="803"/>
      <c r="F74" s="803"/>
      <c r="G74" s="803"/>
      <c r="H74" s="803"/>
      <c r="I74" s="132"/>
      <c r="J74" s="132"/>
      <c r="K74" s="132"/>
      <c r="L74" s="903"/>
      <c r="M74" s="903"/>
      <c r="N74" s="51"/>
    </row>
    <row r="75" spans="2:15" ht="15.75" thickBot="1">
      <c r="B75" s="815" t="s">
        <v>1037</v>
      </c>
      <c r="C75" s="816"/>
      <c r="D75" s="816"/>
      <c r="E75" s="816"/>
      <c r="F75" s="816"/>
      <c r="G75" s="816"/>
      <c r="H75" s="816"/>
      <c r="I75" s="822"/>
      <c r="J75" s="822"/>
      <c r="K75" s="822"/>
      <c r="L75" s="822"/>
      <c r="M75" s="823"/>
      <c r="N75" s="310"/>
    </row>
    <row r="76" spans="2:15" ht="15.75" thickBot="1">
      <c r="B76" s="39"/>
      <c r="C76" s="40"/>
      <c r="D76" s="40"/>
      <c r="E76" s="40"/>
      <c r="F76" s="40"/>
      <c r="G76" s="40"/>
      <c r="H76" s="40"/>
      <c r="I76" s="40"/>
      <c r="J76" s="40"/>
      <c r="K76" s="40"/>
      <c r="L76" s="40"/>
      <c r="M76" s="40"/>
      <c r="N76" s="41"/>
    </row>
    <row r="77" spans="2:15" ht="15.75" thickBot="1">
      <c r="B77" s="815" t="s">
        <v>1051</v>
      </c>
      <c r="C77" s="816"/>
      <c r="D77" s="816"/>
      <c r="E77" s="816"/>
      <c r="F77" s="816"/>
      <c r="G77" s="816"/>
      <c r="H77" s="816"/>
      <c r="I77" s="816"/>
      <c r="J77" s="816"/>
      <c r="K77" s="816"/>
      <c r="L77" s="816"/>
      <c r="M77" s="817"/>
      <c r="N77" s="105">
        <f>N43+N53+N64+N75</f>
        <v>1291.44</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258.28800000000001</v>
      </c>
      <c r="M82" s="850"/>
      <c r="N82" s="57"/>
    </row>
    <row r="83" spans="1:14">
      <c r="B83" s="95" t="s">
        <v>1057</v>
      </c>
      <c r="C83" s="96"/>
      <c r="D83" s="96"/>
      <c r="E83" s="96"/>
      <c r="F83" s="96"/>
      <c r="G83" s="96"/>
      <c r="H83" s="96"/>
      <c r="I83" s="93"/>
      <c r="J83" s="94"/>
      <c r="K83" s="313">
        <v>0.05</v>
      </c>
      <c r="L83" s="849">
        <f>N77*K83</f>
        <v>64.572000000000003</v>
      </c>
      <c r="M83" s="850"/>
      <c r="N83" s="57"/>
    </row>
    <row r="84" spans="1:14" ht="15.75" thickBot="1">
      <c r="B84" s="97" t="s">
        <v>1058</v>
      </c>
      <c r="C84" s="98"/>
      <c r="D84" s="98"/>
      <c r="E84" s="98"/>
      <c r="F84" s="98"/>
      <c r="G84" s="98"/>
      <c r="H84" s="98"/>
      <c r="I84" s="99"/>
      <c r="J84" s="100"/>
      <c r="K84" s="314">
        <v>0.05</v>
      </c>
      <c r="L84" s="851">
        <f>N77*K84</f>
        <v>64.572000000000003</v>
      </c>
      <c r="M84" s="852"/>
      <c r="N84" s="57"/>
    </row>
    <row r="85" spans="1:14" ht="15.75" thickBot="1">
      <c r="B85" s="815" t="s">
        <v>1037</v>
      </c>
      <c r="C85" s="816"/>
      <c r="D85" s="816"/>
      <c r="E85" s="816"/>
      <c r="F85" s="816"/>
      <c r="G85" s="816"/>
      <c r="H85" s="816"/>
      <c r="I85" s="816"/>
      <c r="J85" s="816"/>
      <c r="K85" s="816"/>
      <c r="L85" s="816"/>
      <c r="M85" s="817"/>
      <c r="N85" s="58">
        <f>L82+L83+L84</f>
        <v>387.43200000000002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1678.8720000000001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45</v>
      </c>
      <c r="N37" s="281">
        <f>K37/M37</f>
        <v>4000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8289.3852222222231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39880</v>
      </c>
      <c r="N48" s="281">
        <f>K48*M48</f>
        <v>49850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12</v>
      </c>
      <c r="N49" s="281">
        <f>K49*M49</f>
        <v>300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50150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19">
        <f>VLOOKUP(A59,TRANSPORTE!A5:D123,4,FALSE)</f>
        <v>1000</v>
      </c>
      <c r="M59" s="820"/>
      <c r="N59" s="296">
        <f>K59*L59</f>
        <v>1250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60256.796333333332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12051.359266666666</v>
      </c>
      <c r="M83" s="850"/>
      <c r="N83" s="57"/>
    </row>
    <row r="84" spans="1:14">
      <c r="B84" s="95" t="s">
        <v>1057</v>
      </c>
      <c r="C84" s="96"/>
      <c r="D84" s="96"/>
      <c r="E84" s="96"/>
      <c r="F84" s="96"/>
      <c r="G84" s="96"/>
      <c r="H84" s="96"/>
      <c r="I84" s="93"/>
      <c r="J84" s="94"/>
      <c r="K84" s="313">
        <v>0.05</v>
      </c>
      <c r="L84" s="849">
        <f>N78*K84</f>
        <v>3012.8398166666666</v>
      </c>
      <c r="M84" s="850"/>
      <c r="N84" s="57"/>
    </row>
    <row r="85" spans="1:14" ht="15.75" thickBot="1">
      <c r="B85" s="97" t="s">
        <v>1058</v>
      </c>
      <c r="C85" s="98"/>
      <c r="D85" s="98"/>
      <c r="E85" s="98"/>
      <c r="F85" s="98"/>
      <c r="G85" s="98"/>
      <c r="H85" s="98"/>
      <c r="I85" s="99"/>
      <c r="J85" s="100"/>
      <c r="K85" s="314">
        <v>0.05</v>
      </c>
      <c r="L85" s="851">
        <f>N78*K85</f>
        <v>3012.8398166666666</v>
      </c>
      <c r="M85" s="852"/>
      <c r="N85" s="57"/>
    </row>
    <row r="86" spans="1:14" ht="15.75" thickBot="1">
      <c r="B86" s="815" t="s">
        <v>1037</v>
      </c>
      <c r="C86" s="816"/>
      <c r="D86" s="816"/>
      <c r="E86" s="816"/>
      <c r="F86" s="816"/>
      <c r="G86" s="816"/>
      <c r="H86" s="816"/>
      <c r="I86" s="816"/>
      <c r="J86" s="816"/>
      <c r="K86" s="816"/>
      <c r="L86" s="816"/>
      <c r="M86" s="817"/>
      <c r="N86" s="58">
        <f>L83+L84+L85</f>
        <v>18077.0389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78333.835233333331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45</v>
      </c>
      <c r="N37" s="281">
        <f>K37/M37</f>
        <v>4000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8289.3852222222231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72610</v>
      </c>
      <c r="N48" s="281">
        <f>K48*M48</f>
        <v>94393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94681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104649.29633333333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20929.859266666666</v>
      </c>
      <c r="M83" s="850"/>
      <c r="N83" s="57"/>
    </row>
    <row r="84" spans="1:14">
      <c r="B84" s="95" t="s">
        <v>1057</v>
      </c>
      <c r="C84" s="96"/>
      <c r="D84" s="96"/>
      <c r="E84" s="96"/>
      <c r="F84" s="96"/>
      <c r="G84" s="96"/>
      <c r="H84" s="96"/>
      <c r="I84" s="93"/>
      <c r="J84" s="94"/>
      <c r="K84" s="313">
        <v>0.05</v>
      </c>
      <c r="L84" s="849">
        <f>N78*K84</f>
        <v>5232.4648166666666</v>
      </c>
      <c r="M84" s="850"/>
      <c r="N84" s="57"/>
    </row>
    <row r="85" spans="1:14" ht="15.75" thickBot="1">
      <c r="B85" s="97" t="s">
        <v>1058</v>
      </c>
      <c r="C85" s="98"/>
      <c r="D85" s="98"/>
      <c r="E85" s="98"/>
      <c r="F85" s="98"/>
      <c r="G85" s="98"/>
      <c r="H85" s="98"/>
      <c r="I85" s="99"/>
      <c r="J85" s="100"/>
      <c r="K85" s="314">
        <v>0.05</v>
      </c>
      <c r="L85" s="851">
        <f>N78*K85</f>
        <v>5232.4648166666666</v>
      </c>
      <c r="M85" s="852"/>
      <c r="N85" s="57"/>
    </row>
    <row r="86" spans="1:14" ht="15.75" thickBot="1">
      <c r="B86" s="815" t="s">
        <v>1037</v>
      </c>
      <c r="C86" s="816"/>
      <c r="D86" s="816"/>
      <c r="E86" s="816"/>
      <c r="F86" s="816"/>
      <c r="G86" s="816"/>
      <c r="H86" s="816"/>
      <c r="I86" s="816"/>
      <c r="J86" s="816"/>
      <c r="K86" s="816"/>
      <c r="L86" s="816"/>
      <c r="M86" s="817"/>
      <c r="N86" s="58">
        <f>L83+L84+L85</f>
        <v>31394.7889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136044.08523333335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45</v>
      </c>
      <c r="N37" s="281">
        <f>K37/M37</f>
        <v>4000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8289.3852222222231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110000</v>
      </c>
      <c r="N48" s="281">
        <f>K48*M48</f>
        <v>143000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143288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153256.29633333333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30651.259266666668</v>
      </c>
      <c r="M83" s="850"/>
      <c r="N83" s="57"/>
    </row>
    <row r="84" spans="1:14">
      <c r="B84" s="95" t="s">
        <v>1057</v>
      </c>
      <c r="C84" s="96"/>
      <c r="D84" s="96"/>
      <c r="E84" s="96"/>
      <c r="F84" s="96"/>
      <c r="G84" s="96"/>
      <c r="H84" s="96"/>
      <c r="I84" s="93"/>
      <c r="J84" s="94"/>
      <c r="K84" s="313">
        <v>0.05</v>
      </c>
      <c r="L84" s="849">
        <f>N78*K84</f>
        <v>7662.814816666667</v>
      </c>
      <c r="M84" s="850"/>
      <c r="N84" s="57"/>
    </row>
    <row r="85" spans="1:14" ht="15.75" thickBot="1">
      <c r="B85" s="97" t="s">
        <v>1058</v>
      </c>
      <c r="C85" s="98"/>
      <c r="D85" s="98"/>
      <c r="E85" s="98"/>
      <c r="F85" s="98"/>
      <c r="G85" s="98"/>
      <c r="H85" s="98"/>
      <c r="I85" s="99"/>
      <c r="J85" s="100"/>
      <c r="K85" s="314">
        <v>0.05</v>
      </c>
      <c r="L85" s="851">
        <f>N78*K85</f>
        <v>7662.814816666667</v>
      </c>
      <c r="M85" s="852"/>
      <c r="N85" s="57"/>
    </row>
    <row r="86" spans="1:14" ht="15.75" thickBot="1">
      <c r="B86" s="815" t="s">
        <v>1037</v>
      </c>
      <c r="C86" s="816"/>
      <c r="D86" s="816"/>
      <c r="E86" s="816"/>
      <c r="F86" s="816"/>
      <c r="G86" s="816"/>
      <c r="H86" s="816"/>
      <c r="I86" s="816"/>
      <c r="J86" s="816"/>
      <c r="K86" s="816"/>
      <c r="L86" s="816"/>
      <c r="M86" s="817"/>
      <c r="N86" s="58">
        <f>L83+L84+L85</f>
        <v>45976.888899999998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199233.18523333332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45</v>
      </c>
      <c r="N37" s="281">
        <f>K37/M37</f>
        <v>4000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8289.3852222222231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120000</v>
      </c>
      <c r="N48" s="281">
        <f>K48*M48</f>
        <v>156000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156288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166256.29633333333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33251.259266666668</v>
      </c>
      <c r="M83" s="850"/>
      <c r="N83" s="57"/>
    </row>
    <row r="84" spans="1:14">
      <c r="B84" s="95" t="s">
        <v>1057</v>
      </c>
      <c r="C84" s="96"/>
      <c r="D84" s="96"/>
      <c r="E84" s="96"/>
      <c r="F84" s="96"/>
      <c r="G84" s="96"/>
      <c r="H84" s="96"/>
      <c r="I84" s="93"/>
      <c r="J84" s="94"/>
      <c r="K84" s="313">
        <v>0.05</v>
      </c>
      <c r="L84" s="849">
        <f>N78*K84</f>
        <v>8312.814816666667</v>
      </c>
      <c r="M84" s="850"/>
      <c r="N84" s="57"/>
    </row>
    <row r="85" spans="1:14" ht="15.75" thickBot="1">
      <c r="B85" s="97" t="s">
        <v>1058</v>
      </c>
      <c r="C85" s="98"/>
      <c r="D85" s="98"/>
      <c r="E85" s="98"/>
      <c r="F85" s="98"/>
      <c r="G85" s="98"/>
      <c r="H85" s="98"/>
      <c r="I85" s="99"/>
      <c r="J85" s="100"/>
      <c r="K85" s="314">
        <v>0.05</v>
      </c>
      <c r="L85" s="851">
        <f>N78*K85</f>
        <v>8312.814816666667</v>
      </c>
      <c r="M85" s="852"/>
      <c r="N85" s="57"/>
    </row>
    <row r="86" spans="1:14" ht="15.75" thickBot="1">
      <c r="B86" s="815" t="s">
        <v>1037</v>
      </c>
      <c r="C86" s="816"/>
      <c r="D86" s="816"/>
      <c r="E86" s="816"/>
      <c r="F86" s="816"/>
      <c r="G86" s="816"/>
      <c r="H86" s="816"/>
      <c r="I86" s="816"/>
      <c r="J86" s="816"/>
      <c r="K86" s="816"/>
      <c r="L86" s="816"/>
      <c r="M86" s="817"/>
      <c r="N86" s="58">
        <f>L83+L84+L85</f>
        <v>49876.888899999998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216133.18523333332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10743</v>
      </c>
      <c r="L36" s="279"/>
      <c r="M36" s="280">
        <v>2.5</v>
      </c>
      <c r="N36" s="281">
        <f>K36/M36</f>
        <v>4297.2</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412"/>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5063.2049999999999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72610</v>
      </c>
      <c r="N48" s="281">
        <f>K48*M48</f>
        <v>94393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94681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15320.099999999999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116175.80499999999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23235.161</v>
      </c>
      <c r="M83" s="850"/>
      <c r="N83" s="57"/>
    </row>
    <row r="84" spans="1:14">
      <c r="B84" s="95" t="s">
        <v>1057</v>
      </c>
      <c r="C84" s="96"/>
      <c r="D84" s="96"/>
      <c r="E84" s="96"/>
      <c r="F84" s="96"/>
      <c r="G84" s="96"/>
      <c r="H84" s="96"/>
      <c r="I84" s="93"/>
      <c r="J84" s="94"/>
      <c r="K84" s="313">
        <v>0.05</v>
      </c>
      <c r="L84" s="849">
        <f>N78*K84</f>
        <v>5808.79025</v>
      </c>
      <c r="M84" s="850"/>
      <c r="N84" s="57"/>
    </row>
    <row r="85" spans="1:14" ht="15.75" thickBot="1">
      <c r="B85" s="97" t="s">
        <v>1058</v>
      </c>
      <c r="C85" s="98"/>
      <c r="D85" s="98"/>
      <c r="E85" s="98"/>
      <c r="F85" s="98"/>
      <c r="G85" s="98"/>
      <c r="H85" s="98"/>
      <c r="I85" s="99"/>
      <c r="J85" s="100"/>
      <c r="K85" s="314">
        <v>0.05</v>
      </c>
      <c r="L85" s="851">
        <f>N78*K85</f>
        <v>5808.79025</v>
      </c>
      <c r="M85" s="852"/>
      <c r="N85" s="57"/>
    </row>
    <row r="86" spans="1:14" ht="15.75" thickBot="1">
      <c r="B86" s="815" t="s">
        <v>1037</v>
      </c>
      <c r="C86" s="816"/>
      <c r="D86" s="816"/>
      <c r="E86" s="816"/>
      <c r="F86" s="816"/>
      <c r="G86" s="816"/>
      <c r="H86" s="816"/>
      <c r="I86" s="816"/>
      <c r="J86" s="816"/>
      <c r="K86" s="816"/>
      <c r="L86" s="816"/>
      <c r="M86" s="817"/>
      <c r="N86" s="58">
        <f>L83+L84+L85</f>
        <v>34852.741499999996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151028.5465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10743</v>
      </c>
      <c r="L36" s="279"/>
      <c r="M36" s="280">
        <v>2.5</v>
      </c>
      <c r="N36" s="281">
        <f>K36/M36</f>
        <v>4297.2</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5063.2049999999999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110000</v>
      </c>
      <c r="N48" s="281">
        <f>K48*M48</f>
        <v>143000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143288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15320.099999999999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164782.80499999999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32956.561000000002</v>
      </c>
      <c r="M83" s="850"/>
      <c r="N83" s="57"/>
    </row>
    <row r="84" spans="1:14">
      <c r="B84" s="95" t="s">
        <v>1057</v>
      </c>
      <c r="C84" s="96"/>
      <c r="D84" s="96"/>
      <c r="E84" s="96"/>
      <c r="F84" s="96"/>
      <c r="G84" s="96"/>
      <c r="H84" s="96"/>
      <c r="I84" s="93"/>
      <c r="J84" s="94"/>
      <c r="K84" s="313">
        <v>0.05</v>
      </c>
      <c r="L84" s="849">
        <f>N78*K84</f>
        <v>8239.1402500000004</v>
      </c>
      <c r="M84" s="850"/>
      <c r="N84" s="57"/>
    </row>
    <row r="85" spans="1:14" ht="15.75" thickBot="1">
      <c r="B85" s="97" t="s">
        <v>1058</v>
      </c>
      <c r="C85" s="98"/>
      <c r="D85" s="98"/>
      <c r="E85" s="98"/>
      <c r="F85" s="98"/>
      <c r="G85" s="98"/>
      <c r="H85" s="98"/>
      <c r="I85" s="99"/>
      <c r="J85" s="100"/>
      <c r="K85" s="314">
        <v>0.05</v>
      </c>
      <c r="L85" s="851">
        <f>N78*K85</f>
        <v>8239.1402500000004</v>
      </c>
      <c r="M85" s="852"/>
      <c r="N85" s="57"/>
    </row>
    <row r="86" spans="1:14" ht="15.75" thickBot="1">
      <c r="B86" s="815" t="s">
        <v>1037</v>
      </c>
      <c r="C86" s="816"/>
      <c r="D86" s="816"/>
      <c r="E86" s="816"/>
      <c r="F86" s="816"/>
      <c r="G86" s="816"/>
      <c r="H86" s="816"/>
      <c r="I86" s="816"/>
      <c r="J86" s="816"/>
      <c r="K86" s="816"/>
      <c r="L86" s="816"/>
      <c r="M86" s="817"/>
      <c r="N86" s="58">
        <f>L83+L84+L85</f>
        <v>49434.841499999995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214217.64649999997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10743</v>
      </c>
      <c r="L36" s="279"/>
      <c r="M36" s="280">
        <v>2.5</v>
      </c>
      <c r="N36" s="281">
        <f>K36/M36</f>
        <v>4297.2</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5063.2049999999999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120000</v>
      </c>
      <c r="N48" s="281">
        <f>K48*M48</f>
        <v>156000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156288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15320.099999999999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177782.80499999999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35556.561000000002</v>
      </c>
      <c r="M83" s="850"/>
      <c r="N83" s="57"/>
    </row>
    <row r="84" spans="1:14">
      <c r="B84" s="95" t="s">
        <v>1057</v>
      </c>
      <c r="C84" s="96"/>
      <c r="D84" s="96"/>
      <c r="E84" s="96"/>
      <c r="F84" s="96"/>
      <c r="G84" s="96"/>
      <c r="H84" s="96"/>
      <c r="I84" s="93"/>
      <c r="J84" s="94"/>
      <c r="K84" s="313">
        <v>0.05</v>
      </c>
      <c r="L84" s="849">
        <f>N78*K84</f>
        <v>8889.1402500000004</v>
      </c>
      <c r="M84" s="850"/>
      <c r="N84" s="57"/>
    </row>
    <row r="85" spans="1:14" ht="15.75" thickBot="1">
      <c r="B85" s="97" t="s">
        <v>1058</v>
      </c>
      <c r="C85" s="98"/>
      <c r="D85" s="98"/>
      <c r="E85" s="98"/>
      <c r="F85" s="98"/>
      <c r="G85" s="98"/>
      <c r="H85" s="98"/>
      <c r="I85" s="99"/>
      <c r="J85" s="100"/>
      <c r="K85" s="314">
        <v>0.05</v>
      </c>
      <c r="L85" s="851">
        <f>N78*K85</f>
        <v>8889.1402500000004</v>
      </c>
      <c r="M85" s="852"/>
      <c r="N85" s="57"/>
    </row>
    <row r="86" spans="1:14" ht="15.75" thickBot="1">
      <c r="B86" s="815" t="s">
        <v>1037</v>
      </c>
      <c r="C86" s="816"/>
      <c r="D86" s="816"/>
      <c r="E86" s="816"/>
      <c r="F86" s="816"/>
      <c r="G86" s="816"/>
      <c r="H86" s="816"/>
      <c r="I86" s="816"/>
      <c r="J86" s="816"/>
      <c r="K86" s="816"/>
      <c r="L86" s="816"/>
      <c r="M86" s="817"/>
      <c r="N86" s="58">
        <f>L83+L84+L85</f>
        <v>53334.841499999995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231117.64649999997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45</v>
      </c>
      <c r="N37" s="281">
        <f>K37/M37</f>
        <v>4000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8289.3852222222231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57603</v>
      </c>
      <c r="N48" s="281">
        <f>K48*M48</f>
        <v>74883.900000000009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75171.900000000009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85140.196333333341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17028.03926666667</v>
      </c>
      <c r="M83" s="850"/>
      <c r="N83" s="57"/>
    </row>
    <row r="84" spans="1:14">
      <c r="B84" s="95" t="s">
        <v>1057</v>
      </c>
      <c r="C84" s="96"/>
      <c r="D84" s="96"/>
      <c r="E84" s="96"/>
      <c r="F84" s="96"/>
      <c r="G84" s="96"/>
      <c r="H84" s="96"/>
      <c r="I84" s="93"/>
      <c r="J84" s="94"/>
      <c r="K84" s="313">
        <v>0.05</v>
      </c>
      <c r="L84" s="849">
        <f>N78*K84</f>
        <v>4257.0098166666676</v>
      </c>
      <c r="M84" s="850"/>
      <c r="N84" s="57"/>
    </row>
    <row r="85" spans="1:14" ht="15.75" thickBot="1">
      <c r="B85" s="97" t="s">
        <v>1058</v>
      </c>
      <c r="C85" s="98"/>
      <c r="D85" s="98"/>
      <c r="E85" s="98"/>
      <c r="F85" s="98"/>
      <c r="G85" s="98"/>
      <c r="H85" s="98"/>
      <c r="I85" s="99"/>
      <c r="J85" s="100"/>
      <c r="K85" s="314">
        <v>0.05</v>
      </c>
      <c r="L85" s="851">
        <f>N78*K85</f>
        <v>4257.0098166666676</v>
      </c>
      <c r="M85" s="852"/>
      <c r="N85" s="57"/>
    </row>
    <row r="86" spans="1:14" ht="15.75" thickBot="1">
      <c r="B86" s="815" t="s">
        <v>1037</v>
      </c>
      <c r="C86" s="816"/>
      <c r="D86" s="816"/>
      <c r="E86" s="816"/>
      <c r="F86" s="816"/>
      <c r="G86" s="816"/>
      <c r="H86" s="816"/>
      <c r="I86" s="816"/>
      <c r="J86" s="816"/>
      <c r="K86" s="816"/>
      <c r="L86" s="816"/>
      <c r="M86" s="817"/>
      <c r="N86" s="58">
        <f>L83+L84+L85</f>
        <v>25542.058900000007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110682.25523333334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45</v>
      </c>
      <c r="N37" s="281">
        <f>K37/M37</f>
        <v>4000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8289.3852222222231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60005</v>
      </c>
      <c r="N48" s="281">
        <f>K48*M48</f>
        <v>78006.5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78294.5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88262.796333333332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17652.559266666667</v>
      </c>
      <c r="M83" s="850"/>
      <c r="N83" s="57"/>
    </row>
    <row r="84" spans="1:14">
      <c r="B84" s="95" t="s">
        <v>1057</v>
      </c>
      <c r="C84" s="96"/>
      <c r="D84" s="96"/>
      <c r="E84" s="96"/>
      <c r="F84" s="96"/>
      <c r="G84" s="96"/>
      <c r="H84" s="96"/>
      <c r="I84" s="93"/>
      <c r="J84" s="94"/>
      <c r="K84" s="313">
        <v>0.05</v>
      </c>
      <c r="L84" s="849">
        <f>N78*K84</f>
        <v>4413.1398166666668</v>
      </c>
      <c r="M84" s="850"/>
      <c r="N84" s="57"/>
    </row>
    <row r="85" spans="1:14" ht="15.75" thickBot="1">
      <c r="B85" s="97" t="s">
        <v>1058</v>
      </c>
      <c r="C85" s="98"/>
      <c r="D85" s="98"/>
      <c r="E85" s="98"/>
      <c r="F85" s="98"/>
      <c r="G85" s="98"/>
      <c r="H85" s="98"/>
      <c r="I85" s="99"/>
      <c r="J85" s="100"/>
      <c r="K85" s="314">
        <v>0.05</v>
      </c>
      <c r="L85" s="851">
        <f>N78*K85</f>
        <v>4413.1398166666668</v>
      </c>
      <c r="M85" s="852"/>
      <c r="N85" s="57"/>
    </row>
    <row r="86" spans="1:14" ht="15.75" thickBot="1">
      <c r="B86" s="815" t="s">
        <v>1037</v>
      </c>
      <c r="C86" s="816"/>
      <c r="D86" s="816"/>
      <c r="E86" s="816"/>
      <c r="F86" s="816"/>
      <c r="G86" s="816"/>
      <c r="H86" s="816"/>
      <c r="I86" s="816"/>
      <c r="J86" s="816"/>
      <c r="K86" s="816"/>
      <c r="L86" s="816"/>
      <c r="M86" s="817"/>
      <c r="N86" s="58">
        <f>L83+L84+L85</f>
        <v>26478.838899999999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114741.63523333333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180000</v>
      </c>
      <c r="L37" s="279"/>
      <c r="M37" s="280">
        <v>45</v>
      </c>
      <c r="N37" s="281">
        <f>K37/M37</f>
        <v>4000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8289.3852222222231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47903</v>
      </c>
      <c r="N48" s="281">
        <f>K48*M48</f>
        <v>62273.9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62561.9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72530.196333333341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14506.039266666668</v>
      </c>
      <c r="M83" s="850"/>
      <c r="N83" s="57"/>
    </row>
    <row r="84" spans="1:14">
      <c r="B84" s="95" t="s">
        <v>1057</v>
      </c>
      <c r="C84" s="96"/>
      <c r="D84" s="96"/>
      <c r="E84" s="96"/>
      <c r="F84" s="96"/>
      <c r="G84" s="96"/>
      <c r="H84" s="96"/>
      <c r="I84" s="93"/>
      <c r="J84" s="94"/>
      <c r="K84" s="313">
        <v>0.05</v>
      </c>
      <c r="L84" s="849">
        <f>N78*K84</f>
        <v>3626.5098166666671</v>
      </c>
      <c r="M84" s="850"/>
      <c r="N84" s="57"/>
    </row>
    <row r="85" spans="1:14" ht="15.75" thickBot="1">
      <c r="B85" s="97" t="s">
        <v>1058</v>
      </c>
      <c r="C85" s="98"/>
      <c r="D85" s="98"/>
      <c r="E85" s="98"/>
      <c r="F85" s="98"/>
      <c r="G85" s="98"/>
      <c r="H85" s="98"/>
      <c r="I85" s="99"/>
      <c r="J85" s="100"/>
      <c r="K85" s="314">
        <v>0.05</v>
      </c>
      <c r="L85" s="851">
        <f>N78*K85</f>
        <v>3626.5098166666671</v>
      </c>
      <c r="M85" s="852"/>
      <c r="N85" s="57"/>
    </row>
    <row r="86" spans="1:14" ht="15.75" thickBot="1">
      <c r="B86" s="815" t="s">
        <v>1037</v>
      </c>
      <c r="C86" s="816"/>
      <c r="D86" s="816"/>
      <c r="E86" s="816"/>
      <c r="F86" s="816"/>
      <c r="G86" s="816"/>
      <c r="H86" s="816"/>
      <c r="I86" s="816"/>
      <c r="J86" s="816"/>
      <c r="K86" s="816"/>
      <c r="L86" s="816"/>
      <c r="M86" s="817"/>
      <c r="N86" s="58">
        <f>L83+L84+L85</f>
        <v>21759.058900000004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94289.255233333344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10743</v>
      </c>
      <c r="L36" s="279"/>
      <c r="M36" s="280">
        <v>2.5</v>
      </c>
      <c r="N36" s="281">
        <f>K36/M36</f>
        <v>4297.2</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5063.2049999999999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57603</v>
      </c>
      <c r="N48" s="281">
        <f>K48*M48</f>
        <v>74883.900000000009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75171.900000000009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15320.099999999999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96666.705000000016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19333.341000000004</v>
      </c>
      <c r="M83" s="850"/>
      <c r="N83" s="57"/>
    </row>
    <row r="84" spans="1:14">
      <c r="B84" s="95" t="s">
        <v>1057</v>
      </c>
      <c r="C84" s="96"/>
      <c r="D84" s="96"/>
      <c r="E84" s="96"/>
      <c r="F84" s="96"/>
      <c r="G84" s="96"/>
      <c r="H84" s="96"/>
      <c r="I84" s="93"/>
      <c r="J84" s="94"/>
      <c r="K84" s="313">
        <v>0.05</v>
      </c>
      <c r="L84" s="849">
        <f>N78*K84</f>
        <v>4833.335250000001</v>
      </c>
      <c r="M84" s="850"/>
      <c r="N84" s="57"/>
    </row>
    <row r="85" spans="1:14" ht="15.75" thickBot="1">
      <c r="B85" s="97" t="s">
        <v>1058</v>
      </c>
      <c r="C85" s="98"/>
      <c r="D85" s="98"/>
      <c r="E85" s="98"/>
      <c r="F85" s="98"/>
      <c r="G85" s="98"/>
      <c r="H85" s="98"/>
      <c r="I85" s="99"/>
      <c r="J85" s="100"/>
      <c r="K85" s="314">
        <v>0.05</v>
      </c>
      <c r="L85" s="851">
        <f>N78*K85</f>
        <v>4833.335250000001</v>
      </c>
      <c r="M85" s="852"/>
      <c r="N85" s="57"/>
    </row>
    <row r="86" spans="1:14" ht="15.75" thickBot="1">
      <c r="B86" s="815" t="s">
        <v>1037</v>
      </c>
      <c r="C86" s="816"/>
      <c r="D86" s="816"/>
      <c r="E86" s="816"/>
      <c r="F86" s="816"/>
      <c r="G86" s="816"/>
      <c r="H86" s="816"/>
      <c r="I86" s="816"/>
      <c r="J86" s="816"/>
      <c r="K86" s="816"/>
      <c r="L86" s="816"/>
      <c r="M86" s="817"/>
      <c r="N86" s="58">
        <f>L83+L84+L85</f>
        <v>29000.011500000004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125666.71650000002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10743</v>
      </c>
      <c r="L36" s="279"/>
      <c r="M36" s="280">
        <v>2.5</v>
      </c>
      <c r="N36" s="281">
        <f>K36/M36</f>
        <v>4297.2</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5063.2049999999999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60005</v>
      </c>
      <c r="N48" s="281">
        <f>K48*M48</f>
        <v>78006.5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78294.5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15320.099999999999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99789.304999999993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19957.861000000001</v>
      </c>
      <c r="M83" s="850"/>
      <c r="N83" s="57"/>
    </row>
    <row r="84" spans="1:14">
      <c r="B84" s="95" t="s">
        <v>1057</v>
      </c>
      <c r="C84" s="96"/>
      <c r="D84" s="96"/>
      <c r="E84" s="96"/>
      <c r="F84" s="96"/>
      <c r="G84" s="96"/>
      <c r="H84" s="96"/>
      <c r="I84" s="93"/>
      <c r="J84" s="94"/>
      <c r="K84" s="313">
        <v>0.05</v>
      </c>
      <c r="L84" s="849">
        <f>N78*K84</f>
        <v>4989.4652500000002</v>
      </c>
      <c r="M84" s="850"/>
      <c r="N84" s="57"/>
    </row>
    <row r="85" spans="1:14" ht="15.75" thickBot="1">
      <c r="B85" s="97" t="s">
        <v>1058</v>
      </c>
      <c r="C85" s="98"/>
      <c r="D85" s="98"/>
      <c r="E85" s="98"/>
      <c r="F85" s="98"/>
      <c r="G85" s="98"/>
      <c r="H85" s="98"/>
      <c r="I85" s="99"/>
      <c r="J85" s="100"/>
      <c r="K85" s="314">
        <v>0.05</v>
      </c>
      <c r="L85" s="851">
        <f>N78*K85</f>
        <v>4989.4652500000002</v>
      </c>
      <c r="M85" s="852"/>
      <c r="N85" s="57"/>
    </row>
    <row r="86" spans="1:14" ht="15.75" thickBot="1">
      <c r="B86" s="815" t="s">
        <v>1037</v>
      </c>
      <c r="C86" s="816"/>
      <c r="D86" s="816"/>
      <c r="E86" s="816"/>
      <c r="F86" s="816"/>
      <c r="G86" s="816"/>
      <c r="H86" s="816"/>
      <c r="I86" s="816"/>
      <c r="J86" s="816"/>
      <c r="K86" s="816"/>
      <c r="L86" s="816"/>
      <c r="M86" s="817"/>
      <c r="N86" s="58">
        <f>L83+L84+L85</f>
        <v>29936.791500000003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129726.0965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10743</v>
      </c>
      <c r="L36" s="279"/>
      <c r="M36" s="280">
        <v>2.5</v>
      </c>
      <c r="N36" s="281">
        <f>K36/M36</f>
        <v>4297.2</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5063.2049999999999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47903</v>
      </c>
      <c r="N48" s="281">
        <f>K48*M48</f>
        <v>62273.9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12</v>
      </c>
      <c r="N49" s="281">
        <f>K49*M49</f>
        <v>288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62561.9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855</v>
      </c>
      <c r="M59" s="820"/>
      <c r="N59" s="296">
        <f>K59*L59</f>
        <v>1111.5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308">
        <v>20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15320.099999999999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84056.704999999987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16811.340999999997</v>
      </c>
      <c r="M83" s="850"/>
      <c r="N83" s="57"/>
    </row>
    <row r="84" spans="1:14">
      <c r="B84" s="95" t="s">
        <v>1057</v>
      </c>
      <c r="C84" s="96"/>
      <c r="D84" s="96"/>
      <c r="E84" s="96"/>
      <c r="F84" s="96"/>
      <c r="G84" s="96"/>
      <c r="H84" s="96"/>
      <c r="I84" s="93"/>
      <c r="J84" s="94"/>
      <c r="K84" s="313">
        <v>0.05</v>
      </c>
      <c r="L84" s="849">
        <f>N78*K84</f>
        <v>4202.8352499999992</v>
      </c>
      <c r="M84" s="850"/>
      <c r="N84" s="57"/>
    </row>
    <row r="85" spans="1:14" ht="15.75" thickBot="1">
      <c r="B85" s="97" t="s">
        <v>1058</v>
      </c>
      <c r="C85" s="98"/>
      <c r="D85" s="98"/>
      <c r="E85" s="98"/>
      <c r="F85" s="98"/>
      <c r="G85" s="98"/>
      <c r="H85" s="98"/>
      <c r="I85" s="99"/>
      <c r="J85" s="100"/>
      <c r="K85" s="314">
        <v>0.05</v>
      </c>
      <c r="L85" s="851">
        <f>N78*K85</f>
        <v>4202.8352499999992</v>
      </c>
      <c r="M85" s="852"/>
      <c r="N85" s="57"/>
    </row>
    <row r="86" spans="1:14" ht="15.75" thickBot="1">
      <c r="B86" s="815" t="s">
        <v>1037</v>
      </c>
      <c r="C86" s="816"/>
      <c r="D86" s="816"/>
      <c r="E86" s="816"/>
      <c r="F86" s="816"/>
      <c r="G86" s="816"/>
      <c r="H86" s="816"/>
      <c r="I86" s="816"/>
      <c r="J86" s="816"/>
      <c r="K86" s="816"/>
      <c r="L86" s="816"/>
      <c r="M86" s="817"/>
      <c r="N86" s="58">
        <f>L83+L84+L85</f>
        <v>25217.011499999997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109273.71649999998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30</v>
      </c>
      <c r="N36" s="281">
        <f>K36/M36</f>
        <v>2666.6666666666665</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30</v>
      </c>
      <c r="N37" s="281">
        <f>K37/M37</f>
        <v>5000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30</v>
      </c>
      <c r="N38" s="281">
        <f>K38/M38</f>
        <v>4758.8999999999996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8.5111666666666661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12434.077833333333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57603</v>
      </c>
      <c r="N48" s="281">
        <f>K48*M48</f>
        <v>72003.75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72003.75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19">
        <f>VLOOKUP(A59,TRANSPORTE!A5:D123,4,FALSE)</f>
        <v>930</v>
      </c>
      <c r="M59" s="820"/>
      <c r="N59" s="296">
        <f>K59*L59</f>
        <v>1162.5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851.11666666666667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86451.444499999998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17290.2889</v>
      </c>
      <c r="M83" s="850"/>
      <c r="N83" s="57"/>
    </row>
    <row r="84" spans="1:14">
      <c r="B84" s="95" t="s">
        <v>1057</v>
      </c>
      <c r="C84" s="96"/>
      <c r="D84" s="96"/>
      <c r="E84" s="96"/>
      <c r="F84" s="96"/>
      <c r="G84" s="96"/>
      <c r="H84" s="96"/>
      <c r="I84" s="93"/>
      <c r="J84" s="94"/>
      <c r="K84" s="313">
        <v>0.05</v>
      </c>
      <c r="L84" s="849">
        <f>N78*K84</f>
        <v>4322.5722249999999</v>
      </c>
      <c r="M84" s="850"/>
      <c r="N84" s="57"/>
    </row>
    <row r="85" spans="1:14" ht="15.75" thickBot="1">
      <c r="B85" s="97" t="s">
        <v>1058</v>
      </c>
      <c r="C85" s="98"/>
      <c r="D85" s="98"/>
      <c r="E85" s="98"/>
      <c r="F85" s="98"/>
      <c r="G85" s="98"/>
      <c r="H85" s="98"/>
      <c r="I85" s="99"/>
      <c r="J85" s="100"/>
      <c r="K85" s="314">
        <v>0.05</v>
      </c>
      <c r="L85" s="851">
        <f>N78*K85</f>
        <v>4322.5722249999999</v>
      </c>
      <c r="M85" s="852"/>
      <c r="N85" s="57"/>
    </row>
    <row r="86" spans="1:14" ht="15.75" thickBot="1">
      <c r="B86" s="815" t="s">
        <v>1037</v>
      </c>
      <c r="C86" s="816"/>
      <c r="D86" s="816"/>
      <c r="E86" s="816"/>
      <c r="F86" s="816"/>
      <c r="G86" s="816"/>
      <c r="H86" s="816"/>
      <c r="I86" s="816"/>
      <c r="J86" s="816"/>
      <c r="K86" s="816"/>
      <c r="L86" s="816"/>
      <c r="M86" s="817"/>
      <c r="N86" s="58">
        <f>L83+L84+L85</f>
        <v>25935.433349999999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112386.87784999999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30</v>
      </c>
      <c r="N36" s="281">
        <f>K36/M36</f>
        <v>2666.6666666666665</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30</v>
      </c>
      <c r="N37" s="281">
        <f>K37/M37</f>
        <v>5000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30</v>
      </c>
      <c r="N38" s="281">
        <f>K38/M38</f>
        <v>4758.8999999999996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8.5111666666666661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12434.077833333333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47903</v>
      </c>
      <c r="N48" s="281">
        <f>K48*M48</f>
        <v>59878.75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59878.75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19">
        <f>VLOOKUP(A59,TRANSPORTE!A5:D123,4,FALSE)</f>
        <v>930</v>
      </c>
      <c r="M59" s="820"/>
      <c r="N59" s="296">
        <f>K59*L59</f>
        <v>1162.5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851.11666666666667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74326.444499999998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14865.2889</v>
      </c>
      <c r="M83" s="850"/>
      <c r="N83" s="57"/>
    </row>
    <row r="84" spans="1:14">
      <c r="B84" s="95" t="s">
        <v>1057</v>
      </c>
      <c r="C84" s="96"/>
      <c r="D84" s="96"/>
      <c r="E84" s="96"/>
      <c r="F84" s="96"/>
      <c r="G84" s="96"/>
      <c r="H84" s="96"/>
      <c r="I84" s="93"/>
      <c r="J84" s="94"/>
      <c r="K84" s="313">
        <v>0.05</v>
      </c>
      <c r="L84" s="849">
        <f>N78*K84</f>
        <v>3716.3222249999999</v>
      </c>
      <c r="M84" s="850"/>
      <c r="N84" s="57"/>
    </row>
    <row r="85" spans="1:14" ht="15.75" thickBot="1">
      <c r="B85" s="97" t="s">
        <v>1058</v>
      </c>
      <c r="C85" s="98"/>
      <c r="D85" s="98"/>
      <c r="E85" s="98"/>
      <c r="F85" s="98"/>
      <c r="G85" s="98"/>
      <c r="H85" s="98"/>
      <c r="I85" s="99"/>
      <c r="J85" s="100"/>
      <c r="K85" s="314">
        <v>0.05</v>
      </c>
      <c r="L85" s="851">
        <f>N78*K85</f>
        <v>3716.3222249999999</v>
      </c>
      <c r="M85" s="852"/>
      <c r="N85" s="57"/>
    </row>
    <row r="86" spans="1:14" ht="15.75" thickBot="1">
      <c r="B86" s="815" t="s">
        <v>1037</v>
      </c>
      <c r="C86" s="816"/>
      <c r="D86" s="816"/>
      <c r="E86" s="816"/>
      <c r="F86" s="816"/>
      <c r="G86" s="816"/>
      <c r="H86" s="816"/>
      <c r="I86" s="816"/>
      <c r="J86" s="816"/>
      <c r="K86" s="816"/>
      <c r="L86" s="816"/>
      <c r="M86" s="817"/>
      <c r="N86" s="58">
        <f>L83+L84+L85</f>
        <v>22297.933349999999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96624.37784999999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30</v>
      </c>
      <c r="N36" s="281">
        <f>K36/M36</f>
        <v>2666.6666666666665</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30</v>
      </c>
      <c r="N37" s="281">
        <f>K37/M37</f>
        <v>5000</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30</v>
      </c>
      <c r="N38" s="281">
        <f>K38/M38</f>
        <v>4758.8999999999996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8.5111666666666661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12434.077833333333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47903</v>
      </c>
      <c r="N48" s="281">
        <f>K48*M48</f>
        <v>59878.75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59878.75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19">
        <f>VLOOKUP(A59,TRANSPORTE!A5:D123,4,FALSE)</f>
        <v>930</v>
      </c>
      <c r="M59" s="820"/>
      <c r="N59" s="296">
        <f>K59*L59</f>
        <v>1162.5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851.11666666666667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74326.444499999998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14865.2889</v>
      </c>
      <c r="M83" s="850"/>
      <c r="N83" s="57"/>
    </row>
    <row r="84" spans="1:14">
      <c r="B84" s="95" t="s">
        <v>1057</v>
      </c>
      <c r="C84" s="96"/>
      <c r="D84" s="96"/>
      <c r="E84" s="96"/>
      <c r="F84" s="96"/>
      <c r="G84" s="96"/>
      <c r="H84" s="96"/>
      <c r="I84" s="93"/>
      <c r="J84" s="94"/>
      <c r="K84" s="313">
        <v>0.05</v>
      </c>
      <c r="L84" s="849">
        <f>N78*K84</f>
        <v>3716.3222249999999</v>
      </c>
      <c r="M84" s="850"/>
      <c r="N84" s="57"/>
    </row>
    <row r="85" spans="1:14" ht="15.75" thickBot="1">
      <c r="B85" s="97" t="s">
        <v>1058</v>
      </c>
      <c r="C85" s="98"/>
      <c r="D85" s="98"/>
      <c r="E85" s="98"/>
      <c r="F85" s="98"/>
      <c r="G85" s="98"/>
      <c r="H85" s="98"/>
      <c r="I85" s="99"/>
      <c r="J85" s="100"/>
      <c r="K85" s="314">
        <v>0.05</v>
      </c>
      <c r="L85" s="851">
        <f>N78*K85</f>
        <v>3716.3222249999999</v>
      </c>
      <c r="M85" s="852"/>
      <c r="N85" s="57"/>
    </row>
    <row r="86" spans="1:14" ht="15.75" thickBot="1">
      <c r="B86" s="815" t="s">
        <v>1037</v>
      </c>
      <c r="C86" s="816"/>
      <c r="D86" s="816"/>
      <c r="E86" s="816"/>
      <c r="F86" s="816"/>
      <c r="G86" s="816"/>
      <c r="H86" s="816"/>
      <c r="I86" s="816"/>
      <c r="J86" s="816"/>
      <c r="K86" s="816"/>
      <c r="L86" s="816"/>
      <c r="M86" s="817"/>
      <c r="N86" s="58">
        <f>L83+L84+L85</f>
        <v>22297.933349999999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96624.37784999999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57603</v>
      </c>
      <c r="N48" s="281">
        <f>K48*M48</f>
        <v>74883.900000000009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419</v>
      </c>
      <c r="N49" s="281">
        <f>K49*M49</f>
        <v>37710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112593.90000000001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121993.02966666667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24398.605933333336</v>
      </c>
      <c r="M83" s="850"/>
      <c r="N83" s="57"/>
    </row>
    <row r="84" spans="1:14">
      <c r="B84" s="95" t="s">
        <v>1057</v>
      </c>
      <c r="C84" s="96"/>
      <c r="D84" s="96"/>
      <c r="E84" s="96"/>
      <c r="F84" s="96"/>
      <c r="G84" s="96"/>
      <c r="H84" s="96"/>
      <c r="I84" s="93"/>
      <c r="J84" s="94"/>
      <c r="K84" s="313">
        <v>0.05</v>
      </c>
      <c r="L84" s="849">
        <f>N78*K84</f>
        <v>6099.651483333334</v>
      </c>
      <c r="M84" s="850"/>
      <c r="N84" s="57"/>
    </row>
    <row r="85" spans="1:14" ht="15.75" thickBot="1">
      <c r="B85" s="97" t="s">
        <v>1058</v>
      </c>
      <c r="C85" s="98"/>
      <c r="D85" s="98"/>
      <c r="E85" s="98"/>
      <c r="F85" s="98"/>
      <c r="G85" s="98"/>
      <c r="H85" s="98"/>
      <c r="I85" s="99"/>
      <c r="J85" s="100"/>
      <c r="K85" s="314">
        <v>0.05</v>
      </c>
      <c r="L85" s="851">
        <f>N78*K85</f>
        <v>6099.651483333334</v>
      </c>
      <c r="M85" s="852"/>
      <c r="N85" s="57"/>
    </row>
    <row r="86" spans="1:14" ht="15.75" thickBot="1">
      <c r="B86" s="815" t="s">
        <v>1037</v>
      </c>
      <c r="C86" s="816"/>
      <c r="D86" s="816"/>
      <c r="E86" s="816"/>
      <c r="F86" s="816"/>
      <c r="G86" s="816"/>
      <c r="H86" s="816"/>
      <c r="I86" s="816"/>
      <c r="J86" s="816"/>
      <c r="K86" s="816"/>
      <c r="L86" s="816"/>
      <c r="M86" s="817"/>
      <c r="N86" s="58">
        <f>L83+L84+L85</f>
        <v>36597.908900000002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158590.93856666668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60005</v>
      </c>
      <c r="N48" s="281">
        <f>K48*M48</f>
        <v>78006.5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419</v>
      </c>
      <c r="N49" s="281">
        <f>K49*M49</f>
        <v>37710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115716.5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125115.62966666667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25023.125933333336</v>
      </c>
      <c r="M83" s="850"/>
      <c r="N83" s="57"/>
    </row>
    <row r="84" spans="1:14">
      <c r="B84" s="95" t="s">
        <v>1057</v>
      </c>
      <c r="C84" s="96"/>
      <c r="D84" s="96"/>
      <c r="E84" s="96"/>
      <c r="F84" s="96"/>
      <c r="G84" s="96"/>
      <c r="H84" s="96"/>
      <c r="I84" s="93"/>
      <c r="J84" s="94"/>
      <c r="K84" s="313">
        <v>0.05</v>
      </c>
      <c r="L84" s="849">
        <f>N78*K84</f>
        <v>6255.7814833333341</v>
      </c>
      <c r="M84" s="850"/>
      <c r="N84" s="57"/>
    </row>
    <row r="85" spans="1:14" ht="15.75" thickBot="1">
      <c r="B85" s="97" t="s">
        <v>1058</v>
      </c>
      <c r="C85" s="98"/>
      <c r="D85" s="98"/>
      <c r="E85" s="98"/>
      <c r="F85" s="98"/>
      <c r="G85" s="98"/>
      <c r="H85" s="98"/>
      <c r="I85" s="99"/>
      <c r="J85" s="100"/>
      <c r="K85" s="314">
        <v>0.05</v>
      </c>
      <c r="L85" s="851">
        <f>N78*K85</f>
        <v>6255.7814833333341</v>
      </c>
      <c r="M85" s="852"/>
      <c r="N85" s="57"/>
    </row>
    <row r="86" spans="1:14" ht="15.75" thickBot="1">
      <c r="B86" s="815" t="s">
        <v>1037</v>
      </c>
      <c r="C86" s="816"/>
      <c r="D86" s="816"/>
      <c r="E86" s="816"/>
      <c r="F86" s="816"/>
      <c r="G86" s="816"/>
      <c r="H86" s="816"/>
      <c r="I86" s="816"/>
      <c r="J86" s="816"/>
      <c r="K86" s="816"/>
      <c r="L86" s="816"/>
      <c r="M86" s="817"/>
      <c r="N86" s="58">
        <f>L83+L84+L85</f>
        <v>37534.688900000001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162650.31856666668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57603</v>
      </c>
      <c r="N48" s="281">
        <f>K48*M48</f>
        <v>74883.900000000009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419</v>
      </c>
      <c r="N49" s="281">
        <f>K49*M49</f>
        <v>37710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112593.90000000001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121993.02966666667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24398.605933333336</v>
      </c>
      <c r="M83" s="850"/>
      <c r="N83" s="57"/>
    </row>
    <row r="84" spans="1:14">
      <c r="B84" s="95" t="s">
        <v>1057</v>
      </c>
      <c r="C84" s="96"/>
      <c r="D84" s="96"/>
      <c r="E84" s="96"/>
      <c r="F84" s="96"/>
      <c r="G84" s="96"/>
      <c r="H84" s="96"/>
      <c r="I84" s="93"/>
      <c r="J84" s="94"/>
      <c r="K84" s="313">
        <v>0.05</v>
      </c>
      <c r="L84" s="849">
        <f>N78*K84</f>
        <v>6099.651483333334</v>
      </c>
      <c r="M84" s="850"/>
      <c r="N84" s="57"/>
    </row>
    <row r="85" spans="1:14" ht="15.75" thickBot="1">
      <c r="B85" s="97" t="s">
        <v>1058</v>
      </c>
      <c r="C85" s="98"/>
      <c r="D85" s="98"/>
      <c r="E85" s="98"/>
      <c r="F85" s="98"/>
      <c r="G85" s="98"/>
      <c r="H85" s="98"/>
      <c r="I85" s="99"/>
      <c r="J85" s="100"/>
      <c r="K85" s="314">
        <v>0.05</v>
      </c>
      <c r="L85" s="851">
        <f>N78*K85</f>
        <v>6099.651483333334</v>
      </c>
      <c r="M85" s="852"/>
      <c r="N85" s="57"/>
    </row>
    <row r="86" spans="1:14" ht="15.75" thickBot="1">
      <c r="B86" s="815" t="s">
        <v>1037</v>
      </c>
      <c r="C86" s="816"/>
      <c r="D86" s="816"/>
      <c r="E86" s="816"/>
      <c r="F86" s="816"/>
      <c r="G86" s="816"/>
      <c r="H86" s="816"/>
      <c r="I86" s="816"/>
      <c r="J86" s="816"/>
      <c r="K86" s="816"/>
      <c r="L86" s="816"/>
      <c r="M86" s="817"/>
      <c r="N86" s="58">
        <f>L83+L84+L85</f>
        <v>36597.908900000002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158590.93856666668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60005</v>
      </c>
      <c r="N48" s="281">
        <f>K48*M48</f>
        <v>78006.5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419</v>
      </c>
      <c r="N49" s="281">
        <f>K49*M49</f>
        <v>37710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115716.5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125115.62966666667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25023.125933333336</v>
      </c>
      <c r="M83" s="850"/>
      <c r="N83" s="57"/>
    </row>
    <row r="84" spans="1:14">
      <c r="B84" s="95" t="s">
        <v>1057</v>
      </c>
      <c r="C84" s="96"/>
      <c r="D84" s="96"/>
      <c r="E84" s="96"/>
      <c r="F84" s="96"/>
      <c r="G84" s="96"/>
      <c r="H84" s="96"/>
      <c r="I84" s="93"/>
      <c r="J84" s="94"/>
      <c r="K84" s="313">
        <v>0.05</v>
      </c>
      <c r="L84" s="849">
        <f>N78*K84</f>
        <v>6255.7814833333341</v>
      </c>
      <c r="M84" s="850"/>
      <c r="N84" s="57"/>
    </row>
    <row r="85" spans="1:14" ht="15.75" thickBot="1">
      <c r="B85" s="97" t="s">
        <v>1058</v>
      </c>
      <c r="C85" s="98"/>
      <c r="D85" s="98"/>
      <c r="E85" s="98"/>
      <c r="F85" s="98"/>
      <c r="G85" s="98"/>
      <c r="H85" s="98"/>
      <c r="I85" s="99"/>
      <c r="J85" s="100"/>
      <c r="K85" s="314">
        <v>0.05</v>
      </c>
      <c r="L85" s="851">
        <f>N78*K85</f>
        <v>6255.7814833333341</v>
      </c>
      <c r="M85" s="852"/>
      <c r="N85" s="57"/>
    </row>
    <row r="86" spans="1:14" ht="15.75" thickBot="1">
      <c r="B86" s="815" t="s">
        <v>1037</v>
      </c>
      <c r="C86" s="816"/>
      <c r="D86" s="816"/>
      <c r="E86" s="816"/>
      <c r="F86" s="816"/>
      <c r="G86" s="816"/>
      <c r="H86" s="816"/>
      <c r="I86" s="816"/>
      <c r="J86" s="816"/>
      <c r="K86" s="816"/>
      <c r="L86" s="816"/>
      <c r="M86" s="817"/>
      <c r="N86" s="58">
        <f>L83+L84+L85</f>
        <v>37534.688900000001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162650.31856666668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57603</v>
      </c>
      <c r="N48" s="281">
        <f>K48*M48</f>
        <v>74883.900000000009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74883.900000000009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84283.029666666669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16856.605933333336</v>
      </c>
      <c r="M83" s="850"/>
      <c r="N83" s="57"/>
    </row>
    <row r="84" spans="1:14">
      <c r="B84" s="95" t="s">
        <v>1057</v>
      </c>
      <c r="C84" s="96"/>
      <c r="D84" s="96"/>
      <c r="E84" s="96"/>
      <c r="F84" s="96"/>
      <c r="G84" s="96"/>
      <c r="H84" s="96"/>
      <c r="I84" s="93"/>
      <c r="J84" s="94"/>
      <c r="K84" s="313">
        <v>0.05</v>
      </c>
      <c r="L84" s="849">
        <f>N78*K84</f>
        <v>4214.151483333334</v>
      </c>
      <c r="M84" s="850"/>
      <c r="N84" s="57"/>
    </row>
    <row r="85" spans="1:14" ht="15.75" thickBot="1">
      <c r="B85" s="97" t="s">
        <v>1058</v>
      </c>
      <c r="C85" s="98"/>
      <c r="D85" s="98"/>
      <c r="E85" s="98"/>
      <c r="F85" s="98"/>
      <c r="G85" s="98"/>
      <c r="H85" s="98"/>
      <c r="I85" s="99"/>
      <c r="J85" s="100"/>
      <c r="K85" s="314">
        <v>0.05</v>
      </c>
      <c r="L85" s="851">
        <f>N78*K85</f>
        <v>4214.151483333334</v>
      </c>
      <c r="M85" s="852"/>
      <c r="N85" s="57"/>
    </row>
    <row r="86" spans="1:14" ht="15.75" thickBot="1">
      <c r="B86" s="815" t="s">
        <v>1037</v>
      </c>
      <c r="C86" s="816"/>
      <c r="D86" s="816"/>
      <c r="E86" s="816"/>
      <c r="F86" s="816"/>
      <c r="G86" s="816"/>
      <c r="H86" s="816"/>
      <c r="I86" s="816"/>
      <c r="J86" s="816"/>
      <c r="K86" s="816"/>
      <c r="L86" s="816"/>
      <c r="M86" s="817"/>
      <c r="N86" s="58">
        <f>L83+L84+L85</f>
        <v>25284.908900000006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109567.93856666668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60005</v>
      </c>
      <c r="N48" s="281">
        <f>K48*M48</f>
        <v>78006.5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78006.5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87405.629666666675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17481.125933333336</v>
      </c>
      <c r="M83" s="850"/>
      <c r="N83" s="57"/>
    </row>
    <row r="84" spans="1:14">
      <c r="B84" s="95" t="s">
        <v>1057</v>
      </c>
      <c r="C84" s="96"/>
      <c r="D84" s="96"/>
      <c r="E84" s="96"/>
      <c r="F84" s="96"/>
      <c r="G84" s="96"/>
      <c r="H84" s="96"/>
      <c r="I84" s="93"/>
      <c r="J84" s="94"/>
      <c r="K84" s="313">
        <v>0.05</v>
      </c>
      <c r="L84" s="849">
        <f>N78*K84</f>
        <v>4370.2814833333341</v>
      </c>
      <c r="M84" s="850"/>
      <c r="N84" s="57"/>
    </row>
    <row r="85" spans="1:14" ht="15.75" thickBot="1">
      <c r="B85" s="97" t="s">
        <v>1058</v>
      </c>
      <c r="C85" s="98"/>
      <c r="D85" s="98"/>
      <c r="E85" s="98"/>
      <c r="F85" s="98"/>
      <c r="G85" s="98"/>
      <c r="H85" s="98"/>
      <c r="I85" s="99"/>
      <c r="J85" s="100"/>
      <c r="K85" s="314">
        <v>0.05</v>
      </c>
      <c r="L85" s="851">
        <f>N78*K85</f>
        <v>4370.2814833333341</v>
      </c>
      <c r="M85" s="852"/>
      <c r="N85" s="57"/>
    </row>
    <row r="86" spans="1:14" ht="15.75" thickBot="1">
      <c r="B86" s="815" t="s">
        <v>1037</v>
      </c>
      <c r="C86" s="816"/>
      <c r="D86" s="816"/>
      <c r="E86" s="816"/>
      <c r="F86" s="816"/>
      <c r="G86" s="816"/>
      <c r="H86" s="816"/>
      <c r="I86" s="816"/>
      <c r="J86" s="816"/>
      <c r="K86" s="816"/>
      <c r="L86" s="816"/>
      <c r="M86" s="817"/>
      <c r="N86" s="58">
        <f>L83+L84+L85</f>
        <v>26221.688900000001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113627.31856666668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57603</v>
      </c>
      <c r="N48" s="281">
        <f>K48*M48</f>
        <v>74883.900000000009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74883.900000000009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84283.029666666669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16856.605933333336</v>
      </c>
      <c r="M83" s="850"/>
      <c r="N83" s="57"/>
    </row>
    <row r="84" spans="1:14">
      <c r="B84" s="95" t="s">
        <v>1057</v>
      </c>
      <c r="C84" s="96"/>
      <c r="D84" s="96"/>
      <c r="E84" s="96"/>
      <c r="F84" s="96"/>
      <c r="G84" s="96"/>
      <c r="H84" s="96"/>
      <c r="I84" s="93"/>
      <c r="J84" s="94"/>
      <c r="K84" s="313">
        <v>0.05</v>
      </c>
      <c r="L84" s="849">
        <f>N78*K84</f>
        <v>4214.151483333334</v>
      </c>
      <c r="M84" s="850"/>
      <c r="N84" s="57"/>
    </row>
    <row r="85" spans="1:14" ht="15.75" thickBot="1">
      <c r="B85" s="97" t="s">
        <v>1058</v>
      </c>
      <c r="C85" s="98"/>
      <c r="D85" s="98"/>
      <c r="E85" s="98"/>
      <c r="F85" s="98"/>
      <c r="G85" s="98"/>
      <c r="H85" s="98"/>
      <c r="I85" s="99"/>
      <c r="J85" s="100"/>
      <c r="K85" s="314">
        <v>0.05</v>
      </c>
      <c r="L85" s="851">
        <f>N78*K85</f>
        <v>4214.151483333334</v>
      </c>
      <c r="M85" s="852"/>
      <c r="N85" s="57"/>
    </row>
    <row r="86" spans="1:14" ht="15.75" thickBot="1">
      <c r="B86" s="815" t="s">
        <v>1037</v>
      </c>
      <c r="C86" s="816"/>
      <c r="D86" s="816"/>
      <c r="E86" s="816"/>
      <c r="F86" s="816"/>
      <c r="G86" s="816"/>
      <c r="H86" s="816"/>
      <c r="I86" s="816"/>
      <c r="J86" s="816"/>
      <c r="K86" s="816"/>
      <c r="L86" s="816"/>
      <c r="M86" s="817"/>
      <c r="N86" s="58">
        <f>L83+L84+L85</f>
        <v>25284.908900000006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109567.93856666668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60005</v>
      </c>
      <c r="N48" s="281">
        <f>K48*M48</f>
        <v>78006.5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78006.5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87405.629666666675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17481.125933333336</v>
      </c>
      <c r="M83" s="850"/>
      <c r="N83" s="57"/>
    </row>
    <row r="84" spans="1:14">
      <c r="B84" s="95" t="s">
        <v>1057</v>
      </c>
      <c r="C84" s="96"/>
      <c r="D84" s="96"/>
      <c r="E84" s="96"/>
      <c r="F84" s="96"/>
      <c r="G84" s="96"/>
      <c r="H84" s="96"/>
      <c r="I84" s="93"/>
      <c r="J84" s="94"/>
      <c r="K84" s="313">
        <v>0.05</v>
      </c>
      <c r="L84" s="849">
        <f>N78*K84</f>
        <v>4370.2814833333341</v>
      </c>
      <c r="M84" s="850"/>
      <c r="N84" s="57"/>
    </row>
    <row r="85" spans="1:14" ht="15.75" thickBot="1">
      <c r="B85" s="97" t="s">
        <v>1058</v>
      </c>
      <c r="C85" s="98"/>
      <c r="D85" s="98"/>
      <c r="E85" s="98"/>
      <c r="F85" s="98"/>
      <c r="G85" s="98"/>
      <c r="H85" s="98"/>
      <c r="I85" s="99"/>
      <c r="J85" s="100"/>
      <c r="K85" s="314">
        <v>0.05</v>
      </c>
      <c r="L85" s="851">
        <f>N78*K85</f>
        <v>4370.2814833333341</v>
      </c>
      <c r="M85" s="852"/>
      <c r="N85" s="57"/>
    </row>
    <row r="86" spans="1:14" ht="15.75" thickBot="1">
      <c r="B86" s="815" t="s">
        <v>1037</v>
      </c>
      <c r="C86" s="816"/>
      <c r="D86" s="816"/>
      <c r="E86" s="816"/>
      <c r="F86" s="816"/>
      <c r="G86" s="816"/>
      <c r="H86" s="816"/>
      <c r="I86" s="816"/>
      <c r="J86" s="816"/>
      <c r="K86" s="816"/>
      <c r="L86" s="816"/>
      <c r="M86" s="817"/>
      <c r="N86" s="58">
        <f>L83+L84+L85</f>
        <v>26221.688900000001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113627.31856666668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419</v>
      </c>
      <c r="N48" s="281">
        <f>K48*M48</f>
        <v>419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83.800000000000011</v>
      </c>
      <c r="M83" s="850"/>
      <c r="N83" s="57"/>
    </row>
    <row r="84" spans="1:14">
      <c r="B84" s="95" t="s">
        <v>1057</v>
      </c>
      <c r="C84" s="96"/>
      <c r="D84" s="96"/>
      <c r="E84" s="96"/>
      <c r="F84" s="96"/>
      <c r="G84" s="96"/>
      <c r="H84" s="96"/>
      <c r="I84" s="93"/>
      <c r="J84" s="94"/>
      <c r="K84" s="313">
        <v>0.05</v>
      </c>
      <c r="L84" s="849">
        <f>N78*K84</f>
        <v>20.950000000000003</v>
      </c>
      <c r="M84" s="850"/>
      <c r="N84" s="57"/>
    </row>
    <row r="85" spans="1:14" ht="15.75" thickBot="1">
      <c r="B85" s="97" t="s">
        <v>1058</v>
      </c>
      <c r="C85" s="98"/>
      <c r="D85" s="98"/>
      <c r="E85" s="98"/>
      <c r="F85" s="98"/>
      <c r="G85" s="98"/>
      <c r="H85" s="98"/>
      <c r="I85" s="99"/>
      <c r="J85" s="100"/>
      <c r="K85" s="314">
        <v>0.05</v>
      </c>
      <c r="L85" s="851">
        <f>N78*K85</f>
        <v>20.950000000000003</v>
      </c>
      <c r="M85" s="852"/>
      <c r="N85" s="57"/>
    </row>
    <row r="86" spans="1:14" ht="15.75" thickBot="1">
      <c r="B86" s="815" t="s">
        <v>1037</v>
      </c>
      <c r="C86" s="816"/>
      <c r="D86" s="816"/>
      <c r="E86" s="816"/>
      <c r="F86" s="816"/>
      <c r="G86" s="816"/>
      <c r="H86" s="816"/>
      <c r="I86" s="816"/>
      <c r="J86" s="816"/>
      <c r="K86" s="816"/>
      <c r="L86" s="816"/>
      <c r="M86" s="817"/>
      <c r="N86" s="58">
        <f>L83+L84+L85</f>
        <v>125.70000000000002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544.70000000000005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60005</v>
      </c>
      <c r="N48" s="281">
        <f>K48*M48</f>
        <v>78006.5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419</v>
      </c>
      <c r="N49" s="281">
        <f>K49*M49</f>
        <v>37710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115716.5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125115.62966666667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25023.125933333336</v>
      </c>
      <c r="M83" s="850"/>
      <c r="N83" s="57"/>
    </row>
    <row r="84" spans="1:14">
      <c r="B84" s="95" t="s">
        <v>1057</v>
      </c>
      <c r="C84" s="96"/>
      <c r="D84" s="96"/>
      <c r="E84" s="96"/>
      <c r="F84" s="96"/>
      <c r="G84" s="96"/>
      <c r="H84" s="96"/>
      <c r="I84" s="93"/>
      <c r="J84" s="94"/>
      <c r="K84" s="313">
        <v>0.05</v>
      </c>
      <c r="L84" s="849">
        <f>N78*K84</f>
        <v>6255.7814833333341</v>
      </c>
      <c r="M84" s="850"/>
      <c r="N84" s="57"/>
    </row>
    <row r="85" spans="1:14" ht="15.75" thickBot="1">
      <c r="B85" s="97" t="s">
        <v>1058</v>
      </c>
      <c r="C85" s="98"/>
      <c r="D85" s="98"/>
      <c r="E85" s="98"/>
      <c r="F85" s="98"/>
      <c r="G85" s="98"/>
      <c r="H85" s="98"/>
      <c r="I85" s="99"/>
      <c r="J85" s="100"/>
      <c r="K85" s="314">
        <v>0.05</v>
      </c>
      <c r="L85" s="851">
        <f>N78*K85</f>
        <v>6255.7814833333341</v>
      </c>
      <c r="M85" s="852"/>
      <c r="N85" s="57"/>
    </row>
    <row r="86" spans="1:14" ht="15.75" thickBot="1">
      <c r="B86" s="815" t="s">
        <v>1037</v>
      </c>
      <c r="C86" s="816"/>
      <c r="D86" s="816"/>
      <c r="E86" s="816"/>
      <c r="F86" s="816"/>
      <c r="G86" s="816"/>
      <c r="H86" s="816"/>
      <c r="I86" s="816"/>
      <c r="J86" s="816"/>
      <c r="K86" s="816"/>
      <c r="L86" s="816"/>
      <c r="M86" s="817"/>
      <c r="N86" s="58">
        <f>L83+L84+L85</f>
        <v>37534.688900000001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162650.31856666668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60005</v>
      </c>
      <c r="N48" s="281">
        <f>K48*M48</f>
        <v>78006.5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419</v>
      </c>
      <c r="N49" s="281">
        <f>K49*M49</f>
        <v>37710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115716.5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125115.62966666667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25023.125933333336</v>
      </c>
      <c r="M83" s="850"/>
      <c r="N83" s="57"/>
    </row>
    <row r="84" spans="1:14">
      <c r="B84" s="95" t="s">
        <v>1057</v>
      </c>
      <c r="C84" s="96"/>
      <c r="D84" s="96"/>
      <c r="E84" s="96"/>
      <c r="F84" s="96"/>
      <c r="G84" s="96"/>
      <c r="H84" s="96"/>
      <c r="I84" s="93"/>
      <c r="J84" s="94"/>
      <c r="K84" s="313">
        <v>0.05</v>
      </c>
      <c r="L84" s="849">
        <f>N78*K84</f>
        <v>6255.7814833333341</v>
      </c>
      <c r="M84" s="850"/>
      <c r="N84" s="57"/>
    </row>
    <row r="85" spans="1:14" ht="15.75" thickBot="1">
      <c r="B85" s="97" t="s">
        <v>1058</v>
      </c>
      <c r="C85" s="98"/>
      <c r="D85" s="98"/>
      <c r="E85" s="98"/>
      <c r="F85" s="98"/>
      <c r="G85" s="98"/>
      <c r="H85" s="98"/>
      <c r="I85" s="99"/>
      <c r="J85" s="100"/>
      <c r="K85" s="314">
        <v>0.05</v>
      </c>
      <c r="L85" s="851">
        <f>N78*K85</f>
        <v>6255.7814833333341</v>
      </c>
      <c r="M85" s="852"/>
      <c r="N85" s="57"/>
    </row>
    <row r="86" spans="1:14" ht="15.75" thickBot="1">
      <c r="B86" s="815" t="s">
        <v>1037</v>
      </c>
      <c r="C86" s="816"/>
      <c r="D86" s="816"/>
      <c r="E86" s="816"/>
      <c r="F86" s="816"/>
      <c r="G86" s="816"/>
      <c r="H86" s="816"/>
      <c r="I86" s="816"/>
      <c r="J86" s="816"/>
      <c r="K86" s="816"/>
      <c r="L86" s="816"/>
      <c r="M86" s="817"/>
      <c r="N86" s="58">
        <f>L83+L84+L85</f>
        <v>37534.688900000001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162650.31856666668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60005</v>
      </c>
      <c r="N48" s="281">
        <f>K48*M48</f>
        <v>78006.5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78006.5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87405.629666666675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17481.125933333336</v>
      </c>
      <c r="M83" s="850"/>
      <c r="N83" s="57"/>
    </row>
    <row r="84" spans="1:14">
      <c r="B84" s="95" t="s">
        <v>1057</v>
      </c>
      <c r="C84" s="96"/>
      <c r="D84" s="96"/>
      <c r="E84" s="96"/>
      <c r="F84" s="96"/>
      <c r="G84" s="96"/>
      <c r="H84" s="96"/>
      <c r="I84" s="93"/>
      <c r="J84" s="94"/>
      <c r="K84" s="313">
        <v>0.05</v>
      </c>
      <c r="L84" s="849">
        <f>N78*K84</f>
        <v>4370.2814833333341</v>
      </c>
      <c r="M84" s="850"/>
      <c r="N84" s="57"/>
    </row>
    <row r="85" spans="1:14" ht="15.75" thickBot="1">
      <c r="B85" s="97" t="s">
        <v>1058</v>
      </c>
      <c r="C85" s="98"/>
      <c r="D85" s="98"/>
      <c r="E85" s="98"/>
      <c r="F85" s="98"/>
      <c r="G85" s="98"/>
      <c r="H85" s="98"/>
      <c r="I85" s="99"/>
      <c r="J85" s="100"/>
      <c r="K85" s="314">
        <v>0.05</v>
      </c>
      <c r="L85" s="851">
        <f>N78*K85</f>
        <v>4370.2814833333341</v>
      </c>
      <c r="M85" s="852"/>
      <c r="N85" s="57"/>
    </row>
    <row r="86" spans="1:14" ht="15.75" thickBot="1">
      <c r="B86" s="815" t="s">
        <v>1037</v>
      </c>
      <c r="C86" s="816"/>
      <c r="D86" s="816"/>
      <c r="E86" s="816"/>
      <c r="F86" s="816"/>
      <c r="G86" s="816"/>
      <c r="H86" s="816"/>
      <c r="I86" s="816"/>
      <c r="J86" s="816"/>
      <c r="K86" s="816"/>
      <c r="L86" s="816"/>
      <c r="M86" s="817"/>
      <c r="N86" s="58">
        <f>L83+L84+L85</f>
        <v>26221.688900000001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113627.31856666668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45</v>
      </c>
      <c r="N36" s="281">
        <f>K36/M36</f>
        <v>1111.1111111111111</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150000</v>
      </c>
      <c r="L37" s="279"/>
      <c r="M37" s="280">
        <v>45</v>
      </c>
      <c r="N37" s="281">
        <f>K37/M37</f>
        <v>3333.3333333333335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142767</v>
      </c>
      <c r="L38" s="279"/>
      <c r="M38" s="280">
        <v>45</v>
      </c>
      <c r="N38" s="281">
        <f>K38/M38</f>
        <v>3172.6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5.6741111111111113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7622.7185555555552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60005</v>
      </c>
      <c r="N48" s="281">
        <f>K48*M48</f>
        <v>78006.5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78006.5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930</v>
      </c>
      <c r="M59" s="820"/>
      <c r="N59" s="296">
        <f>K59*L59</f>
        <v>1209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567.41111111111115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87405.629666666675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17481.125933333336</v>
      </c>
      <c r="M83" s="850"/>
      <c r="N83" s="57"/>
    </row>
    <row r="84" spans="1:14">
      <c r="B84" s="95" t="s">
        <v>1057</v>
      </c>
      <c r="C84" s="96"/>
      <c r="D84" s="96"/>
      <c r="E84" s="96"/>
      <c r="F84" s="96"/>
      <c r="G84" s="96"/>
      <c r="H84" s="96"/>
      <c r="I84" s="93"/>
      <c r="J84" s="94"/>
      <c r="K84" s="313">
        <v>0.05</v>
      </c>
      <c r="L84" s="849">
        <f>N78*K84</f>
        <v>4370.2814833333341</v>
      </c>
      <c r="M84" s="850"/>
      <c r="N84" s="57"/>
    </row>
    <row r="85" spans="1:14" ht="15.75" thickBot="1">
      <c r="B85" s="97" t="s">
        <v>1058</v>
      </c>
      <c r="C85" s="98"/>
      <c r="D85" s="98"/>
      <c r="E85" s="98"/>
      <c r="F85" s="98"/>
      <c r="G85" s="98"/>
      <c r="H85" s="98"/>
      <c r="I85" s="99"/>
      <c r="J85" s="100"/>
      <c r="K85" s="314">
        <v>0.05</v>
      </c>
      <c r="L85" s="851">
        <f>N78*K85</f>
        <v>4370.2814833333341</v>
      </c>
      <c r="M85" s="852"/>
      <c r="N85" s="57"/>
    </row>
    <row r="86" spans="1:14" ht="15.75" thickBot="1">
      <c r="B86" s="815" t="s">
        <v>1037</v>
      </c>
      <c r="C86" s="816"/>
      <c r="D86" s="816"/>
      <c r="E86" s="816"/>
      <c r="F86" s="816"/>
      <c r="G86" s="816"/>
      <c r="H86" s="816"/>
      <c r="I86" s="816"/>
      <c r="J86" s="816"/>
      <c r="K86" s="816"/>
      <c r="L86" s="816"/>
      <c r="M86" s="817"/>
      <c r="N86" s="58">
        <f>L83+L84+L85</f>
        <v>26221.688900000001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113627.31856666668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419</v>
      </c>
      <c r="N48" s="281">
        <f>K48*M48</f>
        <v>419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83.800000000000011</v>
      </c>
      <c r="M83" s="850"/>
      <c r="N83" s="57"/>
    </row>
    <row r="84" spans="1:14">
      <c r="B84" s="95" t="s">
        <v>1057</v>
      </c>
      <c r="C84" s="96"/>
      <c r="D84" s="96"/>
      <c r="E84" s="96"/>
      <c r="F84" s="96"/>
      <c r="G84" s="96"/>
      <c r="H84" s="96"/>
      <c r="I84" s="93"/>
      <c r="J84" s="94"/>
      <c r="K84" s="313">
        <v>0.05</v>
      </c>
      <c r="L84" s="849">
        <f>N78*K84</f>
        <v>20.950000000000003</v>
      </c>
      <c r="M84" s="850"/>
      <c r="N84" s="57"/>
    </row>
    <row r="85" spans="1:14" ht="15.75" thickBot="1">
      <c r="B85" s="97" t="s">
        <v>1058</v>
      </c>
      <c r="C85" s="98"/>
      <c r="D85" s="98"/>
      <c r="E85" s="98"/>
      <c r="F85" s="98"/>
      <c r="G85" s="98"/>
      <c r="H85" s="98"/>
      <c r="I85" s="99"/>
      <c r="J85" s="100"/>
      <c r="K85" s="314">
        <v>0.05</v>
      </c>
      <c r="L85" s="851">
        <f>N78*K85</f>
        <v>20.950000000000003</v>
      </c>
      <c r="M85" s="852"/>
      <c r="N85" s="57"/>
    </row>
    <row r="86" spans="1:14" ht="15.75" thickBot="1">
      <c r="B86" s="815" t="s">
        <v>1037</v>
      </c>
      <c r="C86" s="816"/>
      <c r="D86" s="816"/>
      <c r="E86" s="816"/>
      <c r="F86" s="816"/>
      <c r="G86" s="816"/>
      <c r="H86" s="816"/>
      <c r="I86" s="816"/>
      <c r="J86" s="816"/>
      <c r="K86" s="816"/>
      <c r="L86" s="816"/>
      <c r="M86" s="817"/>
      <c r="N86" s="58">
        <f>L83+L84+L85</f>
        <v>125.70000000000002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544.70000000000005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461"/>
      <c r="L30" s="826" t="s">
        <v>1029</v>
      </c>
      <c r="M30" s="827"/>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1569</v>
      </c>
      <c r="N48" s="281">
        <f>K48*M48</f>
        <v>1569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1569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1569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313.8</v>
      </c>
      <c r="M83" s="850"/>
      <c r="N83" s="57"/>
    </row>
    <row r="84" spans="1:14">
      <c r="B84" s="95" t="s">
        <v>1057</v>
      </c>
      <c r="C84" s="96"/>
      <c r="D84" s="96"/>
      <c r="E84" s="96"/>
      <c r="F84" s="96"/>
      <c r="G84" s="96"/>
      <c r="H84" s="96"/>
      <c r="I84" s="93"/>
      <c r="J84" s="94"/>
      <c r="K84" s="313">
        <v>0.05</v>
      </c>
      <c r="L84" s="849">
        <f>N78*K84</f>
        <v>78.45</v>
      </c>
      <c r="M84" s="850"/>
      <c r="N84" s="57"/>
    </row>
    <row r="85" spans="1:14" ht="15.75" thickBot="1">
      <c r="B85" s="97" t="s">
        <v>1058</v>
      </c>
      <c r="C85" s="98"/>
      <c r="D85" s="98"/>
      <c r="E85" s="98"/>
      <c r="F85" s="98"/>
      <c r="G85" s="98"/>
      <c r="H85" s="98"/>
      <c r="I85" s="99"/>
      <c r="J85" s="100"/>
      <c r="K85" s="314">
        <v>0.05</v>
      </c>
      <c r="L85" s="851">
        <f>N78*K85</f>
        <v>78.45</v>
      </c>
      <c r="M85" s="852"/>
      <c r="N85" s="57"/>
    </row>
    <row r="86" spans="1:14" ht="15.75" thickBot="1">
      <c r="B86" s="815" t="s">
        <v>1037</v>
      </c>
      <c r="C86" s="816"/>
      <c r="D86" s="816"/>
      <c r="E86" s="816"/>
      <c r="F86" s="816"/>
      <c r="G86" s="816"/>
      <c r="H86" s="816"/>
      <c r="I86" s="816"/>
      <c r="J86" s="816"/>
      <c r="K86" s="816"/>
      <c r="L86" s="816"/>
      <c r="M86" s="817"/>
      <c r="N86" s="58">
        <f>L83+L84+L85</f>
        <v>470.7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2039.7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1501</v>
      </c>
      <c r="N48" s="281">
        <f>K48*M48</f>
        <v>1501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1501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1501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300.2</v>
      </c>
      <c r="M83" s="850"/>
      <c r="N83" s="57"/>
    </row>
    <row r="84" spans="1:14">
      <c r="B84" s="95" t="s">
        <v>1057</v>
      </c>
      <c r="C84" s="96"/>
      <c r="D84" s="96"/>
      <c r="E84" s="96"/>
      <c r="F84" s="96"/>
      <c r="G84" s="96"/>
      <c r="H84" s="96"/>
      <c r="I84" s="93"/>
      <c r="J84" s="94"/>
      <c r="K84" s="313">
        <v>0.05</v>
      </c>
      <c r="L84" s="849">
        <f>N78*K84</f>
        <v>75.05</v>
      </c>
      <c r="M84" s="850"/>
      <c r="N84" s="57"/>
    </row>
    <row r="85" spans="1:14" ht="15.75" thickBot="1">
      <c r="B85" s="97" t="s">
        <v>1058</v>
      </c>
      <c r="C85" s="98"/>
      <c r="D85" s="98"/>
      <c r="E85" s="98"/>
      <c r="F85" s="98"/>
      <c r="G85" s="98"/>
      <c r="H85" s="98"/>
      <c r="I85" s="99"/>
      <c r="J85" s="100"/>
      <c r="K85" s="314">
        <v>0.05</v>
      </c>
      <c r="L85" s="851">
        <f>N78*K85</f>
        <v>75.05</v>
      </c>
      <c r="M85" s="852"/>
      <c r="N85" s="57"/>
    </row>
    <row r="86" spans="1:14" ht="15.75" thickBot="1">
      <c r="B86" s="815" t="s">
        <v>1037</v>
      </c>
      <c r="C86" s="816"/>
      <c r="D86" s="816"/>
      <c r="E86" s="816"/>
      <c r="F86" s="816"/>
      <c r="G86" s="816"/>
      <c r="H86" s="816"/>
      <c r="I86" s="816"/>
      <c r="J86" s="816"/>
      <c r="K86" s="816"/>
      <c r="L86" s="816"/>
      <c r="M86" s="817"/>
      <c r="N86" s="58">
        <f>L83+L84+L85</f>
        <v>450.3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1951.3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1853</v>
      </c>
      <c r="N48" s="281">
        <f>K48*M48</f>
        <v>1853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1853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1853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370.6</v>
      </c>
      <c r="M83" s="850"/>
      <c r="N83" s="57"/>
    </row>
    <row r="84" spans="1:14">
      <c r="B84" s="95" t="s">
        <v>1057</v>
      </c>
      <c r="C84" s="96"/>
      <c r="D84" s="96"/>
      <c r="E84" s="96"/>
      <c r="F84" s="96"/>
      <c r="G84" s="96"/>
      <c r="H84" s="96"/>
      <c r="I84" s="93"/>
      <c r="J84" s="94"/>
      <c r="K84" s="313">
        <v>0.05</v>
      </c>
      <c r="L84" s="849">
        <f>N78*K84</f>
        <v>92.65</v>
      </c>
      <c r="M84" s="850"/>
      <c r="N84" s="57"/>
    </row>
    <row r="85" spans="1:14" ht="15.75" thickBot="1">
      <c r="B85" s="97" t="s">
        <v>1058</v>
      </c>
      <c r="C85" s="98"/>
      <c r="D85" s="98"/>
      <c r="E85" s="98"/>
      <c r="F85" s="98"/>
      <c r="G85" s="98"/>
      <c r="H85" s="98"/>
      <c r="I85" s="99"/>
      <c r="J85" s="100"/>
      <c r="K85" s="314">
        <v>0.05</v>
      </c>
      <c r="L85" s="851">
        <f>N78*K85</f>
        <v>92.65</v>
      </c>
      <c r="M85" s="852"/>
      <c r="N85" s="57"/>
    </row>
    <row r="86" spans="1:14" ht="15.75" thickBot="1">
      <c r="B86" s="815" t="s">
        <v>1037</v>
      </c>
      <c r="C86" s="816"/>
      <c r="D86" s="816"/>
      <c r="E86" s="816"/>
      <c r="F86" s="816"/>
      <c r="G86" s="816"/>
      <c r="H86" s="816"/>
      <c r="I86" s="816"/>
      <c r="J86" s="816"/>
      <c r="K86" s="816"/>
      <c r="L86" s="816"/>
      <c r="M86" s="817"/>
      <c r="N86" s="58">
        <f>L83+L84+L85</f>
        <v>555.9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2408.9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1815</v>
      </c>
      <c r="N48" s="281">
        <f>K48*M48</f>
        <v>1815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1815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1815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363</v>
      </c>
      <c r="M83" s="850"/>
      <c r="N83" s="57"/>
    </row>
    <row r="84" spans="1:14">
      <c r="B84" s="95" t="s">
        <v>1057</v>
      </c>
      <c r="C84" s="96"/>
      <c r="D84" s="96"/>
      <c r="E84" s="96"/>
      <c r="F84" s="96"/>
      <c r="G84" s="96"/>
      <c r="H84" s="96"/>
      <c r="I84" s="93"/>
      <c r="J84" s="94"/>
      <c r="K84" s="313">
        <v>0.05</v>
      </c>
      <c r="L84" s="849">
        <f>N78*K84</f>
        <v>90.75</v>
      </c>
      <c r="M84" s="850"/>
      <c r="N84" s="57"/>
    </row>
    <row r="85" spans="1:14" ht="15.75" thickBot="1">
      <c r="B85" s="97" t="s">
        <v>1058</v>
      </c>
      <c r="C85" s="98"/>
      <c r="D85" s="98"/>
      <c r="E85" s="98"/>
      <c r="F85" s="98"/>
      <c r="G85" s="98"/>
      <c r="H85" s="98"/>
      <c r="I85" s="99"/>
      <c r="J85" s="100"/>
      <c r="K85" s="314">
        <v>0.05</v>
      </c>
      <c r="L85" s="851">
        <f>N78*K85</f>
        <v>90.75</v>
      </c>
      <c r="M85" s="852"/>
      <c r="N85" s="57"/>
    </row>
    <row r="86" spans="1:14" ht="15.75" thickBot="1">
      <c r="B86" s="815" t="s">
        <v>1037</v>
      </c>
      <c r="C86" s="816"/>
      <c r="D86" s="816"/>
      <c r="E86" s="816"/>
      <c r="F86" s="816"/>
      <c r="G86" s="816"/>
      <c r="H86" s="816"/>
      <c r="I86" s="816"/>
      <c r="J86" s="816"/>
      <c r="K86" s="816"/>
      <c r="L86" s="816"/>
      <c r="M86" s="817"/>
      <c r="N86" s="58">
        <f>L83+L84+L85</f>
        <v>544.5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2359.5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3841</v>
      </c>
      <c r="N48" s="281">
        <f>K48*M48</f>
        <v>3841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3841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3841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768.2</v>
      </c>
      <c r="M83" s="850"/>
      <c r="N83" s="57"/>
    </row>
    <row r="84" spans="1:14">
      <c r="B84" s="95" t="s">
        <v>1057</v>
      </c>
      <c r="C84" s="96"/>
      <c r="D84" s="96"/>
      <c r="E84" s="96"/>
      <c r="F84" s="96"/>
      <c r="G84" s="96"/>
      <c r="H84" s="96"/>
      <c r="I84" s="93"/>
      <c r="J84" s="94"/>
      <c r="K84" s="313">
        <v>0.05</v>
      </c>
      <c r="L84" s="849">
        <f>N78*K84</f>
        <v>192.05</v>
      </c>
      <c r="M84" s="850"/>
      <c r="N84" s="57"/>
    </row>
    <row r="85" spans="1:14" ht="15.75" thickBot="1">
      <c r="B85" s="97" t="s">
        <v>1058</v>
      </c>
      <c r="C85" s="98"/>
      <c r="D85" s="98"/>
      <c r="E85" s="98"/>
      <c r="F85" s="98"/>
      <c r="G85" s="98"/>
      <c r="H85" s="98"/>
      <c r="I85" s="99"/>
      <c r="J85" s="100"/>
      <c r="K85" s="314">
        <v>0.05</v>
      </c>
      <c r="L85" s="851">
        <f>N78*K85</f>
        <v>192.05</v>
      </c>
      <c r="M85" s="852"/>
      <c r="N85" s="57"/>
    </row>
    <row r="86" spans="1:14" ht="15.75" thickBot="1">
      <c r="B86" s="815" t="s">
        <v>1037</v>
      </c>
      <c r="C86" s="816"/>
      <c r="D86" s="816"/>
      <c r="E86" s="816"/>
      <c r="F86" s="816"/>
      <c r="G86" s="816"/>
      <c r="H86" s="816"/>
      <c r="I86" s="816"/>
      <c r="J86" s="816"/>
      <c r="K86" s="816"/>
      <c r="L86" s="816"/>
      <c r="M86" s="817"/>
      <c r="N86" s="58">
        <f>L83+L84+L85</f>
        <v>1152.3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4993.3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4000</v>
      </c>
      <c r="N48" s="281">
        <f>K48*M48</f>
        <v>4000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4000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800</v>
      </c>
      <c r="M83" s="850"/>
      <c r="N83" s="57"/>
    </row>
    <row r="84" spans="1:14">
      <c r="B84" s="95" t="s">
        <v>1057</v>
      </c>
      <c r="C84" s="96"/>
      <c r="D84" s="96"/>
      <c r="E84" s="96"/>
      <c r="F84" s="96"/>
      <c r="G84" s="96"/>
      <c r="H84" s="96"/>
      <c r="I84" s="93"/>
      <c r="J84" s="94"/>
      <c r="K84" s="313">
        <v>0.05</v>
      </c>
      <c r="L84" s="849">
        <f>N78*K84</f>
        <v>200</v>
      </c>
      <c r="M84" s="850"/>
      <c r="N84" s="57"/>
    </row>
    <row r="85" spans="1:14" ht="15.75" thickBot="1">
      <c r="B85" s="97" t="s">
        <v>1058</v>
      </c>
      <c r="C85" s="98"/>
      <c r="D85" s="98"/>
      <c r="E85" s="98"/>
      <c r="F85" s="98"/>
      <c r="G85" s="98"/>
      <c r="H85" s="98"/>
      <c r="I85" s="99"/>
      <c r="J85" s="100"/>
      <c r="K85" s="314">
        <v>0.05</v>
      </c>
      <c r="L85" s="851">
        <f>N78*K85</f>
        <v>200</v>
      </c>
      <c r="M85" s="852"/>
      <c r="N85" s="57"/>
    </row>
    <row r="86" spans="1:14" ht="15.75" thickBot="1">
      <c r="B86" s="815" t="s">
        <v>1037</v>
      </c>
      <c r="C86" s="816"/>
      <c r="D86" s="816"/>
      <c r="E86" s="816"/>
      <c r="F86" s="816"/>
      <c r="G86" s="816"/>
      <c r="H86" s="816"/>
      <c r="I86" s="816"/>
      <c r="J86" s="816"/>
      <c r="K86" s="816"/>
      <c r="L86" s="816"/>
      <c r="M86" s="817"/>
      <c r="N86" s="58">
        <f>L83+L84+L85</f>
        <v>1200</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5200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1702</v>
      </c>
      <c r="N48" s="281">
        <f>K48*M48</f>
        <v>1702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1702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1702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340.40000000000003</v>
      </c>
      <c r="M83" s="850"/>
      <c r="N83" s="57"/>
    </row>
    <row r="84" spans="1:14">
      <c r="B84" s="95" t="s">
        <v>1057</v>
      </c>
      <c r="C84" s="96"/>
      <c r="D84" s="96"/>
      <c r="E84" s="96"/>
      <c r="F84" s="96"/>
      <c r="G84" s="96"/>
      <c r="H84" s="96"/>
      <c r="I84" s="93"/>
      <c r="J84" s="94"/>
      <c r="K84" s="313">
        <v>0.05</v>
      </c>
      <c r="L84" s="849">
        <f>N78*K84</f>
        <v>85.100000000000009</v>
      </c>
      <c r="M84" s="850"/>
      <c r="N84" s="57"/>
    </row>
    <row r="85" spans="1:14" ht="15.75" thickBot="1">
      <c r="B85" s="97" t="s">
        <v>1058</v>
      </c>
      <c r="C85" s="98"/>
      <c r="D85" s="98"/>
      <c r="E85" s="98"/>
      <c r="F85" s="98"/>
      <c r="G85" s="98"/>
      <c r="H85" s="98"/>
      <c r="I85" s="99"/>
      <c r="J85" s="100"/>
      <c r="K85" s="314">
        <v>0.05</v>
      </c>
      <c r="L85" s="851">
        <f>N78*K85</f>
        <v>85.100000000000009</v>
      </c>
      <c r="M85" s="852"/>
      <c r="N85" s="57"/>
    </row>
    <row r="86" spans="1:14" ht="15.75" thickBot="1">
      <c r="B86" s="815" t="s">
        <v>1037</v>
      </c>
      <c r="C86" s="816"/>
      <c r="D86" s="816"/>
      <c r="E86" s="816"/>
      <c r="F86" s="816"/>
      <c r="G86" s="816"/>
      <c r="H86" s="816"/>
      <c r="I86" s="816"/>
      <c r="J86" s="816"/>
      <c r="K86" s="816"/>
      <c r="L86" s="816"/>
      <c r="M86" s="817"/>
      <c r="N86" s="58">
        <f>L83+L84+L85</f>
        <v>510.60000000000008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2212.6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1616</v>
      </c>
      <c r="N48" s="281">
        <f>K48*M48</f>
        <v>1616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1616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1616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323.20000000000005</v>
      </c>
      <c r="M83" s="850"/>
      <c r="N83" s="57"/>
    </row>
    <row r="84" spans="1:14">
      <c r="B84" s="95" t="s">
        <v>1057</v>
      </c>
      <c r="C84" s="96"/>
      <c r="D84" s="96"/>
      <c r="E84" s="96"/>
      <c r="F84" s="96"/>
      <c r="G84" s="96"/>
      <c r="H84" s="96"/>
      <c r="I84" s="93"/>
      <c r="J84" s="94"/>
      <c r="K84" s="313">
        <v>0.05</v>
      </c>
      <c r="L84" s="849">
        <f>N78*K84</f>
        <v>80.800000000000011</v>
      </c>
      <c r="M84" s="850"/>
      <c r="N84" s="57"/>
    </row>
    <row r="85" spans="1:14" ht="15.75" thickBot="1">
      <c r="B85" s="97" t="s">
        <v>1058</v>
      </c>
      <c r="C85" s="98"/>
      <c r="D85" s="98"/>
      <c r="E85" s="98"/>
      <c r="F85" s="98"/>
      <c r="G85" s="98"/>
      <c r="H85" s="98"/>
      <c r="I85" s="99"/>
      <c r="J85" s="100"/>
      <c r="K85" s="314">
        <v>0.05</v>
      </c>
      <c r="L85" s="851">
        <f>N78*K85</f>
        <v>80.800000000000011</v>
      </c>
      <c r="M85" s="852"/>
      <c r="N85" s="57"/>
    </row>
    <row r="86" spans="1:14" ht="15.75" thickBot="1">
      <c r="B86" s="815" t="s">
        <v>1037</v>
      </c>
      <c r="C86" s="816"/>
      <c r="D86" s="816"/>
      <c r="E86" s="816"/>
      <c r="F86" s="816"/>
      <c r="G86" s="816"/>
      <c r="H86" s="816"/>
      <c r="I86" s="816"/>
      <c r="J86" s="816"/>
      <c r="K86" s="816"/>
      <c r="L86" s="816"/>
      <c r="M86" s="817"/>
      <c r="N86" s="58">
        <f>L83+L84+L85</f>
        <v>484.80000000000007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2100.8000000000002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1691</v>
      </c>
      <c r="N48" s="281">
        <f>K48*M48</f>
        <v>1691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1691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1691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338.20000000000005</v>
      </c>
      <c r="M83" s="850"/>
      <c r="N83" s="57"/>
    </row>
    <row r="84" spans="1:14">
      <c r="B84" s="95" t="s">
        <v>1057</v>
      </c>
      <c r="C84" s="96"/>
      <c r="D84" s="96"/>
      <c r="E84" s="96"/>
      <c r="F84" s="96"/>
      <c r="G84" s="96"/>
      <c r="H84" s="96"/>
      <c r="I84" s="93"/>
      <c r="J84" s="94"/>
      <c r="K84" s="313">
        <v>0.05</v>
      </c>
      <c r="L84" s="849">
        <f>N78*K84</f>
        <v>84.550000000000011</v>
      </c>
      <c r="M84" s="850"/>
      <c r="N84" s="57"/>
    </row>
    <row r="85" spans="1:14" ht="15.75" thickBot="1">
      <c r="B85" s="97" t="s">
        <v>1058</v>
      </c>
      <c r="C85" s="98"/>
      <c r="D85" s="98"/>
      <c r="E85" s="98"/>
      <c r="F85" s="98"/>
      <c r="G85" s="98"/>
      <c r="H85" s="98"/>
      <c r="I85" s="99"/>
      <c r="J85" s="100"/>
      <c r="K85" s="314">
        <v>0.05</v>
      </c>
      <c r="L85" s="851">
        <f>N78*K85</f>
        <v>84.550000000000011</v>
      </c>
      <c r="M85" s="852"/>
      <c r="N85" s="57"/>
    </row>
    <row r="86" spans="1:14" ht="15.75" thickBot="1">
      <c r="B86" s="815" t="s">
        <v>1037</v>
      </c>
      <c r="C86" s="816"/>
      <c r="D86" s="816"/>
      <c r="E86" s="816"/>
      <c r="F86" s="816"/>
      <c r="G86" s="816"/>
      <c r="H86" s="816"/>
      <c r="I86" s="816"/>
      <c r="J86" s="816"/>
      <c r="K86" s="816"/>
      <c r="L86" s="816"/>
      <c r="M86" s="817"/>
      <c r="N86" s="58">
        <f>L83+L84+L85</f>
        <v>507.30000000000007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2198.3000000000002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1709</v>
      </c>
      <c r="N48" s="281">
        <f>K48*M48</f>
        <v>1709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1709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1709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341.8</v>
      </c>
      <c r="M83" s="850"/>
      <c r="N83" s="57"/>
    </row>
    <row r="84" spans="1:14">
      <c r="B84" s="95" t="s">
        <v>1057</v>
      </c>
      <c r="C84" s="96"/>
      <c r="D84" s="96"/>
      <c r="E84" s="96"/>
      <c r="F84" s="96"/>
      <c r="G84" s="96"/>
      <c r="H84" s="96"/>
      <c r="I84" s="93"/>
      <c r="J84" s="94"/>
      <c r="K84" s="313">
        <v>0.05</v>
      </c>
      <c r="L84" s="849">
        <f>N78*K84</f>
        <v>85.45</v>
      </c>
      <c r="M84" s="850"/>
      <c r="N84" s="57"/>
    </row>
    <row r="85" spans="1:14" ht="15.75" thickBot="1">
      <c r="B85" s="97" t="s">
        <v>1058</v>
      </c>
      <c r="C85" s="98"/>
      <c r="D85" s="98"/>
      <c r="E85" s="98"/>
      <c r="F85" s="98"/>
      <c r="G85" s="98"/>
      <c r="H85" s="98"/>
      <c r="I85" s="99"/>
      <c r="J85" s="100"/>
      <c r="K85" s="314">
        <v>0.05</v>
      </c>
      <c r="L85" s="851">
        <f>N78*K85</f>
        <v>85.45</v>
      </c>
      <c r="M85" s="852"/>
      <c r="N85" s="57"/>
    </row>
    <row r="86" spans="1:14" ht="15.75" thickBot="1">
      <c r="B86" s="815" t="s">
        <v>1037</v>
      </c>
      <c r="C86" s="816"/>
      <c r="D86" s="816"/>
      <c r="E86" s="816"/>
      <c r="F86" s="816"/>
      <c r="G86" s="816"/>
      <c r="H86" s="816"/>
      <c r="I86" s="816"/>
      <c r="J86" s="816"/>
      <c r="K86" s="816"/>
      <c r="L86" s="816"/>
      <c r="M86" s="817"/>
      <c r="N86" s="58">
        <f>L83+L84+L85</f>
        <v>512.70000000000005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2221.6999999999998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1770</v>
      </c>
      <c r="N48" s="281">
        <f>K48*M48</f>
        <v>1770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1770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1770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354</v>
      </c>
      <c r="M83" s="850"/>
      <c r="N83" s="57"/>
    </row>
    <row r="84" spans="1:14">
      <c r="B84" s="95" t="s">
        <v>1057</v>
      </c>
      <c r="C84" s="96"/>
      <c r="D84" s="96"/>
      <c r="E84" s="96"/>
      <c r="F84" s="96"/>
      <c r="G84" s="96"/>
      <c r="H84" s="96"/>
      <c r="I84" s="93"/>
      <c r="J84" s="94"/>
      <c r="K84" s="313">
        <v>0.05</v>
      </c>
      <c r="L84" s="849">
        <f>N78*K84</f>
        <v>88.5</v>
      </c>
      <c r="M84" s="850"/>
      <c r="N84" s="57"/>
    </row>
    <row r="85" spans="1:14" ht="15.75" thickBot="1">
      <c r="B85" s="97" t="s">
        <v>1058</v>
      </c>
      <c r="C85" s="98"/>
      <c r="D85" s="98"/>
      <c r="E85" s="98"/>
      <c r="F85" s="98"/>
      <c r="G85" s="98"/>
      <c r="H85" s="98"/>
      <c r="I85" s="99"/>
      <c r="J85" s="100"/>
      <c r="K85" s="314">
        <v>0.05</v>
      </c>
      <c r="L85" s="851">
        <f>N78*K85</f>
        <v>88.5</v>
      </c>
      <c r="M85" s="852"/>
      <c r="N85" s="57"/>
    </row>
    <row r="86" spans="1:14" ht="15.75" thickBot="1">
      <c r="B86" s="815" t="s">
        <v>1037</v>
      </c>
      <c r="C86" s="816"/>
      <c r="D86" s="816"/>
      <c r="E86" s="816"/>
      <c r="F86" s="816"/>
      <c r="G86" s="816"/>
      <c r="H86" s="816"/>
      <c r="I86" s="816"/>
      <c r="J86" s="816"/>
      <c r="K86" s="816"/>
      <c r="L86" s="816"/>
      <c r="M86" s="817"/>
      <c r="N86" s="58">
        <f>L83+L84+L85</f>
        <v>531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2634</v>
      </c>
      <c r="N48" s="281">
        <f>K48*M48</f>
        <v>2634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2634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2634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526.80000000000007</v>
      </c>
      <c r="M83" s="850"/>
      <c r="N83" s="57"/>
    </row>
    <row r="84" spans="1:14">
      <c r="B84" s="95" t="s">
        <v>1057</v>
      </c>
      <c r="C84" s="96"/>
      <c r="D84" s="96"/>
      <c r="E84" s="96"/>
      <c r="F84" s="96"/>
      <c r="G84" s="96"/>
      <c r="H84" s="96"/>
      <c r="I84" s="93"/>
      <c r="J84" s="94"/>
      <c r="K84" s="313">
        <v>0.05</v>
      </c>
      <c r="L84" s="849">
        <f>N78*K84</f>
        <v>131.70000000000002</v>
      </c>
      <c r="M84" s="850"/>
      <c r="N84" s="57"/>
    </row>
    <row r="85" spans="1:14" ht="15.75" thickBot="1">
      <c r="B85" s="97" t="s">
        <v>1058</v>
      </c>
      <c r="C85" s="98"/>
      <c r="D85" s="98"/>
      <c r="E85" s="98"/>
      <c r="F85" s="98"/>
      <c r="G85" s="98"/>
      <c r="H85" s="98"/>
      <c r="I85" s="99"/>
      <c r="J85" s="100"/>
      <c r="K85" s="314">
        <v>0.05</v>
      </c>
      <c r="L85" s="851">
        <f>N78*K85</f>
        <v>131.70000000000002</v>
      </c>
      <c r="M85" s="852"/>
      <c r="N85" s="57"/>
    </row>
    <row r="86" spans="1:14" ht="15.75" thickBot="1">
      <c r="B86" s="815" t="s">
        <v>1037</v>
      </c>
      <c r="C86" s="816"/>
      <c r="D86" s="816"/>
      <c r="E86" s="816"/>
      <c r="F86" s="816"/>
      <c r="G86" s="816"/>
      <c r="H86" s="816"/>
      <c r="I86" s="816"/>
      <c r="J86" s="816"/>
      <c r="K86" s="816"/>
      <c r="L86" s="816"/>
      <c r="M86" s="817"/>
      <c r="N86" s="58">
        <f>L83+L84+L85</f>
        <v>790.20000000000016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3424.2000000000003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2634</v>
      </c>
      <c r="N48" s="281">
        <f>K48*M48</f>
        <v>2634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2634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2634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526.80000000000007</v>
      </c>
      <c r="M83" s="850"/>
      <c r="N83" s="57"/>
    </row>
    <row r="84" spans="1:14">
      <c r="B84" s="95" t="s">
        <v>1057</v>
      </c>
      <c r="C84" s="96"/>
      <c r="D84" s="96"/>
      <c r="E84" s="96"/>
      <c r="F84" s="96"/>
      <c r="G84" s="96"/>
      <c r="H84" s="96"/>
      <c r="I84" s="93"/>
      <c r="J84" s="94"/>
      <c r="K84" s="313">
        <v>0.05</v>
      </c>
      <c r="L84" s="849">
        <f>N78*K84</f>
        <v>131.70000000000002</v>
      </c>
      <c r="M84" s="850"/>
      <c r="N84" s="57"/>
    </row>
    <row r="85" spans="1:14" ht="15.75" thickBot="1">
      <c r="B85" s="97" t="s">
        <v>1058</v>
      </c>
      <c r="C85" s="98"/>
      <c r="D85" s="98"/>
      <c r="E85" s="98"/>
      <c r="F85" s="98"/>
      <c r="G85" s="98"/>
      <c r="H85" s="98"/>
      <c r="I85" s="99"/>
      <c r="J85" s="100"/>
      <c r="K85" s="314">
        <v>0.05</v>
      </c>
      <c r="L85" s="851">
        <f>N78*K85</f>
        <v>131.70000000000002</v>
      </c>
      <c r="M85" s="852"/>
      <c r="N85" s="57"/>
    </row>
    <row r="86" spans="1:14" ht="15.75" thickBot="1">
      <c r="B86" s="815" t="s">
        <v>1037</v>
      </c>
      <c r="C86" s="816"/>
      <c r="D86" s="816"/>
      <c r="E86" s="816"/>
      <c r="F86" s="816"/>
      <c r="G86" s="816"/>
      <c r="H86" s="816"/>
      <c r="I86" s="816"/>
      <c r="J86" s="816"/>
      <c r="K86" s="816"/>
      <c r="L86" s="816"/>
      <c r="M86" s="817"/>
      <c r="N86" s="58">
        <f>L83+L84+L85</f>
        <v>790.20000000000016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3424.2000000000003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2773</v>
      </c>
      <c r="N48" s="281">
        <f>K48*M48</f>
        <v>2773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2773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2773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554.6</v>
      </c>
      <c r="M83" s="850"/>
      <c r="N83" s="57"/>
    </row>
    <row r="84" spans="1:14">
      <c r="B84" s="95" t="s">
        <v>1057</v>
      </c>
      <c r="C84" s="96"/>
      <c r="D84" s="96"/>
      <c r="E84" s="96"/>
      <c r="F84" s="96"/>
      <c r="G84" s="96"/>
      <c r="H84" s="96"/>
      <c r="I84" s="93"/>
      <c r="J84" s="94"/>
      <c r="K84" s="313">
        <v>0.05</v>
      </c>
      <c r="L84" s="849">
        <f>N78*K84</f>
        <v>138.65</v>
      </c>
      <c r="M84" s="850"/>
      <c r="N84" s="57"/>
    </row>
    <row r="85" spans="1:14" ht="15.75" thickBot="1">
      <c r="B85" s="97" t="s">
        <v>1058</v>
      </c>
      <c r="C85" s="98"/>
      <c r="D85" s="98"/>
      <c r="E85" s="98"/>
      <c r="F85" s="98"/>
      <c r="G85" s="98"/>
      <c r="H85" s="98"/>
      <c r="I85" s="99"/>
      <c r="J85" s="100"/>
      <c r="K85" s="314">
        <v>0.05</v>
      </c>
      <c r="L85" s="851">
        <f>N78*K85</f>
        <v>138.65</v>
      </c>
      <c r="M85" s="852"/>
      <c r="N85" s="57"/>
    </row>
    <row r="86" spans="1:14" ht="15.75" thickBot="1">
      <c r="B86" s="815" t="s">
        <v>1037</v>
      </c>
      <c r="C86" s="816"/>
      <c r="D86" s="816"/>
      <c r="E86" s="816"/>
      <c r="F86" s="816"/>
      <c r="G86" s="816"/>
      <c r="H86" s="816"/>
      <c r="I86" s="816"/>
      <c r="J86" s="816"/>
      <c r="K86" s="816"/>
      <c r="L86" s="816"/>
      <c r="M86" s="817"/>
      <c r="N86" s="58">
        <f>L83+L84+L85</f>
        <v>831.9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3604.9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2912</v>
      </c>
      <c r="N48" s="281">
        <f>K48*M48</f>
        <v>2912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2912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2912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582.4</v>
      </c>
      <c r="M83" s="850"/>
      <c r="N83" s="57"/>
    </row>
    <row r="84" spans="1:14">
      <c r="B84" s="95" t="s">
        <v>1057</v>
      </c>
      <c r="C84" s="96"/>
      <c r="D84" s="96"/>
      <c r="E84" s="96"/>
      <c r="F84" s="96"/>
      <c r="G84" s="96"/>
      <c r="H84" s="96"/>
      <c r="I84" s="93"/>
      <c r="J84" s="94"/>
      <c r="K84" s="313">
        <v>0.05</v>
      </c>
      <c r="L84" s="849">
        <f>N78*K84</f>
        <v>145.6</v>
      </c>
      <c r="M84" s="850"/>
      <c r="N84" s="57"/>
    </row>
    <row r="85" spans="1:14" ht="15.75" thickBot="1">
      <c r="B85" s="97" t="s">
        <v>1058</v>
      </c>
      <c r="C85" s="98"/>
      <c r="D85" s="98"/>
      <c r="E85" s="98"/>
      <c r="F85" s="98"/>
      <c r="G85" s="98"/>
      <c r="H85" s="98"/>
      <c r="I85" s="99"/>
      <c r="J85" s="100"/>
      <c r="K85" s="314">
        <v>0.05</v>
      </c>
      <c r="L85" s="851">
        <f>N78*K85</f>
        <v>145.6</v>
      </c>
      <c r="M85" s="852"/>
      <c r="N85" s="57"/>
    </row>
    <row r="86" spans="1:14" ht="15.75" thickBot="1">
      <c r="B86" s="815" t="s">
        <v>1037</v>
      </c>
      <c r="C86" s="816"/>
      <c r="D86" s="816"/>
      <c r="E86" s="816"/>
      <c r="F86" s="816"/>
      <c r="G86" s="816"/>
      <c r="H86" s="816"/>
      <c r="I86" s="816"/>
      <c r="J86" s="816"/>
      <c r="K86" s="816"/>
      <c r="L86" s="816"/>
      <c r="M86" s="817"/>
      <c r="N86" s="58">
        <f>L83+L84+L85</f>
        <v>873.6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3785.6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2912</v>
      </c>
      <c r="N48" s="281">
        <f>K48*M48</f>
        <v>2912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2912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2912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582.4</v>
      </c>
      <c r="M83" s="850"/>
      <c r="N83" s="57"/>
    </row>
    <row r="84" spans="1:14">
      <c r="B84" s="95" t="s">
        <v>1057</v>
      </c>
      <c r="C84" s="96"/>
      <c r="D84" s="96"/>
      <c r="E84" s="96"/>
      <c r="F84" s="96"/>
      <c r="G84" s="96"/>
      <c r="H84" s="96"/>
      <c r="I84" s="93"/>
      <c r="J84" s="94"/>
      <c r="K84" s="313">
        <v>0.05</v>
      </c>
      <c r="L84" s="849">
        <f>N78*K84</f>
        <v>145.6</v>
      </c>
      <c r="M84" s="850"/>
      <c r="N84" s="57"/>
    </row>
    <row r="85" spans="1:14" ht="15.75" thickBot="1">
      <c r="B85" s="97" t="s">
        <v>1058</v>
      </c>
      <c r="C85" s="98"/>
      <c r="D85" s="98"/>
      <c r="E85" s="98"/>
      <c r="F85" s="98"/>
      <c r="G85" s="98"/>
      <c r="H85" s="98"/>
      <c r="I85" s="99"/>
      <c r="J85" s="100"/>
      <c r="K85" s="314">
        <v>0.05</v>
      </c>
      <c r="L85" s="851">
        <f>N78*K85</f>
        <v>145.6</v>
      </c>
      <c r="M85" s="852"/>
      <c r="N85" s="57"/>
    </row>
    <row r="86" spans="1:14" ht="15.75" thickBot="1">
      <c r="B86" s="815" t="s">
        <v>1037</v>
      </c>
      <c r="C86" s="816"/>
      <c r="D86" s="816"/>
      <c r="E86" s="816"/>
      <c r="F86" s="816"/>
      <c r="G86" s="816"/>
      <c r="H86" s="816"/>
      <c r="I86" s="816"/>
      <c r="J86" s="816"/>
      <c r="K86" s="816"/>
      <c r="L86" s="816"/>
      <c r="M86" s="817"/>
      <c r="N86" s="58">
        <f>L83+L84+L85</f>
        <v>873.6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3785.6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2495</v>
      </c>
      <c r="N48" s="281">
        <f>K48*M48</f>
        <v>2495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2495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2495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499</v>
      </c>
      <c r="M83" s="850"/>
      <c r="N83" s="57"/>
    </row>
    <row r="84" spans="1:14">
      <c r="B84" s="95" t="s">
        <v>1057</v>
      </c>
      <c r="C84" s="96"/>
      <c r="D84" s="96"/>
      <c r="E84" s="96"/>
      <c r="F84" s="96"/>
      <c r="G84" s="96"/>
      <c r="H84" s="96"/>
      <c r="I84" s="93"/>
      <c r="J84" s="94"/>
      <c r="K84" s="313">
        <v>0.05</v>
      </c>
      <c r="L84" s="849">
        <f>N78*K84</f>
        <v>124.75</v>
      </c>
      <c r="M84" s="850"/>
      <c r="N84" s="57"/>
    </row>
    <row r="85" spans="1:14" ht="15.75" thickBot="1">
      <c r="B85" s="97" t="s">
        <v>1058</v>
      </c>
      <c r="C85" s="98"/>
      <c r="D85" s="98"/>
      <c r="E85" s="98"/>
      <c r="F85" s="98"/>
      <c r="G85" s="98"/>
      <c r="H85" s="98"/>
      <c r="I85" s="99"/>
      <c r="J85" s="100"/>
      <c r="K85" s="314">
        <v>0.05</v>
      </c>
      <c r="L85" s="851">
        <f>N78*K85</f>
        <v>124.75</v>
      </c>
      <c r="M85" s="852"/>
      <c r="N85" s="57"/>
    </row>
    <row r="86" spans="1:14" ht="15.75" thickBot="1">
      <c r="B86" s="815" t="s">
        <v>1037</v>
      </c>
      <c r="C86" s="816"/>
      <c r="D86" s="816"/>
      <c r="E86" s="816"/>
      <c r="F86" s="816"/>
      <c r="G86" s="816"/>
      <c r="H86" s="816"/>
      <c r="I86" s="816"/>
      <c r="J86" s="816"/>
      <c r="K86" s="816"/>
      <c r="L86" s="816"/>
      <c r="M86" s="817"/>
      <c r="N86" s="58">
        <f>L83+L84+L85</f>
        <v>748.5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3243.5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500</v>
      </c>
      <c r="N36" s="281">
        <f>K36/M36</f>
        <v>160</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500</v>
      </c>
      <c r="N37" s="281">
        <f>K37/M37</f>
        <v>79.376000000000005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0.51066999999999996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239.88667000000001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2042</v>
      </c>
      <c r="N48" s="281">
        <f>K48*M48</f>
        <v>2042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2042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4" ht="15.75" thickBot="1">
      <c r="B65" s="821" t="s">
        <v>1037</v>
      </c>
      <c r="C65" s="822"/>
      <c r="D65" s="822"/>
      <c r="E65" s="822"/>
      <c r="F65" s="822"/>
      <c r="G65" s="822"/>
      <c r="H65" s="822"/>
      <c r="I65" s="822"/>
      <c r="J65" s="822"/>
      <c r="K65" s="822"/>
      <c r="L65" s="822"/>
      <c r="M65" s="823"/>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1" t="s">
        <v>1047</v>
      </c>
      <c r="C69" s="842"/>
      <c r="D69" s="842"/>
      <c r="E69" s="842"/>
      <c r="F69" s="842"/>
      <c r="G69" s="842"/>
      <c r="H69" s="842"/>
      <c r="I69" s="79" t="s">
        <v>1048</v>
      </c>
      <c r="J69" s="81" t="s">
        <v>1494</v>
      </c>
      <c r="K69" s="80" t="s">
        <v>1050</v>
      </c>
      <c r="L69" s="843" t="s">
        <v>1034</v>
      </c>
      <c r="M69" s="844"/>
      <c r="N69" s="104" t="s">
        <v>1035</v>
      </c>
    </row>
    <row r="70" spans="1:14">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308">
        <v>4000</v>
      </c>
      <c r="N70" s="404">
        <f>K70/M70</f>
        <v>51.067</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02"/>
      <c r="C74" s="803"/>
      <c r="D74" s="803"/>
      <c r="E74" s="803"/>
      <c r="F74" s="803"/>
      <c r="G74" s="803"/>
      <c r="H74" s="803"/>
      <c r="I74" s="132"/>
      <c r="J74" s="132"/>
      <c r="K74" s="132"/>
      <c r="L74" s="903"/>
      <c r="M74" s="903"/>
      <c r="N74" s="51"/>
    </row>
    <row r="75" spans="1:14" ht="15.75" thickBot="1">
      <c r="B75" s="821" t="s">
        <v>1037</v>
      </c>
      <c r="C75" s="822"/>
      <c r="D75" s="822"/>
      <c r="E75" s="822"/>
      <c r="F75" s="822"/>
      <c r="G75" s="822"/>
      <c r="H75" s="822"/>
      <c r="I75" s="822"/>
      <c r="J75" s="822"/>
      <c r="K75" s="822"/>
      <c r="L75" s="822"/>
      <c r="M75" s="823"/>
      <c r="N75" s="310">
        <f>SUM(N70:N74)</f>
        <v>51.067</v>
      </c>
    </row>
    <row r="76" spans="1:14" ht="15.75" thickBot="1">
      <c r="B76" s="39"/>
      <c r="C76" s="40"/>
      <c r="D76" s="40"/>
      <c r="E76" s="40"/>
      <c r="F76" s="40"/>
      <c r="G76" s="40"/>
      <c r="H76" s="40"/>
      <c r="I76" s="40"/>
      <c r="J76" s="40"/>
      <c r="K76" s="40"/>
      <c r="L76" s="40"/>
      <c r="M76" s="40"/>
      <c r="N76" s="41"/>
    </row>
    <row r="77" spans="1:14" ht="15.75" thickBot="1">
      <c r="B77" s="815" t="s">
        <v>1051</v>
      </c>
      <c r="C77" s="816"/>
      <c r="D77" s="816"/>
      <c r="E77" s="816"/>
      <c r="F77" s="816"/>
      <c r="G77" s="816"/>
      <c r="H77" s="816"/>
      <c r="I77" s="816"/>
      <c r="J77" s="816"/>
      <c r="K77" s="816"/>
      <c r="L77" s="816"/>
      <c r="M77" s="817"/>
      <c r="N77" s="105">
        <f>N43+N54+N65+N75</f>
        <v>2332.9536699999999</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466.590734</v>
      </c>
      <c r="M82" s="850"/>
      <c r="N82" s="57"/>
    </row>
    <row r="83" spans="1:14">
      <c r="B83" s="95" t="s">
        <v>1057</v>
      </c>
      <c r="C83" s="96"/>
      <c r="D83" s="96"/>
      <c r="E83" s="96"/>
      <c r="F83" s="96"/>
      <c r="G83" s="96"/>
      <c r="H83" s="96"/>
      <c r="I83" s="93"/>
      <c r="J83" s="94"/>
      <c r="K83" s="313">
        <v>0.05</v>
      </c>
      <c r="L83" s="849">
        <f>N77*K83</f>
        <v>116.6476835</v>
      </c>
      <c r="M83" s="850"/>
      <c r="N83" s="57"/>
    </row>
    <row r="84" spans="1:14" ht="15.75" thickBot="1">
      <c r="B84" s="97" t="s">
        <v>1058</v>
      </c>
      <c r="C84" s="98"/>
      <c r="D84" s="98"/>
      <c r="E84" s="98"/>
      <c r="F84" s="98"/>
      <c r="G84" s="98"/>
      <c r="H84" s="98"/>
      <c r="I84" s="99"/>
      <c r="J84" s="100"/>
      <c r="K84" s="314">
        <v>0.05</v>
      </c>
      <c r="L84" s="851">
        <f>N77*K84</f>
        <v>116.6476835</v>
      </c>
      <c r="M84" s="852"/>
      <c r="N84" s="57"/>
    </row>
    <row r="85" spans="1:14" ht="15.75" thickBot="1">
      <c r="B85" s="815" t="s">
        <v>1037</v>
      </c>
      <c r="C85" s="816"/>
      <c r="D85" s="816"/>
      <c r="E85" s="816"/>
      <c r="F85" s="816"/>
      <c r="G85" s="816"/>
      <c r="H85" s="816"/>
      <c r="I85" s="816"/>
      <c r="J85" s="816"/>
      <c r="K85" s="816"/>
      <c r="L85" s="816"/>
      <c r="M85" s="817"/>
      <c r="N85" s="58">
        <f>L82+L83+L84</f>
        <v>699.88610099999994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3032.8397709999999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500</v>
      </c>
      <c r="N36" s="281">
        <f>K36/M36</f>
        <v>160</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500</v>
      </c>
      <c r="N37" s="281">
        <f>K37/M37</f>
        <v>79.376000000000005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0.51066999999999996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239.88667000000001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3500</v>
      </c>
      <c r="N48" s="281">
        <f>K48*M48</f>
        <v>3500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3790.9536699999999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758.19073400000002</v>
      </c>
      <c r="M83" s="850"/>
      <c r="N83" s="57"/>
    </row>
    <row r="84" spans="1:14">
      <c r="B84" s="95" t="s">
        <v>1057</v>
      </c>
      <c r="C84" s="96"/>
      <c r="D84" s="96"/>
      <c r="E84" s="96"/>
      <c r="F84" s="96"/>
      <c r="G84" s="96"/>
      <c r="H84" s="96"/>
      <c r="I84" s="93"/>
      <c r="J84" s="94"/>
      <c r="K84" s="313">
        <v>0.05</v>
      </c>
      <c r="L84" s="849">
        <f>N78*K84</f>
        <v>189.54768350000001</v>
      </c>
      <c r="M84" s="850"/>
      <c r="N84" s="57"/>
    </row>
    <row r="85" spans="1:14" ht="15.75" thickBot="1">
      <c r="B85" s="97" t="s">
        <v>1058</v>
      </c>
      <c r="C85" s="98"/>
      <c r="D85" s="98"/>
      <c r="E85" s="98"/>
      <c r="F85" s="98"/>
      <c r="G85" s="98"/>
      <c r="H85" s="98"/>
      <c r="I85" s="99"/>
      <c r="J85" s="100"/>
      <c r="K85" s="314">
        <v>0.05</v>
      </c>
      <c r="L85" s="851">
        <f>N78*K85</f>
        <v>189.54768350000001</v>
      </c>
      <c r="M85" s="852"/>
      <c r="N85" s="57"/>
    </row>
    <row r="86" spans="1:14" ht="15.75" thickBot="1">
      <c r="B86" s="815" t="s">
        <v>1037</v>
      </c>
      <c r="C86" s="816"/>
      <c r="D86" s="816"/>
      <c r="E86" s="816"/>
      <c r="F86" s="816"/>
      <c r="G86" s="816"/>
      <c r="H86" s="816"/>
      <c r="I86" s="816"/>
      <c r="J86" s="816"/>
      <c r="K86" s="816"/>
      <c r="L86" s="816"/>
      <c r="M86" s="817"/>
      <c r="N86" s="58">
        <f>L83+L84+L85</f>
        <v>1137.2861009999999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4928.2397709999996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500</v>
      </c>
      <c r="N36" s="281">
        <f>K36/M36</f>
        <v>160</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500</v>
      </c>
      <c r="N37" s="281">
        <f>K37/M37</f>
        <v>79.376000000000005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0.51066999999999996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239.88667000000001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8979</v>
      </c>
      <c r="N48" s="281">
        <f>K48*M48</f>
        <v>2693.7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2693.7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2984.6536699999997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596.93073399999992</v>
      </c>
      <c r="M83" s="850"/>
      <c r="N83" s="57"/>
    </row>
    <row r="84" spans="1:14">
      <c r="B84" s="95" t="s">
        <v>1057</v>
      </c>
      <c r="C84" s="96"/>
      <c r="D84" s="96"/>
      <c r="E84" s="96"/>
      <c r="F84" s="96"/>
      <c r="G84" s="96"/>
      <c r="H84" s="96"/>
      <c r="I84" s="93"/>
      <c r="J84" s="94"/>
      <c r="K84" s="313">
        <v>0.05</v>
      </c>
      <c r="L84" s="849">
        <f>N78*K84</f>
        <v>149.23268349999998</v>
      </c>
      <c r="M84" s="850"/>
      <c r="N84" s="57"/>
    </row>
    <row r="85" spans="1:14" ht="15.75" thickBot="1">
      <c r="B85" s="97" t="s">
        <v>1058</v>
      </c>
      <c r="C85" s="98"/>
      <c r="D85" s="98"/>
      <c r="E85" s="98"/>
      <c r="F85" s="98"/>
      <c r="G85" s="98"/>
      <c r="H85" s="98"/>
      <c r="I85" s="99"/>
      <c r="J85" s="100"/>
      <c r="K85" s="314">
        <v>0.05</v>
      </c>
      <c r="L85" s="851">
        <f>N78*K85</f>
        <v>149.23268349999998</v>
      </c>
      <c r="M85" s="852"/>
      <c r="N85" s="57"/>
    </row>
    <row r="86" spans="1:14" ht="15.75" thickBot="1">
      <c r="B86" s="815" t="s">
        <v>1037</v>
      </c>
      <c r="C86" s="816"/>
      <c r="D86" s="816"/>
      <c r="E86" s="816"/>
      <c r="F86" s="816"/>
      <c r="G86" s="816"/>
      <c r="H86" s="816"/>
      <c r="I86" s="816"/>
      <c r="J86" s="816"/>
      <c r="K86" s="816"/>
      <c r="L86" s="816"/>
      <c r="M86" s="817"/>
      <c r="N86" s="58">
        <f>L83+L84+L85</f>
        <v>895.39610099999993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3880.0497709999995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945" t="str">
        <f>VLOOKUP(A36,EQUIPOS!A6:D154,3,FALSE)</f>
        <v>Carrotanque Irrigador de asfalto, 1000 GALONES DE CAPACIDAD</v>
      </c>
      <c r="C36" s="946"/>
      <c r="D36" s="946"/>
      <c r="E36" s="946"/>
      <c r="F36" s="946"/>
      <c r="G36" s="946"/>
      <c r="H36" s="947"/>
      <c r="I36" s="276"/>
      <c r="J36" s="277"/>
      <c r="K36" s="278">
        <f>VLOOKUP(A36,EQUIPOS!A6:D163,4,FALSE)</f>
        <v>80000</v>
      </c>
      <c r="L36" s="279"/>
      <c r="M36" s="280">
        <v>500</v>
      </c>
      <c r="N36" s="281">
        <f>K36/M36</f>
        <v>160</v>
      </c>
    </row>
    <row r="37" spans="1:14">
      <c r="A37" s="119" t="s">
        <v>176</v>
      </c>
      <c r="B37" s="945" t="str">
        <f>VLOOKUP(A37,EQUIPOS!A7:D154,3,FALSE)</f>
        <v xml:space="preserve">Compresor (barrido y soplado)
</v>
      </c>
      <c r="C37" s="946"/>
      <c r="D37" s="946"/>
      <c r="E37" s="946"/>
      <c r="F37" s="946"/>
      <c r="G37" s="946"/>
      <c r="H37" s="947"/>
      <c r="I37" s="276"/>
      <c r="J37" s="277"/>
      <c r="K37" s="278">
        <f>VLOOKUP(A37,EQUIPOS!A7:D164,4,FALSE)</f>
        <v>39688</v>
      </c>
      <c r="L37" s="279"/>
      <c r="M37" s="280">
        <v>500</v>
      </c>
      <c r="N37" s="281">
        <f>K37/M37</f>
        <v>79.376000000000005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0.51066999999999996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239.88667000000001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3500</v>
      </c>
      <c r="N48" s="281">
        <f>K48*M48</f>
        <v>1575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1575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1865.9536700000001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373.19073400000002</v>
      </c>
      <c r="M83" s="850"/>
      <c r="N83" s="57"/>
    </row>
    <row r="84" spans="1:14">
      <c r="B84" s="95" t="s">
        <v>1057</v>
      </c>
      <c r="C84" s="96"/>
      <c r="D84" s="96"/>
      <c r="E84" s="96"/>
      <c r="F84" s="96"/>
      <c r="G84" s="96"/>
      <c r="H84" s="96"/>
      <c r="I84" s="93"/>
      <c r="J84" s="94"/>
      <c r="K84" s="313">
        <v>0.05</v>
      </c>
      <c r="L84" s="849">
        <f>N78*K84</f>
        <v>93.297683500000005</v>
      </c>
      <c r="M84" s="850"/>
      <c r="N84" s="57"/>
    </row>
    <row r="85" spans="1:14" ht="15.75" thickBot="1">
      <c r="B85" s="97" t="s">
        <v>1058</v>
      </c>
      <c r="C85" s="98"/>
      <c r="D85" s="98"/>
      <c r="E85" s="98"/>
      <c r="F85" s="98"/>
      <c r="G85" s="98"/>
      <c r="H85" s="98"/>
      <c r="I85" s="99"/>
      <c r="J85" s="100"/>
      <c r="K85" s="314">
        <v>0.05</v>
      </c>
      <c r="L85" s="851">
        <f>N78*K85</f>
        <v>93.297683500000005</v>
      </c>
      <c r="M85" s="852"/>
      <c r="N85" s="57"/>
    </row>
    <row r="86" spans="1:14" ht="15.75" thickBot="1">
      <c r="B86" s="815" t="s">
        <v>1037</v>
      </c>
      <c r="C86" s="816"/>
      <c r="D86" s="816"/>
      <c r="E86" s="816"/>
      <c r="F86" s="816"/>
      <c r="G86" s="816"/>
      <c r="H86" s="816"/>
      <c r="I86" s="816"/>
      <c r="J86" s="816"/>
      <c r="K86" s="816"/>
      <c r="L86" s="816"/>
      <c r="M86" s="817"/>
      <c r="N86" s="58">
        <f>L83+L84+L85</f>
        <v>559.78610100000003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2425.739771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500</v>
      </c>
      <c r="N36" s="281">
        <f>K36/M36</f>
        <v>160</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500</v>
      </c>
      <c r="N37" s="281">
        <f>K37/M37</f>
        <v>79.376000000000005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0.51066999999999996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239.88667000000001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1702</v>
      </c>
      <c r="N48" s="281">
        <f>K48*M48</f>
        <v>765.9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765.9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1056.85367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211.370734</v>
      </c>
      <c r="M83" s="850"/>
      <c r="N83" s="57"/>
    </row>
    <row r="84" spans="1:14">
      <c r="B84" s="95" t="s">
        <v>1057</v>
      </c>
      <c r="C84" s="96"/>
      <c r="D84" s="96"/>
      <c r="E84" s="96"/>
      <c r="F84" s="96"/>
      <c r="G84" s="96"/>
      <c r="H84" s="96"/>
      <c r="I84" s="93"/>
      <c r="J84" s="94"/>
      <c r="K84" s="313">
        <v>0.05</v>
      </c>
      <c r="L84" s="849">
        <f>N78*K84</f>
        <v>52.8426835</v>
      </c>
      <c r="M84" s="850"/>
      <c r="N84" s="57"/>
    </row>
    <row r="85" spans="1:14" ht="15.75" thickBot="1">
      <c r="B85" s="97" t="s">
        <v>1058</v>
      </c>
      <c r="C85" s="98"/>
      <c r="D85" s="98"/>
      <c r="E85" s="98"/>
      <c r="F85" s="98"/>
      <c r="G85" s="98"/>
      <c r="H85" s="98"/>
      <c r="I85" s="99"/>
      <c r="J85" s="100"/>
      <c r="K85" s="314">
        <v>0.05</v>
      </c>
      <c r="L85" s="851">
        <f>N78*K85</f>
        <v>52.8426835</v>
      </c>
      <c r="M85" s="852"/>
      <c r="N85" s="57"/>
    </row>
    <row r="86" spans="1:14" ht="15.75" thickBot="1">
      <c r="B86" s="815" t="s">
        <v>1037</v>
      </c>
      <c r="C86" s="816"/>
      <c r="D86" s="816"/>
      <c r="E86" s="816"/>
      <c r="F86" s="816"/>
      <c r="G86" s="816"/>
      <c r="H86" s="816"/>
      <c r="I86" s="816"/>
      <c r="J86" s="816"/>
      <c r="K86" s="816"/>
      <c r="L86" s="816"/>
      <c r="M86" s="817"/>
      <c r="N86" s="58">
        <f>L83+L84+L85</f>
        <v>317.05610100000001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1373.9097710000001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500</v>
      </c>
      <c r="N36" s="281">
        <f>K36/M36</f>
        <v>160</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500</v>
      </c>
      <c r="N37" s="281">
        <f>K37/M37</f>
        <v>79.376000000000005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0.51066999999999996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239.88667000000001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1588</v>
      </c>
      <c r="N48" s="281">
        <f>K48*M48</f>
        <v>714.6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714.6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1005.55367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201.11073400000001</v>
      </c>
      <c r="M83" s="850"/>
      <c r="N83" s="57"/>
    </row>
    <row r="84" spans="1:14">
      <c r="B84" s="95" t="s">
        <v>1057</v>
      </c>
      <c r="C84" s="96"/>
      <c r="D84" s="96"/>
      <c r="E84" s="96"/>
      <c r="F84" s="96"/>
      <c r="G84" s="96"/>
      <c r="H84" s="96"/>
      <c r="I84" s="93"/>
      <c r="J84" s="94"/>
      <c r="K84" s="313">
        <v>0.05</v>
      </c>
      <c r="L84" s="849">
        <f>N78*K84</f>
        <v>50.277683500000002</v>
      </c>
      <c r="M84" s="850"/>
      <c r="N84" s="57"/>
    </row>
    <row r="85" spans="1:14" ht="15.75" thickBot="1">
      <c r="B85" s="97" t="s">
        <v>1058</v>
      </c>
      <c r="C85" s="98"/>
      <c r="D85" s="98"/>
      <c r="E85" s="98"/>
      <c r="F85" s="98"/>
      <c r="G85" s="98"/>
      <c r="H85" s="98"/>
      <c r="I85" s="99"/>
      <c r="J85" s="100"/>
      <c r="K85" s="314">
        <v>0.05</v>
      </c>
      <c r="L85" s="851">
        <f>N78*K85</f>
        <v>50.277683500000002</v>
      </c>
      <c r="M85" s="852"/>
      <c r="N85" s="57"/>
    </row>
    <row r="86" spans="1:14" ht="15.75" thickBot="1">
      <c r="B86" s="815" t="s">
        <v>1037</v>
      </c>
      <c r="C86" s="816"/>
      <c r="D86" s="816"/>
      <c r="E86" s="816"/>
      <c r="F86" s="816"/>
      <c r="G86" s="816"/>
      <c r="H86" s="816"/>
      <c r="I86" s="816"/>
      <c r="J86" s="816"/>
      <c r="K86" s="816"/>
      <c r="L86" s="816"/>
      <c r="M86" s="817"/>
      <c r="N86" s="58">
        <f>L83+L84+L85</f>
        <v>301.66610100000003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1307.219771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500</v>
      </c>
      <c r="N36" s="281">
        <f>K36/M36</f>
        <v>160</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500</v>
      </c>
      <c r="N37" s="281">
        <f>K37/M37</f>
        <v>79.376000000000005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0.51066999999999996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239.88667000000001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2042</v>
      </c>
      <c r="N48" s="281">
        <f>K48*M48</f>
        <v>918.9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918.9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4000</v>
      </c>
      <c r="N70" s="404">
        <f>K70/M70</f>
        <v>51.067</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1209.85367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241.97073399999999</v>
      </c>
      <c r="M83" s="850"/>
      <c r="N83" s="57"/>
    </row>
    <row r="84" spans="1:14">
      <c r="B84" s="95" t="s">
        <v>1057</v>
      </c>
      <c r="C84" s="96"/>
      <c r="D84" s="96"/>
      <c r="E84" s="96"/>
      <c r="F84" s="96"/>
      <c r="G84" s="96"/>
      <c r="H84" s="96"/>
      <c r="I84" s="93"/>
      <c r="J84" s="94"/>
      <c r="K84" s="313">
        <v>0.05</v>
      </c>
      <c r="L84" s="849">
        <f>N78*K84</f>
        <v>60.492683499999998</v>
      </c>
      <c r="M84" s="850"/>
      <c r="N84" s="57"/>
    </row>
    <row r="85" spans="1:14" ht="15.75" thickBot="1">
      <c r="B85" s="97" t="s">
        <v>1058</v>
      </c>
      <c r="C85" s="98"/>
      <c r="D85" s="98"/>
      <c r="E85" s="98"/>
      <c r="F85" s="98"/>
      <c r="G85" s="98"/>
      <c r="H85" s="98"/>
      <c r="I85" s="99"/>
      <c r="J85" s="100"/>
      <c r="K85" s="314">
        <v>0.05</v>
      </c>
      <c r="L85" s="851">
        <f>N78*K85</f>
        <v>60.492683499999998</v>
      </c>
      <c r="M85" s="852"/>
      <c r="N85" s="57"/>
    </row>
    <row r="86" spans="1:14" ht="15.75" thickBot="1">
      <c r="B86" s="815" t="s">
        <v>1037</v>
      </c>
      <c r="C86" s="816"/>
      <c r="D86" s="816"/>
      <c r="E86" s="816"/>
      <c r="F86" s="816"/>
      <c r="G86" s="816"/>
      <c r="H86" s="816"/>
      <c r="I86" s="816"/>
      <c r="J86" s="816"/>
      <c r="K86" s="816"/>
      <c r="L86" s="816"/>
      <c r="M86" s="817"/>
      <c r="N86" s="58">
        <f>L83+L84+L85</f>
        <v>362.95610099999999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1572.809771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400</v>
      </c>
      <c r="N36" s="281">
        <f>K36/M36</f>
        <v>200</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400</v>
      </c>
      <c r="N37" s="281">
        <f>K37/M37</f>
        <v>466.1</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39688</v>
      </c>
      <c r="L38" s="279"/>
      <c r="M38" s="280">
        <v>400</v>
      </c>
      <c r="N38" s="281">
        <f>K38/M38</f>
        <v>99.22</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76260</v>
      </c>
      <c r="L39" s="832">
        <v>400</v>
      </c>
      <c r="M39" s="833"/>
      <c r="N39" s="281">
        <f>K39/L39</f>
        <v>190.65</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0.95750625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956.92750625000008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1702</v>
      </c>
      <c r="N48" s="281">
        <f>K48*M48</f>
        <v>3114.6600000000003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69556</v>
      </c>
      <c r="N49" s="281">
        <f>K49*M49</f>
        <v>1321.5640000000001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4436.2240000000002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19">
        <f>VLOOKUP(A58,TRANSPORTE!A5:D117,4,FALSE)</f>
        <v>855</v>
      </c>
      <c r="M58" s="820"/>
      <c r="N58" s="296">
        <f>K58*L58</f>
        <v>16.245000000000001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16.245000000000001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308">
        <v>3200</v>
      </c>
      <c r="N70" s="404">
        <f>K70/M70</f>
        <v>63.833750000000002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95.750624999999999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5505.1471312499998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1101.0294262499999</v>
      </c>
      <c r="M82" s="850"/>
      <c r="N82" s="57"/>
    </row>
    <row r="83" spans="1:14">
      <c r="B83" s="95" t="s">
        <v>1057</v>
      </c>
      <c r="C83" s="96"/>
      <c r="D83" s="96"/>
      <c r="E83" s="96"/>
      <c r="F83" s="96"/>
      <c r="G83" s="96"/>
      <c r="H83" s="96"/>
      <c r="I83" s="93"/>
      <c r="J83" s="94"/>
      <c r="K83" s="313">
        <v>0.05</v>
      </c>
      <c r="L83" s="849">
        <f>N77*K83</f>
        <v>275.25735656249998</v>
      </c>
      <c r="M83" s="850"/>
      <c r="N83" s="57"/>
    </row>
    <row r="84" spans="1:14" ht="15.75" thickBot="1">
      <c r="B84" s="97" t="s">
        <v>1058</v>
      </c>
      <c r="C84" s="98"/>
      <c r="D84" s="98"/>
      <c r="E84" s="98"/>
      <c r="F84" s="98"/>
      <c r="G84" s="98"/>
      <c r="H84" s="98"/>
      <c r="I84" s="99"/>
      <c r="J84" s="100"/>
      <c r="K84" s="314">
        <v>0.05</v>
      </c>
      <c r="L84" s="851">
        <f>N77*K84</f>
        <v>275.25735656249998</v>
      </c>
      <c r="M84" s="852"/>
      <c r="N84" s="57"/>
    </row>
    <row r="85" spans="1:14" ht="15.75" thickBot="1">
      <c r="B85" s="815" t="s">
        <v>1037</v>
      </c>
      <c r="C85" s="816"/>
      <c r="D85" s="816"/>
      <c r="E85" s="816"/>
      <c r="F85" s="816"/>
      <c r="G85" s="816"/>
      <c r="H85" s="816"/>
      <c r="I85" s="816"/>
      <c r="J85" s="816"/>
      <c r="K85" s="816"/>
      <c r="L85" s="816"/>
      <c r="M85" s="817"/>
      <c r="N85" s="58">
        <f>L82+L83+L84</f>
        <v>1651.544139375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7156.6912706249996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400</v>
      </c>
      <c r="N36" s="281">
        <f>K36/M36</f>
        <v>200</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400</v>
      </c>
      <c r="N37" s="281">
        <f>K37/M37</f>
        <v>466.1</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39688</v>
      </c>
      <c r="L38" s="279"/>
      <c r="M38" s="280">
        <v>400</v>
      </c>
      <c r="N38" s="281">
        <f>K38/M38</f>
        <v>99.22</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76260</v>
      </c>
      <c r="L39" s="832">
        <v>400</v>
      </c>
      <c r="M39" s="833"/>
      <c r="N39" s="281">
        <f>K39/L39</f>
        <v>190.65</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0.95750625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956.92750625000008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1702</v>
      </c>
      <c r="N48" s="281">
        <f>K48*M48</f>
        <v>2553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69556</v>
      </c>
      <c r="N49" s="281">
        <f>K49*M49</f>
        <v>904.22799999999995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3457.2280000000001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19">
        <f>VLOOKUP(A58,TRANSPORTE!A5:D117,4,FALSE)</f>
        <v>855</v>
      </c>
      <c r="M58" s="820"/>
      <c r="N58" s="296">
        <f>K58*L58</f>
        <v>11.115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11.115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308">
        <v>3200</v>
      </c>
      <c r="N70" s="404">
        <f>K70/M70</f>
        <v>63.833750000000002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95.750624999999999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4521.0211312499996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904.20422624999992</v>
      </c>
      <c r="M83" s="850"/>
      <c r="N83" s="57"/>
    </row>
    <row r="84" spans="1:14">
      <c r="B84" s="95" t="s">
        <v>1057</v>
      </c>
      <c r="C84" s="96"/>
      <c r="D84" s="96"/>
      <c r="E84" s="96"/>
      <c r="F84" s="96"/>
      <c r="G84" s="96"/>
      <c r="H84" s="96"/>
      <c r="I84" s="93"/>
      <c r="J84" s="94"/>
      <c r="K84" s="313">
        <v>0.05</v>
      </c>
      <c r="L84" s="849">
        <f>N78*K84</f>
        <v>226.05105656249998</v>
      </c>
      <c r="M84" s="850"/>
      <c r="N84" s="57"/>
    </row>
    <row r="85" spans="1:14" ht="15.75" thickBot="1">
      <c r="B85" s="97" t="s">
        <v>1058</v>
      </c>
      <c r="C85" s="98"/>
      <c r="D85" s="98"/>
      <c r="E85" s="98"/>
      <c r="F85" s="98"/>
      <c r="G85" s="98"/>
      <c r="H85" s="98"/>
      <c r="I85" s="99"/>
      <c r="J85" s="100"/>
      <c r="K85" s="314">
        <v>0.05</v>
      </c>
      <c r="L85" s="851">
        <f>N78*K85</f>
        <v>226.05105656249998</v>
      </c>
      <c r="M85" s="852"/>
      <c r="N85" s="57"/>
    </row>
    <row r="86" spans="1:14" ht="15.75" thickBot="1">
      <c r="B86" s="815" t="s">
        <v>1037</v>
      </c>
      <c r="C86" s="816"/>
      <c r="D86" s="816"/>
      <c r="E86" s="816"/>
      <c r="F86" s="816"/>
      <c r="G86" s="816"/>
      <c r="H86" s="816"/>
      <c r="I86" s="816"/>
      <c r="J86" s="816"/>
      <c r="K86" s="816"/>
      <c r="L86" s="816"/>
      <c r="M86" s="817"/>
      <c r="N86" s="58">
        <f>L83+L84+L85</f>
        <v>1356.3063393749999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5877.3274706249995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400</v>
      </c>
      <c r="N36" s="281">
        <f>K36/M36</f>
        <v>200</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400</v>
      </c>
      <c r="N37" s="281">
        <f>K37/M37</f>
        <v>466.1</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39688</v>
      </c>
      <c r="L38" s="279"/>
      <c r="M38" s="280">
        <v>400</v>
      </c>
      <c r="N38" s="281">
        <f>K38/M38</f>
        <v>99.22</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76260</v>
      </c>
      <c r="L39" s="832">
        <v>400</v>
      </c>
      <c r="M39" s="833"/>
      <c r="N39" s="281">
        <f>K39/L39</f>
        <v>190.65</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0.95750625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956.92750625000008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1702</v>
      </c>
      <c r="N48" s="281">
        <f>K48*M48</f>
        <v>3114.6600000000003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69556</v>
      </c>
      <c r="N49" s="281">
        <f>K49*M49</f>
        <v>1321.5640000000001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4436.2240000000002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19">
        <f>VLOOKUP(A58,TRANSPORTE!A5:D117,4,FALSE)</f>
        <v>855</v>
      </c>
      <c r="M58" s="820"/>
      <c r="N58" s="296">
        <f>K58*L58</f>
        <v>16.245000000000001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16.245000000000001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75">
        <v>3200</v>
      </c>
      <c r="N69" s="404">
        <f>K69/M69</f>
        <v>31.916875000000001</v>
      </c>
      <c r="O69" s="112"/>
    </row>
    <row r="70" spans="1:15">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476">
        <v>3200</v>
      </c>
      <c r="N70" s="404">
        <f>K70/M70</f>
        <v>63.833750000000002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SUM(N69:N75)</f>
        <v>95.750624999999999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5505.1471312499998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1101.0294262499999</v>
      </c>
      <c r="M83" s="850"/>
      <c r="N83" s="57"/>
    </row>
    <row r="84" spans="1:14">
      <c r="B84" s="95" t="s">
        <v>1057</v>
      </c>
      <c r="C84" s="96"/>
      <c r="D84" s="96"/>
      <c r="E84" s="96"/>
      <c r="F84" s="96"/>
      <c r="G84" s="96"/>
      <c r="H84" s="96"/>
      <c r="I84" s="93"/>
      <c r="J84" s="94"/>
      <c r="K84" s="313">
        <v>0.05</v>
      </c>
      <c r="L84" s="849">
        <f>N78*K84</f>
        <v>275.25735656249998</v>
      </c>
      <c r="M84" s="850"/>
      <c r="N84" s="57"/>
    </row>
    <row r="85" spans="1:14" ht="15.75" thickBot="1">
      <c r="B85" s="97" t="s">
        <v>1058</v>
      </c>
      <c r="C85" s="98"/>
      <c r="D85" s="98"/>
      <c r="E85" s="98"/>
      <c r="F85" s="98"/>
      <c r="G85" s="98"/>
      <c r="H85" s="98"/>
      <c r="I85" s="99"/>
      <c r="J85" s="100"/>
      <c r="K85" s="314">
        <v>0.05</v>
      </c>
      <c r="L85" s="851">
        <f>N78*K85</f>
        <v>275.25735656249998</v>
      </c>
      <c r="M85" s="852"/>
      <c r="N85" s="57"/>
    </row>
    <row r="86" spans="1:14" ht="15.75" thickBot="1">
      <c r="B86" s="815" t="s">
        <v>1037</v>
      </c>
      <c r="C86" s="816"/>
      <c r="D86" s="816"/>
      <c r="E86" s="816"/>
      <c r="F86" s="816"/>
      <c r="G86" s="816"/>
      <c r="H86" s="816"/>
      <c r="I86" s="816"/>
      <c r="J86" s="816"/>
      <c r="K86" s="816"/>
      <c r="L86" s="816"/>
      <c r="M86" s="817"/>
      <c r="N86" s="58">
        <f>L83+L84+L85</f>
        <v>1651.544139375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7156.6912706249996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400</v>
      </c>
      <c r="N36" s="281">
        <f>K36/M36</f>
        <v>200</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400</v>
      </c>
      <c r="N37" s="281">
        <f>K37/M37</f>
        <v>466.1</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39688</v>
      </c>
      <c r="L38" s="279"/>
      <c r="M38" s="280">
        <v>400</v>
      </c>
      <c r="N38" s="281">
        <f>K38/M38</f>
        <v>99.22</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76260</v>
      </c>
      <c r="L39" s="832">
        <v>400</v>
      </c>
      <c r="M39" s="833"/>
      <c r="N39" s="281">
        <f>K39/L39</f>
        <v>190.65</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0.95750625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956.92750625000008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69556</v>
      </c>
      <c r="N48" s="281">
        <f>K48*M48</f>
        <v>904.22799999999995</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1702</v>
      </c>
      <c r="N49" s="281">
        <f>K49*M49</f>
        <v>2553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3457.2280000000001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19">
        <f>VLOOKUP(A58,TRANSPORTE!A5:D117,4,FALSE)</f>
        <v>855</v>
      </c>
      <c r="M58" s="820"/>
      <c r="N58" s="296">
        <f>K58*L58</f>
        <v>11.115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11.115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304">
        <v>3200</v>
      </c>
      <c r="N70" s="404">
        <f>K70/M70</f>
        <v>63.833750000000002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95.750624999999999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4521.0211312499996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904.20422624999992</v>
      </c>
      <c r="M83" s="850"/>
      <c r="N83" s="57"/>
    </row>
    <row r="84" spans="1:14">
      <c r="B84" s="95" t="s">
        <v>1057</v>
      </c>
      <c r="C84" s="96"/>
      <c r="D84" s="96"/>
      <c r="E84" s="96"/>
      <c r="F84" s="96"/>
      <c r="G84" s="96"/>
      <c r="H84" s="96"/>
      <c r="I84" s="93"/>
      <c r="J84" s="94"/>
      <c r="K84" s="313">
        <v>0.05</v>
      </c>
      <c r="L84" s="849">
        <f>N78*K84</f>
        <v>226.05105656249998</v>
      </c>
      <c r="M84" s="850"/>
      <c r="N84" s="57"/>
    </row>
    <row r="85" spans="1:14" ht="15.75" thickBot="1">
      <c r="B85" s="97" t="s">
        <v>1058</v>
      </c>
      <c r="C85" s="98"/>
      <c r="D85" s="98"/>
      <c r="E85" s="98"/>
      <c r="F85" s="98"/>
      <c r="G85" s="98"/>
      <c r="H85" s="98"/>
      <c r="I85" s="99"/>
      <c r="J85" s="100"/>
      <c r="K85" s="314">
        <v>0.05</v>
      </c>
      <c r="L85" s="851">
        <f>N78*K85</f>
        <v>226.05105656249998</v>
      </c>
      <c r="M85" s="852"/>
      <c r="N85" s="57"/>
    </row>
    <row r="86" spans="1:14" ht="15.75" thickBot="1">
      <c r="B86" s="815" t="s">
        <v>1037</v>
      </c>
      <c r="C86" s="816"/>
      <c r="D86" s="816"/>
      <c r="E86" s="816"/>
      <c r="F86" s="816"/>
      <c r="G86" s="816"/>
      <c r="H86" s="816"/>
      <c r="I86" s="816"/>
      <c r="J86" s="816"/>
      <c r="K86" s="816"/>
      <c r="L86" s="816"/>
      <c r="M86" s="817"/>
      <c r="N86" s="58">
        <f>L83+L84+L85</f>
        <v>1356.3063393749999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5877.3274706249995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92">
        <v>275</v>
      </c>
      <c r="N36" s="281">
        <f>K36/M36</f>
        <v>290.90909090909093</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92">
        <f>M36</f>
        <v>275</v>
      </c>
      <c r="N37" s="281">
        <f>K37/M37</f>
        <v>677.9636363636364</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39688</v>
      </c>
      <c r="L38" s="279"/>
      <c r="M38" s="292">
        <v>275</v>
      </c>
      <c r="N38" s="281">
        <f>K38/M38</f>
        <v>144.32</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76260</v>
      </c>
      <c r="L39" s="943">
        <v>275</v>
      </c>
      <c r="M39" s="944"/>
      <c r="N39" s="281">
        <f>K39/L39</f>
        <v>277.30909090909091</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1.3927363636363634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1391.8945545454546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69556</v>
      </c>
      <c r="N48" s="281">
        <f>K48*M48</f>
        <v>1738.9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69556</v>
      </c>
      <c r="N49" s="281">
        <f>K49*M49</f>
        <v>904.22799999999995</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1702</v>
      </c>
      <c r="N50" s="281">
        <f>K50*M50</f>
        <v>7216.4800000000005</v>
      </c>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9859.6080000000002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19">
        <f>VLOOKUP(A58,TRANSPORTE!A5:D117,4,FALSE)</f>
        <v>855</v>
      </c>
      <c r="M58" s="820"/>
      <c r="N58" s="296">
        <f>K58*L58</f>
        <v>32.49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32.49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13">
        <v>2200</v>
      </c>
      <c r="N69" s="404">
        <f>K69/M69</f>
        <v>46.424545454545452</v>
      </c>
      <c r="O69" s="112"/>
    </row>
    <row r="70" spans="1:15">
      <c r="A70" t="s">
        <v>11</v>
      </c>
      <c r="B70" s="55" t="str">
        <f>VLOOKUP(A70,'MANO DE OBRA'!A8:D69,3,FALSE)</f>
        <v>Obrero (4)</v>
      </c>
      <c r="C70" s="53"/>
      <c r="D70" s="53"/>
      <c r="E70" s="53"/>
      <c r="F70" s="53"/>
      <c r="G70" s="53"/>
      <c r="H70" s="53"/>
      <c r="I70" s="301">
        <f>K70/J70*100</f>
        <v>110415.13513513515</v>
      </c>
      <c r="J70" s="302">
        <v>185</v>
      </c>
      <c r="K70" s="303">
        <f>VLOOKUP(A70,'MANO DE OBRA'!A8:D100,4,FALSE)</f>
        <v>204268</v>
      </c>
      <c r="L70" s="56"/>
      <c r="M70" s="414">
        <v>2200</v>
      </c>
      <c r="N70" s="404">
        <f>K70/M70</f>
        <v>92.849090909090904</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SUM(N69:N75)</f>
        <v>139.27363636363634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11423.266190909091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2284.6532381818183</v>
      </c>
      <c r="M83" s="850"/>
      <c r="N83" s="57"/>
    </row>
    <row r="84" spans="1:14">
      <c r="B84" s="95" t="s">
        <v>1057</v>
      </c>
      <c r="C84" s="96"/>
      <c r="D84" s="96"/>
      <c r="E84" s="96"/>
      <c r="F84" s="96"/>
      <c r="G84" s="96"/>
      <c r="H84" s="96"/>
      <c r="I84" s="93"/>
      <c r="J84" s="94"/>
      <c r="K84" s="313">
        <v>0.05</v>
      </c>
      <c r="L84" s="849">
        <f>N78*K84</f>
        <v>571.16330954545458</v>
      </c>
      <c r="M84" s="850"/>
      <c r="N84" s="57"/>
    </row>
    <row r="85" spans="1:14" ht="15.75" thickBot="1">
      <c r="B85" s="97" t="s">
        <v>1058</v>
      </c>
      <c r="C85" s="98"/>
      <c r="D85" s="98"/>
      <c r="E85" s="98"/>
      <c r="F85" s="98"/>
      <c r="G85" s="98"/>
      <c r="H85" s="98"/>
      <c r="I85" s="99"/>
      <c r="J85" s="100"/>
      <c r="K85" s="314">
        <v>0.05</v>
      </c>
      <c r="L85" s="851">
        <f>N78*K85</f>
        <v>571.16330954545458</v>
      </c>
      <c r="M85" s="852"/>
      <c r="N85" s="57"/>
    </row>
    <row r="86" spans="1:14" ht="15.75" thickBot="1">
      <c r="B86" s="815" t="s">
        <v>1037</v>
      </c>
      <c r="C86" s="816"/>
      <c r="D86" s="816"/>
      <c r="E86" s="816"/>
      <c r="F86" s="816"/>
      <c r="G86" s="816"/>
      <c r="H86" s="816"/>
      <c r="I86" s="816"/>
      <c r="J86" s="816"/>
      <c r="K86" s="816"/>
      <c r="L86" s="816"/>
      <c r="M86" s="817"/>
      <c r="N86" s="58">
        <f>L83+L84+L85</f>
        <v>3426.9798572727273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14850.246048181818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92">
        <v>275</v>
      </c>
      <c r="N36" s="281">
        <f>K36/M36</f>
        <v>290.90909090909093</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92">
        <v>275</v>
      </c>
      <c r="N37" s="281">
        <f>K37/M37</f>
        <v>677.9636363636364</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39688</v>
      </c>
      <c r="L38" s="279"/>
      <c r="M38" s="292">
        <v>275</v>
      </c>
      <c r="N38" s="281">
        <f>K38/M38</f>
        <v>144.32</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76260</v>
      </c>
      <c r="L39" s="943">
        <v>275</v>
      </c>
      <c r="M39" s="944"/>
      <c r="N39" s="281">
        <f>K39/L39</f>
        <v>277.30909090909091</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1.3927363636363634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1391.8945545454546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69556</v>
      </c>
      <c r="N48" s="281">
        <f>K48*M48</f>
        <v>1321.5640000000001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69556</v>
      </c>
      <c r="N49" s="281">
        <f>K49*M49</f>
        <v>695.56000000000006</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1702</v>
      </c>
      <c r="N50" s="281">
        <f>K50*M50</f>
        <v>5514.4800000000005</v>
      </c>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7531.6040000000012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19">
        <f>VLOOKUP(A58,TRANSPORTE!A5:D117,4,FALSE)</f>
        <v>855</v>
      </c>
      <c r="M58" s="820"/>
      <c r="N58" s="296">
        <f>K58*L58</f>
        <v>24.795000000000002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24.795000000000002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2200</v>
      </c>
      <c r="N69" s="404">
        <f>K69/M69</f>
        <v>92.849090909090904</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15">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139.27363636363634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9087.5671909090925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1817.5134381818186</v>
      </c>
      <c r="M83" s="850"/>
      <c r="N83" s="57"/>
    </row>
    <row r="84" spans="1:14">
      <c r="B84" s="95" t="s">
        <v>1057</v>
      </c>
      <c r="C84" s="96"/>
      <c r="D84" s="96"/>
      <c r="E84" s="96"/>
      <c r="F84" s="96"/>
      <c r="G84" s="96"/>
      <c r="H84" s="96"/>
      <c r="I84" s="93"/>
      <c r="J84" s="94"/>
      <c r="K84" s="313">
        <v>0.05</v>
      </c>
      <c r="L84" s="849">
        <f>N78*K84</f>
        <v>454.37835954545466</v>
      </c>
      <c r="M84" s="850"/>
      <c r="N84" s="57"/>
    </row>
    <row r="85" spans="1:14" ht="15.75" thickBot="1">
      <c r="B85" s="97" t="s">
        <v>1058</v>
      </c>
      <c r="C85" s="98"/>
      <c r="D85" s="98"/>
      <c r="E85" s="98"/>
      <c r="F85" s="98"/>
      <c r="G85" s="98"/>
      <c r="H85" s="98"/>
      <c r="I85" s="99"/>
      <c r="J85" s="100"/>
      <c r="K85" s="314">
        <v>0.05</v>
      </c>
      <c r="L85" s="851">
        <f>N78*K85</f>
        <v>454.37835954545466</v>
      </c>
      <c r="M85" s="852"/>
      <c r="N85" s="57"/>
    </row>
    <row r="86" spans="1:14" ht="15.75" thickBot="1">
      <c r="B86" s="815" t="s">
        <v>1037</v>
      </c>
      <c r="C86" s="816"/>
      <c r="D86" s="816"/>
      <c r="E86" s="816"/>
      <c r="F86" s="816"/>
      <c r="G86" s="816"/>
      <c r="H86" s="816"/>
      <c r="I86" s="816"/>
      <c r="J86" s="816"/>
      <c r="K86" s="816"/>
      <c r="L86" s="816"/>
      <c r="M86" s="817"/>
      <c r="N86" s="58">
        <f>L83+L84+L85</f>
        <v>2726.2701572727278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11813.83734818182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275</v>
      </c>
      <c r="N36" s="281">
        <f>K36/M36</f>
        <v>290.90909090909093</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275</v>
      </c>
      <c r="N37" s="281">
        <f>K37/M37</f>
        <v>677.9636363636364</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39688</v>
      </c>
      <c r="L38" s="279"/>
      <c r="M38" s="280">
        <v>275</v>
      </c>
      <c r="N38" s="281">
        <f>K38/M38</f>
        <v>144.32</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76260</v>
      </c>
      <c r="L39" s="832">
        <v>275</v>
      </c>
      <c r="M39" s="833"/>
      <c r="N39" s="281">
        <f>K39/L39</f>
        <v>277.30909090909091</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1.3927363636363634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1391.8945545454546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69556</v>
      </c>
      <c r="N48" s="281">
        <f>K48*M48</f>
        <v>1738.9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69556</v>
      </c>
      <c r="N49" s="281">
        <f>K49*M49</f>
        <v>904.22799999999995</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2042</v>
      </c>
      <c r="N50" s="281">
        <f>K50*M50</f>
        <v>8658.08</v>
      </c>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11301.208000000001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19">
        <f>VLOOKUP(A58,TRANSPORTE!A5:D117,4,FALSE)</f>
        <v>855</v>
      </c>
      <c r="M58" s="820"/>
      <c r="N58" s="296">
        <f>K58*L58</f>
        <v>32.49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32.49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2200</v>
      </c>
      <c r="N69" s="404">
        <f>K69/M69</f>
        <v>92.849090909090904</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139.27363636363634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12864.866190909092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2572.9732381818185</v>
      </c>
      <c r="M83" s="850"/>
      <c r="N83" s="57"/>
    </row>
    <row r="84" spans="1:14">
      <c r="B84" s="95" t="s">
        <v>1057</v>
      </c>
      <c r="C84" s="96"/>
      <c r="D84" s="96"/>
      <c r="E84" s="96"/>
      <c r="F84" s="96"/>
      <c r="G84" s="96"/>
      <c r="H84" s="96"/>
      <c r="I84" s="93"/>
      <c r="J84" s="94"/>
      <c r="K84" s="313">
        <v>0.05</v>
      </c>
      <c r="L84" s="849">
        <f>N78*K84</f>
        <v>643.24330954545462</v>
      </c>
      <c r="M84" s="850"/>
      <c r="N84" s="57"/>
    </row>
    <row r="85" spans="1:14" ht="15.75" thickBot="1">
      <c r="B85" s="97" t="s">
        <v>1058</v>
      </c>
      <c r="C85" s="98"/>
      <c r="D85" s="98"/>
      <c r="E85" s="98"/>
      <c r="F85" s="98"/>
      <c r="G85" s="98"/>
      <c r="H85" s="98"/>
      <c r="I85" s="99"/>
      <c r="J85" s="100"/>
      <c r="K85" s="314">
        <v>0.05</v>
      </c>
      <c r="L85" s="851">
        <f>N78*K85</f>
        <v>643.24330954545462</v>
      </c>
      <c r="M85" s="852"/>
      <c r="N85" s="57"/>
    </row>
    <row r="86" spans="1:14" ht="15.75" thickBot="1">
      <c r="B86" s="815" t="s">
        <v>1037</v>
      </c>
      <c r="C86" s="816"/>
      <c r="D86" s="816"/>
      <c r="E86" s="816"/>
      <c r="F86" s="816"/>
      <c r="G86" s="816"/>
      <c r="H86" s="816"/>
      <c r="I86" s="816"/>
      <c r="J86" s="816"/>
      <c r="K86" s="816"/>
      <c r="L86" s="816"/>
      <c r="M86" s="817"/>
      <c r="N86" s="58">
        <f>L83+L84+L85</f>
        <v>3859.4598572727273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16724.326048181818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275</v>
      </c>
      <c r="N36" s="281">
        <f>K36/M36</f>
        <v>290.90909090909093</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275</v>
      </c>
      <c r="N37" s="281">
        <f>K37/M37</f>
        <v>677.9636363636364</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39688</v>
      </c>
      <c r="L38" s="279"/>
      <c r="M38" s="280">
        <v>275</v>
      </c>
      <c r="N38" s="281">
        <f>K38/M38</f>
        <v>144.32</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76260</v>
      </c>
      <c r="L39" s="832">
        <v>275</v>
      </c>
      <c r="M39" s="833"/>
      <c r="N39" s="281">
        <f>K39/L39</f>
        <v>277.30909090909091</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1.3927363636363634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1391.8945545454546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69556</v>
      </c>
      <c r="N48" s="281">
        <f>K48*M48</f>
        <v>1321.5640000000001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69556</v>
      </c>
      <c r="N49" s="281">
        <f>K49*M49</f>
        <v>695.56000000000006</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2042</v>
      </c>
      <c r="N50" s="281">
        <f>K50*M50</f>
        <v>6616.0800000000008</v>
      </c>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8633.2040000000015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19">
        <f>VLOOKUP(A58,TRANSPORTE!A5:D117,4,FALSE)</f>
        <v>855</v>
      </c>
      <c r="M58" s="820"/>
      <c r="N58" s="296">
        <f>K58*L58</f>
        <v>24.795000000000002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24.795000000000002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2200</v>
      </c>
      <c r="N69" s="404">
        <f>K69/M69</f>
        <v>92.849090909090904</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139.27363636363634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10189.167190909093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2037.8334381818186</v>
      </c>
      <c r="M83" s="850"/>
      <c r="N83" s="57"/>
    </row>
    <row r="84" spans="1:14">
      <c r="B84" s="95" t="s">
        <v>1057</v>
      </c>
      <c r="C84" s="96"/>
      <c r="D84" s="96"/>
      <c r="E84" s="96"/>
      <c r="F84" s="96"/>
      <c r="G84" s="96"/>
      <c r="H84" s="96"/>
      <c r="I84" s="93"/>
      <c r="J84" s="94"/>
      <c r="K84" s="313">
        <v>0.05</v>
      </c>
      <c r="L84" s="849">
        <f>N78*K84</f>
        <v>509.45835954545464</v>
      </c>
      <c r="M84" s="850"/>
      <c r="N84" s="57"/>
    </row>
    <row r="85" spans="1:14" ht="15.75" thickBot="1">
      <c r="B85" s="97" t="s">
        <v>1058</v>
      </c>
      <c r="C85" s="98"/>
      <c r="D85" s="98"/>
      <c r="E85" s="98"/>
      <c r="F85" s="98"/>
      <c r="G85" s="98"/>
      <c r="H85" s="98"/>
      <c r="I85" s="99"/>
      <c r="J85" s="100"/>
      <c r="K85" s="314">
        <v>0.05</v>
      </c>
      <c r="L85" s="851">
        <f>N78*K85</f>
        <v>509.45835954545464</v>
      </c>
      <c r="M85" s="852"/>
      <c r="N85" s="57"/>
    </row>
    <row r="86" spans="1:14" ht="15.75" thickBot="1">
      <c r="B86" s="815" t="s">
        <v>1037</v>
      </c>
      <c r="C86" s="816"/>
      <c r="D86" s="816"/>
      <c r="E86" s="816"/>
      <c r="F86" s="816"/>
      <c r="G86" s="816"/>
      <c r="H86" s="816"/>
      <c r="I86" s="816"/>
      <c r="J86" s="816"/>
      <c r="K86" s="816"/>
      <c r="L86" s="816"/>
      <c r="M86" s="817"/>
      <c r="N86" s="58">
        <f>L83+L84+L85</f>
        <v>3056.7501572727278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13245.917348181822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418</v>
      </c>
      <c r="N36" s="281">
        <f>K36/M36</f>
        <v>191.38755980861245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418</v>
      </c>
      <c r="N37" s="281">
        <f>K37/M37</f>
        <v>446.02870813397129</v>
      </c>
    </row>
    <row r="38" spans="1:14">
      <c r="A38" t="s">
        <v>225</v>
      </c>
      <c r="B38" s="828" t="str">
        <f>VLOOKUP(A38,EQUIPOS!A8:D154,3,FALSE)</f>
        <v>Esparcidor de gravilla, Ancho de esparcimiento 3100mm, Velocidad de trabajo 10—20km2/h</v>
      </c>
      <c r="C38" s="829"/>
      <c r="D38" s="829"/>
      <c r="E38" s="829"/>
      <c r="F38" s="829"/>
      <c r="G38" s="829"/>
      <c r="H38" s="830"/>
      <c r="I38" s="276"/>
      <c r="J38" s="277"/>
      <c r="K38" s="278">
        <f>VLOOKUP(A38,EQUIPOS!A8:D165,4,FALSE)</f>
        <v>76260</v>
      </c>
      <c r="L38" s="279"/>
      <c r="M38" s="280">
        <v>418</v>
      </c>
      <c r="N38" s="281">
        <f>K38/M38</f>
        <v>182.44019138755982</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0.91627392344497605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820.77273325358863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55919</v>
      </c>
      <c r="N48" s="281">
        <f>K48*M48</f>
        <v>559.19000000000005</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1702</v>
      </c>
      <c r="N49" s="281">
        <f>K49*M49</f>
        <v>2127.5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2686.69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19">
        <f>VLOOKUP(A58,TRANSPORTE!A5:D117,4,FALSE)</f>
        <v>855</v>
      </c>
      <c r="M58" s="820"/>
      <c r="N58" s="296">
        <f>K58*L58</f>
        <v>8.5500000000000007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8.5500000000000007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3344</v>
      </c>
      <c r="N69" s="404">
        <f>K69/M69</f>
        <v>61.084928229665074</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91.627392344497608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3607.6401255980868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721.52802511961738</v>
      </c>
      <c r="M83" s="850"/>
      <c r="N83" s="57"/>
    </row>
    <row r="84" spans="1:14">
      <c r="B84" s="95" t="s">
        <v>1057</v>
      </c>
      <c r="C84" s="96"/>
      <c r="D84" s="96"/>
      <c r="E84" s="96"/>
      <c r="F84" s="96"/>
      <c r="G84" s="96"/>
      <c r="H84" s="96"/>
      <c r="I84" s="93"/>
      <c r="J84" s="94"/>
      <c r="K84" s="313">
        <v>0.05</v>
      </c>
      <c r="L84" s="849">
        <f>N78*K84</f>
        <v>180.38200627990435</v>
      </c>
      <c r="M84" s="850"/>
      <c r="N84" s="57"/>
    </row>
    <row r="85" spans="1:14" ht="15.75" thickBot="1">
      <c r="B85" s="97" t="s">
        <v>1058</v>
      </c>
      <c r="C85" s="98"/>
      <c r="D85" s="98"/>
      <c r="E85" s="98"/>
      <c r="F85" s="98"/>
      <c r="G85" s="98"/>
      <c r="H85" s="98"/>
      <c r="I85" s="99"/>
      <c r="J85" s="100"/>
      <c r="K85" s="314">
        <v>0.05</v>
      </c>
      <c r="L85" s="851">
        <f>N78*K85</f>
        <v>180.38200627990435</v>
      </c>
      <c r="M85" s="852"/>
      <c r="N85" s="57"/>
    </row>
    <row r="86" spans="1:14" ht="15.75" thickBot="1">
      <c r="B86" s="815" t="s">
        <v>1037</v>
      </c>
      <c r="C86" s="816"/>
      <c r="D86" s="816"/>
      <c r="E86" s="816"/>
      <c r="F86" s="816"/>
      <c r="G86" s="816"/>
      <c r="H86" s="816"/>
      <c r="I86" s="816"/>
      <c r="J86" s="816"/>
      <c r="K86" s="816"/>
      <c r="L86" s="816"/>
      <c r="M86" s="817"/>
      <c r="N86" s="58">
        <f>L83+L84+L85</f>
        <v>1082.2920376794261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4689.9321632775127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80000</v>
      </c>
      <c r="L36" s="279"/>
      <c r="M36" s="280">
        <v>418</v>
      </c>
      <c r="N36" s="281">
        <f>K36/M36</f>
        <v>191.38755980861245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418</v>
      </c>
      <c r="N37" s="281">
        <f>K37/M37</f>
        <v>446.02870813397129</v>
      </c>
    </row>
    <row r="38" spans="1:14">
      <c r="A38" t="s">
        <v>225</v>
      </c>
      <c r="B38" s="828" t="str">
        <f>VLOOKUP(A38,EQUIPOS!A8:D154,3,FALSE)</f>
        <v>Esparcidor de gravilla, Ancho de esparcimiento 3100mm, Velocidad de trabajo 10—20km2/h</v>
      </c>
      <c r="C38" s="829"/>
      <c r="D38" s="829"/>
      <c r="E38" s="829"/>
      <c r="F38" s="829"/>
      <c r="G38" s="829"/>
      <c r="H38" s="830"/>
      <c r="I38" s="276"/>
      <c r="J38" s="277"/>
      <c r="K38" s="278">
        <f>VLOOKUP(A38,EQUIPOS!A8:D165,4,FALSE)</f>
        <v>76260</v>
      </c>
      <c r="L38" s="279"/>
      <c r="M38" s="280">
        <v>418</v>
      </c>
      <c r="N38" s="281">
        <f>K38/M38</f>
        <v>182.44019138755982</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0.91627392344497605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820.77273325358863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55919</v>
      </c>
      <c r="N48" s="281">
        <f>K48*M48</f>
        <v>559.19000000000005</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3500</v>
      </c>
      <c r="N49" s="281">
        <f>K49*M49</f>
        <v>4375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10"/>
      <c r="C52" s="811"/>
      <c r="D52" s="811"/>
      <c r="E52" s="811"/>
      <c r="F52" s="811"/>
      <c r="G52" s="811"/>
      <c r="H52" s="811"/>
      <c r="I52" s="812"/>
      <c r="J52" s="48"/>
      <c r="K52" s="50"/>
      <c r="L52" s="813"/>
      <c r="M52" s="814"/>
      <c r="N52" s="51"/>
    </row>
    <row r="53" spans="1:72" ht="15.75" thickBot="1">
      <c r="B53" s="815" t="s">
        <v>1037</v>
      </c>
      <c r="C53" s="816"/>
      <c r="D53" s="816"/>
      <c r="E53" s="816"/>
      <c r="F53" s="816"/>
      <c r="G53" s="816"/>
      <c r="H53" s="816"/>
      <c r="I53" s="816"/>
      <c r="J53" s="816"/>
      <c r="K53" s="816"/>
      <c r="L53" s="816"/>
      <c r="M53" s="817"/>
      <c r="N53" s="403">
        <f>SUM(N48:N52)</f>
        <v>4934.1900000000005</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818" t="s">
        <v>1045</v>
      </c>
      <c r="M57" s="791"/>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19">
        <f>VLOOKUP(A58,TRANSPORTE!A5:D117,4,FALSE)</f>
        <v>855</v>
      </c>
      <c r="M58" s="820"/>
      <c r="N58" s="296">
        <f>K58*L58</f>
        <v>8.5500000000000007</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04"/>
      <c r="M63" s="805"/>
      <c r="N63" s="133"/>
    </row>
    <row r="64" spans="1:72" ht="15.75" thickBot="1">
      <c r="B64" s="821" t="s">
        <v>1037</v>
      </c>
      <c r="C64" s="822"/>
      <c r="D64" s="822"/>
      <c r="E64" s="822"/>
      <c r="F64" s="822"/>
      <c r="G64" s="822"/>
      <c r="H64" s="822"/>
      <c r="I64" s="822"/>
      <c r="J64" s="822"/>
      <c r="K64" s="822"/>
      <c r="L64" s="822"/>
      <c r="M64" s="823"/>
      <c r="N64" s="110">
        <f>N58+N59+N60+N61+N62</f>
        <v>8.5500000000000007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3344</v>
      </c>
      <c r="N69" s="404">
        <f>K69/M69</f>
        <v>61.084928229665074</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91.627392344497608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5855.1401255980873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1171.0280251196175</v>
      </c>
      <c r="M83" s="850"/>
      <c r="N83" s="57"/>
    </row>
    <row r="84" spans="1:14">
      <c r="B84" s="95" t="s">
        <v>1057</v>
      </c>
      <c r="C84" s="96"/>
      <c r="D84" s="96"/>
      <c r="E84" s="96"/>
      <c r="F84" s="96"/>
      <c r="G84" s="96"/>
      <c r="H84" s="96"/>
      <c r="I84" s="93"/>
      <c r="J84" s="94"/>
      <c r="K84" s="313">
        <v>0.05</v>
      </c>
      <c r="L84" s="849">
        <f>N78*K84</f>
        <v>292.75700627990437</v>
      </c>
      <c r="M84" s="850"/>
      <c r="N84" s="57"/>
    </row>
    <row r="85" spans="1:14" ht="15.75" thickBot="1">
      <c r="B85" s="97" t="s">
        <v>1058</v>
      </c>
      <c r="C85" s="98"/>
      <c r="D85" s="98"/>
      <c r="E85" s="98"/>
      <c r="F85" s="98"/>
      <c r="G85" s="98"/>
      <c r="H85" s="98"/>
      <c r="I85" s="99"/>
      <c r="J85" s="100"/>
      <c r="K85" s="314">
        <v>0.05</v>
      </c>
      <c r="L85" s="851">
        <f>N78*K85</f>
        <v>292.75700627990437</v>
      </c>
      <c r="M85" s="852"/>
      <c r="N85" s="57"/>
    </row>
    <row r="86" spans="1:14" ht="15.75" thickBot="1">
      <c r="B86" s="815" t="s">
        <v>1037</v>
      </c>
      <c r="C86" s="816"/>
      <c r="D86" s="816"/>
      <c r="E86" s="816"/>
      <c r="F86" s="816"/>
      <c r="G86" s="816"/>
      <c r="H86" s="816"/>
      <c r="I86" s="816"/>
      <c r="J86" s="816"/>
      <c r="K86" s="816"/>
      <c r="L86" s="816"/>
      <c r="M86" s="817"/>
      <c r="N86" s="58">
        <f>L83+L84+L85</f>
        <v>1756.5420376794261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7611.6821632775136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178530</v>
      </c>
      <c r="L36" s="279"/>
      <c r="M36" s="280">
        <v>600</v>
      </c>
      <c r="N36" s="281">
        <f>K36/M36</f>
        <v>297.55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600</v>
      </c>
      <c r="N37" s="281">
        <f>K37/M37</f>
        <v>66.146666666666661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364.33500416666664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52018</v>
      </c>
      <c r="N48" s="281">
        <f>K48*M48</f>
        <v>650.22500000000002</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1702</v>
      </c>
      <c r="N49" s="281">
        <f>K49*M49</f>
        <v>2489.1750000000002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3139.4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19">
        <f>VLOOKUP(A58,TRANSPORTE!A5:D117,4,FALSE)</f>
        <v>855</v>
      </c>
      <c r="M58" s="820"/>
      <c r="N58" s="296">
        <f>K58*L58</f>
        <v>10.6875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10.6875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63.833749999999995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3578.2562541666666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715.65125083333339</v>
      </c>
      <c r="M83" s="850"/>
      <c r="N83" s="57"/>
    </row>
    <row r="84" spans="1:14">
      <c r="B84" s="95" t="s">
        <v>1057</v>
      </c>
      <c r="C84" s="96"/>
      <c r="D84" s="96"/>
      <c r="E84" s="96"/>
      <c r="F84" s="96"/>
      <c r="G84" s="96"/>
      <c r="H84" s="96"/>
      <c r="I84" s="93"/>
      <c r="J84" s="94"/>
      <c r="K84" s="313">
        <v>0.05</v>
      </c>
      <c r="L84" s="849">
        <f>N78*K84</f>
        <v>178.91281270833335</v>
      </c>
      <c r="M84" s="850"/>
      <c r="N84" s="57"/>
    </row>
    <row r="85" spans="1:14" ht="15.75" thickBot="1">
      <c r="B85" s="97" t="s">
        <v>1058</v>
      </c>
      <c r="C85" s="98"/>
      <c r="D85" s="98"/>
      <c r="E85" s="98"/>
      <c r="F85" s="98"/>
      <c r="G85" s="98"/>
      <c r="H85" s="98"/>
      <c r="I85" s="99"/>
      <c r="J85" s="100"/>
      <c r="K85" s="314">
        <v>0.05</v>
      </c>
      <c r="L85" s="851">
        <f>N78*K85</f>
        <v>178.91281270833335</v>
      </c>
      <c r="M85" s="852"/>
      <c r="N85" s="57"/>
    </row>
    <row r="86" spans="1:14" ht="15.75" thickBot="1">
      <c r="B86" s="815" t="s">
        <v>1037</v>
      </c>
      <c r="C86" s="816"/>
      <c r="D86" s="816"/>
      <c r="E86" s="816"/>
      <c r="F86" s="816"/>
      <c r="G86" s="816"/>
      <c r="H86" s="816"/>
      <c r="I86" s="816"/>
      <c r="J86" s="816"/>
      <c r="K86" s="816"/>
      <c r="L86" s="816"/>
      <c r="M86" s="817"/>
      <c r="N86" s="58">
        <f>L83+L84+L85</f>
        <v>1073.47687625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4651.7331304166664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178530</v>
      </c>
      <c r="L36" s="279"/>
      <c r="M36" s="280">
        <v>600</v>
      </c>
      <c r="N36" s="281">
        <f>K36/M36</f>
        <v>297.55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600</v>
      </c>
      <c r="N37" s="281">
        <f>K37/M37</f>
        <v>66.146666666666661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364.33500416666664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52146</v>
      </c>
      <c r="N48" s="281">
        <f>K48*M48</f>
        <v>495.387</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1702</v>
      </c>
      <c r="N49" s="281">
        <f>K49*M49</f>
        <v>2401.0965000000001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2896.4835000000003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19">
        <f>VLOOKUP(A58,TRANSPORTE!A5:D117,4,FALSE)</f>
        <v>855</v>
      </c>
      <c r="M58" s="820"/>
      <c r="N58" s="296">
        <f>K58*L58</f>
        <v>8.1225000000000005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8.1225000000000005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63.833749999999995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3332.7747541666668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666.55495083333335</v>
      </c>
      <c r="M83" s="850"/>
      <c r="N83" s="57"/>
    </row>
    <row r="84" spans="1:14">
      <c r="B84" s="95" t="s">
        <v>1057</v>
      </c>
      <c r="C84" s="96"/>
      <c r="D84" s="96"/>
      <c r="E84" s="96"/>
      <c r="F84" s="96"/>
      <c r="G84" s="96"/>
      <c r="H84" s="96"/>
      <c r="I84" s="93"/>
      <c r="J84" s="94"/>
      <c r="K84" s="313">
        <v>0.05</v>
      </c>
      <c r="L84" s="849">
        <f>N78*K84</f>
        <v>166.63873770833334</v>
      </c>
      <c r="M84" s="850"/>
      <c r="N84" s="57"/>
    </row>
    <row r="85" spans="1:14" ht="15.75" thickBot="1">
      <c r="B85" s="97" t="s">
        <v>1058</v>
      </c>
      <c r="C85" s="98"/>
      <c r="D85" s="98"/>
      <c r="E85" s="98"/>
      <c r="F85" s="98"/>
      <c r="G85" s="98"/>
      <c r="H85" s="98"/>
      <c r="I85" s="99"/>
      <c r="J85" s="100"/>
      <c r="K85" s="314">
        <v>0.05</v>
      </c>
      <c r="L85" s="851">
        <f>N78*K85</f>
        <v>166.63873770833334</v>
      </c>
      <c r="M85" s="852"/>
      <c r="N85" s="57"/>
    </row>
    <row r="86" spans="1:14" ht="15.75" thickBot="1">
      <c r="B86" s="815" t="s">
        <v>1037</v>
      </c>
      <c r="C86" s="816"/>
      <c r="D86" s="816"/>
      <c r="E86" s="816"/>
      <c r="F86" s="816"/>
      <c r="G86" s="816"/>
      <c r="H86" s="816"/>
      <c r="I86" s="816"/>
      <c r="J86" s="816"/>
      <c r="K86" s="816"/>
      <c r="L86" s="816"/>
      <c r="M86" s="817"/>
      <c r="N86" s="58">
        <f>L83+L84+L85</f>
        <v>999.83242625000003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4332.6071804166668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178530</v>
      </c>
      <c r="L36" s="279"/>
      <c r="M36" s="280">
        <v>600</v>
      </c>
      <c r="N36" s="281">
        <f>K36/M36</f>
        <v>297.55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600</v>
      </c>
      <c r="N37" s="281">
        <f>K37/M37</f>
        <v>66.146666666666661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364.33500416666664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52755</v>
      </c>
      <c r="N48" s="281">
        <f>K48*M48</f>
        <v>501.17250000000001</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1702</v>
      </c>
      <c r="N49" s="281">
        <f>K49*M49</f>
        <v>2910.42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3411.5925000000002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19">
        <f>VLOOKUP(A59,TRANSPORTE!A5:D117,4,FALSE)</f>
        <v>855</v>
      </c>
      <c r="M59" s="820"/>
      <c r="N59" s="296">
        <f>K59*L59</f>
        <v>8.1225000000000005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8.1225000000000005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304">
        <v>4800</v>
      </c>
      <c r="N70" s="404">
        <f>K70/M70</f>
        <v>42.555833333333332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4800</v>
      </c>
      <c r="N71" s="404">
        <f>K71/M71</f>
        <v>21.277916666666666</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63.833749999999995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3847.8837541666667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769.57675083333334</v>
      </c>
      <c r="M83" s="850"/>
      <c r="N83" s="57"/>
    </row>
    <row r="84" spans="1:14">
      <c r="B84" s="95" t="s">
        <v>1057</v>
      </c>
      <c r="C84" s="96"/>
      <c r="D84" s="96"/>
      <c r="E84" s="96"/>
      <c r="F84" s="96"/>
      <c r="G84" s="96"/>
      <c r="H84" s="96"/>
      <c r="I84" s="93"/>
      <c r="J84" s="94"/>
      <c r="K84" s="313">
        <v>0.05</v>
      </c>
      <c r="L84" s="849">
        <f>N78*K84</f>
        <v>192.39418770833333</v>
      </c>
      <c r="M84" s="850"/>
      <c r="N84" s="57"/>
    </row>
    <row r="85" spans="1:14" ht="15.75" thickBot="1">
      <c r="B85" s="97" t="s">
        <v>1058</v>
      </c>
      <c r="C85" s="98"/>
      <c r="D85" s="98"/>
      <c r="E85" s="98"/>
      <c r="F85" s="98"/>
      <c r="G85" s="98"/>
      <c r="H85" s="98"/>
      <c r="I85" s="99"/>
      <c r="J85" s="100"/>
      <c r="K85" s="314">
        <v>0.05</v>
      </c>
      <c r="L85" s="851">
        <f>N78*K85</f>
        <v>192.39418770833333</v>
      </c>
      <c r="M85" s="852"/>
      <c r="N85" s="57"/>
    </row>
    <row r="86" spans="1:14" ht="15.75" thickBot="1">
      <c r="B86" s="815" t="s">
        <v>1037</v>
      </c>
      <c r="C86" s="816"/>
      <c r="D86" s="816"/>
      <c r="E86" s="816"/>
      <c r="F86" s="816"/>
      <c r="G86" s="816"/>
      <c r="H86" s="816"/>
      <c r="I86" s="816"/>
      <c r="J86" s="816"/>
      <c r="K86" s="816"/>
      <c r="L86" s="816"/>
      <c r="M86" s="817"/>
      <c r="N86" s="58">
        <f>L83+L84+L85</f>
        <v>1154.36512625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5002.2488804166669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178530</v>
      </c>
      <c r="L36" s="279"/>
      <c r="M36" s="280">
        <v>600</v>
      </c>
      <c r="N36" s="281">
        <f>K36/M36</f>
        <v>297.55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600</v>
      </c>
      <c r="N37" s="281">
        <f>K37/M37</f>
        <v>66.146666666666661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364.33500416666664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52433</v>
      </c>
      <c r="N48" s="281">
        <f>K48*M48</f>
        <v>249.05674999999999</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1702</v>
      </c>
      <c r="N49" s="281">
        <f>K49*M49</f>
        <v>1819.0124999999998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2068.06925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19">
        <f>VLOOKUP(A58,TRANSPORTE!A5:D117,4,FALSE)</f>
        <v>855</v>
      </c>
      <c r="M58" s="820"/>
      <c r="N58" s="296">
        <f>K58*L58</f>
        <v>4.0612500000000002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4.0612500000000002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63.833749999999995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2500.2992541666667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500.05985083333337</v>
      </c>
      <c r="M83" s="850"/>
      <c r="N83" s="57"/>
    </row>
    <row r="84" spans="1:14">
      <c r="B84" s="95" t="s">
        <v>1057</v>
      </c>
      <c r="C84" s="96"/>
      <c r="D84" s="96"/>
      <c r="E84" s="96"/>
      <c r="F84" s="96"/>
      <c r="G84" s="96"/>
      <c r="H84" s="96"/>
      <c r="I84" s="93"/>
      <c r="J84" s="94"/>
      <c r="K84" s="313">
        <v>0.05</v>
      </c>
      <c r="L84" s="849">
        <f>N78*K84</f>
        <v>125.01496270833334</v>
      </c>
      <c r="M84" s="850"/>
      <c r="N84" s="57"/>
    </row>
    <row r="85" spans="1:14" ht="15.75" thickBot="1">
      <c r="B85" s="97" t="s">
        <v>1058</v>
      </c>
      <c r="C85" s="98"/>
      <c r="D85" s="98"/>
      <c r="E85" s="98"/>
      <c r="F85" s="98"/>
      <c r="G85" s="98"/>
      <c r="H85" s="98"/>
      <c r="I85" s="99"/>
      <c r="J85" s="100"/>
      <c r="K85" s="314">
        <v>0.05</v>
      </c>
      <c r="L85" s="851">
        <f>N78*K85</f>
        <v>125.01496270833334</v>
      </c>
      <c r="M85" s="852"/>
      <c r="N85" s="57"/>
    </row>
    <row r="86" spans="1:14" ht="15.75" thickBot="1">
      <c r="B86" s="815" t="s">
        <v>1037</v>
      </c>
      <c r="C86" s="816"/>
      <c r="D86" s="816"/>
      <c r="E86" s="816"/>
      <c r="F86" s="816"/>
      <c r="G86" s="816"/>
      <c r="H86" s="816"/>
      <c r="I86" s="816"/>
      <c r="J86" s="816"/>
      <c r="K86" s="816"/>
      <c r="L86" s="816"/>
      <c r="M86" s="817"/>
      <c r="N86" s="58">
        <f>L83+L84+L85</f>
        <v>750.08977625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3250.3890304166666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178530</v>
      </c>
      <c r="L36" s="279"/>
      <c r="M36" s="280">
        <v>600</v>
      </c>
      <c r="N36" s="281">
        <f>K36/M36</f>
        <v>297.55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600</v>
      </c>
      <c r="N37" s="281">
        <f>K37/M37</f>
        <v>66.146666666666661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364.33500416666664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52018</v>
      </c>
      <c r="N48" s="281">
        <f>K48*M48</f>
        <v>650.22500000000002</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4000</v>
      </c>
      <c r="N49" s="281">
        <f>K49*M49</f>
        <v>5850.0000000000009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6500.2250000000013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19">
        <f>VLOOKUP(A58,TRANSPORTE!A5:D117,4,FALSE)</f>
        <v>855</v>
      </c>
      <c r="M58" s="820"/>
      <c r="N58" s="296">
        <f>K58*L58</f>
        <v>10.6875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10.6875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SUM(N69:N75)</f>
        <v>63.833749999999995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6939.0812541666673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1387.8162508333335</v>
      </c>
      <c r="M83" s="850"/>
      <c r="N83" s="57"/>
    </row>
    <row r="84" spans="1:14">
      <c r="B84" s="95" t="s">
        <v>1057</v>
      </c>
      <c r="C84" s="96"/>
      <c r="D84" s="96"/>
      <c r="E84" s="96"/>
      <c r="F84" s="96"/>
      <c r="G84" s="96"/>
      <c r="H84" s="96"/>
      <c r="I84" s="93"/>
      <c r="J84" s="94"/>
      <c r="K84" s="313">
        <v>0.05</v>
      </c>
      <c r="L84" s="849">
        <f>N78*K84</f>
        <v>346.95406270833337</v>
      </c>
      <c r="M84" s="850"/>
      <c r="N84" s="57"/>
    </row>
    <row r="85" spans="1:14" ht="15.75" thickBot="1">
      <c r="B85" s="97" t="s">
        <v>1058</v>
      </c>
      <c r="C85" s="98"/>
      <c r="D85" s="98"/>
      <c r="E85" s="98"/>
      <c r="F85" s="98"/>
      <c r="G85" s="98"/>
      <c r="H85" s="98"/>
      <c r="I85" s="99"/>
      <c r="J85" s="100"/>
      <c r="K85" s="314">
        <v>0.05</v>
      </c>
      <c r="L85" s="851">
        <f>N78*K85</f>
        <v>346.95406270833337</v>
      </c>
      <c r="M85" s="852"/>
      <c r="N85" s="57"/>
    </row>
    <row r="86" spans="1:14" ht="15.75" thickBot="1">
      <c r="B86" s="815" t="s">
        <v>1037</v>
      </c>
      <c r="C86" s="816"/>
      <c r="D86" s="816"/>
      <c r="E86" s="816"/>
      <c r="F86" s="816"/>
      <c r="G86" s="816"/>
      <c r="H86" s="816"/>
      <c r="I86" s="816"/>
      <c r="J86" s="816"/>
      <c r="K86" s="816"/>
      <c r="L86" s="816"/>
      <c r="M86" s="817"/>
      <c r="N86" s="58">
        <f>L83+L84+L85</f>
        <v>2081.7243762500002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9020.8056304166676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178530</v>
      </c>
      <c r="L36" s="279"/>
      <c r="M36" s="280">
        <v>600</v>
      </c>
      <c r="N36" s="281">
        <f>K36/M36</f>
        <v>297.55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600</v>
      </c>
      <c r="N37" s="281">
        <f>K37/M37</f>
        <v>66.146666666666661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364.33500416666664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52146</v>
      </c>
      <c r="N48" s="281">
        <f>K48*M48</f>
        <v>495.387</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4000</v>
      </c>
      <c r="N49" s="281">
        <f>K49*M49</f>
        <v>5643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6138.3869999999997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19">
        <f>VLOOKUP(A58,TRANSPORTE!A5:D117,4,FALSE)</f>
        <v>855</v>
      </c>
      <c r="M58" s="820"/>
      <c r="N58" s="296">
        <f>K58*L58</f>
        <v>8.1225000000000005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8.1225000000000005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63.833749999999995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6574.6782541666662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1314.9356508333333</v>
      </c>
      <c r="M83" s="850"/>
      <c r="N83" s="57"/>
    </row>
    <row r="84" spans="1:14">
      <c r="B84" s="95" t="s">
        <v>1057</v>
      </c>
      <c r="C84" s="96"/>
      <c r="D84" s="96"/>
      <c r="E84" s="96"/>
      <c r="F84" s="96"/>
      <c r="G84" s="96"/>
      <c r="H84" s="96"/>
      <c r="I84" s="93"/>
      <c r="J84" s="94"/>
      <c r="K84" s="313">
        <v>0.05</v>
      </c>
      <c r="L84" s="849">
        <f>N78*K84</f>
        <v>328.73391270833332</v>
      </c>
      <c r="M84" s="850"/>
      <c r="N84" s="57"/>
    </row>
    <row r="85" spans="1:14" ht="15.75" thickBot="1">
      <c r="B85" s="97" t="s">
        <v>1058</v>
      </c>
      <c r="C85" s="98"/>
      <c r="D85" s="98"/>
      <c r="E85" s="98"/>
      <c r="F85" s="98"/>
      <c r="G85" s="98"/>
      <c r="H85" s="98"/>
      <c r="I85" s="99"/>
      <c r="J85" s="100"/>
      <c r="K85" s="314">
        <v>0.05</v>
      </c>
      <c r="L85" s="851">
        <f>N78*K85</f>
        <v>328.73391270833332</v>
      </c>
      <c r="M85" s="852"/>
      <c r="N85" s="57"/>
    </row>
    <row r="86" spans="1:14" ht="15.75" thickBot="1">
      <c r="B86" s="815" t="s">
        <v>1037</v>
      </c>
      <c r="C86" s="816"/>
      <c r="D86" s="816"/>
      <c r="E86" s="816"/>
      <c r="F86" s="816"/>
      <c r="G86" s="816"/>
      <c r="H86" s="816"/>
      <c r="I86" s="816"/>
      <c r="J86" s="816"/>
      <c r="K86" s="816"/>
      <c r="L86" s="816"/>
      <c r="M86" s="817"/>
      <c r="N86" s="58">
        <f>L83+L84+L85</f>
        <v>1972.4034762499998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8547.0817304166667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178530</v>
      </c>
      <c r="L36" s="279"/>
      <c r="M36" s="280">
        <v>600</v>
      </c>
      <c r="N36" s="281">
        <f>K36/M36</f>
        <v>297.55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600</v>
      </c>
      <c r="N37" s="281">
        <f>K37/M37</f>
        <v>66.146666666666661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364.33500416666664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52755</v>
      </c>
      <c r="N48" s="281">
        <f>K48*M48</f>
        <v>501.17250000000001</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4000</v>
      </c>
      <c r="N49" s="281">
        <f>K49*M49</f>
        <v>6840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7341.1724999999997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19">
        <f>VLOOKUP(A58,TRANSPORTE!A5:D117,4,FALSE)</f>
        <v>855</v>
      </c>
      <c r="M58" s="820"/>
      <c r="N58" s="296">
        <f>K58*L58</f>
        <v>8.1225000000000005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8.1225000000000005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SUM(N69:N75)</f>
        <v>63.833749999999995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7777.4637541666661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1555.4927508333333</v>
      </c>
      <c r="M83" s="850"/>
      <c r="N83" s="57"/>
    </row>
    <row r="84" spans="1:14">
      <c r="B84" s="95" t="s">
        <v>1057</v>
      </c>
      <c r="C84" s="96"/>
      <c r="D84" s="96"/>
      <c r="E84" s="96"/>
      <c r="F84" s="96"/>
      <c r="G84" s="96"/>
      <c r="H84" s="96"/>
      <c r="I84" s="93"/>
      <c r="J84" s="94"/>
      <c r="K84" s="313">
        <v>0.05</v>
      </c>
      <c r="L84" s="849">
        <f>N78*K84</f>
        <v>388.87318770833332</v>
      </c>
      <c r="M84" s="850"/>
      <c r="N84" s="57"/>
    </row>
    <row r="85" spans="1:14" ht="15.75" thickBot="1">
      <c r="B85" s="97" t="s">
        <v>1058</v>
      </c>
      <c r="C85" s="98"/>
      <c r="D85" s="98"/>
      <c r="E85" s="98"/>
      <c r="F85" s="98"/>
      <c r="G85" s="98"/>
      <c r="H85" s="98"/>
      <c r="I85" s="99"/>
      <c r="J85" s="100"/>
      <c r="K85" s="314">
        <v>0.05</v>
      </c>
      <c r="L85" s="851">
        <f>N78*K85</f>
        <v>388.87318770833332</v>
      </c>
      <c r="M85" s="852"/>
      <c r="N85" s="57"/>
    </row>
    <row r="86" spans="1:14" ht="15.75" thickBot="1">
      <c r="B86" s="815" t="s">
        <v>1037</v>
      </c>
      <c r="C86" s="816"/>
      <c r="D86" s="816"/>
      <c r="E86" s="816"/>
      <c r="F86" s="816"/>
      <c r="G86" s="816"/>
      <c r="H86" s="816"/>
      <c r="I86" s="816"/>
      <c r="J86" s="816"/>
      <c r="K86" s="816"/>
      <c r="L86" s="816"/>
      <c r="M86" s="817"/>
      <c r="N86" s="58">
        <f>L83+L84+L85</f>
        <v>2333.23912625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10110.702880416666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178530</v>
      </c>
      <c r="L36" s="279"/>
      <c r="M36" s="280">
        <v>600</v>
      </c>
      <c r="N36" s="281">
        <f>K36/M36</f>
        <v>297.55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600</v>
      </c>
      <c r="N37" s="281">
        <f>K37/M37</f>
        <v>66.146666666666661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364.33500416666664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52433</v>
      </c>
      <c r="N48" s="281">
        <f>K48*M48</f>
        <v>249.05674999999999</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4000</v>
      </c>
      <c r="N49" s="281">
        <f>K49*M49</f>
        <v>4274.9999999999991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4524.0567499999988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19">
        <f>VLOOKUP(A58,TRANSPORTE!A5:D117,4,FALSE)</f>
        <v>855</v>
      </c>
      <c r="M58" s="820"/>
      <c r="N58" s="296">
        <f>K58*L58</f>
        <v>4.0612500000000002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4.0612500000000002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4800</v>
      </c>
      <c r="N69" s="404">
        <f>K69/M69</f>
        <v>42.555833333333332</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63.833749999999995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4956.2867541666647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991.25735083333302</v>
      </c>
      <c r="M83" s="850"/>
      <c r="N83" s="57"/>
    </row>
    <row r="84" spans="1:14">
      <c r="B84" s="95" t="s">
        <v>1057</v>
      </c>
      <c r="C84" s="96"/>
      <c r="D84" s="96"/>
      <c r="E84" s="96"/>
      <c r="F84" s="96"/>
      <c r="G84" s="96"/>
      <c r="H84" s="96"/>
      <c r="I84" s="93"/>
      <c r="J84" s="94"/>
      <c r="K84" s="313">
        <v>0.05</v>
      </c>
      <c r="L84" s="849">
        <f>N78*K84</f>
        <v>247.81433770833326</v>
      </c>
      <c r="M84" s="850"/>
      <c r="N84" s="57"/>
    </row>
    <row r="85" spans="1:14" ht="15.75" thickBot="1">
      <c r="B85" s="97" t="s">
        <v>1058</v>
      </c>
      <c r="C85" s="98"/>
      <c r="D85" s="98"/>
      <c r="E85" s="98"/>
      <c r="F85" s="98"/>
      <c r="G85" s="98"/>
      <c r="H85" s="98"/>
      <c r="I85" s="99"/>
      <c r="J85" s="100"/>
      <c r="K85" s="314">
        <v>0.05</v>
      </c>
      <c r="L85" s="851">
        <f>N78*K85</f>
        <v>247.81433770833326</v>
      </c>
      <c r="M85" s="852"/>
      <c r="N85" s="57"/>
    </row>
    <row r="86" spans="1:14" ht="15.75" thickBot="1">
      <c r="B86" s="815" t="s">
        <v>1037</v>
      </c>
      <c r="C86" s="816"/>
      <c r="D86" s="816"/>
      <c r="E86" s="816"/>
      <c r="F86" s="816"/>
      <c r="G86" s="816"/>
      <c r="H86" s="816"/>
      <c r="I86" s="816"/>
      <c r="J86" s="816"/>
      <c r="K86" s="816"/>
      <c r="L86" s="816"/>
      <c r="M86" s="817"/>
      <c r="N86" s="58">
        <f>L83+L84+L85</f>
        <v>1486.8860262499998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6443.172780416664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290</v>
      </c>
      <c r="B37" s="828" t="str">
        <f>VLOOKUP(A37,EQUIPOS!A7:D154,3,FALSE)</f>
        <v>Planta trituradora</v>
      </c>
      <c r="C37" s="829"/>
      <c r="D37" s="829"/>
      <c r="E37" s="829"/>
      <c r="F37" s="829"/>
      <c r="G37" s="829"/>
      <c r="H37" s="830"/>
      <c r="I37" s="276"/>
      <c r="J37" s="277"/>
      <c r="K37" s="278">
        <f>VLOOKUP(A37,EQUIPOS!A7:D164,4,FALSE)</f>
        <v>682322</v>
      </c>
      <c r="L37" s="279"/>
      <c r="M37" s="280">
        <v>30</v>
      </c>
      <c r="N37" s="281">
        <f t="shared" ref="N37:N43" si="0">K37/M37</f>
        <v>22744.066666666666</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100000</v>
      </c>
      <c r="L38" s="279"/>
      <c r="M38" s="280">
        <v>9</v>
      </c>
      <c r="N38" s="281">
        <f t="shared" si="0"/>
        <v>11111.111111111111</v>
      </c>
    </row>
    <row r="39" spans="1:14">
      <c r="A39" t="s">
        <v>173</v>
      </c>
      <c r="B39" s="828" t="str">
        <f>VLOOKUP(A39,EQUIPOS!A9:D154,3,FALSE)</f>
        <v>Compactador neumático de Potencia 70 HP, peso de 13 ton</v>
      </c>
      <c r="C39" s="829"/>
      <c r="D39" s="829"/>
      <c r="E39" s="829"/>
      <c r="F39" s="829"/>
      <c r="G39" s="829"/>
      <c r="H39" s="830"/>
      <c r="I39" s="276"/>
      <c r="J39" s="277"/>
      <c r="K39" s="278">
        <f>VLOOKUP(A39,EQUIPOS!A9:D166,4,FALSE)</f>
        <v>186440</v>
      </c>
      <c r="L39" s="279"/>
      <c r="M39" s="280">
        <v>9</v>
      </c>
      <c r="N39" s="281">
        <f t="shared" si="0"/>
        <v>20715.555555555555</v>
      </c>
    </row>
    <row r="40" spans="1:14">
      <c r="A40" t="s">
        <v>286</v>
      </c>
      <c r="B40" s="828" t="str">
        <f>VLOOKUP(A40,EQUIPOS!A10:D154,3,FALSE)</f>
        <v>Planta de asfalto en frio</v>
      </c>
      <c r="C40" s="829"/>
      <c r="D40" s="829"/>
      <c r="E40" s="829"/>
      <c r="F40" s="829"/>
      <c r="G40" s="829"/>
      <c r="H40" s="830"/>
      <c r="I40" s="276"/>
      <c r="J40" s="277"/>
      <c r="K40" s="278">
        <f>VLOOKUP(A40,EQUIPOS!A10:D167,4,FALSE)</f>
        <v>250957</v>
      </c>
      <c r="L40" s="279"/>
      <c r="M40" s="280">
        <v>9</v>
      </c>
      <c r="N40" s="281">
        <f t="shared" si="0"/>
        <v>27884.111111111109</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9</v>
      </c>
      <c r="N42" s="281">
        <f t="shared" si="0"/>
        <v>66683.333333333328</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9</v>
      </c>
      <c r="N43" s="281">
        <f t="shared" si="0"/>
        <v>11111.111111111111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N77*M46</f>
        <v>922.04166666666663</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169828.6638888889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12</v>
      </c>
      <c r="N54" s="281">
        <f>K54*M54</f>
        <v>300</v>
      </c>
    </row>
    <row r="55" spans="1:14" ht="15.75" thickBot="1">
      <c r="B55" s="49"/>
      <c r="C55" s="290"/>
      <c r="D55" s="290"/>
      <c r="E55" s="290"/>
      <c r="F55" s="290"/>
      <c r="G55" s="290"/>
      <c r="H55" s="290"/>
      <c r="I55" s="277"/>
      <c r="J55" s="233"/>
      <c r="K55" s="291"/>
      <c r="L55" s="276"/>
      <c r="M55" s="292"/>
      <c r="N55" s="293"/>
    </row>
    <row r="56" spans="1:14" ht="15.75" thickBot="1">
      <c r="B56" s="815" t="s">
        <v>1037</v>
      </c>
      <c r="C56" s="816"/>
      <c r="D56" s="816"/>
      <c r="E56" s="816"/>
      <c r="F56" s="816"/>
      <c r="G56" s="816"/>
      <c r="H56" s="816"/>
      <c r="I56" s="816"/>
      <c r="J56" s="816"/>
      <c r="K56" s="816"/>
      <c r="L56" s="816"/>
      <c r="M56" s="817"/>
      <c r="N56" s="403">
        <f>SUM(N53:N55)</f>
        <v>175300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19">
        <f>VLOOKUP(A61,TRANSPORTE!A5:D117,4,FALSE)</f>
        <v>1106</v>
      </c>
      <c r="M61" s="820"/>
      <c r="N61" s="296">
        <f>K61*L61</f>
        <v>1382.5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19">
        <f>VLOOKUP(A62,TRANSPORTE!A6:D117,4,FALSE)</f>
        <v>855</v>
      </c>
      <c r="M62" s="820"/>
      <c r="N62" s="296">
        <f>K62*L62</f>
        <v>1197</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2579.5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t="s">
        <v>19</v>
      </c>
      <c r="B72" s="55" t="str">
        <f>VLOOKUP(A72,'MANO DE OBRA'!A8:D68,3,FALSE)</f>
        <v>Obrero (8)</v>
      </c>
      <c r="C72" s="53"/>
      <c r="D72" s="53"/>
      <c r="E72" s="53"/>
      <c r="F72" s="53"/>
      <c r="G72" s="53"/>
      <c r="H72" s="53"/>
      <c r="I72" s="301">
        <f>K72/J72*100</f>
        <v>220830.2702702703</v>
      </c>
      <c r="J72" s="302">
        <v>185</v>
      </c>
      <c r="K72" s="303">
        <f>VLOOKUP(A72,'MANO DE OBRA'!A8:D99,4,FALSE)</f>
        <v>408536</v>
      </c>
      <c r="L72" s="56"/>
      <c r="M72" s="304">
        <f>M38*8</f>
        <v>72</v>
      </c>
      <c r="N72" s="404">
        <f>K72/M72</f>
        <v>5674.1111111111113</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8">
        <f>M72</f>
        <v>72</v>
      </c>
      <c r="N73" s="404">
        <f>K73/M73</f>
        <v>1418.5277777777778</v>
      </c>
    </row>
    <row r="74" spans="1:15">
      <c r="A74" t="s">
        <v>54</v>
      </c>
      <c r="B74" s="55" t="str">
        <f>VLOOKUP(A74,'MANO DE OBRA'!A9:D70,3,FALSE)</f>
        <v>Rastrilleros (2)</v>
      </c>
      <c r="C74" s="53"/>
      <c r="D74" s="53"/>
      <c r="E74" s="53"/>
      <c r="F74" s="53"/>
      <c r="G74" s="53"/>
      <c r="H74" s="53"/>
      <c r="I74" s="301">
        <f>K74/J74*100</f>
        <v>82810.810810810814</v>
      </c>
      <c r="J74" s="302">
        <v>185</v>
      </c>
      <c r="K74" s="303">
        <f>VLOOKUP(A74,'MANO DE OBRA'!A9:D101,4,FALSE)</f>
        <v>153200</v>
      </c>
      <c r="L74" s="56"/>
      <c r="M74" s="309">
        <f>M73</f>
        <v>72</v>
      </c>
      <c r="N74" s="404">
        <f>K74/M74</f>
        <v>2127.7777777777778</v>
      </c>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SUM(N72:N76)</f>
        <v>9220.4166666666661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N48+N56+N67+N77</f>
        <v>356928.58055555559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71385.71611111112</v>
      </c>
      <c r="M84" s="850"/>
      <c r="N84" s="57"/>
    </row>
    <row r="85" spans="1:14">
      <c r="B85" s="95" t="s">
        <v>1057</v>
      </c>
      <c r="C85" s="96"/>
      <c r="D85" s="96"/>
      <c r="E85" s="96"/>
      <c r="F85" s="96"/>
      <c r="G85" s="96"/>
      <c r="H85" s="96"/>
      <c r="I85" s="93"/>
      <c r="J85" s="94"/>
      <c r="K85" s="313">
        <v>0.05</v>
      </c>
      <c r="L85" s="849">
        <f>N79*K85</f>
        <v>17846.42902777778</v>
      </c>
      <c r="M85" s="850"/>
      <c r="N85" s="57"/>
    </row>
    <row r="86" spans="1:14" ht="15.75" thickBot="1">
      <c r="B86" s="97" t="s">
        <v>1058</v>
      </c>
      <c r="C86" s="98"/>
      <c r="D86" s="98"/>
      <c r="E86" s="98"/>
      <c r="F86" s="98"/>
      <c r="G86" s="98"/>
      <c r="H86" s="98"/>
      <c r="I86" s="99"/>
      <c r="J86" s="100"/>
      <c r="K86" s="314">
        <v>0.05</v>
      </c>
      <c r="L86" s="851">
        <f>N79*K86</f>
        <v>17846.42902777778</v>
      </c>
      <c r="M86" s="852"/>
      <c r="N86" s="57"/>
    </row>
    <row r="87" spans="1:14" ht="15.75" thickBot="1">
      <c r="B87" s="815" t="s">
        <v>1037</v>
      </c>
      <c r="C87" s="816"/>
      <c r="D87" s="816"/>
      <c r="E87" s="816"/>
      <c r="F87" s="816"/>
      <c r="G87" s="816"/>
      <c r="H87" s="816"/>
      <c r="I87" s="816"/>
      <c r="J87" s="816"/>
      <c r="K87" s="816"/>
      <c r="L87" s="816"/>
      <c r="M87" s="817"/>
      <c r="N87" s="58">
        <f>L84+L85+L86</f>
        <v>107078.57416666667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464007.15472222224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3" t="s">
        <v>2324</v>
      </c>
      <c r="C106" s="854"/>
      <c r="D106" s="854"/>
      <c r="E106" s="854"/>
      <c r="F106" s="854"/>
      <c r="G106" s="854"/>
      <c r="H106" s="854"/>
      <c r="I106" s="854"/>
      <c r="J106" s="854"/>
      <c r="K106" s="854"/>
      <c r="L106" s="854"/>
      <c r="M106" s="854"/>
      <c r="N106" s="855"/>
    </row>
    <row r="107" spans="2:14" ht="15" customHeight="1">
      <c r="B107" s="853"/>
      <c r="C107" s="854"/>
      <c r="D107" s="854"/>
      <c r="E107" s="854"/>
      <c r="F107" s="854"/>
      <c r="G107" s="854"/>
      <c r="H107" s="854"/>
      <c r="I107" s="854"/>
      <c r="J107" s="854"/>
      <c r="K107" s="854"/>
      <c r="L107" s="854"/>
      <c r="M107" s="854"/>
      <c r="N107" s="855"/>
    </row>
    <row r="108" spans="2:14" ht="30" customHeight="1">
      <c r="B108" s="856" t="s">
        <v>2325</v>
      </c>
      <c r="C108" s="857"/>
      <c r="D108" s="857"/>
      <c r="E108" s="857"/>
      <c r="F108" s="857"/>
      <c r="G108" s="857"/>
      <c r="H108" s="857"/>
      <c r="I108" s="857"/>
      <c r="J108" s="857"/>
      <c r="K108" s="857"/>
      <c r="L108" s="857"/>
      <c r="M108" s="857"/>
      <c r="N108" s="858"/>
    </row>
    <row r="109" spans="2:14">
      <c r="B109" s="856"/>
      <c r="C109" s="857"/>
      <c r="D109" s="857"/>
      <c r="E109" s="857"/>
      <c r="F109" s="857"/>
      <c r="G109" s="857"/>
      <c r="H109" s="857"/>
      <c r="I109" s="857"/>
      <c r="J109" s="857"/>
      <c r="K109" s="857"/>
      <c r="L109" s="857"/>
      <c r="M109" s="857"/>
      <c r="N109" s="858"/>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2"/>
      <c r="K119" s="792"/>
      <c r="L119" s="792"/>
      <c r="M119" s="792"/>
      <c r="N119" s="793"/>
    </row>
    <row r="120" spans="2:14" ht="15.75" thickBot="1">
      <c r="B120" s="270" t="s">
        <v>2327</v>
      </c>
      <c r="C120" s="402"/>
      <c r="D120" s="402"/>
      <c r="E120" s="63"/>
      <c r="F120" s="63"/>
      <c r="G120" s="63"/>
      <c r="H120" s="63"/>
      <c r="I120" s="63"/>
      <c r="J120" s="794"/>
      <c r="K120" s="794"/>
      <c r="L120" s="794"/>
      <c r="M120" s="794"/>
      <c r="N120" s="79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168</v>
      </c>
      <c r="B37" s="828" t="str">
        <f>VLOOKUP(A37,EQUIPOS!A7:D154,3,FALSE)</f>
        <v>Compactador tipo  POTENCIA: 105 HP, PESO: 6 ton</v>
      </c>
      <c r="C37" s="829"/>
      <c r="D37" s="829"/>
      <c r="E37" s="829"/>
      <c r="F37" s="829"/>
      <c r="G37" s="829"/>
      <c r="H37" s="830"/>
      <c r="I37" s="276"/>
      <c r="J37" s="277"/>
      <c r="K37" s="278">
        <f>VLOOKUP(A37,EQUIPOS!A7:D164,4,FALSE)</f>
        <v>100000</v>
      </c>
      <c r="L37" s="279"/>
      <c r="M37" s="280">
        <v>9</v>
      </c>
      <c r="N37" s="281">
        <f t="shared" ref="N37:N43" si="0">K37/M37</f>
        <v>11111.111111111111</v>
      </c>
    </row>
    <row r="38" spans="1:14">
      <c r="A38" t="s">
        <v>173</v>
      </c>
      <c r="B38" s="828" t="str">
        <f>VLOOKUP(A38,EQUIPOS!A8:D154,3,FALSE)</f>
        <v>Compactador neumático de Potencia 70 HP, peso de 13 ton</v>
      </c>
      <c r="C38" s="829"/>
      <c r="D38" s="829"/>
      <c r="E38" s="829"/>
      <c r="F38" s="829"/>
      <c r="G38" s="829"/>
      <c r="H38" s="830"/>
      <c r="I38" s="276"/>
      <c r="J38" s="277"/>
      <c r="K38" s="278">
        <f>VLOOKUP(A38,EQUIPOS!A8:D165,4,FALSE)</f>
        <v>186440</v>
      </c>
      <c r="L38" s="279"/>
      <c r="M38" s="280">
        <v>9</v>
      </c>
      <c r="N38" s="281">
        <f t="shared" si="0"/>
        <v>20715.555555555555</v>
      </c>
    </row>
    <row r="39" spans="1:14">
      <c r="A39" t="s">
        <v>286</v>
      </c>
      <c r="B39" s="828" t="str">
        <f>VLOOKUP(A39,EQUIPOS!A9:D154,3,FALSE)</f>
        <v>Planta de asfalto en frio</v>
      </c>
      <c r="C39" s="829"/>
      <c r="D39" s="829"/>
      <c r="E39" s="829"/>
      <c r="F39" s="829"/>
      <c r="G39" s="829"/>
      <c r="H39" s="830"/>
      <c r="I39" s="276"/>
      <c r="J39" s="277"/>
      <c r="K39" s="278">
        <f>VLOOKUP(A39,EQUIPOS!A9:D166,4,FALSE)</f>
        <v>250957</v>
      </c>
      <c r="L39" s="279"/>
      <c r="M39" s="280">
        <v>9</v>
      </c>
      <c r="N39" s="281">
        <f t="shared" si="0"/>
        <v>27884.111111111109</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9</v>
      </c>
      <c r="N42" s="281">
        <f t="shared" si="0"/>
        <v>66683.333333333328</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9</v>
      </c>
      <c r="N43" s="281">
        <f t="shared" si="0"/>
        <v>11111.111111111111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922.04166666666663</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169828.66388888887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19">
        <f>VLOOKUP(A65,TRANSPORTE!A6:D117,4,FALSE)</f>
        <v>1106</v>
      </c>
      <c r="M65" s="820"/>
      <c r="N65" s="296">
        <f>K65*L65</f>
        <v>1382.5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72</v>
      </c>
      <c r="N75" s="404">
        <f>K75/M75</f>
        <v>5674.1111111111113</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72</v>
      </c>
      <c r="N77" s="404">
        <f>K77/M77</f>
        <v>2127.7777777777778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9220.4166666666661</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356928.58055555559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71385.71611111112</v>
      </c>
      <c r="M88" s="850"/>
      <c r="N88" s="57"/>
    </row>
    <row r="89" spans="1:14">
      <c r="B89" s="95" t="s">
        <v>1057</v>
      </c>
      <c r="C89" s="96"/>
      <c r="D89" s="96"/>
      <c r="E89" s="96"/>
      <c r="F89" s="96"/>
      <c r="G89" s="96"/>
      <c r="H89" s="96"/>
      <c r="I89" s="93"/>
      <c r="J89" s="94"/>
      <c r="K89" s="313">
        <v>0.05</v>
      </c>
      <c r="L89" s="849">
        <f>N83*K89</f>
        <v>17846.42902777778</v>
      </c>
      <c r="M89" s="850"/>
      <c r="N89" s="57"/>
    </row>
    <row r="90" spans="1:14" ht="15.75" thickBot="1">
      <c r="B90" s="97" t="s">
        <v>1058</v>
      </c>
      <c r="C90" s="98"/>
      <c r="D90" s="98"/>
      <c r="E90" s="98"/>
      <c r="F90" s="98"/>
      <c r="G90" s="98"/>
      <c r="H90" s="98"/>
      <c r="I90" s="99"/>
      <c r="J90" s="100"/>
      <c r="K90" s="314">
        <v>0.05</v>
      </c>
      <c r="L90" s="851">
        <f>N83*K90</f>
        <v>17846.42902777778</v>
      </c>
      <c r="M90" s="852"/>
      <c r="N90" s="57"/>
    </row>
    <row r="91" spans="1:14" ht="15.75" thickBot="1">
      <c r="B91" s="815" t="s">
        <v>1037</v>
      </c>
      <c r="C91" s="816"/>
      <c r="D91" s="816"/>
      <c r="E91" s="816"/>
      <c r="F91" s="816"/>
      <c r="G91" s="816"/>
      <c r="H91" s="816"/>
      <c r="I91" s="816"/>
      <c r="J91" s="816"/>
      <c r="K91" s="816"/>
      <c r="L91" s="816"/>
      <c r="M91" s="817"/>
      <c r="N91" s="58">
        <f>L88+L89+L90</f>
        <v>107078.57416666667</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464007.15472222224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168</v>
      </c>
      <c r="B37" s="828" t="str">
        <f>VLOOKUP(A37,EQUIPOS!A7:D154,3,FALSE)</f>
        <v>Compactador tipo  POTENCIA: 105 HP, PESO: 6 ton</v>
      </c>
      <c r="C37" s="829"/>
      <c r="D37" s="829"/>
      <c r="E37" s="829"/>
      <c r="F37" s="829"/>
      <c r="G37" s="829"/>
      <c r="H37" s="830"/>
      <c r="I37" s="276"/>
      <c r="J37" s="277"/>
      <c r="K37" s="278">
        <f>VLOOKUP(A37,EQUIPOS!A7:D164,4,FALSE)</f>
        <v>100000</v>
      </c>
      <c r="L37" s="279"/>
      <c r="M37" s="280">
        <v>9</v>
      </c>
      <c r="N37" s="281">
        <f t="shared" ref="N37:N43" si="0">K37/M37</f>
        <v>11111.111111111111</v>
      </c>
    </row>
    <row r="38" spans="1:14">
      <c r="A38" t="s">
        <v>173</v>
      </c>
      <c r="B38" s="828" t="str">
        <f>VLOOKUP(A38,EQUIPOS!A8:D154,3,FALSE)</f>
        <v>Compactador neumático de Potencia 70 HP, peso de 13 ton</v>
      </c>
      <c r="C38" s="829"/>
      <c r="D38" s="829"/>
      <c r="E38" s="829"/>
      <c r="F38" s="829"/>
      <c r="G38" s="829"/>
      <c r="H38" s="830"/>
      <c r="I38" s="276"/>
      <c r="J38" s="277"/>
      <c r="K38" s="278">
        <f>VLOOKUP(A38,EQUIPOS!A8:D165,4,FALSE)</f>
        <v>186440</v>
      </c>
      <c r="L38" s="279"/>
      <c r="M38" s="280">
        <v>9</v>
      </c>
      <c r="N38" s="281">
        <f t="shared" si="0"/>
        <v>20715.555555555555</v>
      </c>
    </row>
    <row r="39" spans="1:14">
      <c r="A39" t="s">
        <v>286</v>
      </c>
      <c r="B39" s="828" t="str">
        <f>VLOOKUP(A39,EQUIPOS!A9:D154,3,FALSE)</f>
        <v>Planta de asfalto en frio</v>
      </c>
      <c r="C39" s="829"/>
      <c r="D39" s="829"/>
      <c r="E39" s="829"/>
      <c r="F39" s="829"/>
      <c r="G39" s="829"/>
      <c r="H39" s="830"/>
      <c r="I39" s="276"/>
      <c r="J39" s="277"/>
      <c r="K39" s="278">
        <f>VLOOKUP(A39,EQUIPOS!A9:D166,4,FALSE)</f>
        <v>250957</v>
      </c>
      <c r="L39" s="279"/>
      <c r="M39" s="280">
        <v>9</v>
      </c>
      <c r="N39" s="281">
        <f t="shared" si="0"/>
        <v>27884.111111111109</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9</v>
      </c>
      <c r="N42" s="281">
        <f t="shared" si="0"/>
        <v>66683.333333333328</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9</v>
      </c>
      <c r="N43" s="281">
        <f t="shared" si="0"/>
        <v>11111.111111111111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922.04166666666663</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169828.66388888887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20">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19">
        <f>VLOOKUP(A64,TRANSPORTE!A5:D117,4,FALSE)</f>
        <v>855</v>
      </c>
      <c r="M64" s="820"/>
      <c r="N64" s="296">
        <f>K64*L64</f>
        <v>1197</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19">
        <f>VLOOKUP(A65,TRANSPORTE!A6:D117,4,FALSE)</f>
        <v>1106</v>
      </c>
      <c r="M65" s="820"/>
      <c r="N65" s="296">
        <f>K65*L65</f>
        <v>1382.5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72</v>
      </c>
      <c r="N75" s="404">
        <f>K75/M75</f>
        <v>5674.1111111111113</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8">
        <v>72</v>
      </c>
      <c r="N77" s="404">
        <f>K77/M77</f>
        <v>2127.7777777777778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9220.4166666666661</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356928.58055555559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71385.71611111112</v>
      </c>
      <c r="M88" s="850"/>
      <c r="N88" s="57"/>
    </row>
    <row r="89" spans="1:14">
      <c r="B89" s="95" t="s">
        <v>1057</v>
      </c>
      <c r="C89" s="96"/>
      <c r="D89" s="96"/>
      <c r="E89" s="96"/>
      <c r="F89" s="96"/>
      <c r="G89" s="96"/>
      <c r="H89" s="96"/>
      <c r="I89" s="93"/>
      <c r="J89" s="94"/>
      <c r="K89" s="313">
        <v>0.05</v>
      </c>
      <c r="L89" s="849">
        <f>N83*K89</f>
        <v>17846.42902777778</v>
      </c>
      <c r="M89" s="850"/>
      <c r="N89" s="57"/>
    </row>
    <row r="90" spans="1:14" ht="15.75" thickBot="1">
      <c r="B90" s="97" t="s">
        <v>1058</v>
      </c>
      <c r="C90" s="98"/>
      <c r="D90" s="98"/>
      <c r="E90" s="98"/>
      <c r="F90" s="98"/>
      <c r="G90" s="98"/>
      <c r="H90" s="98"/>
      <c r="I90" s="99"/>
      <c r="J90" s="100"/>
      <c r="K90" s="314">
        <v>0.05</v>
      </c>
      <c r="L90" s="851">
        <f>N83*K90</f>
        <v>17846.42902777778</v>
      </c>
      <c r="M90" s="852"/>
      <c r="N90" s="57"/>
    </row>
    <row r="91" spans="1:14" ht="15.75" thickBot="1">
      <c r="B91" s="815" t="s">
        <v>1037</v>
      </c>
      <c r="C91" s="816"/>
      <c r="D91" s="816"/>
      <c r="E91" s="816"/>
      <c r="F91" s="816"/>
      <c r="G91" s="816"/>
      <c r="H91" s="816"/>
      <c r="I91" s="816"/>
      <c r="J91" s="816"/>
      <c r="K91" s="816"/>
      <c r="L91" s="816"/>
      <c r="M91" s="817"/>
      <c r="N91" s="58">
        <f>L88+L89+L90</f>
        <v>107078.57416666667</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58">
        <f>N83+N91</f>
        <v>464007.15472222224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168</v>
      </c>
      <c r="B37" s="828" t="str">
        <f>VLOOKUP(A37,EQUIPOS!A7:D154,3,FALSE)</f>
        <v>Compactador tipo  POTENCIA: 105 HP, PESO: 6 ton</v>
      </c>
      <c r="C37" s="829"/>
      <c r="D37" s="829"/>
      <c r="E37" s="829"/>
      <c r="F37" s="829"/>
      <c r="G37" s="829"/>
      <c r="H37" s="830"/>
      <c r="I37" s="276"/>
      <c r="J37" s="277"/>
      <c r="K37" s="278">
        <f>VLOOKUP(A37,EQUIPOS!A7:D164,4,FALSE)</f>
        <v>100000</v>
      </c>
      <c r="L37" s="279"/>
      <c r="M37" s="280">
        <v>7</v>
      </c>
      <c r="N37" s="281">
        <f t="shared" ref="N37:N43" si="0">K37/M37</f>
        <v>14285.714285714286</v>
      </c>
    </row>
    <row r="38" spans="1:14">
      <c r="A38" t="s">
        <v>173</v>
      </c>
      <c r="B38" s="828" t="str">
        <f>VLOOKUP(A38,EQUIPOS!A8:D154,3,FALSE)</f>
        <v>Compactador neumático de Potencia 70 HP, peso de 13 ton</v>
      </c>
      <c r="C38" s="829"/>
      <c r="D38" s="829"/>
      <c r="E38" s="829"/>
      <c r="F38" s="829"/>
      <c r="G38" s="829"/>
      <c r="H38" s="830"/>
      <c r="I38" s="276"/>
      <c r="J38" s="277"/>
      <c r="K38" s="278">
        <f>VLOOKUP(A38,EQUIPOS!A8:D165,4,FALSE)</f>
        <v>186440</v>
      </c>
      <c r="L38" s="279"/>
      <c r="M38" s="280">
        <v>7</v>
      </c>
      <c r="N38" s="281">
        <f t="shared" si="0"/>
        <v>26634.285714285714</v>
      </c>
    </row>
    <row r="39" spans="1:14">
      <c r="A39" t="s">
        <v>286</v>
      </c>
      <c r="B39" s="828" t="str">
        <f>VLOOKUP(A39,EQUIPOS!A9:D154,3,FALSE)</f>
        <v>Planta de asfalto en frio</v>
      </c>
      <c r="C39" s="829"/>
      <c r="D39" s="829"/>
      <c r="E39" s="829"/>
      <c r="F39" s="829"/>
      <c r="G39" s="829"/>
      <c r="H39" s="830"/>
      <c r="I39" s="276"/>
      <c r="J39" s="277"/>
      <c r="K39" s="278">
        <f>VLOOKUP(A39,EQUIPOS!A9:D166,4,FALSE)</f>
        <v>250957</v>
      </c>
      <c r="L39" s="279"/>
      <c r="M39" s="280">
        <v>9</v>
      </c>
      <c r="N39" s="281">
        <f t="shared" si="0"/>
        <v>27884.111111111109</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7</v>
      </c>
      <c r="N42" s="281">
        <f t="shared" si="0"/>
        <v>85735.71428571429</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9</v>
      </c>
      <c r="N43" s="281">
        <f t="shared" si="0"/>
        <v>11111.111111111111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1053.7619047619048</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198106.09841269843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855</v>
      </c>
      <c r="N65" s="421">
        <f>K65*M65</f>
        <v>1068.75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2265.75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63</v>
      </c>
      <c r="N75" s="404">
        <f>K75/M75</f>
        <v>6484.6984126984125</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63</v>
      </c>
      <c r="N76" s="404">
        <f>K76/M76</f>
        <v>1621.1746031746031</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63</v>
      </c>
      <c r="N77" s="404">
        <f>K77/M77</f>
        <v>2431.7460317460318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10537.619047619048</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386209.46746031748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77241.893492063493</v>
      </c>
      <c r="M88" s="850"/>
      <c r="N88" s="57"/>
    </row>
    <row r="89" spans="1:14">
      <c r="B89" s="95" t="s">
        <v>1057</v>
      </c>
      <c r="C89" s="96"/>
      <c r="D89" s="96"/>
      <c r="E89" s="96"/>
      <c r="F89" s="96"/>
      <c r="G89" s="96"/>
      <c r="H89" s="96"/>
      <c r="I89" s="93"/>
      <c r="J89" s="94"/>
      <c r="K89" s="313">
        <v>0.05</v>
      </c>
      <c r="L89" s="849">
        <f>N83*K89</f>
        <v>19310.473373015873</v>
      </c>
      <c r="M89" s="850"/>
      <c r="N89" s="57"/>
    </row>
    <row r="90" spans="1:14" ht="15.75" thickBot="1">
      <c r="B90" s="97" t="s">
        <v>1058</v>
      </c>
      <c r="C90" s="98"/>
      <c r="D90" s="98"/>
      <c r="E90" s="98"/>
      <c r="F90" s="98"/>
      <c r="G90" s="98"/>
      <c r="H90" s="98"/>
      <c r="I90" s="99"/>
      <c r="J90" s="100"/>
      <c r="K90" s="314">
        <v>0.05</v>
      </c>
      <c r="L90" s="851">
        <f>N83*K90</f>
        <v>19310.473373015873</v>
      </c>
      <c r="M90" s="852"/>
      <c r="N90" s="57"/>
    </row>
    <row r="91" spans="1:14" ht="15.75" thickBot="1">
      <c r="B91" s="815" t="s">
        <v>1037</v>
      </c>
      <c r="C91" s="816"/>
      <c r="D91" s="816"/>
      <c r="E91" s="816"/>
      <c r="F91" s="816"/>
      <c r="G91" s="816"/>
      <c r="H91" s="816"/>
      <c r="I91" s="816"/>
      <c r="J91" s="816"/>
      <c r="K91" s="816"/>
      <c r="L91" s="816"/>
      <c r="M91" s="817"/>
      <c r="N91" s="58">
        <f>L88+L89+L90</f>
        <v>115862.84023809525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502072.30769841274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9</v>
      </c>
      <c r="N37" s="281">
        <f t="shared" ref="N37:N43" si="0">K37/M37</f>
        <v>20715.555555555555</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100000</v>
      </c>
      <c r="L38" s="279"/>
      <c r="M38" s="280">
        <v>9</v>
      </c>
      <c r="N38" s="281">
        <f t="shared" si="0"/>
        <v>11111.111111111111</v>
      </c>
    </row>
    <row r="39" spans="1:14">
      <c r="A39" t="s">
        <v>286</v>
      </c>
      <c r="B39" s="828" t="str">
        <f>VLOOKUP(A39,EQUIPOS!A9:D154,3,FALSE)</f>
        <v>Planta de asfalto en frio</v>
      </c>
      <c r="C39" s="829"/>
      <c r="D39" s="829"/>
      <c r="E39" s="829"/>
      <c r="F39" s="829"/>
      <c r="G39" s="829"/>
      <c r="H39" s="830"/>
      <c r="I39" s="276"/>
      <c r="J39" s="277"/>
      <c r="K39" s="278">
        <f>VLOOKUP(A39,EQUIPOS!A9:D166,4,FALSE)</f>
        <v>250957</v>
      </c>
      <c r="L39" s="279"/>
      <c r="M39" s="280">
        <v>9</v>
      </c>
      <c r="N39" s="281">
        <f t="shared" si="0"/>
        <v>27884.111111111109</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9</v>
      </c>
      <c r="N42" s="281">
        <f t="shared" si="0"/>
        <v>66683.333333333328</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9</v>
      </c>
      <c r="N43" s="281">
        <f t="shared" si="0"/>
        <v>11111.111111111111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29"/>
      <c r="F46" s="829"/>
      <c r="G46" s="829"/>
      <c r="H46" s="830"/>
      <c r="I46" s="42"/>
      <c r="J46" s="43"/>
      <c r="K46" s="283"/>
      <c r="L46" s="285"/>
      <c r="M46" s="286"/>
      <c r="N46" s="287"/>
    </row>
    <row r="47" spans="1:14">
      <c r="B47" s="835" t="s">
        <v>1036</v>
      </c>
      <c r="C47" s="948"/>
      <c r="D47" s="948"/>
      <c r="E47" s="44"/>
      <c r="F47" s="45"/>
      <c r="G47" s="45"/>
      <c r="H47" s="46"/>
      <c r="I47" s="42"/>
      <c r="J47" s="43"/>
      <c r="K47" s="288"/>
      <c r="L47" s="285"/>
      <c r="M47" s="410">
        <v>0.1</v>
      </c>
      <c r="N47" s="353">
        <f>N81*M47</f>
        <v>922.04166666666663</v>
      </c>
    </row>
    <row r="48" spans="1:14" ht="15.75" thickBot="1">
      <c r="B48" s="949"/>
      <c r="C48" s="950"/>
      <c r="D48" s="950"/>
      <c r="E48" s="950"/>
      <c r="F48" s="950"/>
      <c r="G48" s="950"/>
      <c r="H48" s="951"/>
      <c r="I48" s="837"/>
      <c r="J48" s="838"/>
      <c r="K48" s="47"/>
      <c r="L48" s="839"/>
      <c r="M48" s="952"/>
      <c r="N48" s="111"/>
    </row>
    <row r="49" spans="1:14" ht="15.75" thickBot="1">
      <c r="B49" s="815" t="s">
        <v>1037</v>
      </c>
      <c r="C49" s="816"/>
      <c r="D49" s="816"/>
      <c r="E49" s="816"/>
      <c r="F49" s="816"/>
      <c r="G49" s="816"/>
      <c r="H49" s="816"/>
      <c r="I49" s="816"/>
      <c r="J49" s="816"/>
      <c r="K49" s="816"/>
      <c r="L49" s="816"/>
      <c r="M49" s="817"/>
      <c r="N49" s="403">
        <f>SUM(N36:N48)</f>
        <v>169828.6638888889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19">
        <f>VLOOKUP(A65,TRANSPORTE!A6:D117,4,FALSE)</f>
        <v>1106</v>
      </c>
      <c r="M65" s="820"/>
      <c r="N65" s="296">
        <f>K65*L65</f>
        <v>1382.5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72</v>
      </c>
      <c r="N75" s="404">
        <f>K75/M75</f>
        <v>5674.1111111111113</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8">
        <v>72</v>
      </c>
      <c r="N77" s="404">
        <f>K77/M77</f>
        <v>2127.7777777777778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9220.4166666666661</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356928.58055555559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71385.71611111112</v>
      </c>
      <c r="M88" s="850"/>
      <c r="N88" s="57"/>
    </row>
    <row r="89" spans="1:14">
      <c r="B89" s="95" t="s">
        <v>1057</v>
      </c>
      <c r="C89" s="96"/>
      <c r="D89" s="96"/>
      <c r="E89" s="96"/>
      <c r="F89" s="96"/>
      <c r="G89" s="96"/>
      <c r="H89" s="96"/>
      <c r="I89" s="93"/>
      <c r="J89" s="94"/>
      <c r="K89" s="313">
        <v>0.05</v>
      </c>
      <c r="L89" s="849">
        <f>N83*K89</f>
        <v>17846.42902777778</v>
      </c>
      <c r="M89" s="850"/>
      <c r="N89" s="57"/>
    </row>
    <row r="90" spans="1:14" ht="15.75" thickBot="1">
      <c r="B90" s="97" t="s">
        <v>1058</v>
      </c>
      <c r="C90" s="98"/>
      <c r="D90" s="98"/>
      <c r="E90" s="98"/>
      <c r="F90" s="98"/>
      <c r="G90" s="98"/>
      <c r="H90" s="98"/>
      <c r="I90" s="99"/>
      <c r="J90" s="100"/>
      <c r="K90" s="314">
        <v>0.05</v>
      </c>
      <c r="L90" s="851">
        <f>N83*K90</f>
        <v>17846.42902777778</v>
      </c>
      <c r="M90" s="852"/>
      <c r="N90" s="57"/>
    </row>
    <row r="91" spans="1:14" ht="15.75" thickBot="1">
      <c r="B91" s="815" t="s">
        <v>1037</v>
      </c>
      <c r="C91" s="816"/>
      <c r="D91" s="816"/>
      <c r="E91" s="816"/>
      <c r="F91" s="816"/>
      <c r="G91" s="816"/>
      <c r="H91" s="816"/>
      <c r="I91" s="816"/>
      <c r="J91" s="816"/>
      <c r="K91" s="816"/>
      <c r="L91" s="816"/>
      <c r="M91" s="817"/>
      <c r="N91" s="58">
        <f>L88+L89+L90</f>
        <v>107078.57416666667</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464007.15472222224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9</v>
      </c>
      <c r="N37" s="281">
        <f t="shared" ref="N37:N43" si="0">K37/M37</f>
        <v>20715.555555555555</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100000</v>
      </c>
      <c r="L38" s="279"/>
      <c r="M38" s="280">
        <v>9</v>
      </c>
      <c r="N38" s="281">
        <f t="shared" si="0"/>
        <v>11111.111111111111</v>
      </c>
    </row>
    <row r="39" spans="1:14">
      <c r="A39" t="s">
        <v>286</v>
      </c>
      <c r="B39" s="828" t="str">
        <f>VLOOKUP(A39,EQUIPOS!A9:D154,3,FALSE)</f>
        <v>Planta de asfalto en frio</v>
      </c>
      <c r="C39" s="829"/>
      <c r="D39" s="829"/>
      <c r="E39" s="829"/>
      <c r="F39" s="829"/>
      <c r="G39" s="829"/>
      <c r="H39" s="830"/>
      <c r="I39" s="276"/>
      <c r="J39" s="277"/>
      <c r="K39" s="278">
        <f>VLOOKUP(A39,EQUIPOS!A9:D166,4,FALSE)</f>
        <v>250957</v>
      </c>
      <c r="L39" s="279"/>
      <c r="M39" s="280">
        <v>9</v>
      </c>
      <c r="N39" s="281">
        <f t="shared" si="0"/>
        <v>27884.111111111109</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9</v>
      </c>
      <c r="N42" s="281">
        <f t="shared" si="0"/>
        <v>66683.333333333328</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9</v>
      </c>
      <c r="N43" s="281">
        <f t="shared" si="0"/>
        <v>11111.111111111111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922.04166666666663</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169828.6638888889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19">
        <f>VLOOKUP(A64,TRANSPORTE!A6:D117,4,FALSE)</f>
        <v>1106</v>
      </c>
      <c r="M64" s="820"/>
      <c r="N64" s="296">
        <f>K64*L64</f>
        <v>1382.5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2579.5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72</v>
      </c>
      <c r="N74" s="404">
        <f>K74/M74</f>
        <v>5674.1111111111113</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8">
        <v>72</v>
      </c>
      <c r="N76" s="404">
        <f>K76/M76</f>
        <v>2127.7777777777778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9220.4166666666661</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356928.58055555559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71385.71611111112</v>
      </c>
      <c r="M87" s="850"/>
      <c r="N87" s="57"/>
    </row>
    <row r="88" spans="1:14">
      <c r="B88" s="95" t="s">
        <v>1057</v>
      </c>
      <c r="C88" s="96"/>
      <c r="D88" s="96"/>
      <c r="E88" s="96"/>
      <c r="F88" s="96"/>
      <c r="G88" s="96"/>
      <c r="H88" s="96"/>
      <c r="I88" s="93"/>
      <c r="J88" s="94"/>
      <c r="K88" s="313">
        <v>0.05</v>
      </c>
      <c r="L88" s="849">
        <f>N82*K88</f>
        <v>17846.42902777778</v>
      </c>
      <c r="M88" s="850"/>
      <c r="N88" s="57"/>
    </row>
    <row r="89" spans="1:14" ht="15.75" thickBot="1">
      <c r="B89" s="97" t="s">
        <v>1058</v>
      </c>
      <c r="C89" s="98"/>
      <c r="D89" s="98"/>
      <c r="E89" s="98"/>
      <c r="F89" s="98"/>
      <c r="G89" s="98"/>
      <c r="H89" s="98"/>
      <c r="I89" s="99"/>
      <c r="J89" s="100"/>
      <c r="K89" s="314">
        <v>0.05</v>
      </c>
      <c r="L89" s="851">
        <f>N82*K89</f>
        <v>17846.42902777778</v>
      </c>
      <c r="M89" s="852"/>
      <c r="N89" s="57"/>
    </row>
    <row r="90" spans="1:14" ht="15.75" thickBot="1">
      <c r="B90" s="815" t="s">
        <v>1037</v>
      </c>
      <c r="C90" s="816"/>
      <c r="D90" s="816"/>
      <c r="E90" s="816"/>
      <c r="F90" s="816"/>
      <c r="G90" s="816"/>
      <c r="H90" s="816"/>
      <c r="I90" s="816"/>
      <c r="J90" s="816"/>
      <c r="K90" s="816"/>
      <c r="L90" s="816"/>
      <c r="M90" s="817"/>
      <c r="N90" s="58">
        <f>L87+L88+L89</f>
        <v>107078.57416666667</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464007.15472222224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9</v>
      </c>
      <c r="N37" s="281">
        <f t="shared" ref="N37:N43" si="0">K37/M37</f>
        <v>20715.555555555555</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100000</v>
      </c>
      <c r="L38" s="279"/>
      <c r="M38" s="280">
        <v>9</v>
      </c>
      <c r="N38" s="281">
        <f t="shared" si="0"/>
        <v>11111.111111111111</v>
      </c>
    </row>
    <row r="39" spans="1:14">
      <c r="A39" t="s">
        <v>286</v>
      </c>
      <c r="B39" s="828" t="str">
        <f>VLOOKUP(A39,EQUIPOS!A9:D154,3,FALSE)</f>
        <v>Planta de asfalto en frio</v>
      </c>
      <c r="C39" s="829"/>
      <c r="D39" s="829"/>
      <c r="E39" s="829"/>
      <c r="F39" s="829"/>
      <c r="G39" s="829"/>
      <c r="H39" s="830"/>
      <c r="I39" s="276"/>
      <c r="J39" s="277"/>
      <c r="K39" s="278">
        <f>VLOOKUP(A39,EQUIPOS!A9:D166,4,FALSE)</f>
        <v>250957</v>
      </c>
      <c r="L39" s="279"/>
      <c r="M39" s="280">
        <v>9</v>
      </c>
      <c r="N39" s="281">
        <f t="shared" si="0"/>
        <v>27884.111111111109</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9</v>
      </c>
      <c r="N42" s="281">
        <f t="shared" si="0"/>
        <v>66683.333333333328</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9</v>
      </c>
      <c r="N43" s="281">
        <f t="shared" si="0"/>
        <v>11111.111111111111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29"/>
      <c r="F46" s="829"/>
      <c r="G46" s="829"/>
      <c r="H46" s="830"/>
      <c r="I46" s="42"/>
      <c r="J46" s="43"/>
      <c r="K46" s="283"/>
      <c r="L46" s="285"/>
      <c r="M46" s="286"/>
      <c r="N46" s="287"/>
    </row>
    <row r="47" spans="1:14">
      <c r="B47" s="835" t="s">
        <v>1036</v>
      </c>
      <c r="C47" s="948"/>
      <c r="D47" s="948"/>
      <c r="E47" s="44"/>
      <c r="F47" s="45"/>
      <c r="G47" s="45"/>
      <c r="H47" s="46"/>
      <c r="I47" s="42"/>
      <c r="J47" s="43"/>
      <c r="K47" s="288"/>
      <c r="L47" s="285"/>
      <c r="M47" s="410">
        <v>0.1</v>
      </c>
      <c r="N47" s="353">
        <f>N81*M47</f>
        <v>922.04166666666663</v>
      </c>
    </row>
    <row r="48" spans="1:14" ht="15.75" thickBot="1">
      <c r="B48" s="949"/>
      <c r="C48" s="950"/>
      <c r="D48" s="950"/>
      <c r="E48" s="950"/>
      <c r="F48" s="950"/>
      <c r="G48" s="950"/>
      <c r="H48" s="951"/>
      <c r="I48" s="837"/>
      <c r="J48" s="838"/>
      <c r="K48" s="47"/>
      <c r="L48" s="839"/>
      <c r="M48" s="952"/>
      <c r="N48" s="111"/>
    </row>
    <row r="49" spans="1:14" ht="15.75" thickBot="1">
      <c r="B49" s="815" t="s">
        <v>1037</v>
      </c>
      <c r="C49" s="816"/>
      <c r="D49" s="816"/>
      <c r="E49" s="816"/>
      <c r="F49" s="816"/>
      <c r="G49" s="816"/>
      <c r="H49" s="816"/>
      <c r="I49" s="816"/>
      <c r="J49" s="816"/>
      <c r="K49" s="816"/>
      <c r="L49" s="816"/>
      <c r="M49" s="817"/>
      <c r="N49" s="403">
        <f>SUM(N36:N48)</f>
        <v>169828.6638888889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19">
        <f>VLOOKUP(A65,TRANSPORTE!A6:D117,4,FALSE)</f>
        <v>997</v>
      </c>
      <c r="M65" s="820"/>
      <c r="N65" s="296">
        <f>K65*L65</f>
        <v>1246.25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2443.25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72</v>
      </c>
      <c r="N75" s="404">
        <f>K75/M75</f>
        <v>5674.1111111111113</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72</v>
      </c>
      <c r="N77" s="404">
        <f>K77/M77</f>
        <v>2127.7777777777778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9220.4166666666661</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356792.33055555559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71358.46611111112</v>
      </c>
      <c r="M88" s="850"/>
      <c r="N88" s="57"/>
    </row>
    <row r="89" spans="1:14">
      <c r="B89" s="95" t="s">
        <v>1057</v>
      </c>
      <c r="C89" s="96"/>
      <c r="D89" s="96"/>
      <c r="E89" s="96"/>
      <c r="F89" s="96"/>
      <c r="G89" s="96"/>
      <c r="H89" s="96"/>
      <c r="I89" s="93"/>
      <c r="J89" s="94"/>
      <c r="K89" s="313">
        <v>0.05</v>
      </c>
      <c r="L89" s="849">
        <f>N83*K89</f>
        <v>17839.61652777778</v>
      </c>
      <c r="M89" s="850"/>
      <c r="N89" s="57"/>
    </row>
    <row r="90" spans="1:14" ht="15.75" thickBot="1">
      <c r="B90" s="97" t="s">
        <v>1058</v>
      </c>
      <c r="C90" s="98"/>
      <c r="D90" s="98"/>
      <c r="E90" s="98"/>
      <c r="F90" s="98"/>
      <c r="G90" s="98"/>
      <c r="H90" s="98"/>
      <c r="I90" s="99"/>
      <c r="J90" s="100"/>
      <c r="K90" s="314">
        <v>0.05</v>
      </c>
      <c r="L90" s="851">
        <f>N83*K90</f>
        <v>17839.61652777778</v>
      </c>
      <c r="M90" s="852"/>
      <c r="N90" s="57"/>
    </row>
    <row r="91" spans="1:14" ht="15.75" thickBot="1">
      <c r="B91" s="815" t="s">
        <v>1037</v>
      </c>
      <c r="C91" s="816"/>
      <c r="D91" s="816"/>
      <c r="E91" s="816"/>
      <c r="F91" s="816"/>
      <c r="G91" s="816"/>
      <c r="H91" s="816"/>
      <c r="I91" s="816"/>
      <c r="J91" s="816"/>
      <c r="K91" s="816"/>
      <c r="L91" s="816"/>
      <c r="M91" s="817"/>
      <c r="N91" s="58">
        <f>L88+L89+L90</f>
        <v>107037.69916666667</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463830.02972222224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 customHeight="1" thickBot="1">
      <c r="A31" t="s">
        <v>1929</v>
      </c>
      <c r="B31" s="86" t="s">
        <v>1151</v>
      </c>
      <c r="C31" s="953" t="s">
        <v>1664</v>
      </c>
      <c r="D31" s="953"/>
      <c r="E31" s="953"/>
      <c r="F31" s="954"/>
      <c r="G31" s="954"/>
      <c r="H31" s="954"/>
      <c r="I31" s="954"/>
      <c r="J31" s="954"/>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7</v>
      </c>
      <c r="N37" s="281">
        <f t="shared" ref="N37:N43" si="0">K37/M37</f>
        <v>26634.285714285714</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100000</v>
      </c>
      <c r="L38" s="279"/>
      <c r="M38" s="280">
        <v>7</v>
      </c>
      <c r="N38" s="281">
        <f t="shared" si="0"/>
        <v>14285.714285714286</v>
      </c>
    </row>
    <row r="39" spans="1:14">
      <c r="A39" t="s">
        <v>286</v>
      </c>
      <c r="B39" s="828" t="str">
        <f>VLOOKUP(A39,EQUIPOS!A9:D154,3,FALSE)</f>
        <v>Planta de asfalto en frio</v>
      </c>
      <c r="C39" s="829"/>
      <c r="D39" s="829"/>
      <c r="E39" s="829"/>
      <c r="F39" s="829"/>
      <c r="G39" s="829"/>
      <c r="H39" s="830"/>
      <c r="I39" s="276"/>
      <c r="J39" s="277"/>
      <c r="K39" s="278">
        <f>VLOOKUP(A39,EQUIPOS!A9:D166,4,FALSE)</f>
        <v>250957</v>
      </c>
      <c r="L39" s="279"/>
      <c r="M39" s="280">
        <v>9</v>
      </c>
      <c r="N39" s="281">
        <f t="shared" si="0"/>
        <v>27884.111111111109</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7</v>
      </c>
      <c r="N42" s="281">
        <f t="shared" si="0"/>
        <v>85735.71428571429</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9</v>
      </c>
      <c r="N43" s="281">
        <f t="shared" si="0"/>
        <v>11111.111111111111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1053.7619047619048</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198106.09841269843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19">
        <f>VLOOKUP(A64,TRANSPORTE!A6:D117,4,FALSE)</f>
        <v>997</v>
      </c>
      <c r="M64" s="820"/>
      <c r="N64" s="296">
        <f>K64*L64</f>
        <v>1246.25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2443.25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63</v>
      </c>
      <c r="N74" s="404">
        <f>K74/M74</f>
        <v>6484.6984126984125</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63</v>
      </c>
      <c r="N75" s="404">
        <f>K75/M75</f>
        <v>1621.1746031746031</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63</v>
      </c>
      <c r="N76" s="404">
        <f>K76/M76</f>
        <v>2431.7460317460318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10537.619047619048</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386386.96746031748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77277.393492063493</v>
      </c>
      <c r="M87" s="850"/>
      <c r="N87" s="57"/>
    </row>
    <row r="88" spans="1:14">
      <c r="B88" s="95" t="s">
        <v>1057</v>
      </c>
      <c r="C88" s="96"/>
      <c r="D88" s="96"/>
      <c r="E88" s="96"/>
      <c r="F88" s="96"/>
      <c r="G88" s="96"/>
      <c r="H88" s="96"/>
      <c r="I88" s="93"/>
      <c r="J88" s="94"/>
      <c r="K88" s="313">
        <v>0.05</v>
      </c>
      <c r="L88" s="849">
        <f>N82*K88</f>
        <v>19319.348373015873</v>
      </c>
      <c r="M88" s="850"/>
      <c r="N88" s="57"/>
    </row>
    <row r="89" spans="1:14" ht="15.75" thickBot="1">
      <c r="B89" s="97" t="s">
        <v>1058</v>
      </c>
      <c r="C89" s="98"/>
      <c r="D89" s="98"/>
      <c r="E89" s="98"/>
      <c r="F89" s="98"/>
      <c r="G89" s="98"/>
      <c r="H89" s="98"/>
      <c r="I89" s="99"/>
      <c r="J89" s="100"/>
      <c r="K89" s="314">
        <v>0.05</v>
      </c>
      <c r="L89" s="851">
        <f>N82*K89</f>
        <v>19319.348373015873</v>
      </c>
      <c r="M89" s="852"/>
      <c r="N89" s="57"/>
    </row>
    <row r="90" spans="1:14" ht="15.75" thickBot="1">
      <c r="B90" s="815" t="s">
        <v>1037</v>
      </c>
      <c r="C90" s="816"/>
      <c r="D90" s="816"/>
      <c r="E90" s="816"/>
      <c r="F90" s="816"/>
      <c r="G90" s="816"/>
      <c r="H90" s="816"/>
      <c r="I90" s="816"/>
      <c r="J90" s="816"/>
      <c r="K90" s="816"/>
      <c r="L90" s="816"/>
      <c r="M90" s="817"/>
      <c r="N90" s="58">
        <f>L87+L88+L89</f>
        <v>115916.09023809525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502303.05769841274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28"/>
      <c r="C47" s="829"/>
      <c r="D47" s="829"/>
      <c r="E47" s="829"/>
      <c r="F47" s="829"/>
      <c r="G47" s="829"/>
      <c r="H47" s="830"/>
      <c r="I47" s="831"/>
      <c r="J47" s="812"/>
      <c r="K47" s="278"/>
      <c r="L47" s="832"/>
      <c r="M47" s="833"/>
      <c r="N47" s="281"/>
    </row>
    <row r="48" spans="1:14">
      <c r="B48" s="828"/>
      <c r="C48" s="829"/>
      <c r="D48" s="829"/>
      <c r="E48" s="834"/>
      <c r="F48" s="829"/>
      <c r="G48" s="829"/>
      <c r="H48" s="830"/>
      <c r="I48" s="42"/>
      <c r="J48" s="43"/>
      <c r="K48" s="283"/>
      <c r="L48" s="285"/>
      <c r="M48" s="286"/>
      <c r="N48" s="287"/>
    </row>
    <row r="49" spans="1:14">
      <c r="B49" s="835" t="s">
        <v>1036</v>
      </c>
      <c r="C49" s="836"/>
      <c r="D49" s="836"/>
      <c r="E49" s="44"/>
      <c r="F49" s="45"/>
      <c r="G49" s="45"/>
      <c r="H49" s="46"/>
      <c r="I49" s="42"/>
      <c r="J49" s="43"/>
      <c r="K49" s="288"/>
      <c r="L49" s="285"/>
      <c r="M49" s="410">
        <v>0.1</v>
      </c>
      <c r="N49" s="353">
        <f>N83*M49</f>
        <v>829.83750000000009</v>
      </c>
    </row>
    <row r="50" spans="1:14" ht="15.75" thickBot="1">
      <c r="B50" s="828"/>
      <c r="C50" s="829"/>
      <c r="D50" s="829"/>
      <c r="E50" s="829"/>
      <c r="F50" s="829"/>
      <c r="G50" s="829"/>
      <c r="H50" s="830"/>
      <c r="I50" s="837"/>
      <c r="J50" s="838"/>
      <c r="K50" s="47"/>
      <c r="L50" s="839"/>
      <c r="M50" s="840"/>
      <c r="N50" s="111"/>
    </row>
    <row r="51" spans="1:14" ht="15.75" thickBot="1">
      <c r="B51" s="815" t="s">
        <v>1037</v>
      </c>
      <c r="C51" s="816"/>
      <c r="D51" s="816"/>
      <c r="E51" s="816"/>
      <c r="F51" s="816"/>
      <c r="G51" s="816"/>
      <c r="H51" s="816"/>
      <c r="I51" s="816"/>
      <c r="J51" s="816"/>
      <c r="K51" s="816"/>
      <c r="L51" s="816"/>
      <c r="M51" s="817"/>
      <c r="N51" s="403">
        <f>SUM(N36:N50)</f>
        <v>188749.63750000001</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06" t="s">
        <v>1028</v>
      </c>
      <c r="C55" s="807"/>
      <c r="D55" s="807"/>
      <c r="E55" s="807"/>
      <c r="F55" s="807"/>
      <c r="G55" s="807"/>
      <c r="H55" s="807"/>
      <c r="I55" s="808"/>
      <c r="J55" s="324" t="s">
        <v>1029</v>
      </c>
      <c r="K55" s="91" t="s">
        <v>1030</v>
      </c>
      <c r="L55" s="809" t="s">
        <v>1039</v>
      </c>
      <c r="M55" s="808"/>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125000</v>
      </c>
      <c r="N56" s="281">
        <f>K56*M56</f>
        <v>175000</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12</v>
      </c>
      <c r="N57" s="281">
        <f>K57*M57</f>
        <v>300</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10"/>
      <c r="C60" s="811"/>
      <c r="D60" s="811"/>
      <c r="E60" s="811"/>
      <c r="F60" s="811"/>
      <c r="G60" s="811"/>
      <c r="H60" s="811"/>
      <c r="I60" s="812"/>
      <c r="J60" s="48"/>
      <c r="K60" s="50"/>
      <c r="L60" s="813"/>
      <c r="M60" s="814"/>
      <c r="N60" s="51"/>
    </row>
    <row r="61" spans="1:14" ht="15.75" thickBot="1">
      <c r="B61" s="815" t="s">
        <v>1037</v>
      </c>
      <c r="C61" s="816"/>
      <c r="D61" s="816"/>
      <c r="E61" s="816"/>
      <c r="F61" s="816"/>
      <c r="G61" s="816"/>
      <c r="H61" s="816"/>
      <c r="I61" s="816"/>
      <c r="J61" s="816"/>
      <c r="K61" s="816"/>
      <c r="L61" s="816"/>
      <c r="M61" s="817"/>
      <c r="N61" s="403">
        <f>SUM(N56:N60)</f>
        <v>175300</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8" t="s">
        <v>1045</v>
      </c>
      <c r="M65" s="791"/>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19">
        <f>VLOOKUP(A66,TRANSPORTE!A5:D117,4,FALSE)</f>
        <v>855</v>
      </c>
      <c r="M66" s="820"/>
      <c r="N66" s="296">
        <f>K66*L66</f>
        <v>1197</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19">
        <f>VLOOKUP(A67,TRANSPORTE!A6:D117,4,FALSE)</f>
        <v>1150</v>
      </c>
      <c r="M67" s="820"/>
      <c r="N67" s="296">
        <f>K67*L67</f>
        <v>1437.5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4"/>
      <c r="M71" s="805"/>
      <c r="N71" s="133"/>
    </row>
    <row r="72" spans="1:15" ht="15.75" thickBot="1">
      <c r="B72" s="821" t="s">
        <v>1037</v>
      </c>
      <c r="C72" s="822"/>
      <c r="D72" s="822"/>
      <c r="E72" s="822"/>
      <c r="F72" s="822"/>
      <c r="G72" s="822"/>
      <c r="H72" s="822"/>
      <c r="I72" s="822"/>
      <c r="J72" s="822"/>
      <c r="K72" s="822"/>
      <c r="L72" s="822"/>
      <c r="M72" s="823"/>
      <c r="N72" s="110">
        <f>N66+N67+N68+N69+N70</f>
        <v>2634.5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1" t="s">
        <v>1047</v>
      </c>
      <c r="C76" s="842"/>
      <c r="D76" s="842"/>
      <c r="E76" s="842"/>
      <c r="F76" s="842"/>
      <c r="G76" s="842"/>
      <c r="H76" s="842"/>
      <c r="I76" s="79" t="s">
        <v>1048</v>
      </c>
      <c r="J76" s="81" t="s">
        <v>1494</v>
      </c>
      <c r="K76" s="80" t="s">
        <v>1050</v>
      </c>
      <c r="L76" s="843" t="s">
        <v>1034</v>
      </c>
      <c r="M76" s="844"/>
      <c r="N76" s="104" t="s">
        <v>1035</v>
      </c>
    </row>
    <row r="77" spans="1:15">
      <c r="A77" t="s">
        <v>19</v>
      </c>
      <c r="B77" s="55" t="str">
        <f>VLOOKUP(A77,'MANO DE OBRA'!A8:D68,3,FALSE)</f>
        <v>Obrero (8)</v>
      </c>
      <c r="C77" s="53"/>
      <c r="D77" s="53"/>
      <c r="E77" s="53"/>
      <c r="F77" s="53"/>
      <c r="G77" s="53"/>
      <c r="H77" s="53"/>
      <c r="I77" s="301">
        <f>K77/J77*100</f>
        <v>220830.2702702703</v>
      </c>
      <c r="J77" s="302">
        <v>185</v>
      </c>
      <c r="K77" s="303">
        <f>VLOOKUP(A77,'MANO DE OBRA'!A8:D99,4,FALSE)</f>
        <v>408536</v>
      </c>
      <c r="L77" s="56"/>
      <c r="M77" s="304">
        <v>80</v>
      </c>
      <c r="N77" s="404">
        <f>K77/M77</f>
        <v>5106.7</v>
      </c>
      <c r="O77" s="112"/>
    </row>
    <row r="78" spans="1:15">
      <c r="A78"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80</v>
      </c>
      <c r="N78" s="404">
        <f>K78/M78</f>
        <v>1276.675</v>
      </c>
    </row>
    <row r="79" spans="1:15">
      <c r="A79" t="s">
        <v>54</v>
      </c>
      <c r="B79" s="55" t="str">
        <f>VLOOKUP(A79,'MANO DE OBRA'!A9:D70,3,FALSE)</f>
        <v>Rastrilleros (2)</v>
      </c>
      <c r="C79" s="53"/>
      <c r="D79" s="53"/>
      <c r="E79" s="53"/>
      <c r="F79" s="53"/>
      <c r="G79" s="53"/>
      <c r="H79" s="53"/>
      <c r="I79" s="301">
        <f>K79/J79*100</f>
        <v>82810.810810810814</v>
      </c>
      <c r="J79" s="302">
        <v>185</v>
      </c>
      <c r="K79" s="303">
        <f>VLOOKUP(A79,'MANO DE OBRA'!A9:D101,4,FALSE)</f>
        <v>153200</v>
      </c>
      <c r="L79" s="56"/>
      <c r="M79" s="309">
        <v>80</v>
      </c>
      <c r="N79" s="404">
        <f>K79/M79</f>
        <v>1915</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2"/>
      <c r="C82" s="803"/>
      <c r="D82" s="803"/>
      <c r="E82" s="803"/>
      <c r="F82" s="803"/>
      <c r="G82" s="803"/>
      <c r="H82" s="803"/>
      <c r="I82" s="132"/>
      <c r="J82" s="132"/>
      <c r="K82" s="132"/>
      <c r="L82" s="903"/>
      <c r="M82" s="903"/>
      <c r="N82" s="51"/>
    </row>
    <row r="83" spans="1:14" ht="15.75" thickBot="1">
      <c r="B83" s="821" t="s">
        <v>1037</v>
      </c>
      <c r="C83" s="822"/>
      <c r="D83" s="822"/>
      <c r="E83" s="822"/>
      <c r="F83" s="822"/>
      <c r="G83" s="822"/>
      <c r="H83" s="822"/>
      <c r="I83" s="822"/>
      <c r="J83" s="822"/>
      <c r="K83" s="822"/>
      <c r="L83" s="822"/>
      <c r="M83" s="823"/>
      <c r="N83" s="310">
        <f>SUM(N77:N82)</f>
        <v>8298.375</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N51+N61+N72+N83</f>
        <v>374982.51250000001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74996.502500000002</v>
      </c>
      <c r="M90" s="850"/>
      <c r="N90" s="57"/>
    </row>
    <row r="91" spans="1:14">
      <c r="B91" s="95" t="s">
        <v>1057</v>
      </c>
      <c r="C91" s="96"/>
      <c r="D91" s="96"/>
      <c r="E91" s="96"/>
      <c r="F91" s="96"/>
      <c r="G91" s="96"/>
      <c r="H91" s="96"/>
      <c r="I91" s="93"/>
      <c r="J91" s="94"/>
      <c r="K91" s="313">
        <v>0.05</v>
      </c>
      <c r="L91" s="849">
        <f>N85*K91</f>
        <v>18749.125625000001</v>
      </c>
      <c r="M91" s="850"/>
      <c r="N91" s="57"/>
    </row>
    <row r="92" spans="1:14" ht="15.75" thickBot="1">
      <c r="B92" s="97" t="s">
        <v>1058</v>
      </c>
      <c r="C92" s="98"/>
      <c r="D92" s="98"/>
      <c r="E92" s="98"/>
      <c r="F92" s="98"/>
      <c r="G92" s="98"/>
      <c r="H92" s="98"/>
      <c r="I92" s="99"/>
      <c r="J92" s="100"/>
      <c r="K92" s="314">
        <v>0.05</v>
      </c>
      <c r="L92" s="851">
        <f>N85*K92</f>
        <v>18749.125625000001</v>
      </c>
      <c r="M92" s="852"/>
      <c r="N92" s="57"/>
    </row>
    <row r="93" spans="1:14" ht="15.75" thickBot="1">
      <c r="B93" s="815" t="s">
        <v>1037</v>
      </c>
      <c r="C93" s="816"/>
      <c r="D93" s="816"/>
      <c r="E93" s="816"/>
      <c r="F93" s="816"/>
      <c r="G93" s="816"/>
      <c r="H93" s="816"/>
      <c r="I93" s="816"/>
      <c r="J93" s="816"/>
      <c r="K93" s="816"/>
      <c r="L93" s="816"/>
      <c r="M93" s="817"/>
      <c r="N93" s="58">
        <f>L90+L91+L92</f>
        <v>112494.75375</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487477.26624999999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3" t="s">
        <v>2324</v>
      </c>
      <c r="C112" s="854"/>
      <c r="D112" s="854"/>
      <c r="E112" s="854"/>
      <c r="F112" s="854"/>
      <c r="G112" s="854"/>
      <c r="H112" s="854"/>
      <c r="I112" s="854"/>
      <c r="J112" s="854"/>
      <c r="K112" s="854"/>
      <c r="L112" s="854"/>
      <c r="M112" s="854"/>
      <c r="N112" s="855"/>
    </row>
    <row r="113" spans="2:14" ht="15" customHeight="1">
      <c r="B113" s="853"/>
      <c r="C113" s="854"/>
      <c r="D113" s="854"/>
      <c r="E113" s="854"/>
      <c r="F113" s="854"/>
      <c r="G113" s="854"/>
      <c r="H113" s="854"/>
      <c r="I113" s="854"/>
      <c r="J113" s="854"/>
      <c r="K113" s="854"/>
      <c r="L113" s="854"/>
      <c r="M113" s="854"/>
      <c r="N113" s="855"/>
    </row>
    <row r="114" spans="2:14" ht="30" customHeight="1">
      <c r="B114" s="856" t="s">
        <v>2325</v>
      </c>
      <c r="C114" s="857"/>
      <c r="D114" s="857"/>
      <c r="E114" s="857"/>
      <c r="F114" s="857"/>
      <c r="G114" s="857"/>
      <c r="H114" s="857"/>
      <c r="I114" s="857"/>
      <c r="J114" s="857"/>
      <c r="K114" s="857"/>
      <c r="L114" s="857"/>
      <c r="M114" s="857"/>
      <c r="N114" s="858"/>
    </row>
    <row r="115" spans="2:14">
      <c r="B115" s="856"/>
      <c r="C115" s="857"/>
      <c r="D115" s="857"/>
      <c r="E115" s="857"/>
      <c r="F115" s="857"/>
      <c r="G115" s="857"/>
      <c r="H115" s="857"/>
      <c r="I115" s="857"/>
      <c r="J115" s="857"/>
      <c r="K115" s="857"/>
      <c r="L115" s="857"/>
      <c r="M115" s="857"/>
      <c r="N115" s="85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2"/>
      <c r="K125" s="792"/>
      <c r="L125" s="792"/>
      <c r="M125" s="792"/>
      <c r="N125" s="793"/>
    </row>
    <row r="126" spans="2:14" ht="15.75" thickBot="1">
      <c r="B126" s="270" t="s">
        <v>2327</v>
      </c>
      <c r="C126" s="402"/>
      <c r="D126" s="402"/>
      <c r="E126" s="63"/>
      <c r="F126" s="63"/>
      <c r="G126" s="63"/>
      <c r="H126" s="63"/>
      <c r="I126" s="63"/>
      <c r="J126" s="794"/>
      <c r="K126" s="794"/>
      <c r="L126" s="794"/>
      <c r="M126" s="794"/>
      <c r="N126"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829.83750000000009</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188749.63750000001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19">
        <f>VLOOKUP(A65,TRANSPORTE!A6:D117,4,FALSE)</f>
        <v>1200</v>
      </c>
      <c r="M65" s="820"/>
      <c r="N65" s="296">
        <f>K65*L65</f>
        <v>1500</v>
      </c>
    </row>
    <row r="66" spans="1:15">
      <c r="B66" s="52"/>
      <c r="C66" s="53"/>
      <c r="D66" s="53"/>
      <c r="E66" s="53"/>
      <c r="F66" s="53"/>
      <c r="G66" s="53"/>
      <c r="H66" s="297"/>
      <c r="I66" s="288"/>
      <c r="J66" s="288"/>
      <c r="K66" s="288"/>
      <c r="L66" s="819"/>
      <c r="M66" s="820"/>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2697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8">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375045.01250000001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75009.002500000002</v>
      </c>
      <c r="M88" s="850"/>
      <c r="N88" s="57"/>
    </row>
    <row r="89" spans="1:14">
      <c r="B89" s="95" t="s">
        <v>1057</v>
      </c>
      <c r="C89" s="96"/>
      <c r="D89" s="96"/>
      <c r="E89" s="96"/>
      <c r="F89" s="96"/>
      <c r="G89" s="96"/>
      <c r="H89" s="96"/>
      <c r="I89" s="93"/>
      <c r="J89" s="94"/>
      <c r="K89" s="313">
        <v>0.05</v>
      </c>
      <c r="L89" s="849">
        <f>N83*K89</f>
        <v>18752.250625000001</v>
      </c>
      <c r="M89" s="850"/>
      <c r="N89" s="57"/>
    </row>
    <row r="90" spans="1:14" ht="15.75" thickBot="1">
      <c r="B90" s="97" t="s">
        <v>1058</v>
      </c>
      <c r="C90" s="98"/>
      <c r="D90" s="98"/>
      <c r="E90" s="98"/>
      <c r="F90" s="98"/>
      <c r="G90" s="98"/>
      <c r="H90" s="98"/>
      <c r="I90" s="99"/>
      <c r="J90" s="100"/>
      <c r="K90" s="314">
        <v>0.05</v>
      </c>
      <c r="L90" s="851">
        <f>N83*K90</f>
        <v>18752.250625000001</v>
      </c>
      <c r="M90" s="852"/>
      <c r="N90" s="57"/>
    </row>
    <row r="91" spans="1:14" ht="15.75" thickBot="1">
      <c r="B91" s="815" t="s">
        <v>1037</v>
      </c>
      <c r="C91" s="816"/>
      <c r="D91" s="816"/>
      <c r="E91" s="816"/>
      <c r="F91" s="816"/>
      <c r="G91" s="816"/>
      <c r="H91" s="816"/>
      <c r="I91" s="816"/>
      <c r="J91" s="816"/>
      <c r="K91" s="816"/>
      <c r="L91" s="816"/>
      <c r="M91" s="817"/>
      <c r="N91" s="58">
        <f>L88+L89+L90</f>
        <v>112513.50375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487558.51624999999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829.83750000000009</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188749.63750000001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19">
        <f>VLOOKUP(A65,TRANSPORTE!A6:D117,4,FALSE)</f>
        <v>1106</v>
      </c>
      <c r="M65" s="820"/>
      <c r="N65" s="296">
        <f>K65*L65</f>
        <v>1382.5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8">
        <v>80</v>
      </c>
      <c r="N77" s="404">
        <f>K77/M77</f>
        <v>1915</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374927.51250000001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74985.502500000002</v>
      </c>
      <c r="M88" s="850"/>
      <c r="N88" s="57"/>
    </row>
    <row r="89" spans="1:14">
      <c r="B89" s="95" t="s">
        <v>1057</v>
      </c>
      <c r="C89" s="96"/>
      <c r="D89" s="96"/>
      <c r="E89" s="96"/>
      <c r="F89" s="96"/>
      <c r="G89" s="96"/>
      <c r="H89" s="96"/>
      <c r="I89" s="93"/>
      <c r="J89" s="94"/>
      <c r="K89" s="313">
        <v>0.05</v>
      </c>
      <c r="L89" s="849">
        <f>N83*K89</f>
        <v>18746.375625000001</v>
      </c>
      <c r="M89" s="850"/>
      <c r="N89" s="57"/>
    </row>
    <row r="90" spans="1:14" ht="15.75" thickBot="1">
      <c r="B90" s="97" t="s">
        <v>1058</v>
      </c>
      <c r="C90" s="98"/>
      <c r="D90" s="98"/>
      <c r="E90" s="98"/>
      <c r="F90" s="98"/>
      <c r="G90" s="98"/>
      <c r="H90" s="98"/>
      <c r="I90" s="99"/>
      <c r="J90" s="100"/>
      <c r="K90" s="314">
        <v>0.05</v>
      </c>
      <c r="L90" s="851">
        <f>N83*K90</f>
        <v>18746.375625000001</v>
      </c>
      <c r="M90" s="852"/>
      <c r="N90" s="57"/>
    </row>
    <row r="91" spans="1:14" ht="15.75" thickBot="1">
      <c r="B91" s="815" t="s">
        <v>1037</v>
      </c>
      <c r="C91" s="816"/>
      <c r="D91" s="816"/>
      <c r="E91" s="816"/>
      <c r="F91" s="816"/>
      <c r="G91" s="816"/>
      <c r="H91" s="816"/>
      <c r="I91" s="816"/>
      <c r="J91" s="816"/>
      <c r="K91" s="816"/>
      <c r="L91" s="816"/>
      <c r="M91" s="817"/>
      <c r="N91" s="58">
        <f>L88+L89+L90</f>
        <v>112478.25375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487405.76624999999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ht="15" customHeight="1">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829.83750000000009</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188749.63750000001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19">
        <f>VLOOKUP(A64,TRANSPORTE!A6:D117,4,FALSE)</f>
        <v>1150</v>
      </c>
      <c r="M64" s="820"/>
      <c r="N64" s="296">
        <f>K64*L64</f>
        <v>1437.5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2634.5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80</v>
      </c>
      <c r="N76" s="404">
        <f>K76/M76</f>
        <v>1915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8298.375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374982.51250000001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74996.502500000002</v>
      </c>
      <c r="M87" s="850"/>
      <c r="N87" s="57"/>
    </row>
    <row r="88" spans="1:14">
      <c r="B88" s="95" t="s">
        <v>1057</v>
      </c>
      <c r="C88" s="96"/>
      <c r="D88" s="96"/>
      <c r="E88" s="96"/>
      <c r="F88" s="96"/>
      <c r="G88" s="96"/>
      <c r="H88" s="96"/>
      <c r="I88" s="93"/>
      <c r="J88" s="94"/>
      <c r="K88" s="313">
        <v>0.05</v>
      </c>
      <c r="L88" s="849">
        <f>N82*K88</f>
        <v>18749.125625000001</v>
      </c>
      <c r="M88" s="850"/>
      <c r="N88" s="57"/>
    </row>
    <row r="89" spans="1:14" ht="15.75" thickBot="1">
      <c r="B89" s="97" t="s">
        <v>1058</v>
      </c>
      <c r="C89" s="98"/>
      <c r="D89" s="98"/>
      <c r="E89" s="98"/>
      <c r="F89" s="98"/>
      <c r="G89" s="98"/>
      <c r="H89" s="98"/>
      <c r="I89" s="99"/>
      <c r="J89" s="100"/>
      <c r="K89" s="314">
        <v>0.05</v>
      </c>
      <c r="L89" s="851">
        <f>N82*K89</f>
        <v>18749.125625000001</v>
      </c>
      <c r="M89" s="852"/>
      <c r="N89" s="57"/>
    </row>
    <row r="90" spans="1:14" ht="15.75" thickBot="1">
      <c r="B90" s="815" t="s">
        <v>1037</v>
      </c>
      <c r="C90" s="816"/>
      <c r="D90" s="816"/>
      <c r="E90" s="816"/>
      <c r="F90" s="816"/>
      <c r="G90" s="816"/>
      <c r="H90" s="816"/>
      <c r="I90" s="816"/>
      <c r="J90" s="816"/>
      <c r="K90" s="816"/>
      <c r="L90" s="816"/>
      <c r="M90" s="817"/>
      <c r="N90" s="58">
        <f>L87+L88+L89</f>
        <v>112494.75375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487477.26624999999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829.83750000000009</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188749.63750000001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19">
        <f>VLOOKUP(A64,TRANSPORTE!A6:D117,4,FALSE)</f>
        <v>1106</v>
      </c>
      <c r="M64" s="820"/>
      <c r="N64" s="296">
        <f>K64*L64</f>
        <v>1382.5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2579.5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80</v>
      </c>
      <c r="N76" s="404">
        <f>K76/M76</f>
        <v>1915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8298.375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374927.51250000001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74985.502500000002</v>
      </c>
      <c r="M87" s="850"/>
      <c r="N87" s="57"/>
    </row>
    <row r="88" spans="1:14">
      <c r="B88" s="95" t="s">
        <v>1057</v>
      </c>
      <c r="C88" s="96"/>
      <c r="D88" s="96"/>
      <c r="E88" s="96"/>
      <c r="F88" s="96"/>
      <c r="G88" s="96"/>
      <c r="H88" s="96"/>
      <c r="I88" s="93"/>
      <c r="J88" s="94"/>
      <c r="K88" s="313">
        <v>0.05</v>
      </c>
      <c r="L88" s="849">
        <f>N82*K88</f>
        <v>18746.375625000001</v>
      </c>
      <c r="M88" s="850"/>
      <c r="N88" s="57"/>
    </row>
    <row r="89" spans="1:14" ht="15.75" thickBot="1">
      <c r="B89" s="97" t="s">
        <v>1058</v>
      </c>
      <c r="C89" s="98"/>
      <c r="D89" s="98"/>
      <c r="E89" s="98"/>
      <c r="F89" s="98"/>
      <c r="G89" s="98"/>
      <c r="H89" s="98"/>
      <c r="I89" s="99"/>
      <c r="J89" s="100"/>
      <c r="K89" s="314">
        <v>0.05</v>
      </c>
      <c r="L89" s="851">
        <f>N82*K89</f>
        <v>18746.375625000001</v>
      </c>
      <c r="M89" s="852"/>
      <c r="N89" s="57"/>
    </row>
    <row r="90" spans="1:14" ht="15.75" thickBot="1">
      <c r="B90" s="815" t="s">
        <v>1037</v>
      </c>
      <c r="C90" s="816"/>
      <c r="D90" s="816"/>
      <c r="E90" s="816"/>
      <c r="F90" s="816"/>
      <c r="G90" s="816"/>
      <c r="H90" s="816"/>
      <c r="I90" s="816"/>
      <c r="J90" s="816"/>
      <c r="K90" s="816"/>
      <c r="L90" s="816"/>
      <c r="M90" s="817"/>
      <c r="N90" s="58">
        <f>L87+L88+L89</f>
        <v>112478.25375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487405.76624999999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829.83750000000009</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188749.63750000001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19">
        <f>VLOOKUP(A65,TRANSPORTE!A6:D117,4,FALSE)</f>
        <v>1106</v>
      </c>
      <c r="M65" s="820"/>
      <c r="N65" s="296">
        <f>K65*L65</f>
        <v>1382.5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374927.51250000001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74985.502500000002</v>
      </c>
      <c r="M88" s="850"/>
      <c r="N88" s="57"/>
    </row>
    <row r="89" spans="1:14">
      <c r="B89" s="95" t="s">
        <v>1057</v>
      </c>
      <c r="C89" s="96"/>
      <c r="D89" s="96"/>
      <c r="E89" s="96"/>
      <c r="F89" s="96"/>
      <c r="G89" s="96"/>
      <c r="H89" s="96"/>
      <c r="I89" s="93"/>
      <c r="J89" s="94"/>
      <c r="K89" s="313">
        <v>0.05</v>
      </c>
      <c r="L89" s="849">
        <f>N83*K89</f>
        <v>18746.375625000001</v>
      </c>
      <c r="M89" s="850"/>
      <c r="N89" s="57"/>
    </row>
    <row r="90" spans="1:14" ht="15.75" thickBot="1">
      <c r="B90" s="97" t="s">
        <v>1058</v>
      </c>
      <c r="C90" s="98"/>
      <c r="D90" s="98"/>
      <c r="E90" s="98"/>
      <c r="F90" s="98"/>
      <c r="G90" s="98"/>
      <c r="H90" s="98"/>
      <c r="I90" s="99"/>
      <c r="J90" s="100"/>
      <c r="K90" s="314">
        <v>0.05</v>
      </c>
      <c r="L90" s="851">
        <f>N83*K90</f>
        <v>18746.375625000001</v>
      </c>
      <c r="M90" s="852"/>
      <c r="N90" s="57"/>
    </row>
    <row r="91" spans="1:14" ht="15.75" thickBot="1">
      <c r="B91" s="815" t="s">
        <v>1037</v>
      </c>
      <c r="C91" s="816"/>
      <c r="D91" s="816"/>
      <c r="E91" s="816"/>
      <c r="F91" s="816"/>
      <c r="G91" s="816"/>
      <c r="H91" s="816"/>
      <c r="I91" s="816"/>
      <c r="J91" s="816"/>
      <c r="K91" s="816"/>
      <c r="L91" s="816"/>
      <c r="M91" s="817"/>
      <c r="N91" s="58">
        <f>L88+L89+L90</f>
        <v>112478.25375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487405.76624999999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829.83750000000009</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188749.63750000001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19">
        <f>VLOOKUP(A65,TRANSPORTE!A6:D117,4,FALSE)</f>
        <v>1106</v>
      </c>
      <c r="M65" s="820"/>
      <c r="N65" s="296">
        <f>K65*L65</f>
        <v>1382.5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374927.51250000001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74985.502500000002</v>
      </c>
      <c r="M88" s="850"/>
      <c r="N88" s="57"/>
    </row>
    <row r="89" spans="1:14">
      <c r="B89" s="95" t="s">
        <v>1057</v>
      </c>
      <c r="C89" s="96"/>
      <c r="D89" s="96"/>
      <c r="E89" s="96"/>
      <c r="F89" s="96"/>
      <c r="G89" s="96"/>
      <c r="H89" s="96"/>
      <c r="I89" s="93"/>
      <c r="J89" s="94"/>
      <c r="K89" s="313">
        <v>0.05</v>
      </c>
      <c r="L89" s="849">
        <f>N83*K89</f>
        <v>18746.375625000001</v>
      </c>
      <c r="M89" s="850"/>
      <c r="N89" s="57"/>
    </row>
    <row r="90" spans="1:14" ht="15.75" thickBot="1">
      <c r="B90" s="97" t="s">
        <v>1058</v>
      </c>
      <c r="C90" s="98"/>
      <c r="D90" s="98"/>
      <c r="E90" s="98"/>
      <c r="F90" s="98"/>
      <c r="G90" s="98"/>
      <c r="H90" s="98"/>
      <c r="I90" s="99"/>
      <c r="J90" s="100"/>
      <c r="K90" s="314">
        <v>0.05</v>
      </c>
      <c r="L90" s="851">
        <f>N83*K90</f>
        <v>18746.375625000001</v>
      </c>
      <c r="M90" s="852"/>
      <c r="N90" s="57"/>
    </row>
    <row r="91" spans="1:14" ht="15.75" thickBot="1">
      <c r="B91" s="815" t="s">
        <v>1037</v>
      </c>
      <c r="C91" s="816"/>
      <c r="D91" s="816"/>
      <c r="E91" s="816"/>
      <c r="F91" s="816"/>
      <c r="G91" s="816"/>
      <c r="H91" s="816"/>
      <c r="I91" s="816"/>
      <c r="J91" s="816"/>
      <c r="K91" s="816"/>
      <c r="L91" s="816"/>
      <c r="M91" s="817"/>
      <c r="N91" s="58">
        <f>L88+L89+L90</f>
        <v>112478.25375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487405.76624999999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829.83750000000009</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188749.63750000001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1377</v>
      </c>
      <c r="B65" s="52" t="str">
        <f>VLOOKUP(A65,TRANSPORTE!A6:D117,3,FALSE)</f>
        <v>Transporte de mezcla</v>
      </c>
      <c r="C65" s="53"/>
      <c r="D65" s="53"/>
      <c r="E65" s="53"/>
      <c r="F65" s="53"/>
      <c r="G65" s="53"/>
      <c r="H65" s="320" t="s">
        <v>1552</v>
      </c>
      <c r="I65" s="288">
        <v>1.25</v>
      </c>
      <c r="J65" s="295">
        <v>1</v>
      </c>
      <c r="K65" s="288">
        <f>I65*J65</f>
        <v>1.25</v>
      </c>
      <c r="L65" s="819">
        <f>VLOOKUP(A65,TRANSPORTE!A6:D117,4,FALSE)</f>
        <v>1200</v>
      </c>
      <c r="M65" s="820"/>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2697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375045.01250000001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75009.002500000002</v>
      </c>
      <c r="M88" s="850"/>
      <c r="N88" s="57"/>
    </row>
    <row r="89" spans="1:14">
      <c r="B89" s="95" t="s">
        <v>1057</v>
      </c>
      <c r="C89" s="96"/>
      <c r="D89" s="96"/>
      <c r="E89" s="96"/>
      <c r="F89" s="96"/>
      <c r="G89" s="96"/>
      <c r="H89" s="96"/>
      <c r="I89" s="93"/>
      <c r="J89" s="94"/>
      <c r="K89" s="313">
        <v>0.05</v>
      </c>
      <c r="L89" s="849">
        <f>N83*K89</f>
        <v>18752.250625000001</v>
      </c>
      <c r="M89" s="850"/>
      <c r="N89" s="57"/>
    </row>
    <row r="90" spans="1:14" ht="15.75" thickBot="1">
      <c r="B90" s="97" t="s">
        <v>1058</v>
      </c>
      <c r="C90" s="98"/>
      <c r="D90" s="98"/>
      <c r="E90" s="98"/>
      <c r="F90" s="98"/>
      <c r="G90" s="98"/>
      <c r="H90" s="98"/>
      <c r="I90" s="99"/>
      <c r="J90" s="100"/>
      <c r="K90" s="314">
        <v>0.05</v>
      </c>
      <c r="L90" s="851">
        <f>N83*K90</f>
        <v>18752.250625000001</v>
      </c>
      <c r="M90" s="852"/>
      <c r="N90" s="57"/>
    </row>
    <row r="91" spans="1:14" ht="15.75" thickBot="1">
      <c r="B91" s="815" t="s">
        <v>1037</v>
      </c>
      <c r="C91" s="816"/>
      <c r="D91" s="816"/>
      <c r="E91" s="816"/>
      <c r="F91" s="816"/>
      <c r="G91" s="816"/>
      <c r="H91" s="816"/>
      <c r="I91" s="816"/>
      <c r="J91" s="816"/>
      <c r="K91" s="816"/>
      <c r="L91" s="816"/>
      <c r="M91" s="817"/>
      <c r="N91" s="58">
        <f>L88+L89+L90</f>
        <v>112513.50375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487558.51624999999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8</v>
      </c>
      <c r="N37" s="281">
        <f t="shared" ref="N37:N43" si="0">K37/M37</f>
        <v>23305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8</v>
      </c>
      <c r="N38" s="281">
        <f t="shared" si="0"/>
        <v>14687.5</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8</v>
      </c>
      <c r="N39" s="281">
        <f t="shared" si="0"/>
        <v>70136.75</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8</v>
      </c>
      <c r="N42" s="281">
        <f t="shared" si="0"/>
        <v>75018.75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8</v>
      </c>
      <c r="N43" s="281">
        <f t="shared" si="0"/>
        <v>12500</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922.04166666666663</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227971.44166666665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19">
        <f>VLOOKUP(A64,TRANSPORTE!A6:D117,4,FALSE)</f>
        <v>1150</v>
      </c>
      <c r="M64" s="820"/>
      <c r="N64" s="296">
        <f>K64*L64</f>
        <v>1437.5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2634.5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72</v>
      </c>
      <c r="N74" s="404">
        <f>K74/M74</f>
        <v>5674.1111111111113</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72</v>
      </c>
      <c r="N76" s="404">
        <f>K76/M76</f>
        <v>2127.7777777777778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9220.4166666666661</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415126.35833333334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83025.271666666667</v>
      </c>
      <c r="M87" s="850"/>
      <c r="N87" s="57"/>
    </row>
    <row r="88" spans="1:14">
      <c r="B88" s="95" t="s">
        <v>1057</v>
      </c>
      <c r="C88" s="96"/>
      <c r="D88" s="96"/>
      <c r="E88" s="96"/>
      <c r="F88" s="96"/>
      <c r="G88" s="96"/>
      <c r="H88" s="96"/>
      <c r="I88" s="93"/>
      <c r="J88" s="94"/>
      <c r="K88" s="313">
        <v>0.05</v>
      </c>
      <c r="L88" s="849">
        <f>N82*K88</f>
        <v>20756.317916666667</v>
      </c>
      <c r="M88" s="850"/>
      <c r="N88" s="57"/>
    </row>
    <row r="89" spans="1:14" ht="15.75" thickBot="1">
      <c r="B89" s="97" t="s">
        <v>1058</v>
      </c>
      <c r="C89" s="98"/>
      <c r="D89" s="98"/>
      <c r="E89" s="98"/>
      <c r="F89" s="98"/>
      <c r="G89" s="98"/>
      <c r="H89" s="98"/>
      <c r="I89" s="99"/>
      <c r="J89" s="100"/>
      <c r="K89" s="314">
        <v>0.05</v>
      </c>
      <c r="L89" s="851">
        <f>N82*K89</f>
        <v>20756.317916666667</v>
      </c>
      <c r="M89" s="852"/>
      <c r="N89" s="57"/>
    </row>
    <row r="90" spans="1:14" ht="15.75" thickBot="1">
      <c r="B90" s="815" t="s">
        <v>1037</v>
      </c>
      <c r="C90" s="816"/>
      <c r="D90" s="816"/>
      <c r="E90" s="816"/>
      <c r="F90" s="816"/>
      <c r="G90" s="816"/>
      <c r="H90" s="816"/>
      <c r="I90" s="816"/>
      <c r="J90" s="816"/>
      <c r="K90" s="816"/>
      <c r="L90" s="816"/>
      <c r="M90" s="817"/>
      <c r="N90" s="58">
        <f>L87+L88+L89</f>
        <v>124537.9075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539664.26583333337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8</v>
      </c>
      <c r="N37" s="281">
        <f t="shared" ref="N37:N43" si="0">K37/M37</f>
        <v>23305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8</v>
      </c>
      <c r="N38" s="281">
        <f t="shared" si="0"/>
        <v>14687.5</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8</v>
      </c>
      <c r="N39" s="281">
        <f t="shared" si="0"/>
        <v>70136.75</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8</v>
      </c>
      <c r="N42" s="281">
        <f t="shared" si="0"/>
        <v>75018.75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8</v>
      </c>
      <c r="N43" s="281">
        <f t="shared" si="0"/>
        <v>12500</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922.04166666666663</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227971.44166666665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19">
        <f>VLOOKUP(A64,TRANSPORTE!A6:D117,4,FALSE)</f>
        <v>1106</v>
      </c>
      <c r="M64" s="820"/>
      <c r="N64" s="296">
        <f>K64*L64</f>
        <v>1382.5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2579.5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72</v>
      </c>
      <c r="N74" s="404">
        <f>K74/M74</f>
        <v>5674.1111111111113</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72</v>
      </c>
      <c r="N76" s="404">
        <f>K76/M76</f>
        <v>2127.7777777777778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133"/>
    </row>
    <row r="80" spans="1:15" ht="15.75" thickBot="1">
      <c r="B80" s="821" t="s">
        <v>1037</v>
      </c>
      <c r="C80" s="822"/>
      <c r="D80" s="822"/>
      <c r="E80" s="822"/>
      <c r="F80" s="822"/>
      <c r="G80" s="822"/>
      <c r="H80" s="822"/>
      <c r="I80" s="822"/>
      <c r="J80" s="822"/>
      <c r="K80" s="822"/>
      <c r="L80" s="822"/>
      <c r="M80" s="823"/>
      <c r="N80" s="469">
        <f>SUM(N74:N79)</f>
        <v>9220.4166666666661</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415071.35833333334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83014.271666666667</v>
      </c>
      <c r="M87" s="850"/>
      <c r="N87" s="57"/>
    </row>
    <row r="88" spans="1:14">
      <c r="B88" s="95" t="s">
        <v>1057</v>
      </c>
      <c r="C88" s="96"/>
      <c r="D88" s="96"/>
      <c r="E88" s="96"/>
      <c r="F88" s="96"/>
      <c r="G88" s="96"/>
      <c r="H88" s="96"/>
      <c r="I88" s="93"/>
      <c r="J88" s="94"/>
      <c r="K88" s="313">
        <v>0.05</v>
      </c>
      <c r="L88" s="849">
        <f>N82*K88</f>
        <v>20753.567916666667</v>
      </c>
      <c r="M88" s="850"/>
      <c r="N88" s="57"/>
    </row>
    <row r="89" spans="1:14" ht="15.75" thickBot="1">
      <c r="B89" s="97" t="s">
        <v>1058</v>
      </c>
      <c r="C89" s="98"/>
      <c r="D89" s="98"/>
      <c r="E89" s="98"/>
      <c r="F89" s="98"/>
      <c r="G89" s="98"/>
      <c r="H89" s="98"/>
      <c r="I89" s="99"/>
      <c r="J89" s="100"/>
      <c r="K89" s="314">
        <v>0.05</v>
      </c>
      <c r="L89" s="851">
        <f>N82*K89</f>
        <v>20753.567916666667</v>
      </c>
      <c r="M89" s="852"/>
      <c r="N89" s="57"/>
    </row>
    <row r="90" spans="1:14" ht="15.75" thickBot="1">
      <c r="B90" s="815" t="s">
        <v>1037</v>
      </c>
      <c r="C90" s="816"/>
      <c r="D90" s="816"/>
      <c r="E90" s="816"/>
      <c r="F90" s="816"/>
      <c r="G90" s="816"/>
      <c r="H90" s="816"/>
      <c r="I90" s="816"/>
      <c r="J90" s="816"/>
      <c r="K90" s="816"/>
      <c r="L90" s="816"/>
      <c r="M90" s="817"/>
      <c r="N90" s="58">
        <f>L87+L88+L89</f>
        <v>124521.4075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539592.76583333337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8</v>
      </c>
      <c r="N37" s="281">
        <f t="shared" ref="N37:N43" si="0">K37/M37</f>
        <v>23305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8</v>
      </c>
      <c r="N38" s="281">
        <f t="shared" si="0"/>
        <v>14687.5</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8</v>
      </c>
      <c r="N39" s="281">
        <f t="shared" si="0"/>
        <v>70136.75</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8</v>
      </c>
      <c r="N42" s="281">
        <f t="shared" si="0"/>
        <v>75018.75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8</v>
      </c>
      <c r="N43" s="281">
        <f t="shared" si="0"/>
        <v>12500</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922.04166666666663</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227971.44166666665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19">
        <f>VLOOKUP(A64,TRANSPORTE!A6:D117,4,FALSE)</f>
        <v>1106</v>
      </c>
      <c r="M64" s="820"/>
      <c r="N64" s="296">
        <f>K64*L64</f>
        <v>1382.5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2579.5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72</v>
      </c>
      <c r="N74" s="404">
        <f>K74/M74</f>
        <v>5674.1111111111113</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72</v>
      </c>
      <c r="N76" s="404">
        <f>K76/M76</f>
        <v>2127.7777777777778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9220.4166666666661</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415071.35833333334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83014.271666666667</v>
      </c>
      <c r="M87" s="850"/>
      <c r="N87" s="57"/>
    </row>
    <row r="88" spans="1:14">
      <c r="B88" s="95" t="s">
        <v>1057</v>
      </c>
      <c r="C88" s="96"/>
      <c r="D88" s="96"/>
      <c r="E88" s="96"/>
      <c r="F88" s="96"/>
      <c r="G88" s="96"/>
      <c r="H88" s="96"/>
      <c r="I88" s="93"/>
      <c r="J88" s="94"/>
      <c r="K88" s="313">
        <v>0.05</v>
      </c>
      <c r="L88" s="849">
        <f>N82*K88</f>
        <v>20753.567916666667</v>
      </c>
      <c r="M88" s="850"/>
      <c r="N88" s="57"/>
    </row>
    <row r="89" spans="1:14" ht="15.75" thickBot="1">
      <c r="B89" s="97" t="s">
        <v>1058</v>
      </c>
      <c r="C89" s="98"/>
      <c r="D89" s="98"/>
      <c r="E89" s="98"/>
      <c r="F89" s="98"/>
      <c r="G89" s="98"/>
      <c r="H89" s="98"/>
      <c r="I89" s="99"/>
      <c r="J89" s="100"/>
      <c r="K89" s="314">
        <v>0.05</v>
      </c>
      <c r="L89" s="851">
        <f>N82*K89</f>
        <v>20753.567916666667</v>
      </c>
      <c r="M89" s="852"/>
      <c r="N89" s="57"/>
    </row>
    <row r="90" spans="1:14" ht="15.75" thickBot="1">
      <c r="B90" s="815" t="s">
        <v>1037</v>
      </c>
      <c r="C90" s="816"/>
      <c r="D90" s="816"/>
      <c r="E90" s="816"/>
      <c r="F90" s="816"/>
      <c r="G90" s="816"/>
      <c r="H90" s="816"/>
      <c r="I90" s="816"/>
      <c r="J90" s="816"/>
      <c r="K90" s="816"/>
      <c r="L90" s="816"/>
      <c r="M90" s="817"/>
      <c r="N90" s="58">
        <f>L87+L88+L89</f>
        <v>124521.4075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539592.76583333337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829.83750000000009</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188749.63750000001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19">
        <f>VLOOKUP(A64,TRANSPORTE!A6:D117,4,FALSE)</f>
        <v>1106</v>
      </c>
      <c r="M64" s="820"/>
      <c r="N64" s="296">
        <f>K64*L64</f>
        <v>1382.5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2579.5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80</v>
      </c>
      <c r="N76" s="404">
        <f>K76/M76</f>
        <v>1915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8298.375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374927.51250000001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74985.502500000002</v>
      </c>
      <c r="M87" s="850"/>
      <c r="N87" s="57"/>
    </row>
    <row r="88" spans="1:14">
      <c r="B88" s="95" t="s">
        <v>1057</v>
      </c>
      <c r="C88" s="96"/>
      <c r="D88" s="96"/>
      <c r="E88" s="96"/>
      <c r="F88" s="96"/>
      <c r="G88" s="96"/>
      <c r="H88" s="96"/>
      <c r="I88" s="93"/>
      <c r="J88" s="94"/>
      <c r="K88" s="313">
        <v>0.05</v>
      </c>
      <c r="L88" s="849">
        <f>N82*K88</f>
        <v>18746.375625000001</v>
      </c>
      <c r="M88" s="850"/>
      <c r="N88" s="57"/>
    </row>
    <row r="89" spans="1:14" ht="15.75" thickBot="1">
      <c r="B89" s="97" t="s">
        <v>1058</v>
      </c>
      <c r="C89" s="98"/>
      <c r="D89" s="98"/>
      <c r="E89" s="98"/>
      <c r="F89" s="98"/>
      <c r="G89" s="98"/>
      <c r="H89" s="98"/>
      <c r="I89" s="99"/>
      <c r="J89" s="100"/>
      <c r="K89" s="314">
        <v>0.05</v>
      </c>
      <c r="L89" s="851">
        <f>N82*K89</f>
        <v>18746.375625000001</v>
      </c>
      <c r="M89" s="852"/>
      <c r="N89" s="57"/>
    </row>
    <row r="90" spans="1:14" ht="15.75" thickBot="1">
      <c r="B90" s="815" t="s">
        <v>1037</v>
      </c>
      <c r="C90" s="816"/>
      <c r="D90" s="816"/>
      <c r="E90" s="816"/>
      <c r="F90" s="816"/>
      <c r="G90" s="816"/>
      <c r="H90" s="816"/>
      <c r="I90" s="816"/>
      <c r="J90" s="816"/>
      <c r="K90" s="816"/>
      <c r="L90" s="816"/>
      <c r="M90" s="817"/>
      <c r="N90" s="58">
        <f>L87+L88+L89</f>
        <v>112478.25375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487405.76624999999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829.83750000000009</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188749.63750000001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19">
        <f>VLOOKUP(A65,TRANSPORTE!A6:D117,4,FALSE)</f>
        <v>1106</v>
      </c>
      <c r="M65" s="820"/>
      <c r="N65" s="296">
        <f>K65*L65</f>
        <v>1382.5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133"/>
    </row>
    <row r="81" spans="1:14" ht="15.75" thickBot="1">
      <c r="B81" s="821" t="s">
        <v>1037</v>
      </c>
      <c r="C81" s="822"/>
      <c r="D81" s="822"/>
      <c r="E81" s="822"/>
      <c r="F81" s="822"/>
      <c r="G81" s="822"/>
      <c r="H81" s="822"/>
      <c r="I81" s="822"/>
      <c r="J81" s="822"/>
      <c r="K81" s="822"/>
      <c r="L81" s="822"/>
      <c r="M81" s="823"/>
      <c r="N81" s="469">
        <f>SUM(N75:N80)</f>
        <v>8298.375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374927.51250000001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74985.502500000002</v>
      </c>
      <c r="M88" s="850"/>
      <c r="N88" s="57"/>
    </row>
    <row r="89" spans="1:14">
      <c r="B89" s="95" t="s">
        <v>1057</v>
      </c>
      <c r="C89" s="96"/>
      <c r="D89" s="96"/>
      <c r="E89" s="96"/>
      <c r="F89" s="96"/>
      <c r="G89" s="96"/>
      <c r="H89" s="96"/>
      <c r="I89" s="93"/>
      <c r="J89" s="94"/>
      <c r="K89" s="313">
        <v>0.05</v>
      </c>
      <c r="L89" s="849">
        <f>N83*K89</f>
        <v>18746.375625000001</v>
      </c>
      <c r="M89" s="850"/>
      <c r="N89" s="57"/>
    </row>
    <row r="90" spans="1:14" ht="15.75" thickBot="1">
      <c r="B90" s="97" t="s">
        <v>1058</v>
      </c>
      <c r="C90" s="98"/>
      <c r="D90" s="98"/>
      <c r="E90" s="98"/>
      <c r="F90" s="98"/>
      <c r="G90" s="98"/>
      <c r="H90" s="98"/>
      <c r="I90" s="99"/>
      <c r="J90" s="100"/>
      <c r="K90" s="314">
        <v>0.05</v>
      </c>
      <c r="L90" s="851">
        <f>N83*K90</f>
        <v>18746.375625000001</v>
      </c>
      <c r="M90" s="852"/>
      <c r="N90" s="57"/>
    </row>
    <row r="91" spans="1:14" ht="15.75" thickBot="1">
      <c r="B91" s="815" t="s">
        <v>1037</v>
      </c>
      <c r="C91" s="816"/>
      <c r="D91" s="816"/>
      <c r="E91" s="816"/>
      <c r="F91" s="816"/>
      <c r="G91" s="816"/>
      <c r="H91" s="816"/>
      <c r="I91" s="816"/>
      <c r="J91" s="816"/>
      <c r="K91" s="816"/>
      <c r="L91" s="816"/>
      <c r="M91" s="817"/>
      <c r="N91" s="58">
        <f>L88+L89+L90</f>
        <v>112478.25375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487405.76624999999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829.83750000000009</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188749.63750000001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19">
        <f>VLOOKUP(A64,TRANSPORTE!A6:D117,4,FALSE)</f>
        <v>1106</v>
      </c>
      <c r="M64" s="820"/>
      <c r="N64" s="296">
        <f>K64*L64</f>
        <v>1382.5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2579.5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80</v>
      </c>
      <c r="N76" s="404">
        <f>K76/M76</f>
        <v>1915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8298.375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374927.51250000001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74985.502500000002</v>
      </c>
      <c r="M87" s="850"/>
      <c r="N87" s="57"/>
    </row>
    <row r="88" spans="1:14">
      <c r="B88" s="95" t="s">
        <v>1057</v>
      </c>
      <c r="C88" s="96"/>
      <c r="D88" s="96"/>
      <c r="E88" s="96"/>
      <c r="F88" s="96"/>
      <c r="G88" s="96"/>
      <c r="H88" s="96"/>
      <c r="I88" s="93"/>
      <c r="J88" s="94"/>
      <c r="K88" s="313">
        <v>0.05</v>
      </c>
      <c r="L88" s="849">
        <f>N82*K88</f>
        <v>18746.375625000001</v>
      </c>
      <c r="M88" s="850"/>
      <c r="N88" s="57"/>
    </row>
    <row r="89" spans="1:14" ht="15.75" thickBot="1">
      <c r="B89" s="97" t="s">
        <v>1058</v>
      </c>
      <c r="C89" s="98"/>
      <c r="D89" s="98"/>
      <c r="E89" s="98"/>
      <c r="F89" s="98"/>
      <c r="G89" s="98"/>
      <c r="H89" s="98"/>
      <c r="I89" s="99"/>
      <c r="J89" s="100"/>
      <c r="K89" s="314">
        <v>0.05</v>
      </c>
      <c r="L89" s="851">
        <f>N82*K89</f>
        <v>18746.375625000001</v>
      </c>
      <c r="M89" s="852"/>
      <c r="N89" s="57"/>
    </row>
    <row r="90" spans="1:14" ht="15.75" thickBot="1">
      <c r="B90" s="815" t="s">
        <v>1037</v>
      </c>
      <c r="C90" s="816"/>
      <c r="D90" s="816"/>
      <c r="E90" s="816"/>
      <c r="F90" s="816"/>
      <c r="G90" s="816"/>
      <c r="H90" s="816"/>
      <c r="I90" s="816"/>
      <c r="J90" s="816"/>
      <c r="K90" s="816"/>
      <c r="L90" s="816"/>
      <c r="M90" s="817"/>
      <c r="N90" s="58">
        <f>L87+L88+L89</f>
        <v>112478.25375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487405.76624999999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8</v>
      </c>
      <c r="N37" s="281">
        <f t="shared" ref="N37:N43" si="0">K37/M37</f>
        <v>23305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8</v>
      </c>
      <c r="N38" s="281">
        <f t="shared" si="0"/>
        <v>14687.5</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8</v>
      </c>
      <c r="N39" s="281">
        <f t="shared" si="0"/>
        <v>70136.75</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8</v>
      </c>
      <c r="N42" s="281">
        <f t="shared" si="0"/>
        <v>75018.75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8</v>
      </c>
      <c r="N43" s="281">
        <f t="shared" si="0"/>
        <v>12500</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922.04166666666663</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227971.44166666665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19">
        <f>VLOOKUP(A64,TRANSPORTE!A6:D117,4,FALSE)</f>
        <v>1106</v>
      </c>
      <c r="M64" s="820"/>
      <c r="N64" s="296">
        <f>K64*L64</f>
        <v>1382.5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2579.5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72</v>
      </c>
      <c r="N74" s="404">
        <f>K74/M74</f>
        <v>5674.1111111111113</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72</v>
      </c>
      <c r="N76" s="404">
        <f>K76/M76</f>
        <v>2127.7777777777778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9220.4166666666661</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415071.35833333334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83014.271666666667</v>
      </c>
      <c r="M87" s="850"/>
      <c r="N87" s="57"/>
    </row>
    <row r="88" spans="1:14">
      <c r="B88" s="95" t="s">
        <v>1057</v>
      </c>
      <c r="C88" s="96"/>
      <c r="D88" s="96"/>
      <c r="E88" s="96"/>
      <c r="F88" s="96"/>
      <c r="G88" s="96"/>
      <c r="H88" s="96"/>
      <c r="I88" s="93"/>
      <c r="J88" s="94"/>
      <c r="K88" s="313">
        <v>0.05</v>
      </c>
      <c r="L88" s="849">
        <f>N82*K88</f>
        <v>20753.567916666667</v>
      </c>
      <c r="M88" s="850"/>
      <c r="N88" s="57"/>
    </row>
    <row r="89" spans="1:14" ht="15.75" thickBot="1">
      <c r="B89" s="97" t="s">
        <v>1058</v>
      </c>
      <c r="C89" s="98"/>
      <c r="D89" s="98"/>
      <c r="E89" s="98"/>
      <c r="F89" s="98"/>
      <c r="G89" s="98"/>
      <c r="H89" s="98"/>
      <c r="I89" s="99"/>
      <c r="J89" s="100"/>
      <c r="K89" s="314">
        <v>0.05</v>
      </c>
      <c r="L89" s="851">
        <f>N82*K89</f>
        <v>20753.567916666667</v>
      </c>
      <c r="M89" s="852"/>
      <c r="N89" s="57"/>
    </row>
    <row r="90" spans="1:14" ht="15.75" thickBot="1">
      <c r="B90" s="815" t="s">
        <v>1037</v>
      </c>
      <c r="C90" s="816"/>
      <c r="D90" s="816"/>
      <c r="E90" s="816"/>
      <c r="F90" s="816"/>
      <c r="G90" s="816"/>
      <c r="H90" s="816"/>
      <c r="I90" s="816"/>
      <c r="J90" s="816"/>
      <c r="K90" s="816"/>
      <c r="L90" s="816"/>
      <c r="M90" s="817"/>
      <c r="N90" s="58">
        <f>L87+L88+L89</f>
        <v>124521.4075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539592.76583333337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829.83750000000009</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188749.63750000001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19">
        <f>VLOOKUP(A65,TRANSPORTE!A6:D117,4,FALSE)</f>
        <v>1106</v>
      </c>
      <c r="M65" s="820"/>
      <c r="N65" s="296">
        <f>K65*L65</f>
        <v>1382.5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374927.51250000001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74985.502500000002</v>
      </c>
      <c r="M88" s="850"/>
      <c r="N88" s="57"/>
    </row>
    <row r="89" spans="1:14">
      <c r="B89" s="95" t="s">
        <v>1057</v>
      </c>
      <c r="C89" s="96"/>
      <c r="D89" s="96"/>
      <c r="E89" s="96"/>
      <c r="F89" s="96"/>
      <c r="G89" s="96"/>
      <c r="H89" s="96"/>
      <c r="I89" s="93"/>
      <c r="J89" s="94"/>
      <c r="K89" s="313">
        <v>0.05</v>
      </c>
      <c r="L89" s="849">
        <f>N83*K89</f>
        <v>18746.375625000001</v>
      </c>
      <c r="M89" s="850"/>
      <c r="N89" s="57"/>
    </row>
    <row r="90" spans="1:14" ht="15.75" thickBot="1">
      <c r="B90" s="97" t="s">
        <v>1058</v>
      </c>
      <c r="C90" s="98"/>
      <c r="D90" s="98"/>
      <c r="E90" s="98"/>
      <c r="F90" s="98"/>
      <c r="G90" s="98"/>
      <c r="H90" s="98"/>
      <c r="I90" s="99"/>
      <c r="J90" s="100"/>
      <c r="K90" s="314">
        <v>0.05</v>
      </c>
      <c r="L90" s="851">
        <f>N83*K90</f>
        <v>18746.375625000001</v>
      </c>
      <c r="M90" s="852"/>
      <c r="N90" s="57"/>
    </row>
    <row r="91" spans="1:14" ht="15.75" thickBot="1">
      <c r="B91" s="815" t="s">
        <v>1037</v>
      </c>
      <c r="C91" s="816"/>
      <c r="D91" s="816"/>
      <c r="E91" s="816"/>
      <c r="F91" s="816"/>
      <c r="G91" s="816"/>
      <c r="H91" s="816"/>
      <c r="I91" s="816"/>
      <c r="J91" s="816"/>
      <c r="K91" s="816"/>
      <c r="L91" s="816"/>
      <c r="M91" s="817"/>
      <c r="N91" s="58">
        <f>L88+L89+L90</f>
        <v>112478.25375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487405.76624999999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829.83750000000009</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188749.63750000001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19">
        <f>VLOOKUP(A65,TRANSPORTE!A6:D117,4,FALSE)</f>
        <v>1106</v>
      </c>
      <c r="M65" s="820"/>
      <c r="N65" s="296">
        <f>K65*L65</f>
        <v>1382.5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374927.51250000001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74985.502500000002</v>
      </c>
      <c r="M88" s="850"/>
      <c r="N88" s="57"/>
    </row>
    <row r="89" spans="1:14">
      <c r="B89" s="95" t="s">
        <v>1057</v>
      </c>
      <c r="C89" s="96"/>
      <c r="D89" s="96"/>
      <c r="E89" s="96"/>
      <c r="F89" s="96"/>
      <c r="G89" s="96"/>
      <c r="H89" s="96"/>
      <c r="I89" s="93"/>
      <c r="J89" s="94"/>
      <c r="K89" s="313">
        <v>0.05</v>
      </c>
      <c r="L89" s="849">
        <f>N83*K89</f>
        <v>18746.375625000001</v>
      </c>
      <c r="M89" s="850"/>
      <c r="N89" s="57"/>
    </row>
    <row r="90" spans="1:14" ht="15.75" thickBot="1">
      <c r="B90" s="97" t="s">
        <v>1058</v>
      </c>
      <c r="C90" s="98"/>
      <c r="D90" s="98"/>
      <c r="E90" s="98"/>
      <c r="F90" s="98"/>
      <c r="G90" s="98"/>
      <c r="H90" s="98"/>
      <c r="I90" s="99"/>
      <c r="J90" s="100"/>
      <c r="K90" s="314">
        <v>0.05</v>
      </c>
      <c r="L90" s="851">
        <f>N83*K90</f>
        <v>18746.375625000001</v>
      </c>
      <c r="M90" s="852"/>
      <c r="N90" s="57"/>
    </row>
    <row r="91" spans="1:14" ht="15.75" thickBot="1">
      <c r="B91" s="815" t="s">
        <v>1037</v>
      </c>
      <c r="C91" s="816"/>
      <c r="D91" s="816"/>
      <c r="E91" s="816"/>
      <c r="F91" s="816"/>
      <c r="G91" s="816"/>
      <c r="H91" s="816"/>
      <c r="I91" s="816"/>
      <c r="J91" s="816"/>
      <c r="K91" s="816"/>
      <c r="L91" s="816"/>
      <c r="M91" s="817"/>
      <c r="N91" s="58">
        <f>L88+L89+L90</f>
        <v>112478.25375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487405.76624999999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829.83750000000009</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188749.63750000001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12</v>
      </c>
      <c r="N54" s="281">
        <f>K54*M54</f>
        <v>300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175300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19">
        <f>VLOOKUP(A64,TRANSPORTE!A6:D117,4,FALSE)</f>
        <v>1106</v>
      </c>
      <c r="M64" s="820"/>
      <c r="N64" s="296">
        <f>K64*L64</f>
        <v>1382.5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2579.5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82810.810810810814</v>
      </c>
      <c r="J76" s="302">
        <v>185</v>
      </c>
      <c r="K76" s="303">
        <f>VLOOKUP(A76,'MANO DE OBRA'!A9:D101,4,FALSE)</f>
        <v>153200</v>
      </c>
      <c r="L76" s="56"/>
      <c r="M76" s="309">
        <v>80</v>
      </c>
      <c r="N76" s="404">
        <f>K76/M76</f>
        <v>1915</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8298.375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374927.51250000001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74985.502500000002</v>
      </c>
      <c r="M87" s="850"/>
      <c r="N87" s="57"/>
    </row>
    <row r="88" spans="1:14">
      <c r="B88" s="95" t="s">
        <v>1057</v>
      </c>
      <c r="C88" s="96"/>
      <c r="D88" s="96"/>
      <c r="E88" s="96"/>
      <c r="F88" s="96"/>
      <c r="G88" s="96"/>
      <c r="H88" s="96"/>
      <c r="I88" s="93"/>
      <c r="J88" s="94"/>
      <c r="K88" s="313">
        <v>0.05</v>
      </c>
      <c r="L88" s="849">
        <f>N82*K88</f>
        <v>18746.375625000001</v>
      </c>
      <c r="M88" s="850"/>
      <c r="N88" s="57"/>
    </row>
    <row r="89" spans="1:14" ht="15.75" thickBot="1">
      <c r="B89" s="97" t="s">
        <v>1058</v>
      </c>
      <c r="C89" s="98"/>
      <c r="D89" s="98"/>
      <c r="E89" s="98"/>
      <c r="F89" s="98"/>
      <c r="G89" s="98"/>
      <c r="H89" s="98"/>
      <c r="I89" s="99"/>
      <c r="J89" s="100"/>
      <c r="K89" s="314">
        <v>0.05</v>
      </c>
      <c r="L89" s="851">
        <f>N82*K89</f>
        <v>18746.375625000001</v>
      </c>
      <c r="M89" s="852"/>
      <c r="N89" s="57"/>
    </row>
    <row r="90" spans="1:14" ht="15.75" thickBot="1">
      <c r="B90" s="815" t="s">
        <v>1037</v>
      </c>
      <c r="C90" s="816"/>
      <c r="D90" s="816"/>
      <c r="E90" s="816"/>
      <c r="F90" s="816"/>
      <c r="G90" s="816"/>
      <c r="H90" s="816"/>
      <c r="I90" s="816"/>
      <c r="J90" s="816"/>
      <c r="K90" s="816"/>
      <c r="L90" s="816"/>
      <c r="M90" s="817"/>
      <c r="N90" s="58">
        <f>L87+L88+L89</f>
        <v>112478.25375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487405.76624999999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102500</v>
      </c>
      <c r="L36" s="279"/>
      <c r="M36" s="280">
        <v>30</v>
      </c>
      <c r="N36" s="281">
        <f>K36/M36</f>
        <v>3416.6666666666665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117500</v>
      </c>
      <c r="L38" s="279"/>
      <c r="M38" s="280">
        <v>10</v>
      </c>
      <c r="N38" s="281">
        <f t="shared" si="0"/>
        <v>11750</v>
      </c>
    </row>
    <row r="39" spans="1:14">
      <c r="A39" t="s">
        <v>284</v>
      </c>
      <c r="B39" s="828" t="str">
        <f>VLOOKUP(A39,EQUIPOS!A9:D154,3,FALSE)</f>
        <v>Planta de asfalto en caliente</v>
      </c>
      <c r="C39" s="829"/>
      <c r="D39" s="829"/>
      <c r="E39" s="829"/>
      <c r="F39" s="829"/>
      <c r="G39" s="829"/>
      <c r="H39" s="830"/>
      <c r="I39" s="276"/>
      <c r="J39" s="277"/>
      <c r="K39" s="278">
        <f>VLOOKUP(A39,EQUIPOS!A9:D166,4,FALSE)</f>
        <v>561094</v>
      </c>
      <c r="L39" s="279"/>
      <c r="M39" s="280">
        <v>10</v>
      </c>
      <c r="N39" s="281">
        <f t="shared" si="0"/>
        <v>56109.4</v>
      </c>
    </row>
    <row r="40" spans="1:14">
      <c r="A40" t="s">
        <v>290</v>
      </c>
      <c r="B40" s="828" t="str">
        <f>VLOOKUP(A40,EQUIPOS!A10:D154,3,FALSE)</f>
        <v>Planta trituradora</v>
      </c>
      <c r="C40" s="829"/>
      <c r="D40" s="829"/>
      <c r="E40" s="829"/>
      <c r="F40" s="829"/>
      <c r="G40" s="829"/>
      <c r="H40" s="830"/>
      <c r="I40" s="276"/>
      <c r="J40" s="277"/>
      <c r="K40" s="278">
        <f>VLOOKUP(A40,EQUIPOS!A10:D167,4,FALSE)</f>
        <v>682322</v>
      </c>
      <c r="L40" s="279"/>
      <c r="M40" s="280">
        <v>30</v>
      </c>
      <c r="N40" s="281">
        <f t="shared" si="0"/>
        <v>22744.066666666666</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157220</v>
      </c>
      <c r="L41" s="279"/>
      <c r="M41" s="280">
        <v>30</v>
      </c>
      <c r="N41" s="281">
        <f t="shared" si="0"/>
        <v>5240.666666666667</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600150</v>
      </c>
      <c r="L42" s="279"/>
      <c r="M42" s="280">
        <v>10</v>
      </c>
      <c r="N42" s="281">
        <f t="shared" si="0"/>
        <v>60015</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829.83750000000009</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188749.63750000001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125000</v>
      </c>
      <c r="N54" s="281">
        <f>K54*M54</f>
        <v>175000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12</v>
      </c>
      <c r="N55" s="281">
        <f>K55*M55</f>
        <v>300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175300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855</v>
      </c>
      <c r="M64" s="820"/>
      <c r="N64" s="296">
        <f>K64*L64</f>
        <v>1197</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19">
        <f>VLOOKUP(A65,TRANSPORTE!A6:D117,4,FALSE)</f>
        <v>1106</v>
      </c>
      <c r="M65" s="820"/>
      <c r="N65" s="296">
        <f>K65*L65</f>
        <v>1382.5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2579.5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304">
        <v>80</v>
      </c>
      <c r="N75" s="404">
        <f>K75/M75</f>
        <v>5106.7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82810.810810810814</v>
      </c>
      <c r="J77" s="302">
        <v>185</v>
      </c>
      <c r="K77" s="303">
        <f>VLOOKUP(A77,'MANO DE OBRA'!A9:D101,4,FALSE)</f>
        <v>153200</v>
      </c>
      <c r="L77" s="56"/>
      <c r="M77" s="309">
        <v>80</v>
      </c>
      <c r="N77" s="404">
        <f>K77/M77</f>
        <v>1915</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374927.51250000001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74985.502500000002</v>
      </c>
      <c r="M88" s="850"/>
      <c r="N88" s="57"/>
    </row>
    <row r="89" spans="1:14">
      <c r="B89" s="95" t="s">
        <v>1057</v>
      </c>
      <c r="C89" s="96"/>
      <c r="D89" s="96"/>
      <c r="E89" s="96"/>
      <c r="F89" s="96"/>
      <c r="G89" s="96"/>
      <c r="H89" s="96"/>
      <c r="I89" s="93"/>
      <c r="J89" s="94"/>
      <c r="K89" s="313">
        <v>0.05</v>
      </c>
      <c r="L89" s="849">
        <f>N83*K89</f>
        <v>18746.375625000001</v>
      </c>
      <c r="M89" s="850"/>
      <c r="N89" s="57"/>
    </row>
    <row r="90" spans="1:14" ht="15.75" thickBot="1">
      <c r="B90" s="97" t="s">
        <v>1058</v>
      </c>
      <c r="C90" s="98"/>
      <c r="D90" s="98"/>
      <c r="E90" s="98"/>
      <c r="F90" s="98"/>
      <c r="G90" s="98"/>
      <c r="H90" s="98"/>
      <c r="I90" s="99"/>
      <c r="J90" s="100"/>
      <c r="K90" s="314">
        <v>0.05</v>
      </c>
      <c r="L90" s="851">
        <f>N83*K90</f>
        <v>18746.375625000001</v>
      </c>
      <c r="M90" s="852"/>
      <c r="N90" s="57"/>
    </row>
    <row r="91" spans="1:14" ht="15.75" thickBot="1">
      <c r="B91" s="815" t="s">
        <v>1037</v>
      </c>
      <c r="C91" s="816"/>
      <c r="D91" s="816"/>
      <c r="E91" s="816"/>
      <c r="F91" s="816"/>
      <c r="G91" s="816"/>
      <c r="H91" s="816"/>
      <c r="I91" s="816"/>
      <c r="J91" s="816"/>
      <c r="K91" s="816"/>
      <c r="L91" s="816"/>
      <c r="M91" s="817"/>
      <c r="N91" s="58">
        <f>L88+L89+L90</f>
        <v>112478.25375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487405.76624999999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148</v>
      </c>
      <c r="B36" s="828" t="str">
        <f>VLOOKUP(A36,EQUIPOS!A6:D154,3,FALSE)</f>
        <v>Cargador : Potencia en el volante 110 hp, Clasificación de RPM del motor 2300.</v>
      </c>
      <c r="C36" s="829"/>
      <c r="D36" s="829"/>
      <c r="E36" s="829"/>
      <c r="F36" s="829"/>
      <c r="G36" s="829"/>
      <c r="H36" s="830"/>
      <c r="I36" s="276"/>
      <c r="J36" s="277"/>
      <c r="K36" s="278">
        <f>VLOOKUP(A36,EQUIPOS!A6:D163,4,FALSE)</f>
        <v>100000</v>
      </c>
      <c r="L36" s="279"/>
      <c r="M36" s="280">
        <v>30</v>
      </c>
      <c r="N36" s="281">
        <f>K36/M36</f>
        <v>3333.3333333333335</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186440</v>
      </c>
      <c r="L37" s="279"/>
      <c r="M37" s="280">
        <v>10</v>
      </c>
      <c r="N37" s="281">
        <f t="shared" ref="N37:N43" si="0">K37/M37</f>
        <v>18644</v>
      </c>
    </row>
    <row r="38" spans="1:14">
      <c r="A38" t="s">
        <v>284</v>
      </c>
      <c r="B38" s="828" t="str">
        <f>VLOOKUP(A38,EQUIPOS!A8:D154,3,FALSE)</f>
        <v>Planta de asfalto en caliente</v>
      </c>
      <c r="C38" s="829"/>
      <c r="D38" s="829"/>
      <c r="E38" s="829"/>
      <c r="F38" s="829"/>
      <c r="G38" s="829"/>
      <c r="H38" s="830"/>
      <c r="I38" s="276"/>
      <c r="J38" s="277"/>
      <c r="K38" s="278">
        <f>VLOOKUP(A38,EQUIPOS!A8:D165,4,FALSE)</f>
        <v>561094</v>
      </c>
      <c r="L38" s="279"/>
      <c r="M38" s="280">
        <v>10</v>
      </c>
      <c r="N38" s="281">
        <f t="shared" si="0"/>
        <v>56109.4</v>
      </c>
    </row>
    <row r="39" spans="1:14">
      <c r="A39" t="s">
        <v>290</v>
      </c>
      <c r="B39" s="828" t="str">
        <f>VLOOKUP(A39,EQUIPOS!A9:D154,3,FALSE)</f>
        <v>Planta trituradora</v>
      </c>
      <c r="C39" s="829"/>
      <c r="D39" s="829"/>
      <c r="E39" s="829"/>
      <c r="F39" s="829"/>
      <c r="G39" s="829"/>
      <c r="H39" s="830"/>
      <c r="I39" s="276"/>
      <c r="J39" s="277"/>
      <c r="K39" s="278">
        <f>VLOOKUP(A39,EQUIPOS!A9:D166,4,FALSE)</f>
        <v>682322</v>
      </c>
      <c r="L39" s="279"/>
      <c r="M39" s="280">
        <v>30</v>
      </c>
      <c r="N39" s="281">
        <f t="shared" si="0"/>
        <v>22744.066666666666</v>
      </c>
    </row>
    <row r="40" spans="1:14">
      <c r="A40" t="s">
        <v>316</v>
      </c>
      <c r="B40" s="828" t="str">
        <f>VLOOKUP(A40,EQUIPOS!A10:D154,3,FALSE)</f>
        <v>Retroexcavadora Tipo E-200 o  Equivalente</v>
      </c>
      <c r="C40" s="829"/>
      <c r="D40" s="829"/>
      <c r="E40" s="829"/>
      <c r="F40" s="829"/>
      <c r="G40" s="829"/>
      <c r="H40" s="830"/>
      <c r="I40" s="276"/>
      <c r="J40" s="277"/>
      <c r="K40" s="278">
        <f>VLOOKUP(A40,EQUIPOS!A10:D167,4,FALSE)</f>
        <v>155913</v>
      </c>
      <c r="L40" s="279"/>
      <c r="M40" s="280">
        <v>30</v>
      </c>
      <c r="N40" s="281">
        <f t="shared" si="0"/>
        <v>5197.1000000000004</v>
      </c>
    </row>
    <row r="41" spans="1:14">
      <c r="A41" t="s">
        <v>358</v>
      </c>
      <c r="B41" s="828" t="str">
        <f>VLOOKUP(A41,EQUIPOS!A11:D155,3,FALSE)</f>
        <v xml:space="preserve">Terminadora de asfalto (Finisher), potencia en el volante 174 HP, R=20M3/H, velocidad de desplazamiento 114 m/min
</v>
      </c>
      <c r="C41" s="829"/>
      <c r="D41" s="829"/>
      <c r="E41" s="829"/>
      <c r="F41" s="829"/>
      <c r="G41" s="829"/>
      <c r="H41" s="830"/>
      <c r="I41" s="276"/>
      <c r="J41" s="277"/>
      <c r="K41" s="278">
        <f>VLOOKUP(A41,EQUIPOS!A11:D168,4,FALSE)</f>
        <v>600150</v>
      </c>
      <c r="L41" s="279"/>
      <c r="M41" s="280">
        <v>10</v>
      </c>
      <c r="N41" s="281">
        <f t="shared" si="0"/>
        <v>60015</v>
      </c>
    </row>
    <row r="42" spans="1:14">
      <c r="A42" t="s">
        <v>166</v>
      </c>
      <c r="B42" s="828" t="str">
        <f>VLOOKUP(A42,EQUIPOS!A12:D156,3,FALSE)</f>
        <v>Compactador de Rodillo POTENCIA: 99HP, PESO: 8 ton</v>
      </c>
      <c r="C42" s="829"/>
      <c r="D42" s="829"/>
      <c r="E42" s="829"/>
      <c r="F42" s="829"/>
      <c r="G42" s="829"/>
      <c r="H42" s="830"/>
      <c r="I42" s="276"/>
      <c r="J42" s="277"/>
      <c r="K42" s="278">
        <f>VLOOKUP(A42,EQUIPOS!A12:D169,4,FALSE)</f>
        <v>117500</v>
      </c>
      <c r="L42" s="279"/>
      <c r="M42" s="280">
        <v>10</v>
      </c>
      <c r="N42" s="281">
        <f t="shared" si="0"/>
        <v>11750</v>
      </c>
    </row>
    <row r="43" spans="1:14">
      <c r="A43" t="s">
        <v>373</v>
      </c>
      <c r="B43" s="828" t="str">
        <f>VLOOKUP(A43,EQUIPOS!A13:D157,3,FALSE)</f>
        <v>Volqueta 6 m3</v>
      </c>
      <c r="C43" s="829"/>
      <c r="D43" s="829"/>
      <c r="E43" s="829"/>
      <c r="F43" s="829"/>
      <c r="G43" s="829"/>
      <c r="H43" s="830"/>
      <c r="I43" s="276"/>
      <c r="J43" s="277"/>
      <c r="K43" s="278">
        <f>VLOOKUP(A43,EQUIPOS!A13:D170,4,FALSE)</f>
        <v>100000</v>
      </c>
      <c r="L43" s="279"/>
      <c r="M43" s="280">
        <v>10</v>
      </c>
      <c r="N43" s="281">
        <f t="shared" si="0"/>
        <v>10000</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1085.1725000000001</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188878.07250000001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125000</v>
      </c>
      <c r="N53" s="281">
        <f>K53*M53</f>
        <v>175000</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175000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855</v>
      </c>
      <c r="M63" s="820"/>
      <c r="N63" s="296">
        <f>K63*L63</f>
        <v>1197</v>
      </c>
    </row>
    <row r="64" spans="1:14">
      <c r="A64" t="s">
        <v>1377</v>
      </c>
      <c r="B64" s="52" t="str">
        <f>VLOOKUP(A64,TRANSPORTE!A6:D117,3,FALSE)</f>
        <v>Transporte de mezcla</v>
      </c>
      <c r="C64" s="53"/>
      <c r="D64" s="53"/>
      <c r="E64" s="53"/>
      <c r="F64" s="53"/>
      <c r="G64" s="53"/>
      <c r="H64" s="320" t="s">
        <v>1552</v>
      </c>
      <c r="I64" s="288">
        <v>1.25</v>
      </c>
      <c r="J64" s="295">
        <v>1</v>
      </c>
      <c r="K64" s="288">
        <f>I64*J64</f>
        <v>1.25</v>
      </c>
      <c r="L64" s="819">
        <f>VLOOKUP(A64,TRANSPORTE!A6:D117,4,FALSE)</f>
        <v>1200</v>
      </c>
      <c r="M64" s="820"/>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2697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220830.2702702703</v>
      </c>
      <c r="J74" s="302">
        <v>185</v>
      </c>
      <c r="K74" s="303">
        <f>VLOOKUP(A74,'MANO DE OBRA'!A8:D99,4,FALSE)</f>
        <v>408536</v>
      </c>
      <c r="L74" s="56"/>
      <c r="M74" s="304">
        <v>80</v>
      </c>
      <c r="N74" s="404">
        <f>K74/M74</f>
        <v>5106.7</v>
      </c>
      <c r="O74" s="112"/>
    </row>
    <row r="75" spans="1:15">
      <c r="A75" t="s">
        <v>54</v>
      </c>
      <c r="B75" s="55" t="str">
        <f>VLOOKUP(A75,'MANO DE OBRA'!A8:D69,3,FALSE)</f>
        <v>Rastrilleros (2)</v>
      </c>
      <c r="C75" s="53"/>
      <c r="D75" s="53"/>
      <c r="E75" s="53"/>
      <c r="F75" s="53"/>
      <c r="G75" s="53"/>
      <c r="H75" s="53"/>
      <c r="I75" s="301">
        <f>K75/J75*100</f>
        <v>82810.810810810814</v>
      </c>
      <c r="J75" s="302">
        <v>185</v>
      </c>
      <c r="K75" s="303">
        <f>VLOOKUP(A75,'MANO DE OBRA'!A8:D100,4,FALSE)</f>
        <v>153200</v>
      </c>
      <c r="L75" s="56"/>
      <c r="M75" s="308">
        <v>80</v>
      </c>
      <c r="N75" s="404">
        <f>K75/M75</f>
        <v>1915</v>
      </c>
    </row>
    <row r="76" spans="1:15">
      <c r="A76" t="s">
        <v>34</v>
      </c>
      <c r="B76" s="55" t="str">
        <f>VLOOKUP(A76,'MANO DE OBRA'!A9:D70,3,FALSE)</f>
        <v>Oficial (3)</v>
      </c>
      <c r="C76" s="53"/>
      <c r="D76" s="53"/>
      <c r="E76" s="53"/>
      <c r="F76" s="53"/>
      <c r="G76" s="53"/>
      <c r="H76" s="53"/>
      <c r="I76" s="301">
        <f>K76/J76*100</f>
        <v>165622.70270270272</v>
      </c>
      <c r="J76" s="302">
        <v>185</v>
      </c>
      <c r="K76" s="303">
        <f>VLOOKUP(A76,'MANO DE OBRA'!A9:D101,4,FALSE)</f>
        <v>306402</v>
      </c>
      <c r="L76" s="56"/>
      <c r="M76" s="309">
        <v>80</v>
      </c>
      <c r="N76" s="404">
        <f>K76/M76</f>
        <v>3830.0250000000001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10851.725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377426.79749999999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75485.359500000006</v>
      </c>
      <c r="M87" s="850"/>
      <c r="N87" s="57"/>
    </row>
    <row r="88" spans="1:14">
      <c r="B88" s="95" t="s">
        <v>1057</v>
      </c>
      <c r="C88" s="96"/>
      <c r="D88" s="96"/>
      <c r="E88" s="96"/>
      <c r="F88" s="96"/>
      <c r="G88" s="96"/>
      <c r="H88" s="96"/>
      <c r="I88" s="93"/>
      <c r="J88" s="94"/>
      <c r="K88" s="313">
        <v>0.05</v>
      </c>
      <c r="L88" s="849">
        <f>N82*K88</f>
        <v>18871.339875000001</v>
      </c>
      <c r="M88" s="850"/>
      <c r="N88" s="57"/>
    </row>
    <row r="89" spans="1:14" ht="15.75" thickBot="1">
      <c r="B89" s="97" t="s">
        <v>1058</v>
      </c>
      <c r="C89" s="98"/>
      <c r="D89" s="98"/>
      <c r="E89" s="98"/>
      <c r="F89" s="98"/>
      <c r="G89" s="98"/>
      <c r="H89" s="98"/>
      <c r="I89" s="99"/>
      <c r="J89" s="100"/>
      <c r="K89" s="314">
        <v>0.05</v>
      </c>
      <c r="L89" s="851">
        <f>N82*K89</f>
        <v>18871.339875000001</v>
      </c>
      <c r="M89" s="852"/>
      <c r="N89" s="57"/>
    </row>
    <row r="90" spans="1:14" ht="15.75" thickBot="1">
      <c r="B90" s="815" t="s">
        <v>1037</v>
      </c>
      <c r="C90" s="816"/>
      <c r="D90" s="816"/>
      <c r="E90" s="816"/>
      <c r="F90" s="816"/>
      <c r="G90" s="816"/>
      <c r="H90" s="816"/>
      <c r="I90" s="816"/>
      <c r="J90" s="816"/>
      <c r="K90" s="816"/>
      <c r="L90" s="816"/>
      <c r="M90" s="817"/>
      <c r="N90" s="58">
        <f>L87+L88+L89</f>
        <v>113228.03925000002</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490654.83675000002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117</v>
      </c>
      <c r="B36" s="828" t="str">
        <f>VLOOKUP(A36,EQUIPOS!A6:D154,3,FALSE)</f>
        <v xml:space="preserve">Barredora mecánica de cepillo de 3658 mm ; 6 m3 </v>
      </c>
      <c r="C36" s="829"/>
      <c r="D36" s="829"/>
      <c r="E36" s="829"/>
      <c r="F36" s="829"/>
      <c r="G36" s="829"/>
      <c r="H36" s="830"/>
      <c r="I36" s="276"/>
      <c r="J36" s="277"/>
      <c r="K36" s="278">
        <f>VLOOKUP(A36,EQUIPOS!A6:D163,4,FALSE)</f>
        <v>68119</v>
      </c>
      <c r="L36" s="279"/>
      <c r="M36" s="280">
        <v>150</v>
      </c>
      <c r="N36" s="281">
        <f>K36/M36</f>
        <v>454.12666666666667</v>
      </c>
    </row>
    <row r="37" spans="1:14">
      <c r="A37" s="119" t="s">
        <v>148</v>
      </c>
      <c r="B37" s="828" t="str">
        <f>VLOOKUP(A37,EQUIPOS!A7:D154,3,FALSE)</f>
        <v>Cargador : Potencia en el volante 110 hp, Clasificación de RPM del motor 2300.</v>
      </c>
      <c r="C37" s="829"/>
      <c r="D37" s="829"/>
      <c r="E37" s="829"/>
      <c r="F37" s="829"/>
      <c r="G37" s="829"/>
      <c r="H37" s="830"/>
      <c r="I37" s="276"/>
      <c r="J37" s="277"/>
      <c r="K37" s="278">
        <f>VLOOKUP(A37,EQUIPOS!A7:D164,4,FALSE)</f>
        <v>100000</v>
      </c>
      <c r="L37" s="279"/>
      <c r="M37" s="280">
        <v>150</v>
      </c>
      <c r="N37" s="281">
        <f>K37/M37</f>
        <v>666.66666666666663</v>
      </c>
    </row>
    <row r="38" spans="1:14">
      <c r="A38" t="s">
        <v>236</v>
      </c>
      <c r="B38" s="828" t="str">
        <f>VLOOKUP(A38,EQUIPOS!A8:D154,3,FALSE)</f>
        <v>Fresadora de pavimento, potencia 255 HP, peso 19 Ton, PROFUNDIDAD DE CORTE 305 mm</v>
      </c>
      <c r="C38" s="829"/>
      <c r="D38" s="829"/>
      <c r="E38" s="829"/>
      <c r="F38" s="829"/>
      <c r="G38" s="829"/>
      <c r="H38" s="830"/>
      <c r="I38" s="276"/>
      <c r="J38" s="277"/>
      <c r="K38" s="278">
        <f>VLOOKUP(A38,EQUIPOS!A8:D165,4,FALSE)</f>
        <v>350000</v>
      </c>
      <c r="L38" s="279"/>
      <c r="M38" s="280">
        <v>150</v>
      </c>
      <c r="N38" s="281">
        <f>K38/M38</f>
        <v>2333.3333333333335</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1.7022333333333333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3455.8289000000004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19">
        <f>VLOOKUP(A58,TRANSPORTE!A5:D117,4,FALSE)</f>
        <v>657</v>
      </c>
      <c r="M58" s="820"/>
      <c r="N58" s="296">
        <f>K58*L58</f>
        <v>85.41</v>
      </c>
    </row>
    <row r="59" spans="1:14">
      <c r="B59" s="52"/>
      <c r="C59" s="53"/>
      <c r="D59" s="53"/>
      <c r="E59" s="53"/>
      <c r="F59" s="53"/>
      <c r="G59" s="53"/>
      <c r="H59" s="320"/>
      <c r="I59" s="288"/>
      <c r="J59" s="295"/>
      <c r="K59" s="288"/>
      <c r="L59" s="819"/>
      <c r="M59" s="820"/>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85.41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1200</v>
      </c>
      <c r="N69" s="404">
        <f>K69/M69</f>
        <v>170.22333333333333</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170.22333333333333</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3711.4622333333336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742.29244666666682</v>
      </c>
      <c r="M82" s="850"/>
      <c r="N82" s="57"/>
    </row>
    <row r="83" spans="1:14">
      <c r="B83" s="95" t="s">
        <v>1057</v>
      </c>
      <c r="C83" s="96"/>
      <c r="D83" s="96"/>
      <c r="E83" s="96"/>
      <c r="F83" s="96"/>
      <c r="G83" s="96"/>
      <c r="H83" s="96"/>
      <c r="I83" s="93"/>
      <c r="J83" s="94"/>
      <c r="K83" s="313">
        <v>0.05</v>
      </c>
      <c r="L83" s="849">
        <f>N77*K83</f>
        <v>185.5731116666667</v>
      </c>
      <c r="M83" s="850"/>
      <c r="N83" s="57"/>
    </row>
    <row r="84" spans="1:14" ht="15.75" thickBot="1">
      <c r="B84" s="97" t="s">
        <v>1058</v>
      </c>
      <c r="C84" s="98"/>
      <c r="D84" s="98"/>
      <c r="E84" s="98"/>
      <c r="F84" s="98"/>
      <c r="G84" s="98"/>
      <c r="H84" s="98"/>
      <c r="I84" s="99"/>
      <c r="J84" s="100"/>
      <c r="K84" s="314">
        <v>0.05</v>
      </c>
      <c r="L84" s="851">
        <f>N77*K84</f>
        <v>185.5731116666667</v>
      </c>
      <c r="M84" s="852"/>
      <c r="N84" s="57"/>
    </row>
    <row r="85" spans="1:14" ht="15.75" thickBot="1">
      <c r="B85" s="815" t="s">
        <v>1037</v>
      </c>
      <c r="C85" s="816"/>
      <c r="D85" s="816"/>
      <c r="E85" s="816"/>
      <c r="F85" s="816"/>
      <c r="G85" s="816"/>
      <c r="H85" s="816"/>
      <c r="I85" s="816"/>
      <c r="J85" s="816"/>
      <c r="K85" s="816"/>
      <c r="L85" s="816"/>
      <c r="M85" s="817"/>
      <c r="N85" s="58">
        <f>L82+L83+L84</f>
        <v>1113.4386700000002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4824.9009033333341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117</v>
      </c>
      <c r="B36" s="828" t="str">
        <f>VLOOKUP(A36,EQUIPOS!A6:D154,3,FALSE)</f>
        <v xml:space="preserve">Barredora mecánica de cepillo de 3658 mm ; 6 m3 </v>
      </c>
      <c r="C36" s="829"/>
      <c r="D36" s="829"/>
      <c r="E36" s="829"/>
      <c r="F36" s="829"/>
      <c r="G36" s="829"/>
      <c r="H36" s="830"/>
      <c r="I36" s="276"/>
      <c r="J36" s="277"/>
      <c r="K36" s="278">
        <f>VLOOKUP(A36,EQUIPOS!A6:D163,4,FALSE)</f>
        <v>68119</v>
      </c>
      <c r="L36" s="279"/>
      <c r="M36" s="280">
        <v>300</v>
      </c>
      <c r="N36" s="281">
        <f>K36/M36</f>
        <v>227.06333333333333</v>
      </c>
    </row>
    <row r="37" spans="1:14">
      <c r="A37" s="119" t="s">
        <v>148</v>
      </c>
      <c r="B37" s="828" t="str">
        <f>VLOOKUP(A37,EQUIPOS!A7:D154,3,FALSE)</f>
        <v>Cargador : Potencia en el volante 110 hp, Clasificación de RPM del motor 2300.</v>
      </c>
      <c r="C37" s="829"/>
      <c r="D37" s="829"/>
      <c r="E37" s="829"/>
      <c r="F37" s="829"/>
      <c r="G37" s="829"/>
      <c r="H37" s="830"/>
      <c r="I37" s="276"/>
      <c r="J37" s="277"/>
      <c r="K37" s="278">
        <f>VLOOKUP(A37,EQUIPOS!A7:D164,4,FALSE)</f>
        <v>100000</v>
      </c>
      <c r="L37" s="279"/>
      <c r="M37" s="280">
        <v>300</v>
      </c>
      <c r="N37" s="281">
        <f>K37/M37</f>
        <v>333.33333333333331</v>
      </c>
    </row>
    <row r="38" spans="1:14">
      <c r="A38" t="s">
        <v>236</v>
      </c>
      <c r="B38" s="828" t="str">
        <f>VLOOKUP(A38,EQUIPOS!A8:D154,3,FALSE)</f>
        <v>Fresadora de pavimento, potencia 255 HP, peso 19 Ton, PROFUNDIDAD DE CORTE 305 mm</v>
      </c>
      <c r="C38" s="829"/>
      <c r="D38" s="829"/>
      <c r="E38" s="829"/>
      <c r="F38" s="829"/>
      <c r="G38" s="829"/>
      <c r="H38" s="830"/>
      <c r="I38" s="276"/>
      <c r="J38" s="277"/>
      <c r="K38" s="278">
        <f>VLOOKUP(A38,EQUIPOS!A8:D165,4,FALSE)</f>
        <v>350000</v>
      </c>
      <c r="L38" s="279"/>
      <c r="M38" s="280">
        <v>300</v>
      </c>
      <c r="N38" s="281">
        <f>K38/M38</f>
        <v>1166.6666666666667</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0.85111666666666663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1727.9144500000002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19">
        <f>VLOOKUP(A58,TRANSPORTE!A5:D117,4,FALSE)</f>
        <v>657</v>
      </c>
      <c r="M58" s="820"/>
      <c r="N58" s="296">
        <f>K58*L58</f>
        <v>42.704999999999998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42.704999999999998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304">
        <v>2400</v>
      </c>
      <c r="N69" s="404">
        <f>K69/M69</f>
        <v>85.111666666666665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85.111666666666665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1855.7311166666668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371.14622333333341</v>
      </c>
      <c r="M82" s="850"/>
      <c r="N82" s="57"/>
    </row>
    <row r="83" spans="1:14">
      <c r="B83" s="95" t="s">
        <v>1057</v>
      </c>
      <c r="C83" s="96"/>
      <c r="D83" s="96"/>
      <c r="E83" s="96"/>
      <c r="F83" s="96"/>
      <c r="G83" s="96"/>
      <c r="H83" s="96"/>
      <c r="I83" s="93"/>
      <c r="J83" s="94"/>
      <c r="K83" s="313">
        <v>0.05</v>
      </c>
      <c r="L83" s="849">
        <f>N77*K83</f>
        <v>92.786555833333352</v>
      </c>
      <c r="M83" s="850"/>
      <c r="N83" s="57"/>
    </row>
    <row r="84" spans="1:14" ht="15.75" thickBot="1">
      <c r="B84" s="97" t="s">
        <v>1058</v>
      </c>
      <c r="C84" s="98"/>
      <c r="D84" s="98"/>
      <c r="E84" s="98"/>
      <c r="F84" s="98"/>
      <c r="G84" s="98"/>
      <c r="H84" s="98"/>
      <c r="I84" s="99"/>
      <c r="J84" s="100"/>
      <c r="K84" s="314">
        <v>0.05</v>
      </c>
      <c r="L84" s="851">
        <f>N77*K84</f>
        <v>92.786555833333352</v>
      </c>
      <c r="M84" s="852"/>
      <c r="N84" s="57"/>
    </row>
    <row r="85" spans="1:14" ht="15.75" thickBot="1">
      <c r="B85" s="815" t="s">
        <v>1037</v>
      </c>
      <c r="C85" s="816"/>
      <c r="D85" s="816"/>
      <c r="E85" s="816"/>
      <c r="F85" s="816"/>
      <c r="G85" s="816"/>
      <c r="H85" s="816"/>
      <c r="I85" s="816"/>
      <c r="J85" s="816"/>
      <c r="K85" s="816"/>
      <c r="L85" s="816"/>
      <c r="M85" s="817"/>
      <c r="N85" s="58">
        <f>L82+L83+L84</f>
        <v>556.71933500000011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2412.450451666667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18</v>
      </c>
      <c r="N36" s="281">
        <f>K36/M36</f>
        <v>2777.7777777777778</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80000</v>
      </c>
      <c r="L37" s="279"/>
      <c r="M37" s="280">
        <v>18</v>
      </c>
      <c r="N37" s="281">
        <f>K37/M37</f>
        <v>4444.4444444444443</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180000</v>
      </c>
      <c r="L38" s="279"/>
      <c r="M38" s="280">
        <v>18</v>
      </c>
      <c r="N38" s="281">
        <f>K38/M38</f>
        <v>10000</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500615</v>
      </c>
      <c r="L39" s="832">
        <v>18</v>
      </c>
      <c r="M39" s="833"/>
      <c r="N39" s="281">
        <f>K39/L39</f>
        <v>27811.944444444445</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142767</v>
      </c>
      <c r="L40" s="285"/>
      <c r="M40" s="286">
        <v>18</v>
      </c>
      <c r="N40" s="281">
        <f>K40/M40</f>
        <v>7931.5</v>
      </c>
    </row>
    <row r="41" spans="1:14">
      <c r="B41" s="835" t="s">
        <v>1036</v>
      </c>
      <c r="C41" s="836"/>
      <c r="D41" s="836"/>
      <c r="E41" s="44"/>
      <c r="F41" s="45"/>
      <c r="G41" s="45"/>
      <c r="H41" s="46"/>
      <c r="I41" s="42"/>
      <c r="J41" s="43"/>
      <c r="K41" s="288"/>
      <c r="L41" s="285"/>
      <c r="M41" s="410">
        <v>0.01</v>
      </c>
      <c r="N41" s="353">
        <f>N75*M41</f>
        <v>28.370555555555558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52994.037222222229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73300</v>
      </c>
      <c r="N48" s="281">
        <f>K48*M48</f>
        <v>2565.5000000000005</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175000</v>
      </c>
      <c r="N49" s="281">
        <f>K49*M49</f>
        <v>43750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46315.5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19">
        <f>VLOOKUP(A58,TRANSPORTE!A5:D117,4,FALSE)</f>
        <v>855</v>
      </c>
      <c r="M58" s="820"/>
      <c r="N58" s="296">
        <f>K58*L58</f>
        <v>243.67500000000004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243.67500000000004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15</v>
      </c>
      <c r="B69" s="55" t="str">
        <f>VLOOKUP(A69,'MANO DE OBRA'!A8:D68,3,FALSE)</f>
        <v>Obrero (6)</v>
      </c>
      <c r="C69" s="53"/>
      <c r="D69" s="53"/>
      <c r="E69" s="53"/>
      <c r="F69" s="53"/>
      <c r="G69" s="53"/>
      <c r="H69" s="53"/>
      <c r="I69" s="301">
        <f>K69/J69*100</f>
        <v>165622.70270270272</v>
      </c>
      <c r="J69" s="302">
        <v>185</v>
      </c>
      <c r="K69" s="303">
        <f>VLOOKUP(A69,'MANO DE OBRA'!A8:D99,4,FALSE)</f>
        <v>306402</v>
      </c>
      <c r="L69" s="56"/>
      <c r="M69" s="304">
        <v>144</v>
      </c>
      <c r="N69" s="404">
        <f>K69/M69</f>
        <v>2127.7916666666665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144</v>
      </c>
      <c r="N70" s="404">
        <f>K70/M70</f>
        <v>709.26388888888891</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2837.0555555555557</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102390.26777777779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20478.053555555558</v>
      </c>
      <c r="M82" s="850"/>
      <c r="N82" s="57"/>
    </row>
    <row r="83" spans="1:14">
      <c r="B83" s="95" t="s">
        <v>1057</v>
      </c>
      <c r="C83" s="96"/>
      <c r="D83" s="96"/>
      <c r="E83" s="96"/>
      <c r="F83" s="96"/>
      <c r="G83" s="96"/>
      <c r="H83" s="96"/>
      <c r="I83" s="93"/>
      <c r="J83" s="94"/>
      <c r="K83" s="313">
        <v>0.05</v>
      </c>
      <c r="L83" s="849">
        <f>N77*K83</f>
        <v>5119.5133888888895</v>
      </c>
      <c r="M83" s="850"/>
      <c r="N83" s="57"/>
    </row>
    <row r="84" spans="1:14" ht="15.75" thickBot="1">
      <c r="B84" s="97" t="s">
        <v>1058</v>
      </c>
      <c r="C84" s="98"/>
      <c r="D84" s="98"/>
      <c r="E84" s="98"/>
      <c r="F84" s="98"/>
      <c r="G84" s="98"/>
      <c r="H84" s="98"/>
      <c r="I84" s="99"/>
      <c r="J84" s="100"/>
      <c r="K84" s="314">
        <v>0.05</v>
      </c>
      <c r="L84" s="851">
        <f>N77*K84</f>
        <v>5119.5133888888895</v>
      </c>
      <c r="M84" s="852"/>
      <c r="N84" s="57"/>
    </row>
    <row r="85" spans="1:14" ht="15.75" thickBot="1">
      <c r="B85" s="815" t="s">
        <v>1037</v>
      </c>
      <c r="C85" s="816"/>
      <c r="D85" s="816"/>
      <c r="E85" s="816"/>
      <c r="F85" s="816"/>
      <c r="G85" s="816"/>
      <c r="H85" s="816"/>
      <c r="I85" s="816"/>
      <c r="J85" s="816"/>
      <c r="K85" s="816"/>
      <c r="L85" s="816"/>
      <c r="M85" s="817"/>
      <c r="N85" s="58">
        <f>L82+L83+L84</f>
        <v>30717.080333333335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133107.34811111112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12</v>
      </c>
      <c r="N36" s="281">
        <f>K36/M36</f>
        <v>4166.666666666667</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80000</v>
      </c>
      <c r="L37" s="279"/>
      <c r="M37" s="280">
        <v>12</v>
      </c>
      <c r="N37" s="281">
        <f>K37/M37</f>
        <v>6666.666666666667</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180000</v>
      </c>
      <c r="L38" s="279"/>
      <c r="M38" s="280">
        <v>12</v>
      </c>
      <c r="N38" s="281">
        <f>K38/M38</f>
        <v>15000</v>
      </c>
    </row>
    <row r="39" spans="1:14">
      <c r="A39" s="119" t="s">
        <v>299</v>
      </c>
      <c r="B39" s="828" t="str">
        <f>VLOOKUP(A39,EQUIPOS!A7:D154,3,FALSE)</f>
        <v xml:space="preserve">Recicladora, potencia 430HP </v>
      </c>
      <c r="C39" s="829"/>
      <c r="D39" s="829"/>
      <c r="E39" s="829"/>
      <c r="F39" s="829"/>
      <c r="G39" s="829"/>
      <c r="H39" s="830"/>
      <c r="I39" s="276"/>
      <c r="J39" s="277"/>
      <c r="K39" s="278">
        <f>VLOOKUP(A39,EQUIPOS!A7:D164,4,FALSE)</f>
        <v>500615</v>
      </c>
      <c r="L39" s="279"/>
      <c r="M39" s="280">
        <v>12</v>
      </c>
      <c r="N39" s="281">
        <f>K39/M39</f>
        <v>41717.916666666664</v>
      </c>
    </row>
    <row r="40" spans="1:14">
      <c r="A40" t="s">
        <v>365</v>
      </c>
      <c r="B40" s="828" t="str">
        <f>VLOOKUP(A40,EQUIPOS!A8:D154,3,FALSE)</f>
        <v xml:space="preserve">Vibrocompatador, potencia 153 HP, peso 10 Ton. </v>
      </c>
      <c r="C40" s="829"/>
      <c r="D40" s="829"/>
      <c r="E40" s="829"/>
      <c r="F40" s="829"/>
      <c r="G40" s="829"/>
      <c r="H40" s="830"/>
      <c r="I40" s="276"/>
      <c r="J40" s="277"/>
      <c r="K40" s="278">
        <f>VLOOKUP(A40,EQUIPOS!A8:D165,4,FALSE)</f>
        <v>142767</v>
      </c>
      <c r="L40" s="279"/>
      <c r="M40" s="280">
        <v>12</v>
      </c>
      <c r="N40" s="281">
        <f>K40/M40</f>
        <v>11897.25</v>
      </c>
    </row>
    <row r="41" spans="1:14">
      <c r="B41" s="828"/>
      <c r="C41" s="829"/>
      <c r="D41" s="829"/>
      <c r="E41" s="829"/>
      <c r="F41" s="829"/>
      <c r="G41" s="829"/>
      <c r="H41" s="830"/>
      <c r="I41" s="831"/>
      <c r="J41" s="812"/>
      <c r="K41" s="278"/>
      <c r="L41" s="832"/>
      <c r="M41" s="833"/>
      <c r="N41" s="281"/>
    </row>
    <row r="42" spans="1:14">
      <c r="B42" s="828"/>
      <c r="C42" s="829"/>
      <c r="D42" s="829"/>
      <c r="E42" s="834"/>
      <c r="F42" s="829"/>
      <c r="G42" s="829"/>
      <c r="H42" s="830"/>
      <c r="I42" s="42"/>
      <c r="J42" s="43"/>
      <c r="K42" s="283"/>
      <c r="L42" s="285"/>
      <c r="M42" s="286"/>
      <c r="N42" s="287"/>
    </row>
    <row r="43" spans="1:14">
      <c r="B43" s="835" t="s">
        <v>1036</v>
      </c>
      <c r="C43" s="948"/>
      <c r="D43" s="948"/>
      <c r="E43" s="44"/>
      <c r="F43" s="45"/>
      <c r="G43" s="45"/>
      <c r="H43" s="46"/>
      <c r="I43" s="42"/>
      <c r="J43" s="43"/>
      <c r="K43" s="288"/>
      <c r="L43" s="285"/>
      <c r="M43" s="410">
        <v>0.1</v>
      </c>
      <c r="N43" s="353">
        <f>N77*M43</f>
        <v>425.55833333333334</v>
      </c>
    </row>
    <row r="44" spans="1:14" ht="15.75" thickBot="1">
      <c r="B44" s="828"/>
      <c r="C44" s="829"/>
      <c r="D44" s="829"/>
      <c r="E44" s="829"/>
      <c r="F44" s="829"/>
      <c r="G44" s="829"/>
      <c r="H44" s="830"/>
      <c r="I44" s="837"/>
      <c r="J44" s="838"/>
      <c r="K44" s="47"/>
      <c r="L44" s="839"/>
      <c r="M44" s="840"/>
      <c r="N44" s="111"/>
    </row>
    <row r="45" spans="1:14" ht="15.75" thickBot="1">
      <c r="B45" s="815" t="s">
        <v>1037</v>
      </c>
      <c r="C45" s="816"/>
      <c r="D45" s="816"/>
      <c r="E45" s="816"/>
      <c r="F45" s="816"/>
      <c r="G45" s="816"/>
      <c r="H45" s="816"/>
      <c r="I45" s="816"/>
      <c r="J45" s="816"/>
      <c r="K45" s="816"/>
      <c r="L45" s="816"/>
      <c r="M45" s="817"/>
      <c r="N45" s="403">
        <f>SUM(N36:N44)</f>
        <v>79874.058333333334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12</v>
      </c>
      <c r="N50" s="281">
        <f>K50*M50</f>
        <v>900</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2425</v>
      </c>
      <c r="N51" s="281">
        <f>K51*M51</f>
        <v>3152.5</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10"/>
      <c r="C54" s="811"/>
      <c r="D54" s="811"/>
      <c r="E54" s="811"/>
      <c r="F54" s="811"/>
      <c r="G54" s="811"/>
      <c r="H54" s="811"/>
      <c r="I54" s="812"/>
      <c r="J54" s="48"/>
      <c r="K54" s="50"/>
      <c r="L54" s="813"/>
      <c r="M54" s="814"/>
      <c r="N54" s="51"/>
    </row>
    <row r="55" spans="1:14" ht="15.75" thickBot="1">
      <c r="B55" s="815" t="s">
        <v>1037</v>
      </c>
      <c r="C55" s="816"/>
      <c r="D55" s="816"/>
      <c r="E55" s="816"/>
      <c r="F55" s="816"/>
      <c r="G55" s="816"/>
      <c r="H55" s="816"/>
      <c r="I55" s="816"/>
      <c r="J55" s="816"/>
      <c r="K55" s="816"/>
      <c r="L55" s="816"/>
      <c r="M55" s="817"/>
      <c r="N55" s="403">
        <f>SUM(N50:N54)</f>
        <v>4052.5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304">
        <v>96</v>
      </c>
      <c r="N71" s="404">
        <f>K71/M71</f>
        <v>1063.8958333333333</v>
      </c>
      <c r="O71" s="112"/>
    </row>
    <row r="72" spans="1:15">
      <c r="A72" t="s">
        <v>15</v>
      </c>
      <c r="B72" s="55" t="str">
        <f>VLOOKUP(A72,'MANO DE OBRA'!A8:D69,3,FALSE)</f>
        <v>Obrero (6)</v>
      </c>
      <c r="C72" s="53"/>
      <c r="D72" s="53"/>
      <c r="E72" s="53"/>
      <c r="F72" s="53"/>
      <c r="G72" s="53"/>
      <c r="H72" s="53"/>
      <c r="I72" s="301">
        <f>K72/J72*100</f>
        <v>165622.70270270272</v>
      </c>
      <c r="J72" s="302">
        <v>185</v>
      </c>
      <c r="K72" s="303">
        <f>VLOOKUP(A72,'MANO DE OBRA'!A8:D100,4,FALSE)</f>
        <v>306402</v>
      </c>
      <c r="L72" s="56"/>
      <c r="M72" s="308">
        <v>96</v>
      </c>
      <c r="N72" s="404">
        <f>K72/M72</f>
        <v>3191.6875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4255.583333333333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N45+N55+N66+N77</f>
        <v>88182.141666666663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17636.428333333333</v>
      </c>
      <c r="M84" s="850"/>
      <c r="N84" s="57"/>
    </row>
    <row r="85" spans="1:14">
      <c r="B85" s="95" t="s">
        <v>1057</v>
      </c>
      <c r="C85" s="96"/>
      <c r="D85" s="96"/>
      <c r="E85" s="96"/>
      <c r="F85" s="96"/>
      <c r="G85" s="96"/>
      <c r="H85" s="96"/>
      <c r="I85" s="93"/>
      <c r="J85" s="94"/>
      <c r="K85" s="313">
        <v>0.05</v>
      </c>
      <c r="L85" s="849">
        <f>N79*K85</f>
        <v>4409.1070833333333</v>
      </c>
      <c r="M85" s="850"/>
      <c r="N85" s="57"/>
    </row>
    <row r="86" spans="1:14" ht="15.75" thickBot="1">
      <c r="B86" s="97" t="s">
        <v>1058</v>
      </c>
      <c r="C86" s="98"/>
      <c r="D86" s="98"/>
      <c r="E86" s="98"/>
      <c r="F86" s="98"/>
      <c r="G86" s="98"/>
      <c r="H86" s="98"/>
      <c r="I86" s="99"/>
      <c r="J86" s="100"/>
      <c r="K86" s="314">
        <v>0.05</v>
      </c>
      <c r="L86" s="851">
        <f>N79*K86</f>
        <v>4409.1070833333333</v>
      </c>
      <c r="M86" s="852"/>
      <c r="N86" s="57"/>
    </row>
    <row r="87" spans="1:14" ht="15.75" thickBot="1">
      <c r="B87" s="815" t="s">
        <v>1037</v>
      </c>
      <c r="C87" s="816"/>
      <c r="D87" s="816"/>
      <c r="E87" s="816"/>
      <c r="F87" s="816"/>
      <c r="G87" s="816"/>
      <c r="H87" s="816"/>
      <c r="I87" s="816"/>
      <c r="J87" s="816"/>
      <c r="K87" s="816"/>
      <c r="L87" s="816"/>
      <c r="M87" s="817"/>
      <c r="N87" s="58">
        <f>L84+L85+L86</f>
        <v>26454.642499999998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114636.78416666666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3" t="s">
        <v>2324</v>
      </c>
      <c r="C106" s="854"/>
      <c r="D106" s="854"/>
      <c r="E106" s="854"/>
      <c r="F106" s="854"/>
      <c r="G106" s="854"/>
      <c r="H106" s="854"/>
      <c r="I106" s="854"/>
      <c r="J106" s="854"/>
      <c r="K106" s="854"/>
      <c r="L106" s="854"/>
      <c r="M106" s="854"/>
      <c r="N106" s="855"/>
    </row>
    <row r="107" spans="2:14" ht="15" customHeight="1">
      <c r="B107" s="853"/>
      <c r="C107" s="854"/>
      <c r="D107" s="854"/>
      <c r="E107" s="854"/>
      <c r="F107" s="854"/>
      <c r="G107" s="854"/>
      <c r="H107" s="854"/>
      <c r="I107" s="854"/>
      <c r="J107" s="854"/>
      <c r="K107" s="854"/>
      <c r="L107" s="854"/>
      <c r="M107" s="854"/>
      <c r="N107" s="855"/>
    </row>
    <row r="108" spans="2:14" ht="30" customHeight="1">
      <c r="B108" s="856" t="s">
        <v>2325</v>
      </c>
      <c r="C108" s="857"/>
      <c r="D108" s="857"/>
      <c r="E108" s="857"/>
      <c r="F108" s="857"/>
      <c r="G108" s="857"/>
      <c r="H108" s="857"/>
      <c r="I108" s="857"/>
      <c r="J108" s="857"/>
      <c r="K108" s="857"/>
      <c r="L108" s="857"/>
      <c r="M108" s="857"/>
      <c r="N108" s="858"/>
    </row>
    <row r="109" spans="2:14">
      <c r="B109" s="856"/>
      <c r="C109" s="857"/>
      <c r="D109" s="857"/>
      <c r="E109" s="857"/>
      <c r="F109" s="857"/>
      <c r="G109" s="857"/>
      <c r="H109" s="857"/>
      <c r="I109" s="857"/>
      <c r="J109" s="857"/>
      <c r="K109" s="857"/>
      <c r="L109" s="857"/>
      <c r="M109" s="857"/>
      <c r="N109" s="858"/>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2"/>
      <c r="K119" s="792"/>
      <c r="L119" s="792"/>
      <c r="M119" s="792"/>
      <c r="N119" s="793"/>
    </row>
    <row r="120" spans="2:14" ht="15.75" thickBot="1">
      <c r="B120" s="270" t="s">
        <v>2327</v>
      </c>
      <c r="C120" s="402"/>
      <c r="D120" s="402"/>
      <c r="E120" s="63"/>
      <c r="F120" s="63"/>
      <c r="G120" s="63"/>
      <c r="H120" s="63"/>
      <c r="I120" s="63"/>
      <c r="J120" s="794"/>
      <c r="K120" s="794"/>
      <c r="L120" s="794"/>
      <c r="M120" s="794"/>
      <c r="N120"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18</v>
      </c>
      <c r="N36" s="281">
        <f>K36/M36</f>
        <v>2777.7777777777778</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80000</v>
      </c>
      <c r="L37" s="279"/>
      <c r="M37" s="280">
        <v>18</v>
      </c>
      <c r="N37" s="281">
        <f>K37/M37</f>
        <v>4444.4444444444443</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180000</v>
      </c>
      <c r="L38" s="279"/>
      <c r="M38" s="280">
        <v>18</v>
      </c>
      <c r="N38" s="281">
        <f>K38/M38</f>
        <v>10000</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500615</v>
      </c>
      <c r="L39" s="832">
        <v>18</v>
      </c>
      <c r="M39" s="833"/>
      <c r="N39" s="281">
        <f>K39/L39</f>
        <v>27811.944444444445</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142767</v>
      </c>
      <c r="L40" s="285"/>
      <c r="M40" s="286">
        <v>18</v>
      </c>
      <c r="N40" s="281">
        <f>K40/M40</f>
        <v>7931.5</v>
      </c>
    </row>
    <row r="41" spans="1:14">
      <c r="B41" s="329"/>
      <c r="C41" s="330"/>
      <c r="D41" s="330"/>
      <c r="E41" s="330"/>
      <c r="F41" s="332"/>
      <c r="G41" s="332"/>
      <c r="H41" s="131"/>
      <c r="I41" s="42"/>
      <c r="J41" s="43"/>
      <c r="K41" s="283"/>
      <c r="L41" s="285"/>
      <c r="M41" s="286"/>
      <c r="N41" s="281"/>
    </row>
    <row r="42" spans="1:14">
      <c r="B42" s="835" t="s">
        <v>1036</v>
      </c>
      <c r="C42" s="836"/>
      <c r="D42" s="836"/>
      <c r="E42" s="44"/>
      <c r="F42" s="45"/>
      <c r="G42" s="45"/>
      <c r="H42" s="46"/>
      <c r="I42" s="42"/>
      <c r="J42" s="43"/>
      <c r="K42" s="288"/>
      <c r="L42" s="285"/>
      <c r="M42" s="410">
        <v>0.01</v>
      </c>
      <c r="N42" s="353">
        <f>N76*M42</f>
        <v>28.370555555555558</v>
      </c>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f>SUM(N36:N43)</f>
        <v>52994.037222222229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820000</v>
      </c>
      <c r="N49" s="281">
        <f>K49*M49</f>
        <v>125460</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125460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19">
        <f>VLOOKUP(A59,TRANSPORTE!A5:D117,4,FALSE)</f>
        <v>1150</v>
      </c>
      <c r="M59" s="820"/>
      <c r="N59" s="296">
        <f>K59*L59</f>
        <v>175.95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175.95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165622.70270270272</v>
      </c>
      <c r="J70" s="302">
        <v>185</v>
      </c>
      <c r="K70" s="303">
        <f>VLOOKUP(A70,'MANO DE OBRA'!A8:D99,4,FALSE)</f>
        <v>306402</v>
      </c>
      <c r="L70" s="56"/>
      <c r="M70" s="304">
        <v>144</v>
      </c>
      <c r="N70" s="404">
        <f>K70/M70</f>
        <v>2127.7916666666665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2837.0555555555557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181467.04277777779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36293.408555555558</v>
      </c>
      <c r="M83" s="850"/>
      <c r="N83" s="57"/>
    </row>
    <row r="84" spans="1:14">
      <c r="B84" s="95" t="s">
        <v>1057</v>
      </c>
      <c r="C84" s="96"/>
      <c r="D84" s="96"/>
      <c r="E84" s="96"/>
      <c r="F84" s="96"/>
      <c r="G84" s="96"/>
      <c r="H84" s="96"/>
      <c r="I84" s="93"/>
      <c r="J84" s="94"/>
      <c r="K84" s="313">
        <v>0.05</v>
      </c>
      <c r="L84" s="849">
        <f>N78*K84</f>
        <v>9073.3521388888894</v>
      </c>
      <c r="M84" s="850"/>
      <c r="N84" s="57"/>
    </row>
    <row r="85" spans="1:14" ht="15.75" thickBot="1">
      <c r="B85" s="97" t="s">
        <v>1058</v>
      </c>
      <c r="C85" s="98"/>
      <c r="D85" s="98"/>
      <c r="E85" s="98"/>
      <c r="F85" s="98"/>
      <c r="G85" s="98"/>
      <c r="H85" s="98"/>
      <c r="I85" s="99"/>
      <c r="J85" s="100"/>
      <c r="K85" s="314">
        <v>0.05</v>
      </c>
      <c r="L85" s="851">
        <f>N78*K85</f>
        <v>9073.3521388888894</v>
      </c>
      <c r="M85" s="852"/>
      <c r="N85" s="57"/>
    </row>
    <row r="86" spans="1:14" ht="15.75" thickBot="1">
      <c r="B86" s="815" t="s">
        <v>1037</v>
      </c>
      <c r="C86" s="816"/>
      <c r="D86" s="816"/>
      <c r="E86" s="816"/>
      <c r="F86" s="816"/>
      <c r="G86" s="816"/>
      <c r="H86" s="816"/>
      <c r="I86" s="816"/>
      <c r="J86" s="816"/>
      <c r="K86" s="816"/>
      <c r="L86" s="816"/>
      <c r="M86" s="817"/>
      <c r="N86" s="58">
        <f>L83+L84+L85</f>
        <v>54440.11283333334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235907.15561111114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18</v>
      </c>
      <c r="N36" s="281">
        <f>K36/M36</f>
        <v>2777.7777777777778</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80000</v>
      </c>
      <c r="L37" s="279"/>
      <c r="M37" s="280">
        <v>18</v>
      </c>
      <c r="N37" s="281">
        <f>K37/M37</f>
        <v>4444.4444444444443</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180000</v>
      </c>
      <c r="L38" s="279"/>
      <c r="M38" s="280">
        <v>18</v>
      </c>
      <c r="N38" s="281">
        <f>K38/M38</f>
        <v>10000</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500615</v>
      </c>
      <c r="L39" s="832">
        <v>18</v>
      </c>
      <c r="M39" s="833"/>
      <c r="N39" s="281">
        <f>K39/L39</f>
        <v>27811.944444444445</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142767</v>
      </c>
      <c r="L40" s="285"/>
      <c r="M40" s="286">
        <v>18</v>
      </c>
      <c r="N40" s="281">
        <f>K40/M40</f>
        <v>7931.5</v>
      </c>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28.370555555555558</v>
      </c>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f>SUM(N36:N43)</f>
        <v>52994.037222222229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820000</v>
      </c>
      <c r="N49" s="281">
        <f>K49*M49</f>
        <v>125460</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125460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19">
        <f>VLOOKUP(A59,TRANSPORTE!A5:D117,4,FALSE)</f>
        <v>1200</v>
      </c>
      <c r="M59" s="820"/>
      <c r="N59" s="296">
        <f>K59*L59</f>
        <v>183.6</v>
      </c>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165622.70270270272</v>
      </c>
      <c r="J70" s="302">
        <v>185</v>
      </c>
      <c r="K70" s="303">
        <f>VLOOKUP(A70,'MANO DE OBRA'!A8:D99,4,FALSE)</f>
        <v>306402</v>
      </c>
      <c r="L70" s="56"/>
      <c r="M70" s="304">
        <v>144</v>
      </c>
      <c r="N70" s="404">
        <f>K70/M70</f>
        <v>2127.7916666666665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2837.0555555555557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181474.69277777779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36294.938555555556</v>
      </c>
      <c r="M83" s="850"/>
      <c r="N83" s="57"/>
    </row>
    <row r="84" spans="1:14">
      <c r="B84" s="95" t="s">
        <v>1057</v>
      </c>
      <c r="C84" s="96"/>
      <c r="D84" s="96"/>
      <c r="E84" s="96"/>
      <c r="F84" s="96"/>
      <c r="G84" s="96"/>
      <c r="H84" s="96"/>
      <c r="I84" s="93"/>
      <c r="J84" s="94"/>
      <c r="K84" s="313">
        <v>0.05</v>
      </c>
      <c r="L84" s="849">
        <f>N78*K84</f>
        <v>9073.7346388888891</v>
      </c>
      <c r="M84" s="850"/>
      <c r="N84" s="57"/>
    </row>
    <row r="85" spans="1:14" ht="15.75" thickBot="1">
      <c r="B85" s="97" t="s">
        <v>1058</v>
      </c>
      <c r="C85" s="98"/>
      <c r="D85" s="98"/>
      <c r="E85" s="98"/>
      <c r="F85" s="98"/>
      <c r="G85" s="98"/>
      <c r="H85" s="98"/>
      <c r="I85" s="99"/>
      <c r="J85" s="100"/>
      <c r="K85" s="314">
        <v>0.05</v>
      </c>
      <c r="L85" s="851">
        <f>N78*K85</f>
        <v>9073.7346388888891</v>
      </c>
      <c r="M85" s="852"/>
      <c r="N85" s="57"/>
    </row>
    <row r="86" spans="1:14" ht="15.75" thickBot="1">
      <c r="B86" s="815" t="s">
        <v>1037</v>
      </c>
      <c r="C86" s="816"/>
      <c r="D86" s="816"/>
      <c r="E86" s="816"/>
      <c r="F86" s="816"/>
      <c r="G86" s="816"/>
      <c r="H86" s="816"/>
      <c r="I86" s="816"/>
      <c r="J86" s="816"/>
      <c r="K86" s="816"/>
      <c r="L86" s="816"/>
      <c r="M86" s="817"/>
      <c r="N86" s="58">
        <f>L83+L84+L85</f>
        <v>54442.407833333338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235917.10061111112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15</v>
      </c>
      <c r="N36" s="281">
        <f>K36/M36</f>
        <v>3333.3333333333335</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80000</v>
      </c>
      <c r="L37" s="279"/>
      <c r="M37" s="280">
        <v>15</v>
      </c>
      <c r="N37" s="281">
        <f>K37/M37</f>
        <v>5333.333333333333</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180000</v>
      </c>
      <c r="L38" s="279"/>
      <c r="M38" s="280">
        <v>15</v>
      </c>
      <c r="N38" s="281">
        <f>K38/M38</f>
        <v>12000</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500615</v>
      </c>
      <c r="L39" s="832">
        <v>15</v>
      </c>
      <c r="M39" s="833"/>
      <c r="N39" s="281">
        <f>K39/L39</f>
        <v>33374.333333333336</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142767</v>
      </c>
      <c r="L40" s="285"/>
      <c r="M40" s="286">
        <v>15</v>
      </c>
      <c r="N40" s="281">
        <f>K40/M40</f>
        <v>9517.7999999999993</v>
      </c>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34.044666666666664</v>
      </c>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f>SUM(N36:N43)</f>
        <v>63592.844666666671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820000</v>
      </c>
      <c r="N49" s="281">
        <f>K49*M49</f>
        <v>125460</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125460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19">
        <f>VLOOKUP(A59,TRANSPORTE!A5:D117,4,FALSE)</f>
        <v>1150</v>
      </c>
      <c r="M59" s="820"/>
      <c r="N59" s="296">
        <f>K59*L59</f>
        <v>175.95</v>
      </c>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175.95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165622.70270270272</v>
      </c>
      <c r="J70" s="302">
        <v>185</v>
      </c>
      <c r="K70" s="303">
        <f>VLOOKUP(A70,'MANO DE OBRA'!A8:D99,4,FALSE)</f>
        <v>306402</v>
      </c>
      <c r="L70" s="56"/>
      <c r="M70" s="304">
        <v>120</v>
      </c>
      <c r="N70" s="404">
        <f>K70/M70</f>
        <v>2553.35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3404.4666666666667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192633.26133333336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38526.652266666671</v>
      </c>
      <c r="M83" s="850"/>
      <c r="N83" s="57"/>
    </row>
    <row r="84" spans="1:14">
      <c r="B84" s="95" t="s">
        <v>1057</v>
      </c>
      <c r="C84" s="96"/>
      <c r="D84" s="96"/>
      <c r="E84" s="96"/>
      <c r="F84" s="96"/>
      <c r="G84" s="96"/>
      <c r="H84" s="96"/>
      <c r="I84" s="93"/>
      <c r="J84" s="94"/>
      <c r="K84" s="313">
        <v>0.05</v>
      </c>
      <c r="L84" s="849">
        <f>N78*K84</f>
        <v>9631.6630666666679</v>
      </c>
      <c r="M84" s="850"/>
      <c r="N84" s="57"/>
    </row>
    <row r="85" spans="1:14" ht="15.75" thickBot="1">
      <c r="B85" s="97" t="s">
        <v>1058</v>
      </c>
      <c r="C85" s="98"/>
      <c r="D85" s="98"/>
      <c r="E85" s="98"/>
      <c r="F85" s="98"/>
      <c r="G85" s="98"/>
      <c r="H85" s="98"/>
      <c r="I85" s="99"/>
      <c r="J85" s="100"/>
      <c r="K85" s="314">
        <v>0.05</v>
      </c>
      <c r="L85" s="851">
        <f>N78*K85</f>
        <v>9631.6630666666679</v>
      </c>
      <c r="M85" s="852"/>
      <c r="N85" s="57"/>
    </row>
    <row r="86" spans="1:14" ht="15.75" thickBot="1">
      <c r="B86" s="815" t="s">
        <v>1037</v>
      </c>
      <c r="C86" s="816"/>
      <c r="D86" s="816"/>
      <c r="E86" s="816"/>
      <c r="F86" s="816"/>
      <c r="G86" s="816"/>
      <c r="H86" s="816"/>
      <c r="I86" s="816"/>
      <c r="J86" s="816"/>
      <c r="K86" s="816"/>
      <c r="L86" s="816"/>
      <c r="M86" s="817"/>
      <c r="N86" s="58">
        <f>L83+L84+L85</f>
        <v>57789.978400000007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250423.23973333335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280">
        <v>15</v>
      </c>
      <c r="N36" s="281">
        <f>K36/M36</f>
        <v>3333.3333333333335</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80000</v>
      </c>
      <c r="L37" s="279"/>
      <c r="M37" s="280">
        <v>15</v>
      </c>
      <c r="N37" s="281">
        <f>K37/M37</f>
        <v>5333.333333333333</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180000</v>
      </c>
      <c r="L38" s="279"/>
      <c r="M38" s="280">
        <v>15</v>
      </c>
      <c r="N38" s="281">
        <f>K38/M38</f>
        <v>12000</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500615</v>
      </c>
      <c r="L39" s="832">
        <v>15</v>
      </c>
      <c r="M39" s="833"/>
      <c r="N39" s="281">
        <f>K39/L39</f>
        <v>33374.333333333336</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142767</v>
      </c>
      <c r="L40" s="285"/>
      <c r="M40" s="286">
        <v>15</v>
      </c>
      <c r="N40" s="281">
        <f>K40/M40</f>
        <v>9517.7999999999993</v>
      </c>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34.044666666666664</v>
      </c>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f>SUM(N36:N43)</f>
        <v>63592.844666666671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820000</v>
      </c>
      <c r="N49" s="281">
        <f>K49*M49</f>
        <v>125460</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125460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19">
        <f>VLOOKUP(A59,TRANSPORTE!A5:D117,4,FALSE)</f>
        <v>1200</v>
      </c>
      <c r="M59" s="820"/>
      <c r="N59" s="296">
        <f>K59*L59</f>
        <v>183.6</v>
      </c>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165622.70270270272</v>
      </c>
      <c r="J70" s="302">
        <v>185</v>
      </c>
      <c r="K70" s="303">
        <f>VLOOKUP(A70,'MANO DE OBRA'!A8:D99,4,FALSE)</f>
        <v>306402</v>
      </c>
      <c r="L70" s="56"/>
      <c r="M70" s="304">
        <v>120</v>
      </c>
      <c r="N70" s="404">
        <f>K70/M70</f>
        <v>2553.35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3404.4666666666667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192640.91133333335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38528.18226666667</v>
      </c>
      <c r="M83" s="850"/>
      <c r="N83" s="57"/>
    </row>
    <row r="84" spans="1:14">
      <c r="B84" s="95" t="s">
        <v>1057</v>
      </c>
      <c r="C84" s="96"/>
      <c r="D84" s="96"/>
      <c r="E84" s="96"/>
      <c r="F84" s="96"/>
      <c r="G84" s="96"/>
      <c r="H84" s="96"/>
      <c r="I84" s="93"/>
      <c r="J84" s="94"/>
      <c r="K84" s="313">
        <v>0.05</v>
      </c>
      <c r="L84" s="849">
        <f>N78*K84</f>
        <v>9632.0455666666676</v>
      </c>
      <c r="M84" s="850"/>
      <c r="N84" s="57"/>
    </row>
    <row r="85" spans="1:14" ht="15.75" thickBot="1">
      <c r="B85" s="97" t="s">
        <v>1058</v>
      </c>
      <c r="C85" s="98"/>
      <c r="D85" s="98"/>
      <c r="E85" s="98"/>
      <c r="F85" s="98"/>
      <c r="G85" s="98"/>
      <c r="H85" s="98"/>
      <c r="I85" s="99"/>
      <c r="J85" s="100"/>
      <c r="K85" s="314">
        <v>0.05</v>
      </c>
      <c r="L85" s="851">
        <f>N78*K85</f>
        <v>9632.0455666666676</v>
      </c>
      <c r="M85" s="852"/>
      <c r="N85" s="57"/>
    </row>
    <row r="86" spans="1:14" ht="15.75" thickBot="1">
      <c r="B86" s="815" t="s">
        <v>1037</v>
      </c>
      <c r="C86" s="816"/>
      <c r="D86" s="816"/>
      <c r="E86" s="816"/>
      <c r="F86" s="816"/>
      <c r="G86" s="816"/>
      <c r="H86" s="816"/>
      <c r="I86" s="816"/>
      <c r="J86" s="816"/>
      <c r="K86" s="816"/>
      <c r="L86" s="816"/>
      <c r="M86" s="817"/>
      <c r="N86" s="58">
        <f>L83+L84+L85</f>
        <v>57792.273400000005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250433.18473333336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4.0853599999999997</v>
      </c>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f>SUM(N36:N43)</f>
        <v>4.0853599999999997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4476</v>
      </c>
      <c r="N49" s="281">
        <f>K49*M49</f>
        <v>4722.1799999999994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4722.1799999999994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165622.70270270272</v>
      </c>
      <c r="J70" s="302">
        <v>185</v>
      </c>
      <c r="K70" s="303">
        <f>VLOOKUP(A70,'MANO DE OBRA'!A8:D99,4,FALSE)</f>
        <v>306402</v>
      </c>
      <c r="L70" s="56"/>
      <c r="M70" s="304">
        <v>1000</v>
      </c>
      <c r="N70" s="404">
        <f>K70/M70</f>
        <v>306.40199999999999</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408.536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5134.8013599999995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1026.960272</v>
      </c>
      <c r="M83" s="850"/>
      <c r="N83" s="57"/>
    </row>
    <row r="84" spans="1:14">
      <c r="B84" s="95" t="s">
        <v>1057</v>
      </c>
      <c r="C84" s="96"/>
      <c r="D84" s="96"/>
      <c r="E84" s="96"/>
      <c r="F84" s="96"/>
      <c r="G84" s="96"/>
      <c r="H84" s="96"/>
      <c r="I84" s="93"/>
      <c r="J84" s="94"/>
      <c r="K84" s="313">
        <v>0.05</v>
      </c>
      <c r="L84" s="849">
        <f>N78*K84</f>
        <v>256.74006800000001</v>
      </c>
      <c r="M84" s="850"/>
      <c r="N84" s="57"/>
    </row>
    <row r="85" spans="1:14" ht="15.75" thickBot="1">
      <c r="B85" s="97" t="s">
        <v>1058</v>
      </c>
      <c r="C85" s="98"/>
      <c r="D85" s="98"/>
      <c r="E85" s="98"/>
      <c r="F85" s="98"/>
      <c r="G85" s="98"/>
      <c r="H85" s="98"/>
      <c r="I85" s="99"/>
      <c r="J85" s="100"/>
      <c r="K85" s="314">
        <v>0.05</v>
      </c>
      <c r="L85" s="851">
        <f>N78*K85</f>
        <v>256.74006800000001</v>
      </c>
      <c r="M85" s="852"/>
      <c r="N85" s="57"/>
    </row>
    <row r="86" spans="1:14" ht="15.75" thickBot="1">
      <c r="B86" s="815" t="s">
        <v>1037</v>
      </c>
      <c r="C86" s="816"/>
      <c r="D86" s="816"/>
      <c r="E86" s="816"/>
      <c r="F86" s="816"/>
      <c r="G86" s="816"/>
      <c r="H86" s="816"/>
      <c r="I86" s="816"/>
      <c r="J86" s="816"/>
      <c r="K86" s="816"/>
      <c r="L86" s="816"/>
      <c r="M86" s="817"/>
      <c r="N86" s="58">
        <f>L83+L84+L85</f>
        <v>1540.4404080000002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6675.2417679999999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164</v>
      </c>
      <c r="B36" s="828" t="str">
        <f>VLOOKUP(A36,EQUIPOS!A6:D154,3,FALSE)</f>
        <v>Compactador manual de rodillo</v>
      </c>
      <c r="C36" s="829"/>
      <c r="D36" s="829"/>
      <c r="E36" s="829"/>
      <c r="F36" s="829"/>
      <c r="G36" s="829"/>
      <c r="H36" s="830"/>
      <c r="I36" s="276"/>
      <c r="J36" s="277"/>
      <c r="K36" s="278">
        <f>VLOOKUP(A36,EQUIPOS!A6:D163,4,FALSE)</f>
        <v>50000</v>
      </c>
      <c r="L36" s="279"/>
      <c r="M36" s="280">
        <v>2</v>
      </c>
      <c r="N36" s="281">
        <f>K36/M36</f>
        <v>25000</v>
      </c>
    </row>
    <row r="37" spans="1:14">
      <c r="A37" s="119" t="s">
        <v>180</v>
      </c>
      <c r="B37" s="828" t="str">
        <f>VLOOKUP(A37,EQUIPOS!A7:D154,3,FALSE)</f>
        <v>Compresor 120 HP, con martillo.</v>
      </c>
      <c r="C37" s="829"/>
      <c r="D37" s="829"/>
      <c r="E37" s="829"/>
      <c r="F37" s="829"/>
      <c r="G37" s="829"/>
      <c r="H37" s="830"/>
      <c r="I37" s="276"/>
      <c r="J37" s="277"/>
      <c r="K37" s="278">
        <f>VLOOKUP(A37,EQUIPOS!A7:D164,4,FALSE)</f>
        <v>75000</v>
      </c>
      <c r="L37" s="279"/>
      <c r="M37" s="280">
        <v>4</v>
      </c>
      <c r="N37" s="281">
        <f>K37/M37</f>
        <v>18750</v>
      </c>
    </row>
    <row r="38" spans="1:14">
      <c r="A38" t="s">
        <v>184</v>
      </c>
      <c r="B38" s="828" t="str">
        <f>VLOOKUP(A38,EQUIPOS!A8:D154,3,FALSE)</f>
        <v>Cortadora de pavimento, Máxima profundidad de corte: 160 mm. Capacidad de disco: desde 12´´ hasta 18´´ de diámetro. Peso operacional: 135 kg, 13.5 hp de potencia</v>
      </c>
      <c r="C38" s="829"/>
      <c r="D38" s="829"/>
      <c r="E38" s="829"/>
      <c r="F38" s="829"/>
      <c r="G38" s="829"/>
      <c r="H38" s="830"/>
      <c r="I38" s="276"/>
      <c r="J38" s="277"/>
      <c r="K38" s="278">
        <f>VLOOKUP(A38,EQUIPOS!A8:D165,4,FALSE)</f>
        <v>16181</v>
      </c>
      <c r="L38" s="279"/>
      <c r="M38" s="280">
        <v>10</v>
      </c>
      <c r="N38" s="281">
        <f>K38/M38</f>
        <v>1618.1</v>
      </c>
    </row>
    <row r="39" spans="1:14">
      <c r="A39" t="s">
        <v>303</v>
      </c>
      <c r="B39" s="828" t="str">
        <f>VLOOKUP(A39,EQUIPOS!A9:D154,3,FALSE)</f>
        <v>Retrocargador, pala de 1,1 m3 de capacidad, profundidad de excavación de 4.400 mm y una altura de 5.680 mm</v>
      </c>
      <c r="C39" s="829"/>
      <c r="D39" s="829"/>
      <c r="E39" s="829"/>
      <c r="F39" s="829"/>
      <c r="G39" s="829"/>
      <c r="H39" s="830"/>
      <c r="I39" s="276"/>
      <c r="J39" s="277"/>
      <c r="K39" s="278">
        <f>VLOOKUP(A39,EQUIPOS!A9:D166,4,FALSE)</f>
        <v>118985</v>
      </c>
      <c r="L39" s="279"/>
      <c r="M39" s="280">
        <v>10</v>
      </c>
      <c r="N39" s="281">
        <f>K39/M39</f>
        <v>11898.5</v>
      </c>
    </row>
    <row r="40" spans="1:14">
      <c r="A40" t="s">
        <v>129</v>
      </c>
      <c r="B40" s="828" t="str">
        <f>VLOOKUP(A40,EQUIPOS!A10:D154,3,FALSE)</f>
        <v xml:space="preserve">Buldozer, Potencia al volante de 140 HP, motor de 2200 RPM, longitud de hoja 4,80m. </v>
      </c>
      <c r="C40" s="829"/>
      <c r="D40" s="829"/>
      <c r="E40" s="829"/>
      <c r="F40" s="829"/>
      <c r="G40" s="829"/>
      <c r="H40" s="830"/>
      <c r="I40" s="276"/>
      <c r="J40" s="277"/>
      <c r="K40" s="278">
        <f>VLOOKUP(A40,EQUIPOS!A10:D167,4,FALSE)</f>
        <v>132500</v>
      </c>
      <c r="L40" s="279"/>
      <c r="M40" s="280">
        <v>100</v>
      </c>
      <c r="N40" s="281">
        <f>K40/M40</f>
        <v>1325</v>
      </c>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1276.6750000000002</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59868.275000000001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4441</v>
      </c>
      <c r="N53" s="281">
        <f>K53*M53</f>
        <v>4441</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4441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19">
        <f>VLOOKUP(A63,TRANSPORTE!A5:D117,4,FALSE)</f>
        <v>855</v>
      </c>
      <c r="M63" s="820"/>
      <c r="N63" s="296">
        <f>K63*L63</f>
        <v>1111.5</v>
      </c>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1111.5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15</v>
      </c>
      <c r="B74" s="55" t="str">
        <f>VLOOKUP(A74,'MANO DE OBRA'!A8:D68,3,FALSE)</f>
        <v>Obrero (6)</v>
      </c>
      <c r="C74" s="53"/>
      <c r="D74" s="53"/>
      <c r="E74" s="53"/>
      <c r="F74" s="53"/>
      <c r="G74" s="53"/>
      <c r="H74" s="53"/>
      <c r="I74" s="301">
        <f>K74/J74*100</f>
        <v>165622.70270270272</v>
      </c>
      <c r="J74" s="302">
        <v>185</v>
      </c>
      <c r="K74" s="303">
        <f>VLOOKUP(A74,'MANO DE OBRA'!A8:D99,4,FALSE)</f>
        <v>306402</v>
      </c>
      <c r="L74" s="56"/>
      <c r="M74" s="304">
        <v>32</v>
      </c>
      <c r="N74" s="404">
        <f>K74/M74</f>
        <v>9575.0625</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32</v>
      </c>
      <c r="N75" s="404">
        <f>K75/M75</f>
        <v>3191.6875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133"/>
    </row>
    <row r="80" spans="1:15" ht="15.75" thickBot="1">
      <c r="B80" s="821" t="s">
        <v>1037</v>
      </c>
      <c r="C80" s="822"/>
      <c r="D80" s="822"/>
      <c r="E80" s="822"/>
      <c r="F80" s="822"/>
      <c r="G80" s="822"/>
      <c r="H80" s="822"/>
      <c r="I80" s="822"/>
      <c r="J80" s="822"/>
      <c r="K80" s="822"/>
      <c r="L80" s="822"/>
      <c r="M80" s="823"/>
      <c r="N80" s="469">
        <f>SUM(N74:N79)</f>
        <v>12766.75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78187.524999999994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15637.504999999999</v>
      </c>
      <c r="M87" s="850"/>
      <c r="N87" s="57"/>
    </row>
    <row r="88" spans="1:14">
      <c r="B88" s="95" t="s">
        <v>1057</v>
      </c>
      <c r="C88" s="96"/>
      <c r="D88" s="96"/>
      <c r="E88" s="96"/>
      <c r="F88" s="96"/>
      <c r="G88" s="96"/>
      <c r="H88" s="96"/>
      <c r="I88" s="93"/>
      <c r="J88" s="94"/>
      <c r="K88" s="313">
        <v>0.05</v>
      </c>
      <c r="L88" s="849">
        <f>N82*K88</f>
        <v>3909.3762499999998</v>
      </c>
      <c r="M88" s="850"/>
      <c r="N88" s="57"/>
    </row>
    <row r="89" spans="1:14" ht="15.75" thickBot="1">
      <c r="B89" s="97" t="s">
        <v>1058</v>
      </c>
      <c r="C89" s="98"/>
      <c r="D89" s="98"/>
      <c r="E89" s="98"/>
      <c r="F89" s="98"/>
      <c r="G89" s="98"/>
      <c r="H89" s="98"/>
      <c r="I89" s="99"/>
      <c r="J89" s="100"/>
      <c r="K89" s="314">
        <v>0.05</v>
      </c>
      <c r="L89" s="851">
        <f>N82*K89</f>
        <v>3909.3762499999998</v>
      </c>
      <c r="M89" s="852"/>
      <c r="N89" s="57"/>
    </row>
    <row r="90" spans="1:14" ht="15.75" thickBot="1">
      <c r="B90" s="815" t="s">
        <v>1037</v>
      </c>
      <c r="C90" s="816"/>
      <c r="D90" s="816"/>
      <c r="E90" s="816"/>
      <c r="F90" s="816"/>
      <c r="G90" s="816"/>
      <c r="H90" s="816"/>
      <c r="I90" s="816"/>
      <c r="J90" s="816"/>
      <c r="K90" s="816"/>
      <c r="L90" s="816"/>
      <c r="M90" s="817"/>
      <c r="N90" s="58">
        <f>L87+L88+L89</f>
        <v>23456.2575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101643.7825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5492</v>
      </c>
      <c r="L36" s="279"/>
      <c r="M36" s="280">
        <v>2</v>
      </c>
      <c r="N36" s="281">
        <f>K36/M36</f>
        <v>2746</v>
      </c>
    </row>
    <row r="37" spans="1:14">
      <c r="A37" s="119" t="s">
        <v>303</v>
      </c>
      <c r="B37" s="828" t="str">
        <f>VLOOKUP(A37,EQUIPOS!A7:D154,3,FALSE)</f>
        <v>Retrocargador, pala de 1,1 m3 de capacidad, profundidad de excavación de 4.400 mm y una altura de 5.680 mm</v>
      </c>
      <c r="C37" s="829"/>
      <c r="D37" s="829"/>
      <c r="E37" s="829"/>
      <c r="F37" s="829"/>
      <c r="G37" s="829"/>
      <c r="H37" s="830"/>
      <c r="I37" s="276"/>
      <c r="J37" s="277"/>
      <c r="K37" s="278">
        <f>VLOOKUP(A37,EQUIPOS!A7:D164,4,FALSE)</f>
        <v>118985</v>
      </c>
      <c r="L37" s="279"/>
      <c r="M37" s="280">
        <v>10</v>
      </c>
      <c r="N37" s="281">
        <f>K37/M37</f>
        <v>11898.5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276"/>
      <c r="J39" s="277"/>
      <c r="K39" s="278"/>
      <c r="L39" s="279"/>
      <c r="M39" s="280"/>
      <c r="N39" s="281"/>
    </row>
    <row r="40" spans="1:14">
      <c r="B40" s="828"/>
      <c r="C40" s="829"/>
      <c r="D40" s="829"/>
      <c r="E40" s="829"/>
      <c r="F40" s="829"/>
      <c r="G40" s="829"/>
      <c r="H40" s="830"/>
      <c r="I40" s="276"/>
      <c r="J40" s="277"/>
      <c r="K40" s="278"/>
      <c r="L40" s="279"/>
      <c r="M40" s="280"/>
      <c r="N40" s="281"/>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0.05</v>
      </c>
      <c r="N46" s="353">
        <f>N80*M46</f>
        <v>255.33500000000001</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14899.834999999999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B63" s="52"/>
      <c r="C63" s="326"/>
      <c r="D63" s="326"/>
      <c r="E63" s="326"/>
      <c r="F63" s="326"/>
      <c r="G63" s="326"/>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15</v>
      </c>
      <c r="B74" s="55" t="str">
        <f>VLOOKUP(A74,'MANO DE OBRA'!A8:D68,3,FALSE)</f>
        <v>Obrero (6)</v>
      </c>
      <c r="C74" s="53"/>
      <c r="D74" s="53"/>
      <c r="E74" s="53"/>
      <c r="F74" s="53"/>
      <c r="G74" s="53"/>
      <c r="H74" s="53"/>
      <c r="I74" s="301">
        <f>K74/J74*100</f>
        <v>165622.70270270272</v>
      </c>
      <c r="J74" s="302">
        <v>185</v>
      </c>
      <c r="K74" s="303">
        <f>VLOOKUP(A74,'MANO DE OBRA'!A8:D99,4,FALSE)</f>
        <v>306402</v>
      </c>
      <c r="L74" s="56"/>
      <c r="M74" s="304">
        <v>80</v>
      </c>
      <c r="N74" s="404">
        <f>K74/M74</f>
        <v>3830.0250000000001</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5106.7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20006.535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4001.3070000000002</v>
      </c>
      <c r="M87" s="850"/>
      <c r="N87" s="57"/>
    </row>
    <row r="88" spans="1:14">
      <c r="B88" s="95" t="s">
        <v>1057</v>
      </c>
      <c r="C88" s="96"/>
      <c r="D88" s="96"/>
      <c r="E88" s="96"/>
      <c r="F88" s="96"/>
      <c r="G88" s="96"/>
      <c r="H88" s="96"/>
      <c r="I88" s="93"/>
      <c r="J88" s="94"/>
      <c r="K88" s="313">
        <v>0.05</v>
      </c>
      <c r="L88" s="849">
        <f>N82*K88</f>
        <v>1000.3267500000001</v>
      </c>
      <c r="M88" s="850"/>
      <c r="N88" s="57"/>
    </row>
    <row r="89" spans="1:14" ht="15.75" thickBot="1">
      <c r="B89" s="97" t="s">
        <v>1058</v>
      </c>
      <c r="C89" s="98"/>
      <c r="D89" s="98"/>
      <c r="E89" s="98"/>
      <c r="F89" s="98"/>
      <c r="G89" s="98"/>
      <c r="H89" s="98"/>
      <c r="I89" s="99"/>
      <c r="J89" s="100"/>
      <c r="K89" s="314">
        <v>0.05</v>
      </c>
      <c r="L89" s="851">
        <f>N82*K89</f>
        <v>1000.3267500000001</v>
      </c>
      <c r="M89" s="852"/>
      <c r="N89" s="57"/>
    </row>
    <row r="90" spans="1:14" ht="15.75" thickBot="1">
      <c r="B90" s="815" t="s">
        <v>1037</v>
      </c>
      <c r="C90" s="816"/>
      <c r="D90" s="816"/>
      <c r="E90" s="816"/>
      <c r="F90" s="816"/>
      <c r="G90" s="816"/>
      <c r="H90" s="816"/>
      <c r="I90" s="816"/>
      <c r="J90" s="816"/>
      <c r="K90" s="816"/>
      <c r="L90" s="816"/>
      <c r="M90" s="817"/>
      <c r="N90" s="58">
        <f>L87+L88+L89</f>
        <v>6001.9605000000001</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26008.495500000001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1687</v>
      </c>
      <c r="B36" s="828" t="str">
        <f>VLOOKUP(A36,EQUIPOS!A6:D154,3,FALSE)</f>
        <v>Derretidora de asfalto (crafco o similar)</v>
      </c>
      <c r="C36" s="829"/>
      <c r="D36" s="829"/>
      <c r="E36" s="829"/>
      <c r="F36" s="829"/>
      <c r="G36" s="829"/>
      <c r="H36" s="830"/>
      <c r="I36" s="276"/>
      <c r="J36" s="277"/>
      <c r="K36" s="278">
        <f>VLOOKUP(A36,EQUIPOS!A6:D163,4,FALSE)</f>
        <v>2065</v>
      </c>
      <c r="L36" s="279"/>
      <c r="M36" s="280">
        <v>60</v>
      </c>
      <c r="N36" s="281">
        <f>K36/M36</f>
        <v>34.416666666666664</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60</v>
      </c>
      <c r="N37" s="281">
        <f>K37/M37</f>
        <v>661.4666666666667</v>
      </c>
    </row>
    <row r="38" spans="1:14">
      <c r="A38" t="s">
        <v>138</v>
      </c>
      <c r="B38" s="828" t="str">
        <f>VLOOKUP(A38,EQUIPOS!A8:D154,3,FALSE)</f>
        <v>Camioneta D-300</v>
      </c>
      <c r="C38" s="829"/>
      <c r="D38" s="829"/>
      <c r="E38" s="829"/>
      <c r="F38" s="829"/>
      <c r="G38" s="829"/>
      <c r="H38" s="830"/>
      <c r="I38" s="276"/>
      <c r="J38" s="277"/>
      <c r="K38" s="278">
        <f>VLOOKUP(A38,EQUIPOS!A8:D165,4,FALSE)</f>
        <v>49624</v>
      </c>
      <c r="L38" s="279"/>
      <c r="M38" s="280">
        <v>60</v>
      </c>
      <c r="N38" s="281">
        <f>K38/M38</f>
        <v>827.06666666666672</v>
      </c>
    </row>
    <row r="39" spans="1:14">
      <c r="B39" s="828"/>
      <c r="C39" s="829"/>
      <c r="D39" s="829"/>
      <c r="E39" s="829"/>
      <c r="F39" s="829"/>
      <c r="G39" s="829"/>
      <c r="H39" s="830"/>
      <c r="I39" s="276"/>
      <c r="J39" s="277"/>
      <c r="K39" s="278"/>
      <c r="L39" s="279"/>
      <c r="M39" s="280"/>
      <c r="N39" s="281"/>
    </row>
    <row r="40" spans="1:14">
      <c r="B40" s="828"/>
      <c r="C40" s="829"/>
      <c r="D40" s="829"/>
      <c r="E40" s="829"/>
      <c r="F40" s="829"/>
      <c r="G40" s="829"/>
      <c r="H40" s="830"/>
      <c r="I40" s="276"/>
      <c r="J40" s="277"/>
      <c r="K40" s="278"/>
      <c r="L40" s="279"/>
      <c r="M40" s="280"/>
      <c r="N40" s="281"/>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0.05</v>
      </c>
      <c r="N46" s="353">
        <f>N80*M46</f>
        <v>21.27791666666667</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1544.2279166666667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1702</v>
      </c>
      <c r="N53" s="281">
        <f>K53*M53</f>
        <v>204.23999999999998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204.23999999999998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B63" s="52"/>
      <c r="C63" s="326"/>
      <c r="D63" s="326"/>
      <c r="E63" s="326"/>
      <c r="F63" s="326"/>
      <c r="G63" s="326"/>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7</v>
      </c>
      <c r="B74" s="55" t="str">
        <f>VLOOKUP(A74,'MANO DE OBRA'!A8:D68,3,FALSE)</f>
        <v>Obrero (2)</v>
      </c>
      <c r="C74" s="53"/>
      <c r="D74" s="53"/>
      <c r="E74" s="53"/>
      <c r="F74" s="53"/>
      <c r="G74" s="53"/>
      <c r="H74" s="53"/>
      <c r="I74" s="301">
        <f>K74/J74*100</f>
        <v>55207.567567567574</v>
      </c>
      <c r="J74" s="302">
        <v>185</v>
      </c>
      <c r="K74" s="303">
        <f>VLOOKUP(A74,'MANO DE OBRA'!A8:D99,4,FALSE)</f>
        <v>102134</v>
      </c>
      <c r="L74" s="56"/>
      <c r="M74" s="304">
        <v>480</v>
      </c>
      <c r="N74" s="404">
        <f>K74/M74</f>
        <v>212.77916666666667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480</v>
      </c>
      <c r="N75" s="404">
        <f>K75/M75</f>
        <v>212.77916666666667</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425.55833333333334</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2174.0262499999999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434.80525</v>
      </c>
      <c r="M87" s="850"/>
      <c r="N87" s="57"/>
    </row>
    <row r="88" spans="1:14">
      <c r="B88" s="95" t="s">
        <v>1057</v>
      </c>
      <c r="C88" s="96"/>
      <c r="D88" s="96"/>
      <c r="E88" s="96"/>
      <c r="F88" s="96"/>
      <c r="G88" s="96"/>
      <c r="H88" s="96"/>
      <c r="I88" s="93"/>
      <c r="J88" s="94"/>
      <c r="K88" s="313">
        <v>0.05</v>
      </c>
      <c r="L88" s="849">
        <f>N82*K88</f>
        <v>108.7013125</v>
      </c>
      <c r="M88" s="850"/>
      <c r="N88" s="57"/>
    </row>
    <row r="89" spans="1:14" ht="15.75" thickBot="1">
      <c r="B89" s="97" t="s">
        <v>1058</v>
      </c>
      <c r="C89" s="98"/>
      <c r="D89" s="98"/>
      <c r="E89" s="98"/>
      <c r="F89" s="98"/>
      <c r="G89" s="98"/>
      <c r="H89" s="98"/>
      <c r="I89" s="99"/>
      <c r="J89" s="100"/>
      <c r="K89" s="314">
        <v>0.05</v>
      </c>
      <c r="L89" s="851">
        <f>N82*K89</f>
        <v>108.7013125</v>
      </c>
      <c r="M89" s="852"/>
      <c r="N89" s="57"/>
    </row>
    <row r="90" spans="1:14" ht="15.75" thickBot="1">
      <c r="B90" s="815" t="s">
        <v>1037</v>
      </c>
      <c r="C90" s="816"/>
      <c r="D90" s="816"/>
      <c r="E90" s="816"/>
      <c r="F90" s="816"/>
      <c r="G90" s="816"/>
      <c r="H90" s="816"/>
      <c r="I90" s="816"/>
      <c r="J90" s="816"/>
      <c r="K90" s="816"/>
      <c r="L90" s="816"/>
      <c r="M90" s="817"/>
      <c r="N90" s="58">
        <f>L87+L88+L89</f>
        <v>652.20787499999994</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2826.2341249999999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1687</v>
      </c>
      <c r="B36" s="828" t="str">
        <f>VLOOKUP(A36,EQUIPOS!A6:D154,3,FALSE)</f>
        <v>Derretidora de asfalto (crafco o similar)</v>
      </c>
      <c r="C36" s="829"/>
      <c r="D36" s="829"/>
      <c r="E36" s="829"/>
      <c r="F36" s="829"/>
      <c r="G36" s="829"/>
      <c r="H36" s="830"/>
      <c r="I36" s="276"/>
      <c r="J36" s="277"/>
      <c r="K36" s="278">
        <f>VLOOKUP(A36,EQUIPOS!A6:D163,4,FALSE)</f>
        <v>2065</v>
      </c>
      <c r="L36" s="279"/>
      <c r="M36" s="280">
        <v>60</v>
      </c>
      <c r="N36" s="281">
        <f t="shared" ref="N36:N39" si="0">K36/M36</f>
        <v>34.416666666666664</v>
      </c>
    </row>
    <row r="37" spans="1:14">
      <c r="A37" s="119" t="s">
        <v>324</v>
      </c>
      <c r="B37" s="828" t="str">
        <f>VLOOKUP(A37,EQUIPOS!A7:D154,3,FALSE)</f>
        <v xml:space="preserve">Ruteadora </v>
      </c>
      <c r="C37" s="829"/>
      <c r="D37" s="829"/>
      <c r="E37" s="829"/>
      <c r="F37" s="829"/>
      <c r="G37" s="829"/>
      <c r="H37" s="830"/>
      <c r="I37" s="276"/>
      <c r="J37" s="277"/>
      <c r="K37" s="278">
        <f>VLOOKUP(A37,EQUIPOS!A7:D164,4,FALSE)</f>
        <v>3429</v>
      </c>
      <c r="L37" s="279"/>
      <c r="M37" s="280">
        <v>60</v>
      </c>
      <c r="N37" s="281">
        <f t="shared" si="0"/>
        <v>57.15</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39688</v>
      </c>
      <c r="L38" s="279"/>
      <c r="M38" s="280">
        <v>60</v>
      </c>
      <c r="N38" s="281">
        <f t="shared" si="0"/>
        <v>661.4666666666667</v>
      </c>
    </row>
    <row r="39" spans="1:14">
      <c r="A39" t="s">
        <v>138</v>
      </c>
      <c r="B39" s="828" t="str">
        <f>VLOOKUP(A39,EQUIPOS!A9:D154,3,FALSE)</f>
        <v>Camioneta D-300</v>
      </c>
      <c r="C39" s="829"/>
      <c r="D39" s="829"/>
      <c r="E39" s="829"/>
      <c r="F39" s="829"/>
      <c r="G39" s="829"/>
      <c r="H39" s="830"/>
      <c r="I39" s="276"/>
      <c r="J39" s="277"/>
      <c r="K39" s="278">
        <f>VLOOKUP(A39,EQUIPOS!A9:D166,4,FALSE)</f>
        <v>49624</v>
      </c>
      <c r="L39" s="279"/>
      <c r="M39" s="280">
        <v>60</v>
      </c>
      <c r="N39" s="281">
        <f t="shared" si="0"/>
        <v>827.06666666666672</v>
      </c>
    </row>
    <row r="40" spans="1:14">
      <c r="B40" s="828"/>
      <c r="C40" s="829"/>
      <c r="D40" s="829"/>
      <c r="E40" s="829"/>
      <c r="F40" s="829"/>
      <c r="G40" s="829"/>
      <c r="H40" s="830"/>
      <c r="I40" s="276"/>
      <c r="J40" s="277"/>
      <c r="K40" s="278"/>
      <c r="L40" s="279"/>
      <c r="M40" s="280"/>
      <c r="N40" s="281"/>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0.05</v>
      </c>
      <c r="N46" s="353">
        <f>N84*M46</f>
        <v>21.27791666666667</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1601.3779166666666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47387</v>
      </c>
      <c r="N53" s="281">
        <f t="shared" ref="N53:N54" si="1">K53*M53</f>
        <v>331.709</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1702</v>
      </c>
      <c r="N54" s="281">
        <f t="shared" si="1"/>
        <v>204.23999999999998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10"/>
      <c r="C61" s="811"/>
      <c r="D61" s="811"/>
      <c r="E61" s="811"/>
      <c r="F61" s="811"/>
      <c r="G61" s="811"/>
      <c r="H61" s="811"/>
      <c r="I61" s="812"/>
      <c r="J61" s="48"/>
      <c r="K61" s="50"/>
      <c r="L61" s="813"/>
      <c r="M61" s="814"/>
      <c r="N61" s="51"/>
    </row>
    <row r="62" spans="1:14" ht="15.75" thickBot="1">
      <c r="B62" s="815" t="s">
        <v>1037</v>
      </c>
      <c r="C62" s="816"/>
      <c r="D62" s="816"/>
      <c r="E62" s="816"/>
      <c r="F62" s="816"/>
      <c r="G62" s="816"/>
      <c r="H62" s="816"/>
      <c r="I62" s="816"/>
      <c r="J62" s="816"/>
      <c r="K62" s="816"/>
      <c r="L62" s="816"/>
      <c r="M62" s="817"/>
      <c r="N62" s="403">
        <f>SUM(N53:N61)</f>
        <v>535.94899999999996</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818" t="s">
        <v>1045</v>
      </c>
      <c r="M66" s="791"/>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19">
        <f>VLOOKUP(A67,TRANSPORTE!A6:D120,4,FALSE)</f>
        <v>855</v>
      </c>
      <c r="M67" s="820"/>
      <c r="N67" s="296">
        <f>L67*K67</f>
        <v>5.9850000000000003</v>
      </c>
    </row>
    <row r="68" spans="1:15">
      <c r="B68" s="52"/>
      <c r="C68" s="53"/>
      <c r="D68" s="53"/>
      <c r="E68" s="53"/>
      <c r="F68" s="53"/>
      <c r="G68" s="53"/>
      <c r="H68" s="320"/>
      <c r="I68" s="288"/>
      <c r="J68" s="295"/>
      <c r="K68" s="288"/>
      <c r="L68" s="819"/>
      <c r="M68" s="820"/>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04"/>
      <c r="M72" s="805"/>
      <c r="N72" s="133"/>
    </row>
    <row r="73" spans="1:15" ht="15.75" thickBot="1">
      <c r="B73" s="821" t="s">
        <v>1037</v>
      </c>
      <c r="C73" s="822"/>
      <c r="D73" s="822"/>
      <c r="E73" s="822"/>
      <c r="F73" s="822"/>
      <c r="G73" s="822"/>
      <c r="H73" s="822"/>
      <c r="I73" s="822"/>
      <c r="J73" s="822"/>
      <c r="K73" s="822"/>
      <c r="L73" s="822"/>
      <c r="M73" s="823"/>
      <c r="N73" s="110">
        <f>N67+N68+N69+N70+N71</f>
        <v>5.9850000000000003</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1" t="s">
        <v>1047</v>
      </c>
      <c r="C77" s="842"/>
      <c r="D77" s="842"/>
      <c r="E77" s="842"/>
      <c r="F77" s="842"/>
      <c r="G77" s="842"/>
      <c r="H77" s="842"/>
      <c r="I77" s="79" t="s">
        <v>1048</v>
      </c>
      <c r="J77" s="81" t="s">
        <v>1494</v>
      </c>
      <c r="K77" s="80" t="s">
        <v>1050</v>
      </c>
      <c r="L77" s="843" t="s">
        <v>1034</v>
      </c>
      <c r="M77" s="844"/>
      <c r="N77" s="104" t="s">
        <v>1035</v>
      </c>
    </row>
    <row r="78" spans="1:15">
      <c r="A78" t="s">
        <v>7</v>
      </c>
      <c r="B78" s="55" t="str">
        <f>VLOOKUP(A78,'MANO DE OBRA'!A8:D68,3,FALSE)</f>
        <v>Obrero (2)</v>
      </c>
      <c r="C78" s="53"/>
      <c r="D78" s="53"/>
      <c r="E78" s="53"/>
      <c r="F78" s="53"/>
      <c r="G78" s="53"/>
      <c r="H78" s="53"/>
      <c r="I78" s="301">
        <f>K78/J78*100</f>
        <v>55207.567567567574</v>
      </c>
      <c r="J78" s="302">
        <v>185</v>
      </c>
      <c r="K78" s="303">
        <f>VLOOKUP(A78,'MANO DE OBRA'!A8:D99,4,FALSE)</f>
        <v>102134</v>
      </c>
      <c r="L78" s="56"/>
      <c r="M78" s="304">
        <v>480</v>
      </c>
      <c r="N78" s="404">
        <f>K78/M78</f>
        <v>212.77916666666667</v>
      </c>
      <c r="O78" s="112"/>
    </row>
    <row r="79" spans="1:15">
      <c r="A79" t="s">
        <v>30</v>
      </c>
      <c r="B79" s="55" t="str">
        <f>VLOOKUP(A79,'MANO DE OBRA'!A8:D69,3,FALSE)</f>
        <v>Oficial</v>
      </c>
      <c r="C79" s="53"/>
      <c r="D79" s="53"/>
      <c r="E79" s="53"/>
      <c r="F79" s="53"/>
      <c r="G79" s="53"/>
      <c r="H79" s="53"/>
      <c r="I79" s="301">
        <f>K79/J79*100</f>
        <v>55207.567567567574</v>
      </c>
      <c r="J79" s="302">
        <v>185</v>
      </c>
      <c r="K79" s="303">
        <f>VLOOKUP(A79,'MANO DE OBRA'!A8:D100,4,FALSE)</f>
        <v>102134</v>
      </c>
      <c r="L79" s="56"/>
      <c r="M79" s="308">
        <v>480</v>
      </c>
      <c r="N79" s="404">
        <f>K79/M79</f>
        <v>212.77916666666667</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02"/>
      <c r="C83" s="803"/>
      <c r="D83" s="803"/>
      <c r="E83" s="803"/>
      <c r="F83" s="803"/>
      <c r="G83" s="803"/>
      <c r="H83" s="803"/>
      <c r="I83" s="132"/>
      <c r="J83" s="132"/>
      <c r="K83" s="132"/>
      <c r="L83" s="903"/>
      <c r="M83" s="903"/>
      <c r="N83" s="51"/>
    </row>
    <row r="84" spans="1:14" ht="15.75" thickBot="1">
      <c r="B84" s="821" t="s">
        <v>1037</v>
      </c>
      <c r="C84" s="822"/>
      <c r="D84" s="822"/>
      <c r="E84" s="822"/>
      <c r="F84" s="822"/>
      <c r="G84" s="822"/>
      <c r="H84" s="822"/>
      <c r="I84" s="822"/>
      <c r="J84" s="822"/>
      <c r="K84" s="822"/>
      <c r="L84" s="822"/>
      <c r="M84" s="823"/>
      <c r="N84" s="310">
        <f>SUM(N78:N83)</f>
        <v>425.55833333333334</v>
      </c>
    </row>
    <row r="85" spans="1:14" ht="15.75" thickBot="1">
      <c r="B85" s="39"/>
      <c r="C85" s="40"/>
      <c r="D85" s="40"/>
      <c r="E85" s="40"/>
      <c r="F85" s="40"/>
      <c r="G85" s="40"/>
      <c r="H85" s="40"/>
      <c r="I85" s="40"/>
      <c r="J85" s="40"/>
      <c r="K85" s="40"/>
      <c r="L85" s="40"/>
      <c r="M85" s="40"/>
      <c r="N85" s="41"/>
    </row>
    <row r="86" spans="1:14" ht="15.75" thickBot="1">
      <c r="B86" s="815" t="s">
        <v>1051</v>
      </c>
      <c r="C86" s="816"/>
      <c r="D86" s="816"/>
      <c r="E86" s="816"/>
      <c r="F86" s="816"/>
      <c r="G86" s="816"/>
      <c r="H86" s="816"/>
      <c r="I86" s="816"/>
      <c r="J86" s="816"/>
      <c r="K86" s="816"/>
      <c r="L86" s="816"/>
      <c r="M86" s="817"/>
      <c r="N86" s="105">
        <f>N48+N62+N73+N84</f>
        <v>2568.8702499999999</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06" t="s">
        <v>1053</v>
      </c>
      <c r="C90" s="807"/>
      <c r="D90" s="807"/>
      <c r="E90" s="807"/>
      <c r="F90" s="807"/>
      <c r="G90" s="807"/>
      <c r="H90" s="807"/>
      <c r="I90" s="323"/>
      <c r="J90" s="343"/>
      <c r="K90" s="311" t="s">
        <v>1054</v>
      </c>
      <c r="L90" s="845" t="s">
        <v>1055</v>
      </c>
      <c r="M90" s="846"/>
      <c r="N90" s="312"/>
    </row>
    <row r="91" spans="1:14">
      <c r="B91" s="847" t="s">
        <v>1056</v>
      </c>
      <c r="C91" s="848"/>
      <c r="D91" s="848"/>
      <c r="E91" s="848"/>
      <c r="F91" s="848"/>
      <c r="G91" s="848"/>
      <c r="H91" s="848"/>
      <c r="I91" s="93"/>
      <c r="J91" s="94"/>
      <c r="K91" s="313">
        <v>0.2</v>
      </c>
      <c r="L91" s="849">
        <f>N86*K91</f>
        <v>513.77404999999999</v>
      </c>
      <c r="M91" s="850"/>
      <c r="N91" s="57"/>
    </row>
    <row r="92" spans="1:14">
      <c r="B92" s="95" t="s">
        <v>1057</v>
      </c>
      <c r="C92" s="96"/>
      <c r="D92" s="96"/>
      <c r="E92" s="96"/>
      <c r="F92" s="96"/>
      <c r="G92" s="96"/>
      <c r="H92" s="96"/>
      <c r="I92" s="93"/>
      <c r="J92" s="94"/>
      <c r="K92" s="313">
        <v>0.05</v>
      </c>
      <c r="L92" s="849">
        <f>N86*K92</f>
        <v>128.4435125</v>
      </c>
      <c r="M92" s="850"/>
      <c r="N92" s="57"/>
    </row>
    <row r="93" spans="1:14" ht="15.75" thickBot="1">
      <c r="B93" s="97" t="s">
        <v>1058</v>
      </c>
      <c r="C93" s="98"/>
      <c r="D93" s="98"/>
      <c r="E93" s="98"/>
      <c r="F93" s="98"/>
      <c r="G93" s="98"/>
      <c r="H93" s="98"/>
      <c r="I93" s="99"/>
      <c r="J93" s="100"/>
      <c r="K93" s="314">
        <v>0.05</v>
      </c>
      <c r="L93" s="851">
        <f>N86*K93</f>
        <v>128.4435125</v>
      </c>
      <c r="M93" s="852"/>
      <c r="N93" s="57"/>
    </row>
    <row r="94" spans="1:14" ht="15.75" thickBot="1">
      <c r="B94" s="815" t="s">
        <v>1037</v>
      </c>
      <c r="C94" s="816"/>
      <c r="D94" s="816"/>
      <c r="E94" s="816"/>
      <c r="F94" s="816"/>
      <c r="G94" s="816"/>
      <c r="H94" s="816"/>
      <c r="I94" s="816"/>
      <c r="J94" s="816"/>
      <c r="K94" s="816"/>
      <c r="L94" s="816"/>
      <c r="M94" s="817"/>
      <c r="N94" s="58">
        <f>L91+L92+L93</f>
        <v>770.66107499999998</v>
      </c>
    </row>
    <row r="95" spans="1:14" ht="15.75" thickBot="1">
      <c r="B95" s="39"/>
      <c r="C95" s="40"/>
      <c r="D95" s="40"/>
      <c r="E95" s="40"/>
      <c r="F95" s="40"/>
      <c r="G95" s="40"/>
      <c r="H95" s="40"/>
      <c r="I95" s="40"/>
      <c r="J95" s="40"/>
      <c r="K95" s="40"/>
      <c r="L95" s="40"/>
      <c r="M95" s="40"/>
      <c r="N95" s="41"/>
    </row>
    <row r="96" spans="1:14" ht="15.75" thickBot="1">
      <c r="A96" t="s">
        <v>2122</v>
      </c>
      <c r="B96" s="815" t="s">
        <v>1059</v>
      </c>
      <c r="C96" s="816"/>
      <c r="D96" s="816"/>
      <c r="E96" s="816"/>
      <c r="F96" s="816"/>
      <c r="G96" s="816"/>
      <c r="H96" s="816"/>
      <c r="I96" s="816"/>
      <c r="J96" s="816"/>
      <c r="K96" s="816"/>
      <c r="L96" s="816"/>
      <c r="M96" s="817"/>
      <c r="N96" s="196">
        <f>N86+N94</f>
        <v>3339.5313249999999</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3" t="s">
        <v>2324</v>
      </c>
      <c r="C113" s="854"/>
      <c r="D113" s="854"/>
      <c r="E113" s="854"/>
      <c r="F113" s="854"/>
      <c r="G113" s="854"/>
      <c r="H113" s="854"/>
      <c r="I113" s="854"/>
      <c r="J113" s="854"/>
      <c r="K113" s="854"/>
      <c r="L113" s="854"/>
      <c r="M113" s="854"/>
      <c r="N113" s="855"/>
    </row>
    <row r="114" spans="2:14" ht="15" customHeight="1">
      <c r="B114" s="853"/>
      <c r="C114" s="854"/>
      <c r="D114" s="854"/>
      <c r="E114" s="854"/>
      <c r="F114" s="854"/>
      <c r="G114" s="854"/>
      <c r="H114" s="854"/>
      <c r="I114" s="854"/>
      <c r="J114" s="854"/>
      <c r="K114" s="854"/>
      <c r="L114" s="854"/>
      <c r="M114" s="854"/>
      <c r="N114" s="855"/>
    </row>
    <row r="115" spans="2:14" ht="30" customHeight="1">
      <c r="B115" s="856" t="s">
        <v>2325</v>
      </c>
      <c r="C115" s="857"/>
      <c r="D115" s="857"/>
      <c r="E115" s="857"/>
      <c r="F115" s="857"/>
      <c r="G115" s="857"/>
      <c r="H115" s="857"/>
      <c r="I115" s="857"/>
      <c r="J115" s="857"/>
      <c r="K115" s="857"/>
      <c r="L115" s="857"/>
      <c r="M115" s="857"/>
      <c r="N115" s="858"/>
    </row>
    <row r="116" spans="2:14">
      <c r="B116" s="856"/>
      <c r="C116" s="857"/>
      <c r="D116" s="857"/>
      <c r="E116" s="857"/>
      <c r="F116" s="857"/>
      <c r="G116" s="857"/>
      <c r="H116" s="857"/>
      <c r="I116" s="857"/>
      <c r="J116" s="857"/>
      <c r="K116" s="857"/>
      <c r="L116" s="857"/>
      <c r="M116" s="857"/>
      <c r="N116" s="858"/>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2"/>
      <c r="K126" s="792"/>
      <c r="L126" s="792"/>
      <c r="M126" s="792"/>
      <c r="N126" s="793"/>
    </row>
    <row r="127" spans="2:14" ht="15.75" thickBot="1">
      <c r="B127" s="270" t="s">
        <v>2327</v>
      </c>
      <c r="C127" s="402"/>
      <c r="D127" s="402"/>
      <c r="E127" s="63"/>
      <c r="F127" s="63"/>
      <c r="G127" s="63"/>
      <c r="H127" s="63"/>
      <c r="I127" s="63"/>
      <c r="J127" s="794"/>
      <c r="K127" s="794"/>
      <c r="L127" s="794"/>
      <c r="M127" s="794"/>
      <c r="N127"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1890</v>
      </c>
      <c r="L36" s="279"/>
      <c r="M36" s="280">
        <v>6.25</v>
      </c>
      <c r="N36" s="281">
        <f t="shared" ref="N36:N41" si="0">K36/M36</f>
        <v>302.39999999999998</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50</v>
      </c>
      <c r="N37" s="281">
        <f t="shared" si="0"/>
        <v>793.76</v>
      </c>
    </row>
    <row r="38" spans="1:14">
      <c r="A38" t="s">
        <v>184</v>
      </c>
      <c r="B38" s="828" t="str">
        <f>VLOOKUP(A38,EQUIPOS!A8:D154,3,FALSE)</f>
        <v>Cortadora de pavimento, Máxima profundidad de corte: 160 mm. Capacidad de disco: desde 12´´ hasta 18´´ de diámetro. Peso operacional: 135 kg, 13.5 hp de potencia</v>
      </c>
      <c r="C38" s="829"/>
      <c r="D38" s="829"/>
      <c r="E38" s="829"/>
      <c r="F38" s="829"/>
      <c r="G38" s="829"/>
      <c r="H38" s="830"/>
      <c r="I38" s="276"/>
      <c r="J38" s="277"/>
      <c r="K38" s="278">
        <f>VLOOKUP(A38,EQUIPOS!A8:D165,4,FALSE)</f>
        <v>16181</v>
      </c>
      <c r="L38" s="279"/>
      <c r="M38" s="280">
        <v>3.75</v>
      </c>
      <c r="N38" s="281">
        <f t="shared" si="0"/>
        <v>4314.9333333333334</v>
      </c>
    </row>
    <row r="39" spans="1:14">
      <c r="A39" t="s">
        <v>228</v>
      </c>
      <c r="B39" s="828" t="str">
        <f>VLOOKUP(A39,EQUIPOS!A9:D154,3,FALSE)</f>
        <v xml:space="preserve">Formaleta metálica (concreto hidráulico)
</v>
      </c>
      <c r="C39" s="829"/>
      <c r="D39" s="829"/>
      <c r="E39" s="829"/>
      <c r="F39" s="829"/>
      <c r="G39" s="829"/>
      <c r="H39" s="830"/>
      <c r="I39" s="276"/>
      <c r="J39" s="277"/>
      <c r="K39" s="278">
        <f>VLOOKUP(A39,EQUIPOS!A9:D166,4,FALSE)</f>
        <v>2403</v>
      </c>
      <c r="L39" s="279"/>
      <c r="M39" s="280">
        <v>6.25</v>
      </c>
      <c r="N39" s="281">
        <f t="shared" si="0"/>
        <v>384.48</v>
      </c>
    </row>
    <row r="40" spans="1:14">
      <c r="A40" t="s">
        <v>301</v>
      </c>
      <c r="B40" s="828" t="str">
        <f>VLOOKUP(A40,EQUIPOS!A10:D154,3,FALSE)</f>
        <v>Regla vibratoria, de longitud de 3 a 5 m, motor de 3600 rpm, potencia 6 HP</v>
      </c>
      <c r="C40" s="829"/>
      <c r="D40" s="829"/>
      <c r="E40" s="829"/>
      <c r="F40" s="829"/>
      <c r="G40" s="829"/>
      <c r="H40" s="830"/>
      <c r="I40" s="276"/>
      <c r="J40" s="277"/>
      <c r="K40" s="278">
        <f>VLOOKUP(A40,EQUIPOS!A10:D167,4,FALSE)</f>
        <v>6648</v>
      </c>
      <c r="L40" s="279"/>
      <c r="M40" s="280">
        <v>6.25</v>
      </c>
      <c r="N40" s="281">
        <f t="shared" si="0"/>
        <v>1063.68</v>
      </c>
    </row>
    <row r="41" spans="1:14">
      <c r="A41" t="s">
        <v>363</v>
      </c>
      <c r="B41" s="828" t="str">
        <f>VLOOKUP(A41,EQUIPOS!A11:D155,3,FALSE)</f>
        <v>Vibrador de concreto, Motor de 3 hp a 18.000 rpm Mangueras de 4 mt</v>
      </c>
      <c r="C41" s="829"/>
      <c r="D41" s="829"/>
      <c r="E41" s="829"/>
      <c r="F41" s="829"/>
      <c r="G41" s="829"/>
      <c r="H41" s="830"/>
      <c r="I41" s="276"/>
      <c r="J41" s="277"/>
      <c r="K41" s="278">
        <f>VLOOKUP(A41,EQUIPOS!A11:D168,4,FALSE)</f>
        <v>5340</v>
      </c>
      <c r="L41" s="279"/>
      <c r="M41" s="280">
        <v>6.25</v>
      </c>
      <c r="N41" s="281">
        <f t="shared" si="0"/>
        <v>854.4</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N83*M46</f>
        <v>919.20600000000002</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8632.8593333333338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4162</v>
      </c>
      <c r="N53" s="281">
        <f>K53*M53</f>
        <v>25530.787037037033</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3296</v>
      </c>
      <c r="N54" s="281">
        <f>K54*M54</f>
        <v>1220.7407407407409</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1315</v>
      </c>
      <c r="N55" s="281">
        <f>K55*M55</f>
        <v>1461.1111111111111</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5133</v>
      </c>
      <c r="N56" s="281">
        <f>K56*M56</f>
        <v>5703.3333333333339</v>
      </c>
    </row>
    <row r="57" spans="1:14">
      <c r="A57" s="150" t="s">
        <v>849</v>
      </c>
      <c r="B57" s="810" t="str">
        <f>VLOOKUP(A57,MATERIALES!A7:D373,3,FALSE)</f>
        <v>Antisol blanco (presentación 20 kg)</v>
      </c>
      <c r="C57" s="811" t="e">
        <f>VLOOKUP(B57,MATERIALES!B7:E373,3,FALSE)</f>
        <v>#N/A</v>
      </c>
      <c r="D57" s="811" t="e">
        <f>VLOOKUP(C57,MATERIALES!C7:F373,3,FALSE)</f>
        <v>#N/A</v>
      </c>
      <c r="E57" s="811" t="e">
        <f>VLOOKUP(D57,MATERIALES!D7:G373,3,FALSE)</f>
        <v>#N/A</v>
      </c>
      <c r="F57" s="811" t="e">
        <f>VLOOKUP(E57,MATERIALES!E7:H373,3,FALSE)</f>
        <v>#N/A</v>
      </c>
      <c r="G57" s="811" t="e">
        <f>VLOOKUP(F57,MATERIALES!F7:I373,3,FALSE)</f>
        <v>#N/A</v>
      </c>
      <c r="H57" s="811" t="e">
        <f>VLOOKUP(G57,MATERIALES!G7:J373,3,FALSE)</f>
        <v>#N/A</v>
      </c>
      <c r="I57" s="811" t="e">
        <f>VLOOKUP(H57,MATERIALES!H7:K373,3,FALSE)</f>
        <v>#N/A</v>
      </c>
      <c r="J57" s="320" t="str">
        <f>VLOOKUP(A57,MATERIALES!A11:D649,2,FALSE)</f>
        <v>kg</v>
      </c>
      <c r="K57" s="50">
        <v>1.1200000000000001</v>
      </c>
      <c r="L57" s="819">
        <f>VLOOKUP(A57,MATERIALES!A4:D373,4,FALSE)</f>
        <v>5069</v>
      </c>
      <c r="M57" s="820"/>
      <c r="N57" s="281">
        <f>K57*L57</f>
        <v>5677.2800000000007</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423627</v>
      </c>
      <c r="N58" s="281">
        <f>K58*M58</f>
        <v>427863.27</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5" t="s">
        <v>1037</v>
      </c>
      <c r="C61" s="816"/>
      <c r="D61" s="816"/>
      <c r="E61" s="816"/>
      <c r="F61" s="816"/>
      <c r="G61" s="816"/>
      <c r="H61" s="816"/>
      <c r="I61" s="816"/>
      <c r="J61" s="816"/>
      <c r="K61" s="816"/>
      <c r="L61" s="816"/>
      <c r="M61" s="817"/>
      <c r="N61" s="403">
        <f>SUM(N53:N60)</f>
        <v>467456.52222222224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8" t="s">
        <v>1045</v>
      </c>
      <c r="M65" s="79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19">
        <f>VLOOKUP(A66,TRANSPORTE!A5:D117,4,FALSE)</f>
        <v>897</v>
      </c>
      <c r="M66" s="820"/>
      <c r="N66" s="296">
        <f>K66*L66</f>
        <v>905.97</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4"/>
      <c r="M71" s="805"/>
      <c r="N71" s="133"/>
    </row>
    <row r="72" spans="1:15" ht="15.75" thickBot="1">
      <c r="B72" s="821" t="s">
        <v>1037</v>
      </c>
      <c r="C72" s="822"/>
      <c r="D72" s="822"/>
      <c r="E72" s="822"/>
      <c r="F72" s="822"/>
      <c r="G72" s="822"/>
      <c r="H72" s="822"/>
      <c r="I72" s="822"/>
      <c r="J72" s="822"/>
      <c r="K72" s="822"/>
      <c r="L72" s="822"/>
      <c r="M72" s="823"/>
      <c r="N72" s="110">
        <f>N66+N67+N68+N69+N70</f>
        <v>905.97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1" t="s">
        <v>1047</v>
      </c>
      <c r="C76" s="842"/>
      <c r="D76" s="842"/>
      <c r="E76" s="842"/>
      <c r="F76" s="842"/>
      <c r="G76" s="842"/>
      <c r="H76" s="842"/>
      <c r="I76" s="79" t="s">
        <v>1048</v>
      </c>
      <c r="J76" s="81" t="s">
        <v>1494</v>
      </c>
      <c r="K76" s="80" t="s">
        <v>1050</v>
      </c>
      <c r="L76" s="843" t="s">
        <v>1034</v>
      </c>
      <c r="M76" s="844"/>
      <c r="N76" s="104" t="s">
        <v>1035</v>
      </c>
    </row>
    <row r="77" spans="1:15">
      <c r="A77" s="151" t="s">
        <v>17</v>
      </c>
      <c r="B77" s="55" t="str">
        <f>VLOOKUP(A77,'MANO DE OBRA'!A8:D68,3,FALSE)</f>
        <v>Obrero (7)</v>
      </c>
      <c r="C77" s="53"/>
      <c r="D77" s="53"/>
      <c r="E77" s="53"/>
      <c r="F77" s="53"/>
      <c r="G77" s="53"/>
      <c r="H77" s="53"/>
      <c r="I77" s="301">
        <f>K77/J77*100</f>
        <v>193226.48648648648</v>
      </c>
      <c r="J77" s="302">
        <v>185</v>
      </c>
      <c r="K77" s="303">
        <f>VLOOKUP(A77,'MANO DE OBRA'!A8:D99,4,FALSE)</f>
        <v>357469</v>
      </c>
      <c r="L77" s="56"/>
      <c r="M77" s="304">
        <v>50</v>
      </c>
      <c r="N77" s="404">
        <f>K77/M77</f>
        <v>7149.38</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2"/>
      <c r="C82" s="803"/>
      <c r="D82" s="803"/>
      <c r="E82" s="803"/>
      <c r="F82" s="803"/>
      <c r="G82" s="803"/>
      <c r="H82" s="803"/>
      <c r="I82" s="132"/>
      <c r="J82" s="132"/>
      <c r="K82" s="132"/>
      <c r="L82" s="903"/>
      <c r="M82" s="903"/>
      <c r="N82" s="133"/>
    </row>
    <row r="83" spans="1:14" ht="15.75" thickBot="1">
      <c r="B83" s="821" t="s">
        <v>1037</v>
      </c>
      <c r="C83" s="822"/>
      <c r="D83" s="822"/>
      <c r="E83" s="822"/>
      <c r="F83" s="822"/>
      <c r="G83" s="822"/>
      <c r="H83" s="822"/>
      <c r="I83" s="822"/>
      <c r="J83" s="822"/>
      <c r="K83" s="822"/>
      <c r="L83" s="822"/>
      <c r="M83" s="823"/>
      <c r="N83" s="469">
        <f>SUM(N77:N82)</f>
        <v>9192.06</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486187.41155555553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97237.482311111118</v>
      </c>
      <c r="M90" s="850"/>
      <c r="N90" s="57"/>
    </row>
    <row r="91" spans="1:14">
      <c r="B91" s="95" t="s">
        <v>1057</v>
      </c>
      <c r="C91" s="96"/>
      <c r="D91" s="96"/>
      <c r="E91" s="96"/>
      <c r="F91" s="96"/>
      <c r="G91" s="96"/>
      <c r="H91" s="96"/>
      <c r="I91" s="93"/>
      <c r="J91" s="94"/>
      <c r="K91" s="313">
        <v>0.05</v>
      </c>
      <c r="L91" s="849">
        <f>N85*K91</f>
        <v>24309.37057777778</v>
      </c>
      <c r="M91" s="850"/>
      <c r="N91" s="57"/>
    </row>
    <row r="92" spans="1:14" ht="15.75" thickBot="1">
      <c r="B92" s="97" t="s">
        <v>1058</v>
      </c>
      <c r="C92" s="98"/>
      <c r="D92" s="98"/>
      <c r="E92" s="98"/>
      <c r="F92" s="98"/>
      <c r="G92" s="98"/>
      <c r="H92" s="98"/>
      <c r="I92" s="99"/>
      <c r="J92" s="100"/>
      <c r="K92" s="314">
        <v>0.05</v>
      </c>
      <c r="L92" s="851">
        <f>N85*K92</f>
        <v>24309.37057777778</v>
      </c>
      <c r="M92" s="852"/>
      <c r="N92" s="57"/>
    </row>
    <row r="93" spans="1:14" ht="15.75" thickBot="1">
      <c r="B93" s="815" t="s">
        <v>1037</v>
      </c>
      <c r="C93" s="816"/>
      <c r="D93" s="816"/>
      <c r="E93" s="816"/>
      <c r="F93" s="816"/>
      <c r="G93" s="816"/>
      <c r="H93" s="816"/>
      <c r="I93" s="816"/>
      <c r="J93" s="816"/>
      <c r="K93" s="816"/>
      <c r="L93" s="816"/>
      <c r="M93" s="817"/>
      <c r="N93" s="58">
        <f>L90+L91+L92</f>
        <v>145856.22346666668</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632043.63502222218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3" t="s">
        <v>2324</v>
      </c>
      <c r="C112" s="854"/>
      <c r="D112" s="854"/>
      <c r="E112" s="854"/>
      <c r="F112" s="854"/>
      <c r="G112" s="854"/>
      <c r="H112" s="854"/>
      <c r="I112" s="854"/>
      <c r="J112" s="854"/>
      <c r="K112" s="854"/>
      <c r="L112" s="854"/>
      <c r="M112" s="854"/>
      <c r="N112" s="855"/>
    </row>
    <row r="113" spans="2:14" ht="15" customHeight="1">
      <c r="B113" s="853"/>
      <c r="C113" s="854"/>
      <c r="D113" s="854"/>
      <c r="E113" s="854"/>
      <c r="F113" s="854"/>
      <c r="G113" s="854"/>
      <c r="H113" s="854"/>
      <c r="I113" s="854"/>
      <c r="J113" s="854"/>
      <c r="K113" s="854"/>
      <c r="L113" s="854"/>
      <c r="M113" s="854"/>
      <c r="N113" s="855"/>
    </row>
    <row r="114" spans="2:14" ht="30" customHeight="1">
      <c r="B114" s="856" t="s">
        <v>2325</v>
      </c>
      <c r="C114" s="857"/>
      <c r="D114" s="857"/>
      <c r="E114" s="857"/>
      <c r="F114" s="857"/>
      <c r="G114" s="857"/>
      <c r="H114" s="857"/>
      <c r="I114" s="857"/>
      <c r="J114" s="857"/>
      <c r="K114" s="857"/>
      <c r="L114" s="857"/>
      <c r="M114" s="857"/>
      <c r="N114" s="858"/>
    </row>
    <row r="115" spans="2:14">
      <c r="B115" s="856"/>
      <c r="C115" s="857"/>
      <c r="D115" s="857"/>
      <c r="E115" s="857"/>
      <c r="F115" s="857"/>
      <c r="G115" s="857"/>
      <c r="H115" s="857"/>
      <c r="I115" s="857"/>
      <c r="J115" s="857"/>
      <c r="K115" s="857"/>
      <c r="L115" s="857"/>
      <c r="M115" s="857"/>
      <c r="N115" s="85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2"/>
      <c r="K125" s="792"/>
      <c r="L125" s="792"/>
      <c r="M125" s="792"/>
      <c r="N125" s="793"/>
    </row>
    <row r="126" spans="2:14" ht="15.75" customHeight="1" thickBot="1">
      <c r="B126" s="270" t="s">
        <v>2327</v>
      </c>
      <c r="C126" s="402"/>
      <c r="D126" s="402"/>
      <c r="E126" s="63"/>
      <c r="F126" s="63"/>
      <c r="G126" s="63"/>
      <c r="H126" s="63"/>
      <c r="I126" s="63"/>
      <c r="J126" s="794"/>
      <c r="K126" s="794"/>
      <c r="L126" s="794"/>
      <c r="M126" s="794"/>
      <c r="N126" s="79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1890</v>
      </c>
      <c r="L36" s="279"/>
      <c r="M36" s="280">
        <v>6.25</v>
      </c>
      <c r="N36" s="281">
        <f t="shared" ref="N36:N41" si="0">K36/M36</f>
        <v>302.39999999999998</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39688</v>
      </c>
      <c r="L37" s="279"/>
      <c r="M37" s="280">
        <v>50</v>
      </c>
      <c r="N37" s="281">
        <f t="shared" si="0"/>
        <v>793.76</v>
      </c>
    </row>
    <row r="38" spans="1:14">
      <c r="A38" t="s">
        <v>184</v>
      </c>
      <c r="B38" s="828" t="str">
        <f>VLOOKUP(A38,EQUIPOS!A8:D154,3,FALSE)</f>
        <v>Cortadora de pavimento, Máxima profundidad de corte: 160 mm. Capacidad de disco: desde 12´´ hasta 18´´ de diámetro. Peso operacional: 135 kg, 13.5 hp de potencia</v>
      </c>
      <c r="C38" s="829"/>
      <c r="D38" s="829"/>
      <c r="E38" s="829"/>
      <c r="F38" s="829"/>
      <c r="G38" s="829"/>
      <c r="H38" s="830"/>
      <c r="I38" s="276"/>
      <c r="J38" s="277"/>
      <c r="K38" s="278">
        <f>VLOOKUP(A38,EQUIPOS!A8:D165,4,FALSE)</f>
        <v>16181</v>
      </c>
      <c r="L38" s="279"/>
      <c r="M38" s="280">
        <v>3.75</v>
      </c>
      <c r="N38" s="281">
        <f t="shared" si="0"/>
        <v>4314.9333333333334</v>
      </c>
    </row>
    <row r="39" spans="1:14">
      <c r="A39" t="s">
        <v>228</v>
      </c>
      <c r="B39" s="828" t="str">
        <f>VLOOKUP(A39,EQUIPOS!A9:D154,3,FALSE)</f>
        <v xml:space="preserve">Formaleta metálica (concreto hidráulico)
</v>
      </c>
      <c r="C39" s="829"/>
      <c r="D39" s="829"/>
      <c r="E39" s="829"/>
      <c r="F39" s="829"/>
      <c r="G39" s="829"/>
      <c r="H39" s="830"/>
      <c r="I39" s="276"/>
      <c r="J39" s="277"/>
      <c r="K39" s="278">
        <f>VLOOKUP(A39,EQUIPOS!A9:D166,4,FALSE)</f>
        <v>2403</v>
      </c>
      <c r="L39" s="279"/>
      <c r="M39" s="280">
        <v>6.25</v>
      </c>
      <c r="N39" s="281">
        <f t="shared" si="0"/>
        <v>384.48</v>
      </c>
    </row>
    <row r="40" spans="1:14">
      <c r="A40" t="s">
        <v>301</v>
      </c>
      <c r="B40" s="828" t="str">
        <f>VLOOKUP(A40,EQUIPOS!A10:D154,3,FALSE)</f>
        <v>Regla vibratoria, de longitud de 3 a 5 m, motor de 3600 rpm, potencia 6 HP</v>
      </c>
      <c r="C40" s="829"/>
      <c r="D40" s="829"/>
      <c r="E40" s="829"/>
      <c r="F40" s="829"/>
      <c r="G40" s="829"/>
      <c r="H40" s="830"/>
      <c r="I40" s="276"/>
      <c r="J40" s="277"/>
      <c r="K40" s="278">
        <f>VLOOKUP(A40,EQUIPOS!A10:D167,4,FALSE)</f>
        <v>6648</v>
      </c>
      <c r="L40" s="279"/>
      <c r="M40" s="280">
        <v>6.25</v>
      </c>
      <c r="N40" s="281">
        <f t="shared" si="0"/>
        <v>1063.68</v>
      </c>
    </row>
    <row r="41" spans="1:14">
      <c r="A41" t="s">
        <v>363</v>
      </c>
      <c r="B41" s="828" t="str">
        <f>VLOOKUP(A41,EQUIPOS!A11:D155,3,FALSE)</f>
        <v>Vibrador de concreto, Motor de 3 hp a 18.000 rpm Mangueras de 4 mt</v>
      </c>
      <c r="C41" s="829"/>
      <c r="D41" s="829"/>
      <c r="E41" s="829"/>
      <c r="F41" s="829"/>
      <c r="G41" s="829"/>
      <c r="H41" s="830"/>
      <c r="I41" s="276"/>
      <c r="J41" s="277"/>
      <c r="K41" s="278">
        <f>VLOOKUP(A41,EQUIPOS!A11:D168,4,FALSE)</f>
        <v>5340</v>
      </c>
      <c r="L41" s="279"/>
      <c r="M41" s="280">
        <v>6.25</v>
      </c>
      <c r="N41" s="281">
        <f t="shared" si="0"/>
        <v>854.4</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N83*M46</f>
        <v>919.20600000000002</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8632.8593333333338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4162</v>
      </c>
      <c r="N53" s="281">
        <f>K53*M53</f>
        <v>25530.787037037033</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14057</v>
      </c>
      <c r="N54" s="281">
        <f>K54*M54</f>
        <v>15743.840000000002</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3296</v>
      </c>
      <c r="N55" s="281">
        <f>K55*M55</f>
        <v>1220.7407407407409</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1315</v>
      </c>
      <c r="N56" s="281">
        <f>K56*M56</f>
        <v>1461.1111111111111</v>
      </c>
    </row>
    <row r="57" spans="1:14">
      <c r="A57" s="150" t="s">
        <v>684</v>
      </c>
      <c r="B57" s="810" t="str">
        <f>VLOOKUP(A57,MATERIALES!A7:D373,3,FALSE)</f>
        <v>Sello de silicona o sellador autonivelante</v>
      </c>
      <c r="C57" s="811" t="e">
        <f>VLOOKUP(B57,MATERIALES!B7:E373,3,FALSE)</f>
        <v>#N/A</v>
      </c>
      <c r="D57" s="811" t="e">
        <f>VLOOKUP(C57,MATERIALES!C7:F373,3,FALSE)</f>
        <v>#N/A</v>
      </c>
      <c r="E57" s="811" t="e">
        <f>VLOOKUP(D57,MATERIALES!D7:G373,3,FALSE)</f>
        <v>#N/A</v>
      </c>
      <c r="F57" s="811" t="e">
        <f>VLOOKUP(E57,MATERIALES!E7:H373,3,FALSE)</f>
        <v>#N/A</v>
      </c>
      <c r="G57" s="811" t="e">
        <f>VLOOKUP(F57,MATERIALES!F7:I373,3,FALSE)</f>
        <v>#N/A</v>
      </c>
      <c r="H57" s="811" t="e">
        <f>VLOOKUP(G57,MATERIALES!G7:J373,3,FALSE)</f>
        <v>#N/A</v>
      </c>
      <c r="I57" s="811" t="e">
        <f>VLOOKUP(H57,MATERIALES!H7:K373,3,FALSE)</f>
        <v>#N/A</v>
      </c>
      <c r="J57" s="320" t="s">
        <v>144</v>
      </c>
      <c r="K57" s="50">
        <v>1.1111111111111112</v>
      </c>
      <c r="L57" s="819">
        <f>VLOOKUP(A57,MATERIALES!A4:D373,4,FALSE)</f>
        <v>5133</v>
      </c>
      <c r="M57" s="820"/>
      <c r="N57" s="281">
        <f>K57*L57</f>
        <v>5703.3333333333339</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5069</v>
      </c>
      <c r="N58" s="281">
        <f>K58*M58</f>
        <v>5677.2800000000007</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423627</v>
      </c>
      <c r="N59" s="281">
        <f>K59*M59</f>
        <v>427863.27</v>
      </c>
    </row>
    <row r="60" spans="1:14" ht="15.75" thickBot="1">
      <c r="B60" s="318"/>
      <c r="C60" s="319"/>
      <c r="D60" s="319"/>
      <c r="E60" s="319"/>
      <c r="F60" s="319"/>
      <c r="G60" s="319"/>
      <c r="H60" s="319"/>
      <c r="I60" s="319"/>
      <c r="J60" s="132"/>
      <c r="K60" s="132"/>
      <c r="L60" s="334"/>
      <c r="M60" s="333"/>
      <c r="N60" s="133"/>
    </row>
    <row r="61" spans="1:14" ht="15.75" thickBot="1">
      <c r="B61" s="815" t="s">
        <v>1037</v>
      </c>
      <c r="C61" s="816"/>
      <c r="D61" s="816"/>
      <c r="E61" s="816"/>
      <c r="F61" s="816"/>
      <c r="G61" s="816"/>
      <c r="H61" s="816"/>
      <c r="I61" s="816"/>
      <c r="J61" s="816"/>
      <c r="K61" s="816"/>
      <c r="L61" s="816"/>
      <c r="M61" s="817"/>
      <c r="N61" s="403">
        <f>SUM(N53:N60)</f>
        <v>483200.36222222226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8" t="s">
        <v>1045</v>
      </c>
      <c r="M65" s="79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19">
        <f>VLOOKUP(A66,TRANSPORTE!A5:D117,4,FALSE)</f>
        <v>897</v>
      </c>
      <c r="M66" s="820"/>
      <c r="N66" s="296">
        <f>K66*L66</f>
        <v>905.97</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4"/>
      <c r="M71" s="805"/>
      <c r="N71" s="133"/>
    </row>
    <row r="72" spans="1:15" ht="15.75" thickBot="1">
      <c r="B72" s="821" t="s">
        <v>1037</v>
      </c>
      <c r="C72" s="822"/>
      <c r="D72" s="822"/>
      <c r="E72" s="822"/>
      <c r="F72" s="822"/>
      <c r="G72" s="822"/>
      <c r="H72" s="822"/>
      <c r="I72" s="822"/>
      <c r="J72" s="822"/>
      <c r="K72" s="822"/>
      <c r="L72" s="822"/>
      <c r="M72" s="823"/>
      <c r="N72" s="110">
        <f>N66+N67+N68+N69+N70</f>
        <v>905.97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1" t="s">
        <v>1047</v>
      </c>
      <c r="C76" s="842"/>
      <c r="D76" s="842"/>
      <c r="E76" s="842"/>
      <c r="F76" s="842"/>
      <c r="G76" s="842"/>
      <c r="H76" s="842"/>
      <c r="I76" s="79" t="s">
        <v>1048</v>
      </c>
      <c r="J76" s="81" t="s">
        <v>1494</v>
      </c>
      <c r="K76" s="80" t="s">
        <v>1050</v>
      </c>
      <c r="L76" s="843" t="s">
        <v>1034</v>
      </c>
      <c r="M76" s="844"/>
      <c r="N76" s="104" t="s">
        <v>1035</v>
      </c>
    </row>
    <row r="77" spans="1:15">
      <c r="A77" s="151" t="s">
        <v>17</v>
      </c>
      <c r="B77" s="55" t="str">
        <f>VLOOKUP(A77,'MANO DE OBRA'!A8:D68,3,FALSE)</f>
        <v>Obrero (7)</v>
      </c>
      <c r="C77" s="53"/>
      <c r="D77" s="53"/>
      <c r="E77" s="53"/>
      <c r="F77" s="53"/>
      <c r="G77" s="53"/>
      <c r="H77" s="53"/>
      <c r="I77" s="301">
        <f>K77/J77*100</f>
        <v>193226.48648648648</v>
      </c>
      <c r="J77" s="302">
        <v>185</v>
      </c>
      <c r="K77" s="303">
        <f>VLOOKUP(A77,'MANO DE OBRA'!A8:D99,4,FALSE)</f>
        <v>357469</v>
      </c>
      <c r="L77" s="56"/>
      <c r="M77" s="304">
        <v>50</v>
      </c>
      <c r="N77" s="404">
        <f>K77/M77</f>
        <v>7149.38</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2"/>
      <c r="C82" s="803"/>
      <c r="D82" s="803"/>
      <c r="E82" s="803"/>
      <c r="F82" s="803"/>
      <c r="G82" s="803"/>
      <c r="H82" s="803"/>
      <c r="I82" s="132"/>
      <c r="J82" s="132"/>
      <c r="K82" s="132"/>
      <c r="L82" s="903"/>
      <c r="M82" s="903"/>
      <c r="N82" s="51"/>
    </row>
    <row r="83" spans="1:14" ht="15.75" thickBot="1">
      <c r="B83" s="821" t="s">
        <v>1037</v>
      </c>
      <c r="C83" s="822"/>
      <c r="D83" s="822"/>
      <c r="E83" s="822"/>
      <c r="F83" s="822"/>
      <c r="G83" s="822"/>
      <c r="H83" s="822"/>
      <c r="I83" s="822"/>
      <c r="J83" s="822"/>
      <c r="K83" s="822"/>
      <c r="L83" s="822"/>
      <c r="M83" s="823"/>
      <c r="N83" s="310">
        <f>SUM(N77:N82)</f>
        <v>9192.06</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501931.25155555556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100386.25031111111</v>
      </c>
      <c r="M90" s="850"/>
      <c r="N90" s="57"/>
    </row>
    <row r="91" spans="1:14">
      <c r="B91" s="95" t="s">
        <v>1057</v>
      </c>
      <c r="C91" s="96"/>
      <c r="D91" s="96"/>
      <c r="E91" s="96"/>
      <c r="F91" s="96"/>
      <c r="G91" s="96"/>
      <c r="H91" s="96"/>
      <c r="I91" s="93"/>
      <c r="J91" s="94"/>
      <c r="K91" s="313">
        <v>0.05</v>
      </c>
      <c r="L91" s="849">
        <f>N85*K91</f>
        <v>25096.562577777779</v>
      </c>
      <c r="M91" s="850"/>
      <c r="N91" s="57"/>
    </row>
    <row r="92" spans="1:14" ht="15.75" thickBot="1">
      <c r="B92" s="97" t="s">
        <v>1058</v>
      </c>
      <c r="C92" s="98"/>
      <c r="D92" s="98"/>
      <c r="E92" s="98"/>
      <c r="F92" s="98"/>
      <c r="G92" s="98"/>
      <c r="H92" s="98"/>
      <c r="I92" s="99"/>
      <c r="J92" s="100"/>
      <c r="K92" s="314">
        <v>0.05</v>
      </c>
      <c r="L92" s="851">
        <f>N85*K92</f>
        <v>25096.562577777779</v>
      </c>
      <c r="M92" s="852"/>
      <c r="N92" s="57"/>
    </row>
    <row r="93" spans="1:14" ht="15.75" thickBot="1">
      <c r="B93" s="815" t="s">
        <v>1037</v>
      </c>
      <c r="C93" s="816"/>
      <c r="D93" s="816"/>
      <c r="E93" s="816"/>
      <c r="F93" s="816"/>
      <c r="G93" s="816"/>
      <c r="H93" s="816"/>
      <c r="I93" s="816"/>
      <c r="J93" s="816"/>
      <c r="K93" s="816"/>
      <c r="L93" s="816"/>
      <c r="M93" s="817"/>
      <c r="N93" s="58">
        <f>L90+L91+L92</f>
        <v>150579.37546666668</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652510.62702222227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3" t="s">
        <v>2324</v>
      </c>
      <c r="C112" s="854"/>
      <c r="D112" s="854"/>
      <c r="E112" s="854"/>
      <c r="F112" s="854"/>
      <c r="G112" s="854"/>
      <c r="H112" s="854"/>
      <c r="I112" s="854"/>
      <c r="J112" s="854"/>
      <c r="K112" s="854"/>
      <c r="L112" s="854"/>
      <c r="M112" s="854"/>
      <c r="N112" s="855"/>
    </row>
    <row r="113" spans="2:14" ht="15" customHeight="1">
      <c r="B113" s="853"/>
      <c r="C113" s="854"/>
      <c r="D113" s="854"/>
      <c r="E113" s="854"/>
      <c r="F113" s="854"/>
      <c r="G113" s="854"/>
      <c r="H113" s="854"/>
      <c r="I113" s="854"/>
      <c r="J113" s="854"/>
      <c r="K113" s="854"/>
      <c r="L113" s="854"/>
      <c r="M113" s="854"/>
      <c r="N113" s="855"/>
    </row>
    <row r="114" spans="2:14" ht="30" customHeight="1">
      <c r="B114" s="856" t="s">
        <v>2325</v>
      </c>
      <c r="C114" s="857"/>
      <c r="D114" s="857"/>
      <c r="E114" s="857"/>
      <c r="F114" s="857"/>
      <c r="G114" s="857"/>
      <c r="H114" s="857"/>
      <c r="I114" s="857"/>
      <c r="J114" s="857"/>
      <c r="K114" s="857"/>
      <c r="L114" s="857"/>
      <c r="M114" s="857"/>
      <c r="N114" s="858"/>
    </row>
    <row r="115" spans="2:14">
      <c r="B115" s="856"/>
      <c r="C115" s="857"/>
      <c r="D115" s="857"/>
      <c r="E115" s="857"/>
      <c r="F115" s="857"/>
      <c r="G115" s="857"/>
      <c r="H115" s="857"/>
      <c r="I115" s="857"/>
      <c r="J115" s="857"/>
      <c r="K115" s="857"/>
      <c r="L115" s="857"/>
      <c r="M115" s="857"/>
      <c r="N115" s="85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2"/>
      <c r="K125" s="792"/>
      <c r="L125" s="792"/>
      <c r="M125" s="792"/>
      <c r="N125" s="793"/>
    </row>
    <row r="126" spans="2:14" ht="15.75" customHeight="1" thickBot="1">
      <c r="B126" s="270" t="s">
        <v>2327</v>
      </c>
      <c r="C126" s="402"/>
      <c r="D126" s="402"/>
      <c r="E126" s="63"/>
      <c r="F126" s="63"/>
      <c r="G126" s="63"/>
      <c r="H126" s="63"/>
      <c r="I126" s="63"/>
      <c r="J126" s="794"/>
      <c r="K126" s="794"/>
      <c r="L126" s="794"/>
      <c r="M126" s="794"/>
      <c r="N126" s="79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29.25" customHeight="1" thickBot="1">
      <c r="A31" s="163" t="s">
        <v>1929</v>
      </c>
      <c r="B31" s="86" t="s">
        <v>1177</v>
      </c>
      <c r="C31" s="955" t="s">
        <v>1709</v>
      </c>
      <c r="D31" s="956"/>
      <c r="E31" s="956"/>
      <c r="F31" s="956"/>
      <c r="G31" s="956"/>
      <c r="H31" s="956"/>
      <c r="I31" s="956"/>
      <c r="J31" s="956"/>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c r="C42" s="836"/>
      <c r="D42" s="836"/>
      <c r="E42" s="44"/>
      <c r="F42" s="45"/>
      <c r="G42" s="45"/>
      <c r="H42" s="46"/>
      <c r="I42" s="42"/>
      <c r="J42" s="43"/>
      <c r="K42" s="288"/>
      <c r="L42" s="285"/>
      <c r="M42" s="410"/>
      <c r="N42" s="353"/>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468</v>
      </c>
      <c r="N49" s="281">
        <f>K49*M49</f>
        <v>468</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468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93.600000000000009</v>
      </c>
      <c r="M83" s="850"/>
      <c r="N83" s="57"/>
    </row>
    <row r="84" spans="1:14">
      <c r="B84" s="95" t="s">
        <v>1057</v>
      </c>
      <c r="C84" s="96"/>
      <c r="D84" s="96"/>
      <c r="E84" s="96"/>
      <c r="F84" s="96"/>
      <c r="G84" s="96"/>
      <c r="H84" s="96"/>
      <c r="I84" s="93"/>
      <c r="J84" s="94"/>
      <c r="K84" s="313">
        <v>0.05</v>
      </c>
      <c r="L84" s="849">
        <f>N78*K84</f>
        <v>23.400000000000002</v>
      </c>
      <c r="M84" s="850"/>
      <c r="N84" s="57"/>
    </row>
    <row r="85" spans="1:14" ht="15.75" thickBot="1">
      <c r="B85" s="97" t="s">
        <v>1058</v>
      </c>
      <c r="C85" s="98"/>
      <c r="D85" s="98"/>
      <c r="E85" s="98"/>
      <c r="F85" s="98"/>
      <c r="G85" s="98"/>
      <c r="H85" s="98"/>
      <c r="I85" s="99"/>
      <c r="J85" s="100"/>
      <c r="K85" s="314">
        <v>0.05</v>
      </c>
      <c r="L85" s="851">
        <f>N78*K85</f>
        <v>23.400000000000002</v>
      </c>
      <c r="M85" s="852"/>
      <c r="N85" s="57"/>
    </row>
    <row r="86" spans="1:14" ht="15.75" thickBot="1">
      <c r="B86" s="815" t="s">
        <v>1037</v>
      </c>
      <c r="C86" s="816"/>
      <c r="D86" s="816"/>
      <c r="E86" s="816"/>
      <c r="F86" s="816"/>
      <c r="G86" s="816"/>
      <c r="H86" s="816"/>
      <c r="I86" s="816"/>
      <c r="J86" s="816"/>
      <c r="K86" s="816"/>
      <c r="L86" s="816"/>
      <c r="M86" s="817"/>
      <c r="N86" s="58">
        <f>L83+L84+L85</f>
        <v>140.4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9.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1710</v>
      </c>
      <c r="C31" s="955" t="s">
        <v>2146</v>
      </c>
      <c r="D31" s="956"/>
      <c r="E31" s="956"/>
      <c r="F31" s="956"/>
      <c r="G31" s="956"/>
      <c r="H31" s="956"/>
      <c r="I31" s="956"/>
      <c r="J31" s="956"/>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c r="C42" s="836"/>
      <c r="D42" s="836"/>
      <c r="E42" s="44"/>
      <c r="F42" s="45"/>
      <c r="G42" s="45"/>
      <c r="H42" s="46"/>
      <c r="I42" s="42"/>
      <c r="J42" s="43"/>
      <c r="K42" s="288"/>
      <c r="L42" s="285"/>
      <c r="M42" s="410"/>
      <c r="N42" s="353"/>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843</v>
      </c>
      <c r="N49" s="281">
        <f>K49*M49</f>
        <v>843</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843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843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168.60000000000002</v>
      </c>
      <c r="M83" s="850"/>
      <c r="N83" s="57"/>
    </row>
    <row r="84" spans="1:14">
      <c r="B84" s="95" t="s">
        <v>1057</v>
      </c>
      <c r="C84" s="96"/>
      <c r="D84" s="96"/>
      <c r="E84" s="96"/>
      <c r="F84" s="96"/>
      <c r="G84" s="96"/>
      <c r="H84" s="96"/>
      <c r="I84" s="93"/>
      <c r="J84" s="94"/>
      <c r="K84" s="313">
        <v>0.05</v>
      </c>
      <c r="L84" s="849">
        <f>N78*K84</f>
        <v>42.150000000000006</v>
      </c>
      <c r="M84" s="850"/>
      <c r="N84" s="57"/>
    </row>
    <row r="85" spans="1:14" ht="15.75" thickBot="1">
      <c r="B85" s="97" t="s">
        <v>1058</v>
      </c>
      <c r="C85" s="98"/>
      <c r="D85" s="98"/>
      <c r="E85" s="98"/>
      <c r="F85" s="98"/>
      <c r="G85" s="98"/>
      <c r="H85" s="98"/>
      <c r="I85" s="99"/>
      <c r="J85" s="100"/>
      <c r="K85" s="314">
        <v>0.05</v>
      </c>
      <c r="L85" s="851">
        <f>N78*K85</f>
        <v>42.150000000000006</v>
      </c>
      <c r="M85" s="852"/>
      <c r="N85" s="57"/>
    </row>
    <row r="86" spans="1:14" ht="15.75" thickBot="1">
      <c r="B86" s="815" t="s">
        <v>1037</v>
      </c>
      <c r="C86" s="816"/>
      <c r="D86" s="816"/>
      <c r="E86" s="816"/>
      <c r="F86" s="816"/>
      <c r="G86" s="816"/>
      <c r="H86" s="816"/>
      <c r="I86" s="816"/>
      <c r="J86" s="816"/>
      <c r="K86" s="816"/>
      <c r="L86" s="816"/>
      <c r="M86" s="817"/>
      <c r="N86" s="58">
        <f>L83+L84+L85</f>
        <v>252.90000000000003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1095.9000000000001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41.25" customHeight="1" thickBot="1">
      <c r="A31" t="s">
        <v>1929</v>
      </c>
      <c r="B31" s="86" t="s">
        <v>1711</v>
      </c>
      <c r="C31" s="955" t="s">
        <v>2147</v>
      </c>
      <c r="D31" s="956"/>
      <c r="E31" s="956"/>
      <c r="F31" s="956"/>
      <c r="G31" s="956"/>
      <c r="H31" s="956"/>
      <c r="I31" s="956"/>
      <c r="J31" s="956"/>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c r="C42" s="836"/>
      <c r="D42" s="836"/>
      <c r="E42" s="44"/>
      <c r="F42" s="45"/>
      <c r="G42" s="45"/>
      <c r="H42" s="46"/>
      <c r="I42" s="42"/>
      <c r="J42" s="43"/>
      <c r="K42" s="288"/>
      <c r="L42" s="285"/>
      <c r="M42" s="410"/>
      <c r="N42" s="353"/>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419</v>
      </c>
      <c r="N49" s="281">
        <f>K49*M49</f>
        <v>419</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419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83.800000000000011</v>
      </c>
      <c r="M83" s="850"/>
      <c r="N83" s="57"/>
    </row>
    <row r="84" spans="1:14">
      <c r="B84" s="95" t="s">
        <v>1057</v>
      </c>
      <c r="C84" s="96"/>
      <c r="D84" s="96"/>
      <c r="E84" s="96"/>
      <c r="F84" s="96"/>
      <c r="G84" s="96"/>
      <c r="H84" s="96"/>
      <c r="I84" s="93"/>
      <c r="J84" s="94"/>
      <c r="K84" s="313">
        <v>0.05</v>
      </c>
      <c r="L84" s="849">
        <f>N78*K84</f>
        <v>20.950000000000003</v>
      </c>
      <c r="M84" s="850"/>
      <c r="N84" s="57"/>
    </row>
    <row r="85" spans="1:14" ht="15.75" thickBot="1">
      <c r="B85" s="97" t="s">
        <v>1058</v>
      </c>
      <c r="C85" s="98"/>
      <c r="D85" s="98"/>
      <c r="E85" s="98"/>
      <c r="F85" s="98"/>
      <c r="G85" s="98"/>
      <c r="H85" s="98"/>
      <c r="I85" s="99"/>
      <c r="J85" s="100"/>
      <c r="K85" s="314">
        <v>0.05</v>
      </c>
      <c r="L85" s="851">
        <f>N78*K85</f>
        <v>20.950000000000003</v>
      </c>
      <c r="M85" s="852"/>
      <c r="N85" s="57"/>
    </row>
    <row r="86" spans="1:14" ht="15.75" thickBot="1">
      <c r="B86" s="815" t="s">
        <v>1037</v>
      </c>
      <c r="C86" s="816"/>
      <c r="D86" s="816"/>
      <c r="E86" s="816"/>
      <c r="F86" s="816"/>
      <c r="G86" s="816"/>
      <c r="H86" s="816"/>
      <c r="I86" s="816"/>
      <c r="J86" s="816"/>
      <c r="K86" s="816"/>
      <c r="L86" s="816"/>
      <c r="M86" s="817"/>
      <c r="N86" s="58">
        <f>L83+L84+L85</f>
        <v>125.70000000000002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544.70000000000005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1890</v>
      </c>
      <c r="L36" s="279"/>
      <c r="M36" s="280">
        <v>30</v>
      </c>
      <c r="N36" s="281">
        <f>K36/M36</f>
        <v>63</v>
      </c>
    </row>
    <row r="37" spans="1:14">
      <c r="A37" t="s">
        <v>363</v>
      </c>
      <c r="B37" s="828" t="str">
        <f>VLOOKUP(A37,EQUIPOS!A7:D154,3,FALSE)</f>
        <v>Vibrador de concreto, Motor de 3 hp a 18.000 rpm Mangueras de 4 mt</v>
      </c>
      <c r="C37" s="829"/>
      <c r="D37" s="829"/>
      <c r="E37" s="829"/>
      <c r="F37" s="829"/>
      <c r="G37" s="829"/>
      <c r="H37" s="830"/>
      <c r="I37" s="276"/>
      <c r="J37" s="277"/>
      <c r="K37" s="278">
        <f>VLOOKUP(A37,EQUIPOS!A7:D164,4,FALSE)</f>
        <v>5340</v>
      </c>
      <c r="L37" s="279"/>
      <c r="M37" s="280">
        <v>30</v>
      </c>
      <c r="N37" s="281">
        <f>K37/M37</f>
        <v>178</v>
      </c>
    </row>
    <row r="38" spans="1:14">
      <c r="A38" t="s">
        <v>228</v>
      </c>
      <c r="B38" s="828" t="str">
        <f>VLOOKUP(A38,EQUIPOS!A8:D154,3,FALSE)</f>
        <v xml:space="preserve">Formaleta metálica (concreto hidráulico)
</v>
      </c>
      <c r="C38" s="829"/>
      <c r="D38" s="829"/>
      <c r="E38" s="829"/>
      <c r="F38" s="829"/>
      <c r="G38" s="829"/>
      <c r="H38" s="830"/>
      <c r="I38" s="831"/>
      <c r="J38" s="812"/>
      <c r="K38" s="278">
        <f>VLOOKUP(A38,EQUIPOS!A8:D165,4,FALSE)</f>
        <v>2403</v>
      </c>
      <c r="L38" s="832">
        <v>0.33329999999999999</v>
      </c>
      <c r="M38" s="833"/>
      <c r="N38" s="281">
        <f>K38/L38</f>
        <v>7209.7209720972096</v>
      </c>
    </row>
    <row r="39" spans="1:14">
      <c r="B39" s="828"/>
      <c r="C39" s="829"/>
      <c r="D39" s="829"/>
      <c r="E39" s="829"/>
      <c r="F39" s="829"/>
      <c r="G39" s="829"/>
      <c r="H39" s="830"/>
      <c r="I39" s="42"/>
      <c r="J39" s="43"/>
      <c r="K39" s="278"/>
      <c r="L39" s="285"/>
      <c r="M39" s="286"/>
      <c r="N39" s="281"/>
    </row>
    <row r="40" spans="1:14">
      <c r="B40" s="329"/>
      <c r="C40" s="330"/>
      <c r="D40" s="330"/>
      <c r="E40" s="332"/>
      <c r="F40" s="332"/>
      <c r="G40" s="332"/>
      <c r="H40" s="131"/>
      <c r="I40" s="42"/>
      <c r="J40" s="43"/>
      <c r="K40" s="283"/>
      <c r="L40" s="285"/>
      <c r="M40" s="286"/>
      <c r="N40" s="287"/>
    </row>
    <row r="41" spans="1:14">
      <c r="B41" s="835" t="s">
        <v>1036</v>
      </c>
      <c r="C41" s="836"/>
      <c r="D41" s="836"/>
      <c r="E41" s="44"/>
      <c r="F41" s="45"/>
      <c r="G41" s="45"/>
      <c r="H41" s="46"/>
      <c r="I41" s="42"/>
      <c r="J41" s="43"/>
      <c r="K41" s="288"/>
      <c r="L41" s="285"/>
      <c r="M41" s="410">
        <v>0.1</v>
      </c>
      <c r="N41" s="353">
        <f>N72*M41</f>
        <v>212.77916666666667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7663.5001387638758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423627</v>
      </c>
      <c r="N48" s="281">
        <f>K48*M48</f>
        <v>427863.27</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10"/>
      <c r="C51" s="811"/>
      <c r="D51" s="811"/>
      <c r="E51" s="811"/>
      <c r="F51" s="811"/>
      <c r="G51" s="811"/>
      <c r="H51" s="811"/>
      <c r="I51" s="812"/>
      <c r="J51" s="48"/>
      <c r="K51" s="50"/>
      <c r="L51" s="813"/>
      <c r="M51" s="814"/>
      <c r="N51" s="51"/>
    </row>
    <row r="52" spans="1:14" ht="15.75" thickBot="1">
      <c r="B52" s="815" t="s">
        <v>1037</v>
      </c>
      <c r="C52" s="816"/>
      <c r="D52" s="816"/>
      <c r="E52" s="816"/>
      <c r="F52" s="816"/>
      <c r="G52" s="816"/>
      <c r="H52" s="816"/>
      <c r="I52" s="816"/>
      <c r="J52" s="816"/>
      <c r="K52" s="816"/>
      <c r="L52" s="816"/>
      <c r="M52" s="817"/>
      <c r="N52" s="403">
        <f>SUM(N48:N51)</f>
        <v>427863.27</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818" t="s">
        <v>1045</v>
      </c>
      <c r="M56" s="791"/>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19">
        <f>VLOOKUP(A57,TRANSPORTE!A5:D117,4,FALSE)</f>
        <v>897</v>
      </c>
      <c r="M57" s="820"/>
      <c r="N57" s="296">
        <f>K57*L57</f>
        <v>905.97</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4"/>
      <c r="M61" s="805"/>
      <c r="N61" s="133"/>
    </row>
    <row r="62" spans="1:14" ht="15.75" thickBot="1">
      <c r="B62" s="821" t="s">
        <v>1037</v>
      </c>
      <c r="C62" s="822"/>
      <c r="D62" s="822"/>
      <c r="E62" s="822"/>
      <c r="F62" s="822"/>
      <c r="G62" s="822"/>
      <c r="H62" s="822"/>
      <c r="I62" s="822"/>
      <c r="J62" s="822"/>
      <c r="K62" s="822"/>
      <c r="L62" s="822"/>
      <c r="M62" s="823"/>
      <c r="N62" s="110">
        <f>SUM(N57:N61)</f>
        <v>905.97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1" t="s">
        <v>1047</v>
      </c>
      <c r="C66" s="842"/>
      <c r="D66" s="842"/>
      <c r="E66" s="842"/>
      <c r="F66" s="842"/>
      <c r="G66" s="842"/>
      <c r="H66" s="842"/>
      <c r="I66" s="79" t="s">
        <v>1048</v>
      </c>
      <c r="J66" s="81" t="s">
        <v>1494</v>
      </c>
      <c r="K66" s="80" t="s">
        <v>1050</v>
      </c>
      <c r="L66" s="843" t="s">
        <v>1034</v>
      </c>
      <c r="M66" s="844"/>
      <c r="N66" s="104" t="s">
        <v>1035</v>
      </c>
    </row>
    <row r="67" spans="1:15">
      <c r="A67" t="s">
        <v>19</v>
      </c>
      <c r="B67" s="55" t="str">
        <f>VLOOKUP(A67,'MANO DE OBRA'!A8:D68,3,FALSE)</f>
        <v>Obrero (8)</v>
      </c>
      <c r="C67" s="53"/>
      <c r="D67" s="53"/>
      <c r="E67" s="53"/>
      <c r="F67" s="53"/>
      <c r="G67" s="53"/>
      <c r="H67" s="53"/>
      <c r="I67" s="301">
        <f>K67/J67*100</f>
        <v>220830.2702702703</v>
      </c>
      <c r="J67" s="302">
        <v>185</v>
      </c>
      <c r="K67" s="303">
        <f>VLOOKUP(A67,'MANO DE OBRA'!A8:D99,4,FALSE)</f>
        <v>408536</v>
      </c>
      <c r="L67" s="56"/>
      <c r="M67" s="304">
        <v>240</v>
      </c>
      <c r="N67" s="404">
        <f>K67/M67</f>
        <v>1702.2333333333333</v>
      </c>
      <c r="O67" s="112"/>
    </row>
    <row r="68" spans="1:15">
      <c r="A68"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308">
        <v>240</v>
      </c>
      <c r="N68" s="404">
        <f>K68/M68</f>
        <v>425.55833333333334</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2"/>
      <c r="C71" s="803"/>
      <c r="D71" s="803"/>
      <c r="E71" s="803"/>
      <c r="F71" s="803"/>
      <c r="G71" s="803"/>
      <c r="H71" s="803"/>
      <c r="I71" s="132"/>
      <c r="J71" s="132"/>
      <c r="K71" s="132"/>
      <c r="L71" s="903"/>
      <c r="M71" s="903"/>
      <c r="N71" s="51"/>
    </row>
    <row r="72" spans="1:15" ht="15.75" thickBot="1">
      <c r="B72" s="821" t="s">
        <v>1037</v>
      </c>
      <c r="C72" s="822"/>
      <c r="D72" s="822"/>
      <c r="E72" s="822"/>
      <c r="F72" s="822"/>
      <c r="G72" s="822"/>
      <c r="H72" s="822"/>
      <c r="I72" s="822"/>
      <c r="J72" s="822"/>
      <c r="K72" s="822"/>
      <c r="L72" s="822"/>
      <c r="M72" s="823"/>
      <c r="N72" s="310">
        <f>SUM(N67:N71)</f>
        <v>2127.7916666666665</v>
      </c>
    </row>
    <row r="73" spans="1:15" ht="15.75" thickBot="1">
      <c r="B73" s="39"/>
      <c r="C73" s="40"/>
      <c r="D73" s="40"/>
      <c r="E73" s="40"/>
      <c r="F73" s="40"/>
      <c r="G73" s="40"/>
      <c r="H73" s="40"/>
      <c r="I73" s="40"/>
      <c r="J73" s="40"/>
      <c r="K73" s="40"/>
      <c r="L73" s="40"/>
      <c r="M73" s="40"/>
      <c r="N73" s="41"/>
    </row>
    <row r="74" spans="1:15" ht="15.75" thickBot="1">
      <c r="B74" s="815" t="s">
        <v>1051</v>
      </c>
      <c r="C74" s="816"/>
      <c r="D74" s="816"/>
      <c r="E74" s="816"/>
      <c r="F74" s="816"/>
      <c r="G74" s="816"/>
      <c r="H74" s="816"/>
      <c r="I74" s="816"/>
      <c r="J74" s="816"/>
      <c r="K74" s="816"/>
      <c r="L74" s="816"/>
      <c r="M74" s="817"/>
      <c r="N74" s="105">
        <f>N43+N52+N62+N72</f>
        <v>438560.53180543054</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6" t="s">
        <v>1053</v>
      </c>
      <c r="C78" s="807"/>
      <c r="D78" s="807"/>
      <c r="E78" s="807"/>
      <c r="F78" s="807"/>
      <c r="G78" s="807"/>
      <c r="H78" s="807"/>
      <c r="I78" s="323"/>
      <c r="J78" s="343"/>
      <c r="K78" s="311" t="s">
        <v>1054</v>
      </c>
      <c r="L78" s="845" t="s">
        <v>1055</v>
      </c>
      <c r="M78" s="846"/>
      <c r="N78" s="312"/>
    </row>
    <row r="79" spans="1:15">
      <c r="B79" s="847" t="s">
        <v>1056</v>
      </c>
      <c r="C79" s="848"/>
      <c r="D79" s="848"/>
      <c r="E79" s="848"/>
      <c r="F79" s="848"/>
      <c r="G79" s="848"/>
      <c r="H79" s="848"/>
      <c r="I79" s="93"/>
      <c r="J79" s="94"/>
      <c r="K79" s="313">
        <v>0.2</v>
      </c>
      <c r="L79" s="849">
        <f>N74*K79</f>
        <v>87712.106361086117</v>
      </c>
      <c r="M79" s="850"/>
      <c r="N79" s="57"/>
    </row>
    <row r="80" spans="1:15">
      <c r="B80" s="95" t="s">
        <v>1057</v>
      </c>
      <c r="C80" s="96"/>
      <c r="D80" s="96"/>
      <c r="E80" s="96"/>
      <c r="F80" s="96"/>
      <c r="G80" s="96"/>
      <c r="H80" s="96"/>
      <c r="I80" s="93"/>
      <c r="J80" s="94"/>
      <c r="K80" s="313">
        <v>0.05</v>
      </c>
      <c r="L80" s="849">
        <f>N74*K80</f>
        <v>21928.026590271529</v>
      </c>
      <c r="M80" s="850"/>
      <c r="N80" s="57"/>
    </row>
    <row r="81" spans="1:14" ht="15.75" thickBot="1">
      <c r="B81" s="97" t="s">
        <v>1058</v>
      </c>
      <c r="C81" s="98"/>
      <c r="D81" s="98"/>
      <c r="E81" s="98"/>
      <c r="F81" s="98"/>
      <c r="G81" s="98"/>
      <c r="H81" s="98"/>
      <c r="I81" s="99"/>
      <c r="J81" s="100"/>
      <c r="K81" s="314">
        <v>0.05</v>
      </c>
      <c r="L81" s="851">
        <f>N74*K81</f>
        <v>21928.026590271529</v>
      </c>
      <c r="M81" s="852"/>
      <c r="N81" s="57"/>
    </row>
    <row r="82" spans="1:14" ht="15.75" thickBot="1">
      <c r="B82" s="815" t="s">
        <v>1037</v>
      </c>
      <c r="C82" s="816"/>
      <c r="D82" s="816"/>
      <c r="E82" s="816"/>
      <c r="F82" s="816"/>
      <c r="G82" s="816"/>
      <c r="H82" s="816"/>
      <c r="I82" s="816"/>
      <c r="J82" s="816"/>
      <c r="K82" s="816"/>
      <c r="L82" s="816"/>
      <c r="M82" s="817"/>
      <c r="N82" s="58">
        <f>L79+L80+L81</f>
        <v>131568.15954162917</v>
      </c>
    </row>
    <row r="83" spans="1:14" ht="15.75" thickBot="1">
      <c r="B83" s="39"/>
      <c r="C83" s="40"/>
      <c r="D83" s="40"/>
      <c r="E83" s="40"/>
      <c r="F83" s="40"/>
      <c r="G83" s="40"/>
      <c r="H83" s="40"/>
      <c r="I83" s="40"/>
      <c r="J83" s="40"/>
      <c r="K83" s="40"/>
      <c r="L83" s="40"/>
      <c r="M83" s="40"/>
      <c r="N83" s="41"/>
    </row>
    <row r="84" spans="1:14" ht="15.75" thickBot="1">
      <c r="A84" t="s">
        <v>2122</v>
      </c>
      <c r="B84" s="815" t="s">
        <v>1059</v>
      </c>
      <c r="C84" s="816"/>
      <c r="D84" s="816"/>
      <c r="E84" s="816"/>
      <c r="F84" s="816"/>
      <c r="G84" s="816"/>
      <c r="H84" s="816"/>
      <c r="I84" s="816"/>
      <c r="J84" s="816"/>
      <c r="K84" s="816"/>
      <c r="L84" s="816"/>
      <c r="M84" s="817"/>
      <c r="N84" s="196">
        <f>N74+N82</f>
        <v>570128.69134705968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7" t="s">
        <v>2324</v>
      </c>
      <c r="C101" s="958"/>
      <c r="D101" s="958"/>
      <c r="E101" s="958"/>
      <c r="F101" s="958"/>
      <c r="G101" s="958"/>
      <c r="H101" s="958"/>
      <c r="I101" s="958"/>
      <c r="J101" s="958"/>
      <c r="K101" s="958"/>
      <c r="L101" s="958"/>
      <c r="M101" s="958"/>
      <c r="N101" s="959"/>
    </row>
    <row r="102" spans="2:14" ht="15" customHeight="1">
      <c r="B102" s="957"/>
      <c r="C102" s="958"/>
      <c r="D102" s="958"/>
      <c r="E102" s="958"/>
      <c r="F102" s="958"/>
      <c r="G102" s="958"/>
      <c r="H102" s="958"/>
      <c r="I102" s="958"/>
      <c r="J102" s="958"/>
      <c r="K102" s="958"/>
      <c r="L102" s="958"/>
      <c r="M102" s="958"/>
      <c r="N102" s="959"/>
    </row>
    <row r="103" spans="2:14" ht="30" customHeight="1">
      <c r="B103" s="960" t="s">
        <v>2325</v>
      </c>
      <c r="C103" s="961"/>
      <c r="D103" s="961"/>
      <c r="E103" s="961"/>
      <c r="F103" s="961"/>
      <c r="G103" s="961"/>
      <c r="H103" s="961"/>
      <c r="I103" s="961"/>
      <c r="J103" s="961"/>
      <c r="K103" s="961"/>
      <c r="L103" s="961"/>
      <c r="M103" s="961"/>
      <c r="N103" s="962"/>
    </row>
    <row r="104" spans="2:14">
      <c r="B104" s="960"/>
      <c r="C104" s="961"/>
      <c r="D104" s="961"/>
      <c r="E104" s="961"/>
      <c r="F104" s="961"/>
      <c r="G104" s="961"/>
      <c r="H104" s="961"/>
      <c r="I104" s="961"/>
      <c r="J104" s="961"/>
      <c r="K104" s="961"/>
      <c r="L104" s="961"/>
      <c r="M104" s="961"/>
      <c r="N104" s="96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3"/>
      <c r="K114" s="963"/>
      <c r="L114" s="963"/>
      <c r="M114" s="963"/>
      <c r="N114" s="964"/>
    </row>
    <row r="115" spans="2:14" ht="15.75" thickBot="1">
      <c r="B115" s="428" t="s">
        <v>2327</v>
      </c>
      <c r="C115" s="429"/>
      <c r="D115" s="429"/>
      <c r="E115" s="268"/>
      <c r="F115" s="268"/>
      <c r="G115" s="268"/>
      <c r="H115" s="268"/>
      <c r="I115" s="268"/>
      <c r="J115" s="965"/>
      <c r="K115" s="965"/>
      <c r="L115" s="965"/>
      <c r="M115" s="965"/>
      <c r="N115" s="96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5492</v>
      </c>
      <c r="L36" s="279"/>
      <c r="M36" s="280">
        <v>37.5</v>
      </c>
      <c r="N36" s="281">
        <f>K36/M36</f>
        <v>146.45333333333335</v>
      </c>
    </row>
    <row r="37" spans="1:14">
      <c r="B37" s="828"/>
      <c r="C37" s="829"/>
      <c r="D37" s="829"/>
      <c r="E37" s="834"/>
      <c r="F37" s="829"/>
      <c r="G37" s="829"/>
      <c r="H37" s="830"/>
      <c r="I37" s="42"/>
      <c r="J37" s="43"/>
      <c r="K37" s="283"/>
      <c r="L37" s="285"/>
      <c r="M37" s="286"/>
      <c r="N37" s="287"/>
    </row>
    <row r="38" spans="1:14">
      <c r="B38" s="835" t="s">
        <v>1036</v>
      </c>
      <c r="C38" s="836"/>
      <c r="D38" s="836"/>
      <c r="E38" s="44"/>
      <c r="F38" s="45"/>
      <c r="G38" s="45"/>
      <c r="H38" s="46"/>
      <c r="I38" s="42"/>
      <c r="J38" s="43"/>
      <c r="K38" s="288"/>
      <c r="L38" s="285"/>
      <c r="M38" s="478">
        <v>0.1</v>
      </c>
      <c r="N38" s="353">
        <f>N72*M38</f>
        <v>1021.34</v>
      </c>
    </row>
    <row r="39" spans="1:14" ht="15.75" thickBot="1">
      <c r="B39" s="828"/>
      <c r="C39" s="829"/>
      <c r="D39" s="829"/>
      <c r="E39" s="829"/>
      <c r="F39" s="829"/>
      <c r="G39" s="829"/>
      <c r="H39" s="830"/>
      <c r="I39" s="837"/>
      <c r="J39" s="838"/>
      <c r="K39" s="47"/>
      <c r="L39" s="839"/>
      <c r="M39" s="840"/>
      <c r="N39" s="111"/>
    </row>
    <row r="40" spans="1:14" ht="15.75" thickBot="1">
      <c r="B40" s="815" t="s">
        <v>1037</v>
      </c>
      <c r="C40" s="816"/>
      <c r="D40" s="816"/>
      <c r="E40" s="816"/>
      <c r="F40" s="816"/>
      <c r="G40" s="816"/>
      <c r="H40" s="816"/>
      <c r="I40" s="816"/>
      <c r="J40" s="816"/>
      <c r="K40" s="816"/>
      <c r="L40" s="816"/>
      <c r="M40" s="817"/>
      <c r="N40" s="403">
        <f>SUM(N36:N39)</f>
        <v>1167.7933333333333</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06" t="s">
        <v>1028</v>
      </c>
      <c r="C44" s="807"/>
      <c r="D44" s="807"/>
      <c r="E44" s="807"/>
      <c r="F44" s="807"/>
      <c r="G44" s="807"/>
      <c r="H44" s="807"/>
      <c r="I44" s="808"/>
      <c r="J44" s="324" t="s">
        <v>1029</v>
      </c>
      <c r="K44" s="91" t="s">
        <v>1030</v>
      </c>
      <c r="L44" s="809" t="s">
        <v>1039</v>
      </c>
      <c r="M44" s="808"/>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19264</v>
      </c>
      <c r="N45" s="281">
        <f>K45*M45</f>
        <v>19841.920000000002</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47167</v>
      </c>
      <c r="N46" s="281">
        <f>K46*M46</f>
        <v>471.67</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41072</v>
      </c>
      <c r="N47" s="281">
        <f>K47*M47</f>
        <v>2053.6</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410698</v>
      </c>
      <c r="N48" s="281">
        <f>K48*M48</f>
        <v>4106.9800000000005</v>
      </c>
    </row>
    <row r="49" spans="1:14" ht="15.75" thickBot="1">
      <c r="B49" s="318"/>
      <c r="C49" s="319"/>
      <c r="D49" s="319"/>
      <c r="E49" s="319"/>
      <c r="F49" s="319"/>
      <c r="G49" s="319"/>
      <c r="H49" s="319"/>
      <c r="I49" s="319"/>
      <c r="J49" s="132"/>
      <c r="K49" s="132"/>
      <c r="L49" s="334"/>
      <c r="M49" s="333"/>
      <c r="N49" s="133"/>
    </row>
    <row r="50" spans="1:14" ht="15.75" thickBot="1">
      <c r="B50" s="815" t="s">
        <v>1037</v>
      </c>
      <c r="C50" s="816"/>
      <c r="D50" s="816"/>
      <c r="E50" s="816"/>
      <c r="F50" s="816"/>
      <c r="G50" s="816"/>
      <c r="H50" s="816"/>
      <c r="I50" s="816"/>
      <c r="J50" s="816"/>
      <c r="K50" s="816"/>
      <c r="L50" s="816"/>
      <c r="M50" s="817"/>
      <c r="N50" s="403">
        <f>SUM(N45:N49)</f>
        <v>26474.17</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818" t="s">
        <v>1045</v>
      </c>
      <c r="M54" s="791"/>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19">
        <f>VLOOKUP(A55,TRANSPORTE!A5:D117,4,FALSE)</f>
        <v>842</v>
      </c>
      <c r="M55" s="820"/>
      <c r="N55" s="296">
        <f>K55*L55</f>
        <v>774.64</v>
      </c>
    </row>
    <row r="56" spans="1:14">
      <c r="A56" t="s">
        <v>1311</v>
      </c>
      <c r="B56" s="52" t="str">
        <f>VLOOKUP(A56,TRANSPORTE!A6:D117,3,FALSE)</f>
        <v>Transporte de Arena</v>
      </c>
      <c r="C56" s="53"/>
      <c r="D56" s="53"/>
      <c r="E56" s="53"/>
      <c r="F56" s="53"/>
      <c r="G56" s="53"/>
      <c r="H56" s="320" t="s">
        <v>1552</v>
      </c>
      <c r="I56" s="288">
        <v>0.01</v>
      </c>
      <c r="J56" s="295">
        <v>1</v>
      </c>
      <c r="K56" s="288">
        <f>I56*J56</f>
        <v>0.01</v>
      </c>
      <c r="L56" s="819">
        <f>VLOOKUP(A56,TRANSPORTE!A6:D117,4,FALSE)</f>
        <v>855</v>
      </c>
      <c r="M56" s="820"/>
      <c r="N56" s="296">
        <f>K56*L56</f>
        <v>8.5500000000000007</v>
      </c>
    </row>
    <row r="57" spans="1:14">
      <c r="A57" t="s">
        <v>1311</v>
      </c>
      <c r="B57" s="52" t="str">
        <f>VLOOKUP(A57,TRANSPORTE!A6:D117,3,FALSE)</f>
        <v>Transporte de Arena</v>
      </c>
      <c r="C57" s="53"/>
      <c r="D57" s="53"/>
      <c r="E57" s="53"/>
      <c r="F57" s="53"/>
      <c r="G57" s="53"/>
      <c r="H57" s="320" t="s">
        <v>1552</v>
      </c>
      <c r="I57" s="288">
        <v>0.05</v>
      </c>
      <c r="J57" s="295">
        <v>1</v>
      </c>
      <c r="K57" s="288">
        <f>I57*J57</f>
        <v>0.05</v>
      </c>
      <c r="L57" s="819">
        <f>VLOOKUP(A57,TRANSPORTE!A6:D118,4,FALSE)</f>
        <v>855</v>
      </c>
      <c r="M57" s="820"/>
      <c r="N57" s="296">
        <f>K57*L57</f>
        <v>42.75</v>
      </c>
    </row>
    <row r="58" spans="1:14">
      <c r="B58" s="52"/>
      <c r="C58" s="53"/>
      <c r="D58" s="53"/>
      <c r="E58" s="53"/>
      <c r="F58" s="53"/>
      <c r="G58" s="53"/>
      <c r="H58" s="320"/>
      <c r="I58" s="288"/>
      <c r="J58" s="295"/>
      <c r="K58" s="288"/>
      <c r="L58" s="819"/>
      <c r="M58" s="820"/>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04"/>
      <c r="M60" s="805"/>
      <c r="N60" s="133"/>
    </row>
    <row r="61" spans="1:14" ht="15.75" thickBot="1">
      <c r="B61" s="821" t="s">
        <v>1037</v>
      </c>
      <c r="C61" s="822"/>
      <c r="D61" s="822"/>
      <c r="E61" s="822"/>
      <c r="F61" s="822"/>
      <c r="G61" s="822"/>
      <c r="H61" s="822"/>
      <c r="I61" s="822"/>
      <c r="J61" s="822"/>
      <c r="K61" s="822"/>
      <c r="L61" s="822"/>
      <c r="M61" s="823"/>
      <c r="N61" s="110">
        <f>N55+N56+N57+N58+N59</f>
        <v>825.93999999999994</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1" t="s">
        <v>1047</v>
      </c>
      <c r="C65" s="842"/>
      <c r="D65" s="842"/>
      <c r="E65" s="842"/>
      <c r="F65" s="842"/>
      <c r="G65" s="842"/>
      <c r="H65" s="842"/>
      <c r="I65" s="79" t="s">
        <v>1048</v>
      </c>
      <c r="J65" s="81" t="s">
        <v>1494</v>
      </c>
      <c r="K65" s="80" t="s">
        <v>1050</v>
      </c>
      <c r="L65" s="843" t="s">
        <v>1034</v>
      </c>
      <c r="M65" s="844"/>
      <c r="N65" s="104" t="s">
        <v>1035</v>
      </c>
    </row>
    <row r="66" spans="1:15">
      <c r="A66" s="151" t="s">
        <v>19</v>
      </c>
      <c r="B66" s="55" t="str">
        <f>VLOOKUP(A66,'MANO DE OBRA'!A8:D68,3,FALSE)</f>
        <v>Obrero (8)</v>
      </c>
      <c r="C66" s="53"/>
      <c r="D66" s="53"/>
      <c r="E66" s="53"/>
      <c r="F66" s="53"/>
      <c r="G66" s="53"/>
      <c r="H66" s="53"/>
      <c r="I66" s="301">
        <f>K66/J66*100</f>
        <v>220830.2702702703</v>
      </c>
      <c r="J66" s="302">
        <v>185</v>
      </c>
      <c r="K66" s="303">
        <f>VLOOKUP(A66,'MANO DE OBRA'!A8:D99,4,FALSE)</f>
        <v>408536</v>
      </c>
      <c r="L66" s="56"/>
      <c r="M66" s="304">
        <v>50</v>
      </c>
      <c r="N66" s="404">
        <f>K66/M66</f>
        <v>8170.72</v>
      </c>
      <c r="O66" s="112"/>
    </row>
    <row r="67" spans="1:15">
      <c r="A67" s="151" t="s">
        <v>30</v>
      </c>
      <c r="B67" s="55" t="str">
        <f>VLOOKUP(A67,'MANO DE OBRA'!A8:D69,3,FALSE)</f>
        <v>Oficial</v>
      </c>
      <c r="C67" s="53"/>
      <c r="D67" s="53"/>
      <c r="E67" s="53"/>
      <c r="F67" s="53"/>
      <c r="G67" s="53"/>
      <c r="H67" s="53"/>
      <c r="I67" s="301">
        <f>K67/J67*100</f>
        <v>55207.567567567574</v>
      </c>
      <c r="J67" s="302">
        <v>185</v>
      </c>
      <c r="K67" s="303">
        <f>VLOOKUP(A67,'MANO DE OBRA'!A8:D100,4,FALSE)</f>
        <v>102134</v>
      </c>
      <c r="L67" s="56"/>
      <c r="M67" s="308">
        <v>50</v>
      </c>
      <c r="N67" s="404">
        <f>K67/M67</f>
        <v>2042.68</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2"/>
      <c r="C71" s="803"/>
      <c r="D71" s="803"/>
      <c r="E71" s="803"/>
      <c r="F71" s="803"/>
      <c r="G71" s="803"/>
      <c r="H71" s="803"/>
      <c r="I71" s="132"/>
      <c r="J71" s="132"/>
      <c r="K71" s="132"/>
      <c r="L71" s="903"/>
      <c r="M71" s="903"/>
      <c r="N71" s="51"/>
    </row>
    <row r="72" spans="1:15" ht="15.75" thickBot="1">
      <c r="B72" s="821" t="s">
        <v>1037</v>
      </c>
      <c r="C72" s="822"/>
      <c r="D72" s="822"/>
      <c r="E72" s="822"/>
      <c r="F72" s="822"/>
      <c r="G72" s="822"/>
      <c r="H72" s="822"/>
      <c r="I72" s="822"/>
      <c r="J72" s="822"/>
      <c r="K72" s="822"/>
      <c r="L72" s="822"/>
      <c r="M72" s="823"/>
      <c r="N72" s="310">
        <f>SUM(N66:N71)</f>
        <v>10213.4</v>
      </c>
    </row>
    <row r="73" spans="1:15" ht="15.75" thickBot="1">
      <c r="B73" s="39"/>
      <c r="C73" s="40"/>
      <c r="D73" s="40"/>
      <c r="E73" s="40"/>
      <c r="F73" s="40"/>
      <c r="G73" s="40"/>
      <c r="H73" s="40"/>
      <c r="I73" s="40"/>
      <c r="J73" s="40"/>
      <c r="K73" s="40"/>
      <c r="L73" s="40"/>
      <c r="M73" s="40"/>
      <c r="N73" s="41"/>
    </row>
    <row r="74" spans="1:15" ht="15.75" thickBot="1">
      <c r="B74" s="815" t="s">
        <v>1051</v>
      </c>
      <c r="C74" s="816"/>
      <c r="D74" s="816"/>
      <c r="E74" s="816"/>
      <c r="F74" s="816"/>
      <c r="G74" s="816"/>
      <c r="H74" s="816"/>
      <c r="I74" s="816"/>
      <c r="J74" s="816"/>
      <c r="K74" s="816"/>
      <c r="L74" s="816"/>
      <c r="M74" s="817"/>
      <c r="N74" s="105">
        <f>N40+N50+N61+N72</f>
        <v>38681.30333333333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6" t="s">
        <v>1053</v>
      </c>
      <c r="C78" s="807"/>
      <c r="D78" s="807"/>
      <c r="E78" s="807"/>
      <c r="F78" s="807"/>
      <c r="G78" s="807"/>
      <c r="H78" s="807"/>
      <c r="I78" s="323"/>
      <c r="J78" s="343"/>
      <c r="K78" s="311" t="s">
        <v>1054</v>
      </c>
      <c r="L78" s="845" t="s">
        <v>1055</v>
      </c>
      <c r="M78" s="846"/>
      <c r="N78" s="312"/>
    </row>
    <row r="79" spans="1:15">
      <c r="B79" s="847" t="s">
        <v>1056</v>
      </c>
      <c r="C79" s="848"/>
      <c r="D79" s="848"/>
      <c r="E79" s="848"/>
      <c r="F79" s="848"/>
      <c r="G79" s="848"/>
      <c r="H79" s="848"/>
      <c r="I79" s="93"/>
      <c r="J79" s="94"/>
      <c r="K79" s="313">
        <v>0.2</v>
      </c>
      <c r="L79" s="849">
        <f>N74*K79</f>
        <v>7736.2606666666661</v>
      </c>
      <c r="M79" s="850"/>
      <c r="N79" s="57"/>
    </row>
    <row r="80" spans="1:15">
      <c r="B80" s="95" t="s">
        <v>1057</v>
      </c>
      <c r="C80" s="96"/>
      <c r="D80" s="96"/>
      <c r="E80" s="96"/>
      <c r="F80" s="96"/>
      <c r="G80" s="96"/>
      <c r="H80" s="96"/>
      <c r="I80" s="93"/>
      <c r="J80" s="94"/>
      <c r="K80" s="313">
        <v>0.05</v>
      </c>
      <c r="L80" s="849">
        <f>N74*K80</f>
        <v>1934.0651666666665</v>
      </c>
      <c r="M80" s="850"/>
      <c r="N80" s="57"/>
    </row>
    <row r="81" spans="1:14" ht="15.75" thickBot="1">
      <c r="B81" s="97" t="s">
        <v>1058</v>
      </c>
      <c r="C81" s="98"/>
      <c r="D81" s="98"/>
      <c r="E81" s="98"/>
      <c r="F81" s="98"/>
      <c r="G81" s="98"/>
      <c r="H81" s="98"/>
      <c r="I81" s="99"/>
      <c r="J81" s="100"/>
      <c r="K81" s="314">
        <v>0.05</v>
      </c>
      <c r="L81" s="851">
        <f>N74*K81</f>
        <v>1934.0651666666665</v>
      </c>
      <c r="M81" s="852"/>
      <c r="N81" s="57"/>
    </row>
    <row r="82" spans="1:14" ht="15.75" thickBot="1">
      <c r="B82" s="815" t="s">
        <v>1037</v>
      </c>
      <c r="C82" s="816"/>
      <c r="D82" s="816"/>
      <c r="E82" s="816"/>
      <c r="F82" s="816"/>
      <c r="G82" s="816"/>
      <c r="H82" s="816"/>
      <c r="I82" s="816"/>
      <c r="J82" s="816"/>
      <c r="K82" s="816"/>
      <c r="L82" s="816"/>
      <c r="M82" s="817"/>
      <c r="N82" s="58">
        <f>L79+L80+L81</f>
        <v>11604.391</v>
      </c>
    </row>
    <row r="83" spans="1:14" ht="15.75" thickBot="1">
      <c r="B83" s="39"/>
      <c r="C83" s="40"/>
      <c r="D83" s="40"/>
      <c r="E83" s="40"/>
      <c r="F83" s="40"/>
      <c r="G83" s="40"/>
      <c r="H83" s="40"/>
      <c r="I83" s="40"/>
      <c r="J83" s="40"/>
      <c r="K83" s="40"/>
      <c r="L83" s="40"/>
      <c r="M83" s="40"/>
      <c r="N83" s="41"/>
    </row>
    <row r="84" spans="1:14" ht="15.75" thickBot="1">
      <c r="A84" t="s">
        <v>2122</v>
      </c>
      <c r="B84" s="815" t="s">
        <v>1059</v>
      </c>
      <c r="C84" s="816"/>
      <c r="D84" s="816"/>
      <c r="E84" s="816"/>
      <c r="F84" s="816"/>
      <c r="G84" s="816"/>
      <c r="H84" s="816"/>
      <c r="I84" s="816"/>
      <c r="J84" s="816"/>
      <c r="K84" s="816"/>
      <c r="L84" s="816"/>
      <c r="M84" s="817"/>
      <c r="N84" s="196">
        <f>N74+N82</f>
        <v>50285.694333333333</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7" t="s">
        <v>2324</v>
      </c>
      <c r="C101" s="958"/>
      <c r="D101" s="958"/>
      <c r="E101" s="958"/>
      <c r="F101" s="958"/>
      <c r="G101" s="958"/>
      <c r="H101" s="958"/>
      <c r="I101" s="958"/>
      <c r="J101" s="958"/>
      <c r="K101" s="958"/>
      <c r="L101" s="958"/>
      <c r="M101" s="958"/>
      <c r="N101" s="959"/>
    </row>
    <row r="102" spans="2:14" ht="15" customHeight="1">
      <c r="B102" s="957"/>
      <c r="C102" s="958"/>
      <c r="D102" s="958"/>
      <c r="E102" s="958"/>
      <c r="F102" s="958"/>
      <c r="G102" s="958"/>
      <c r="H102" s="958"/>
      <c r="I102" s="958"/>
      <c r="J102" s="958"/>
      <c r="K102" s="958"/>
      <c r="L102" s="958"/>
      <c r="M102" s="958"/>
      <c r="N102" s="959"/>
    </row>
    <row r="103" spans="2:14" ht="30" customHeight="1">
      <c r="B103" s="960" t="s">
        <v>2325</v>
      </c>
      <c r="C103" s="961"/>
      <c r="D103" s="961"/>
      <c r="E103" s="961"/>
      <c r="F103" s="961"/>
      <c r="G103" s="961"/>
      <c r="H103" s="961"/>
      <c r="I103" s="961"/>
      <c r="J103" s="961"/>
      <c r="K103" s="961"/>
      <c r="L103" s="961"/>
      <c r="M103" s="961"/>
      <c r="N103" s="962"/>
    </row>
    <row r="104" spans="2:14">
      <c r="B104" s="960"/>
      <c r="C104" s="961"/>
      <c r="D104" s="961"/>
      <c r="E104" s="961"/>
      <c r="F104" s="961"/>
      <c r="G104" s="961"/>
      <c r="H104" s="961"/>
      <c r="I104" s="961"/>
      <c r="J104" s="961"/>
      <c r="K104" s="961"/>
      <c r="L104" s="961"/>
      <c r="M104" s="961"/>
      <c r="N104" s="96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3"/>
      <c r="K114" s="963"/>
      <c r="L114" s="963"/>
      <c r="M114" s="963"/>
      <c r="N114" s="964"/>
    </row>
    <row r="115" spans="2:14" ht="15.75" thickBot="1">
      <c r="B115" s="428" t="s">
        <v>2327</v>
      </c>
      <c r="C115" s="429"/>
      <c r="D115" s="429"/>
      <c r="E115" s="268"/>
      <c r="F115" s="268"/>
      <c r="G115" s="268"/>
      <c r="H115" s="268"/>
      <c r="I115" s="268"/>
      <c r="J115" s="965"/>
      <c r="K115" s="965"/>
      <c r="L115" s="965"/>
      <c r="M115" s="965"/>
      <c r="N115" s="96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75000</v>
      </c>
      <c r="L36" s="279"/>
      <c r="M36" s="280">
        <v>35</v>
      </c>
      <c r="N36" s="281">
        <f>K36/M36</f>
        <v>2142.8571428571427</v>
      </c>
    </row>
    <row r="37" spans="1:14">
      <c r="A37" s="119" t="s">
        <v>312</v>
      </c>
      <c r="B37" s="828" t="str">
        <f>VLOOKUP(A37,EQUIPOS!A7:D154,3,FALSE)</f>
        <v>Retroexcavadora sobre oruga, potencia 138 HP, balde de 1,5 m3.</v>
      </c>
      <c r="C37" s="829"/>
      <c r="D37" s="829"/>
      <c r="E37" s="829"/>
      <c r="F37" s="829"/>
      <c r="G37" s="829"/>
      <c r="H37" s="830"/>
      <c r="I37" s="430"/>
      <c r="J37" s="431"/>
      <c r="K37" s="278">
        <f>VLOOKUP(A37,EQUIPOS!A7:D164,4,FALSE)</f>
        <v>135000</v>
      </c>
      <c r="L37" s="344"/>
      <c r="M37" s="345">
        <v>35</v>
      </c>
      <c r="N37" s="281">
        <f>K37/M37</f>
        <v>3857.1428571428573</v>
      </c>
    </row>
    <row r="38" spans="1:14">
      <c r="A38" s="119"/>
      <c r="B38" s="329"/>
      <c r="C38" s="330"/>
      <c r="D38" s="330"/>
      <c r="E38" s="332"/>
      <c r="F38" s="330"/>
      <c r="G38" s="330"/>
      <c r="H38" s="331"/>
      <c r="I38" s="337"/>
      <c r="J38" s="339"/>
      <c r="K38" s="278"/>
      <c r="L38" s="432"/>
      <c r="M38" s="433"/>
      <c r="N38" s="281"/>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0.01</v>
      </c>
      <c r="N40" s="353">
        <f>N73*M40</f>
        <v>7.2952857142857148</v>
      </c>
    </row>
    <row r="41" spans="1:14" ht="15.75" thickBot="1">
      <c r="B41" s="828"/>
      <c r="C41" s="829"/>
      <c r="D41" s="829"/>
      <c r="E41" s="829"/>
      <c r="F41" s="829"/>
      <c r="G41" s="829"/>
      <c r="H41" s="830"/>
      <c r="I41" s="837"/>
      <c r="J41" s="838"/>
      <c r="K41" s="47"/>
      <c r="L41" s="839"/>
      <c r="M41" s="840"/>
      <c r="N41" s="111"/>
    </row>
    <row r="42" spans="1:14" ht="15.75" thickBot="1">
      <c r="B42" s="815" t="s">
        <v>1037</v>
      </c>
      <c r="C42" s="816"/>
      <c r="D42" s="816"/>
      <c r="E42" s="816"/>
      <c r="F42" s="816"/>
      <c r="G42" s="816"/>
      <c r="H42" s="816"/>
      <c r="I42" s="816"/>
      <c r="J42" s="816"/>
      <c r="K42" s="816"/>
      <c r="L42" s="816"/>
      <c r="M42" s="817"/>
      <c r="N42" s="403">
        <f>SUM(N36:N41)</f>
        <v>6007.2952857142855</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4441</v>
      </c>
      <c r="N47" s="281">
        <f>K47*M47</f>
        <v>5773.3</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5" t="s">
        <v>1037</v>
      </c>
      <c r="C51" s="816"/>
      <c r="D51" s="816"/>
      <c r="E51" s="816"/>
      <c r="F51" s="816"/>
      <c r="G51" s="816"/>
      <c r="H51" s="816"/>
      <c r="I51" s="816"/>
      <c r="J51" s="816"/>
      <c r="K51" s="816"/>
      <c r="L51" s="816"/>
      <c r="M51" s="817"/>
      <c r="N51" s="403">
        <f>SUM(N47:N50)</f>
        <v>5773.3</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818" t="s">
        <v>1045</v>
      </c>
      <c r="M55" s="791"/>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19">
        <f>VLOOKUP(A56,TRANSPORTE!A5:D117,4,FALSE)</f>
        <v>855</v>
      </c>
      <c r="M56" s="820"/>
      <c r="N56" s="296">
        <f>K56*L56</f>
        <v>1111.5</v>
      </c>
    </row>
    <row r="57" spans="1:14">
      <c r="B57" s="52"/>
      <c r="C57" s="53"/>
      <c r="D57" s="53"/>
      <c r="E57" s="53"/>
      <c r="F57" s="53"/>
      <c r="G57" s="53"/>
      <c r="H57" s="320"/>
      <c r="I57" s="288"/>
      <c r="J57" s="295"/>
      <c r="K57" s="288"/>
      <c r="L57" s="819"/>
      <c r="M57" s="820"/>
      <c r="N57" s="296"/>
    </row>
    <row r="58" spans="1:14">
      <c r="B58" s="52"/>
      <c r="C58" s="53"/>
      <c r="D58" s="53"/>
      <c r="E58" s="53"/>
      <c r="F58" s="53"/>
      <c r="G58" s="53"/>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4"/>
      <c r="M61" s="805"/>
      <c r="N61" s="133"/>
    </row>
    <row r="62" spans="1:14" ht="15.75" thickBot="1">
      <c r="B62" s="821" t="s">
        <v>1037</v>
      </c>
      <c r="C62" s="822"/>
      <c r="D62" s="822"/>
      <c r="E62" s="822"/>
      <c r="F62" s="822"/>
      <c r="G62" s="822"/>
      <c r="H62" s="822"/>
      <c r="I62" s="822"/>
      <c r="J62" s="822"/>
      <c r="K62" s="822"/>
      <c r="L62" s="822"/>
      <c r="M62" s="823"/>
      <c r="N62" s="110">
        <f>N56+N57+N58+N59+N60</f>
        <v>1111.5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1" t="s">
        <v>1047</v>
      </c>
      <c r="C66" s="842"/>
      <c r="D66" s="842"/>
      <c r="E66" s="842"/>
      <c r="F66" s="842"/>
      <c r="G66" s="842"/>
      <c r="H66" s="842"/>
      <c r="I66" s="79" t="s">
        <v>1048</v>
      </c>
      <c r="J66" s="81" t="s">
        <v>1494</v>
      </c>
      <c r="K66" s="80" t="s">
        <v>1050</v>
      </c>
      <c r="L66" s="843" t="s">
        <v>1034</v>
      </c>
      <c r="M66" s="844"/>
      <c r="N66" s="104" t="s">
        <v>1035</v>
      </c>
    </row>
    <row r="67" spans="1:15">
      <c r="A67" s="151" t="s">
        <v>7</v>
      </c>
      <c r="B67" s="55" t="str">
        <f>VLOOKUP(A67,'MANO DE OBRA'!A8:D68,3,FALSE)</f>
        <v>Obrero (2)</v>
      </c>
      <c r="C67" s="53"/>
      <c r="D67" s="53"/>
      <c r="E67" s="53"/>
      <c r="F67" s="53"/>
      <c r="G67" s="53"/>
      <c r="H67" s="53"/>
      <c r="I67" s="301">
        <f>K67/J67*100</f>
        <v>55207.567567567574</v>
      </c>
      <c r="J67" s="302">
        <v>185</v>
      </c>
      <c r="K67" s="303">
        <f>VLOOKUP(A67,'MANO DE OBRA'!A8:D99,4,FALSE)</f>
        <v>102134</v>
      </c>
      <c r="L67" s="56"/>
      <c r="M67" s="440">
        <v>280</v>
      </c>
      <c r="N67" s="404">
        <f>K67/M67</f>
        <v>364.76428571428573</v>
      </c>
      <c r="O67" s="112"/>
    </row>
    <row r="68" spans="1:15">
      <c r="A68" s="151"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441">
        <v>280</v>
      </c>
      <c r="N68" s="404">
        <f>K68/M68</f>
        <v>364.76428571428573</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02"/>
      <c r="C72" s="803"/>
      <c r="D72" s="803"/>
      <c r="E72" s="803"/>
      <c r="F72" s="803"/>
      <c r="G72" s="803"/>
      <c r="H72" s="803"/>
      <c r="I72" s="132"/>
      <c r="J72" s="132"/>
      <c r="K72" s="132"/>
      <c r="L72" s="903"/>
      <c r="M72" s="903"/>
      <c r="N72" s="51"/>
    </row>
    <row r="73" spans="1:15" ht="15.75" thickBot="1">
      <c r="B73" s="821" t="s">
        <v>1037</v>
      </c>
      <c r="C73" s="822"/>
      <c r="D73" s="822"/>
      <c r="E73" s="822"/>
      <c r="F73" s="822"/>
      <c r="G73" s="822"/>
      <c r="H73" s="822"/>
      <c r="I73" s="822"/>
      <c r="J73" s="822"/>
      <c r="K73" s="822"/>
      <c r="L73" s="822"/>
      <c r="M73" s="823"/>
      <c r="N73" s="310">
        <f>SUM(N67:N72)</f>
        <v>729.52857142857147</v>
      </c>
    </row>
    <row r="74" spans="1:15" ht="15.75" thickBot="1">
      <c r="B74" s="39"/>
      <c r="C74" s="40"/>
      <c r="D74" s="40"/>
      <c r="E74" s="40"/>
      <c r="F74" s="40"/>
      <c r="G74" s="40"/>
      <c r="H74" s="40"/>
      <c r="I74" s="40"/>
      <c r="J74" s="40"/>
      <c r="K74" s="40"/>
      <c r="L74" s="40"/>
      <c r="M74" s="40"/>
      <c r="N74" s="41"/>
    </row>
    <row r="75" spans="1:15" ht="15.75" thickBot="1">
      <c r="B75" s="815" t="s">
        <v>1051</v>
      </c>
      <c r="C75" s="816"/>
      <c r="D75" s="816"/>
      <c r="E75" s="816"/>
      <c r="F75" s="816"/>
      <c r="G75" s="816"/>
      <c r="H75" s="816"/>
      <c r="I75" s="816"/>
      <c r="J75" s="816"/>
      <c r="K75" s="816"/>
      <c r="L75" s="816"/>
      <c r="M75" s="817"/>
      <c r="N75" s="105">
        <f>N42+N51+N62+N73</f>
        <v>13621.623857142857</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06" t="s">
        <v>1053</v>
      </c>
      <c r="C79" s="807"/>
      <c r="D79" s="807"/>
      <c r="E79" s="807"/>
      <c r="F79" s="807"/>
      <c r="G79" s="807"/>
      <c r="H79" s="807"/>
      <c r="I79" s="323"/>
      <c r="J79" s="343"/>
      <c r="K79" s="311" t="s">
        <v>1054</v>
      </c>
      <c r="L79" s="845" t="s">
        <v>1055</v>
      </c>
      <c r="M79" s="846"/>
      <c r="N79" s="312"/>
    </row>
    <row r="80" spans="1:15">
      <c r="B80" s="847" t="s">
        <v>1056</v>
      </c>
      <c r="C80" s="848"/>
      <c r="D80" s="848"/>
      <c r="E80" s="848"/>
      <c r="F80" s="848"/>
      <c r="G80" s="848"/>
      <c r="H80" s="848"/>
      <c r="I80" s="93"/>
      <c r="J80" s="94"/>
      <c r="K80" s="313">
        <v>0.2</v>
      </c>
      <c r="L80" s="849">
        <f>N75*K80</f>
        <v>2724.3247714285717</v>
      </c>
      <c r="M80" s="850"/>
      <c r="N80" s="57"/>
    </row>
    <row r="81" spans="1:14">
      <c r="B81" s="95" t="s">
        <v>1057</v>
      </c>
      <c r="C81" s="96"/>
      <c r="D81" s="96"/>
      <c r="E81" s="96"/>
      <c r="F81" s="96"/>
      <c r="G81" s="96"/>
      <c r="H81" s="96"/>
      <c r="I81" s="93"/>
      <c r="J81" s="94"/>
      <c r="K81" s="313">
        <v>0.05</v>
      </c>
      <c r="L81" s="849">
        <f>N75*K81</f>
        <v>681.08119285714292</v>
      </c>
      <c r="M81" s="850"/>
      <c r="N81" s="57"/>
    </row>
    <row r="82" spans="1:14" ht="15.75" thickBot="1">
      <c r="B82" s="97" t="s">
        <v>1058</v>
      </c>
      <c r="C82" s="98"/>
      <c r="D82" s="98"/>
      <c r="E82" s="98"/>
      <c r="F82" s="98"/>
      <c r="G82" s="98"/>
      <c r="H82" s="98"/>
      <c r="I82" s="99"/>
      <c r="J82" s="100"/>
      <c r="K82" s="314">
        <v>0.05</v>
      </c>
      <c r="L82" s="851">
        <f>N75*K82</f>
        <v>681.08119285714292</v>
      </c>
      <c r="M82" s="852"/>
      <c r="N82" s="57"/>
    </row>
    <row r="83" spans="1:14" ht="15.75" thickBot="1">
      <c r="B83" s="815" t="s">
        <v>1037</v>
      </c>
      <c r="C83" s="816"/>
      <c r="D83" s="816"/>
      <c r="E83" s="816"/>
      <c r="F83" s="816"/>
      <c r="G83" s="816"/>
      <c r="H83" s="816"/>
      <c r="I83" s="816"/>
      <c r="J83" s="816"/>
      <c r="K83" s="816"/>
      <c r="L83" s="816"/>
      <c r="M83" s="817"/>
      <c r="N83" s="58">
        <f>L80+L81+L82</f>
        <v>4086.4871571428575</v>
      </c>
    </row>
    <row r="84" spans="1:14" ht="15.75" thickBot="1">
      <c r="B84" s="39"/>
      <c r="C84" s="40"/>
      <c r="D84" s="40"/>
      <c r="E84" s="40"/>
      <c r="F84" s="40"/>
      <c r="G84" s="40"/>
      <c r="H84" s="40"/>
      <c r="I84" s="40"/>
      <c r="J84" s="40"/>
      <c r="K84" s="40"/>
      <c r="L84" s="40"/>
      <c r="M84" s="40"/>
      <c r="N84" s="41"/>
    </row>
    <row r="85" spans="1:14" ht="15.75" thickBot="1">
      <c r="A85" t="s">
        <v>2122</v>
      </c>
      <c r="B85" s="815" t="s">
        <v>1059</v>
      </c>
      <c r="C85" s="816"/>
      <c r="D85" s="816"/>
      <c r="E85" s="816"/>
      <c r="F85" s="816"/>
      <c r="G85" s="816"/>
      <c r="H85" s="816"/>
      <c r="I85" s="816"/>
      <c r="J85" s="816"/>
      <c r="K85" s="816"/>
      <c r="L85" s="816"/>
      <c r="M85" s="817"/>
      <c r="N85" s="196">
        <f>N75+N83</f>
        <v>17708.111014285714</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57" t="s">
        <v>2324</v>
      </c>
      <c r="C102" s="958"/>
      <c r="D102" s="958"/>
      <c r="E102" s="958"/>
      <c r="F102" s="958"/>
      <c r="G102" s="958"/>
      <c r="H102" s="958"/>
      <c r="I102" s="958"/>
      <c r="J102" s="958"/>
      <c r="K102" s="958"/>
      <c r="L102" s="958"/>
      <c r="M102" s="958"/>
      <c r="N102" s="959"/>
    </row>
    <row r="103" spans="2:14" ht="15" customHeight="1">
      <c r="B103" s="957"/>
      <c r="C103" s="958"/>
      <c r="D103" s="958"/>
      <c r="E103" s="958"/>
      <c r="F103" s="958"/>
      <c r="G103" s="958"/>
      <c r="H103" s="958"/>
      <c r="I103" s="958"/>
      <c r="J103" s="958"/>
      <c r="K103" s="958"/>
      <c r="L103" s="958"/>
      <c r="M103" s="958"/>
      <c r="N103" s="959"/>
    </row>
    <row r="104" spans="2:14" ht="30" customHeight="1">
      <c r="B104" s="960" t="s">
        <v>2325</v>
      </c>
      <c r="C104" s="961"/>
      <c r="D104" s="961"/>
      <c r="E104" s="961"/>
      <c r="F104" s="961"/>
      <c r="G104" s="961"/>
      <c r="H104" s="961"/>
      <c r="I104" s="961"/>
      <c r="J104" s="961"/>
      <c r="K104" s="961"/>
      <c r="L104" s="961"/>
      <c r="M104" s="961"/>
      <c r="N104" s="962"/>
    </row>
    <row r="105" spans="2:14">
      <c r="B105" s="960"/>
      <c r="C105" s="961"/>
      <c r="D105" s="961"/>
      <c r="E105" s="961"/>
      <c r="F105" s="961"/>
      <c r="G105" s="961"/>
      <c r="H105" s="961"/>
      <c r="I105" s="961"/>
      <c r="J105" s="961"/>
      <c r="K105" s="961"/>
      <c r="L105" s="961"/>
      <c r="M105" s="961"/>
      <c r="N105" s="962"/>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3"/>
      <c r="K115" s="963"/>
      <c r="L115" s="963"/>
      <c r="M115" s="963"/>
      <c r="N115" s="964"/>
    </row>
    <row r="116" spans="2:14" ht="15.75" thickBot="1">
      <c r="B116" s="428" t="s">
        <v>2327</v>
      </c>
      <c r="C116" s="429"/>
      <c r="D116" s="429"/>
      <c r="E116" s="268"/>
      <c r="F116" s="268"/>
      <c r="G116" s="268"/>
      <c r="H116" s="268"/>
      <c r="I116" s="268"/>
      <c r="J116" s="965"/>
      <c r="K116" s="965"/>
      <c r="L116" s="965"/>
      <c r="M116" s="965"/>
      <c r="N116" s="96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75000</v>
      </c>
      <c r="L36" s="279"/>
      <c r="M36" s="280">
        <v>2.5</v>
      </c>
      <c r="N36" s="281">
        <f>K36/M36</f>
        <v>30000</v>
      </c>
    </row>
    <row r="37" spans="1:14">
      <c r="A37" s="119" t="s">
        <v>129</v>
      </c>
      <c r="B37" s="828" t="str">
        <f>VLOOKUP(A37,EQUIPOS!A7:D154,3,FALSE)</f>
        <v xml:space="preserve">Buldozer, Potencia al volante de 140 HP, motor de 2200 RPM, longitud de hoja 4,80m. </v>
      </c>
      <c r="C37" s="829"/>
      <c r="D37" s="829"/>
      <c r="E37" s="829"/>
      <c r="F37" s="829"/>
      <c r="G37" s="829"/>
      <c r="H37" s="830"/>
      <c r="I37" s="430"/>
      <c r="J37" s="431"/>
      <c r="K37" s="278">
        <f>VLOOKUP(A37,EQUIPOS!A7:D164,4,FALSE)</f>
        <v>132500</v>
      </c>
      <c r="L37" s="344"/>
      <c r="M37" s="345">
        <v>100</v>
      </c>
      <c r="N37" s="281">
        <f>K37/M37</f>
        <v>1325</v>
      </c>
    </row>
    <row r="38" spans="1:14">
      <c r="A38" s="119" t="s">
        <v>312</v>
      </c>
      <c r="B38" s="828" t="str">
        <f>VLOOKUP(A38,EQUIPOS!A8:D154,3,FALSE)</f>
        <v>Retroexcavadora sobre oruga, potencia 138 HP, balde de 1,5 m3.</v>
      </c>
      <c r="C38" s="829"/>
      <c r="D38" s="829"/>
      <c r="E38" s="829"/>
      <c r="F38" s="829"/>
      <c r="G38" s="829"/>
      <c r="H38" s="830"/>
      <c r="I38" s="337"/>
      <c r="J38" s="339"/>
      <c r="K38" s="278">
        <f>VLOOKUP(A38,EQUIPOS!A8:D165,4,FALSE)</f>
        <v>135000</v>
      </c>
      <c r="L38" s="432"/>
      <c r="M38" s="433">
        <v>16</v>
      </c>
      <c r="N38" s="281">
        <f>K38/M38</f>
        <v>8437.5</v>
      </c>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0.01</v>
      </c>
      <c r="N40" s="353">
        <f>N76*M40</f>
        <v>23.93765625</v>
      </c>
    </row>
    <row r="41" spans="1:14" ht="15.75" thickBot="1">
      <c r="B41" s="828"/>
      <c r="C41" s="829"/>
      <c r="D41" s="829"/>
      <c r="E41" s="829"/>
      <c r="F41" s="829"/>
      <c r="G41" s="829"/>
      <c r="H41" s="830"/>
      <c r="I41" s="837"/>
      <c r="J41" s="838"/>
      <c r="K41" s="47"/>
      <c r="L41" s="839"/>
      <c r="M41" s="840"/>
      <c r="N41" s="111"/>
    </row>
    <row r="42" spans="1:14" ht="15.75" thickBot="1">
      <c r="B42" s="815" t="s">
        <v>1037</v>
      </c>
      <c r="C42" s="816"/>
      <c r="D42" s="816"/>
      <c r="E42" s="816"/>
      <c r="F42" s="816"/>
      <c r="G42" s="816"/>
      <c r="H42" s="816"/>
      <c r="I42" s="816"/>
      <c r="J42" s="816"/>
      <c r="K42" s="816"/>
      <c r="L42" s="816"/>
      <c r="M42" s="817"/>
      <c r="N42" s="403">
        <f>SUM(N36:N41)</f>
        <v>39786.437656249997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6342</v>
      </c>
      <c r="N47" s="281">
        <f>K47*M47</f>
        <v>1902.6</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3280</v>
      </c>
      <c r="N48" s="281">
        <f t="shared" ref="N48:N53" si="0">K48*M48</f>
        <v>9840</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12188</v>
      </c>
      <c r="N49" s="281">
        <f t="shared" si="0"/>
        <v>3047</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1070</v>
      </c>
      <c r="N50" s="281">
        <f t="shared" si="0"/>
        <v>1070</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1014</v>
      </c>
      <c r="N51" s="281">
        <f t="shared" si="0"/>
        <v>1014</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612061</v>
      </c>
      <c r="N52" s="281">
        <f t="shared" si="0"/>
        <v>280323.93800000002</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4441</v>
      </c>
      <c r="N53" s="281">
        <f t="shared" si="0"/>
        <v>5773.3</v>
      </c>
    </row>
    <row r="54" spans="1:14" ht="15.75" thickBot="1">
      <c r="B54" s="815" t="s">
        <v>1037</v>
      </c>
      <c r="C54" s="816"/>
      <c r="D54" s="816"/>
      <c r="E54" s="816"/>
      <c r="F54" s="816"/>
      <c r="G54" s="816"/>
      <c r="H54" s="816"/>
      <c r="I54" s="816"/>
      <c r="J54" s="816"/>
      <c r="K54" s="816"/>
      <c r="L54" s="816"/>
      <c r="M54" s="817"/>
      <c r="N54" s="403">
        <f>SUM(N47:N53)</f>
        <v>302970.83799999999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19">
        <f>VLOOKUP(A59,TRANSPORTE!A5:D117,4,FALSE)</f>
        <v>855</v>
      </c>
      <c r="M59" s="820"/>
      <c r="N59" s="296">
        <f>K59*L59</f>
        <v>1111.5</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53" t="s">
        <v>11</v>
      </c>
      <c r="B70" s="55" t="str">
        <f>VLOOKUP(A70,'MANO DE OBRA'!A8:D68,3,FALSE)</f>
        <v>Obrero (4)</v>
      </c>
      <c r="C70" s="53"/>
      <c r="D70" s="53"/>
      <c r="E70" s="53"/>
      <c r="F70" s="53"/>
      <c r="G70" s="53"/>
      <c r="H70" s="53"/>
      <c r="I70" s="301">
        <f>K70/J70*100</f>
        <v>110415.13513513515</v>
      </c>
      <c r="J70" s="302">
        <v>185</v>
      </c>
      <c r="K70" s="303">
        <f>VLOOKUP(A70,'MANO DE OBRA'!A8:D99,4,FALSE)</f>
        <v>204268</v>
      </c>
      <c r="L70" s="56"/>
      <c r="M70" s="443">
        <v>128</v>
      </c>
      <c r="N70" s="404">
        <f>K70/M70</f>
        <v>1595.84375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128</v>
      </c>
      <c r="N71" s="404">
        <f>K71/M71</f>
        <v>797.921875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2393.765625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346262.54128124996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69252.508256249988</v>
      </c>
      <c r="M83" s="850"/>
      <c r="N83" s="57"/>
    </row>
    <row r="84" spans="1:14">
      <c r="B84" s="95" t="s">
        <v>1057</v>
      </c>
      <c r="C84" s="96"/>
      <c r="D84" s="96"/>
      <c r="E84" s="96"/>
      <c r="F84" s="96"/>
      <c r="G84" s="96"/>
      <c r="H84" s="96"/>
      <c r="I84" s="93"/>
      <c r="J84" s="94"/>
      <c r="K84" s="313">
        <v>0.05</v>
      </c>
      <c r="L84" s="849">
        <f>N78*K84</f>
        <v>17313.127064062497</v>
      </c>
      <c r="M84" s="850"/>
      <c r="N84" s="57"/>
    </row>
    <row r="85" spans="1:14" ht="15.75" thickBot="1">
      <c r="B85" s="97" t="s">
        <v>1058</v>
      </c>
      <c r="C85" s="98"/>
      <c r="D85" s="98"/>
      <c r="E85" s="98"/>
      <c r="F85" s="98"/>
      <c r="G85" s="98"/>
      <c r="H85" s="98"/>
      <c r="I85" s="99"/>
      <c r="J85" s="100"/>
      <c r="K85" s="314">
        <v>0.05</v>
      </c>
      <c r="L85" s="851">
        <f>N78*K85</f>
        <v>17313.127064062497</v>
      </c>
      <c r="M85" s="852"/>
      <c r="N85" s="57"/>
    </row>
    <row r="86" spans="1:14" ht="15.75" thickBot="1">
      <c r="B86" s="815" t="s">
        <v>1037</v>
      </c>
      <c r="C86" s="816"/>
      <c r="D86" s="816"/>
      <c r="E86" s="816"/>
      <c r="F86" s="816"/>
      <c r="G86" s="816"/>
      <c r="H86" s="816"/>
      <c r="I86" s="816"/>
      <c r="J86" s="816"/>
      <c r="K86" s="816"/>
      <c r="L86" s="816"/>
      <c r="M86" s="817"/>
      <c r="N86" s="58">
        <f>L83+L84+L85</f>
        <v>103878.76238437499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450141.30366562493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75000</v>
      </c>
      <c r="L36" s="279"/>
      <c r="M36" s="345">
        <v>2.5</v>
      </c>
      <c r="N36" s="281">
        <f>K36/M36</f>
        <v>30000</v>
      </c>
    </row>
    <row r="37" spans="1:14">
      <c r="A37" s="119" t="s">
        <v>129</v>
      </c>
      <c r="B37" s="828" t="str">
        <f>VLOOKUP(A37,EQUIPOS!A7:D154,3,FALSE)</f>
        <v xml:space="preserve">Buldozer, Potencia al volante de 140 HP, motor de 2200 RPM, longitud de hoja 4,80m. </v>
      </c>
      <c r="C37" s="829"/>
      <c r="D37" s="829"/>
      <c r="E37" s="829"/>
      <c r="F37" s="829"/>
      <c r="G37" s="829"/>
      <c r="H37" s="830"/>
      <c r="I37" s="430"/>
      <c r="J37" s="431"/>
      <c r="K37" s="278">
        <f>VLOOKUP(A37,EQUIPOS!A7:D164,4,FALSE)</f>
        <v>132500</v>
      </c>
      <c r="L37" s="344"/>
      <c r="M37" s="345">
        <v>100</v>
      </c>
      <c r="N37" s="281">
        <f>K37/M37</f>
        <v>1325</v>
      </c>
    </row>
    <row r="38" spans="1:14">
      <c r="A38" s="119" t="s">
        <v>261</v>
      </c>
      <c r="B38" s="828" t="str">
        <f>VLOOKUP(A38,EQUIPOS!A8:D154,3,FALSE)</f>
        <v xml:space="preserve">Motobomba 3 PULGADAS (incluye operario)
</v>
      </c>
      <c r="C38" s="829"/>
      <c r="D38" s="829"/>
      <c r="E38" s="829"/>
      <c r="F38" s="829"/>
      <c r="G38" s="829"/>
      <c r="H38" s="830"/>
      <c r="I38" s="337"/>
      <c r="J38" s="339"/>
      <c r="K38" s="278">
        <f>VLOOKUP(A38,EQUIPOS!A8:D165,4,FALSE)</f>
        <v>7343</v>
      </c>
      <c r="L38" s="432"/>
      <c r="M38" s="433">
        <v>8</v>
      </c>
      <c r="N38" s="281">
        <f>K38/M38</f>
        <v>917.875</v>
      </c>
    </row>
    <row r="39" spans="1:14">
      <c r="A39" t="s">
        <v>312</v>
      </c>
      <c r="B39" s="828" t="str">
        <f>VLOOKUP(A39,EQUIPOS!A9:D154,3,FALSE)</f>
        <v>Retroexcavadora sobre oruga, potencia 138 HP, balde de 1,5 m3.</v>
      </c>
      <c r="C39" s="829"/>
      <c r="D39" s="829"/>
      <c r="E39" s="829"/>
      <c r="F39" s="829"/>
      <c r="G39" s="829"/>
      <c r="H39" s="830"/>
      <c r="I39" s="42"/>
      <c r="J39" s="43"/>
      <c r="K39" s="278">
        <f>VLOOKUP(A39,EQUIPOS!A9:D166,4,FALSE)</f>
        <v>135000</v>
      </c>
      <c r="L39" s="285"/>
      <c r="M39" s="345">
        <v>8</v>
      </c>
      <c r="N39" s="281">
        <f>K39/M39</f>
        <v>16875</v>
      </c>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N78*M41</f>
        <v>204.268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49322.142999999996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6342</v>
      </c>
      <c r="N48" s="281">
        <f>K48*M48</f>
        <v>1902.6</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3280</v>
      </c>
      <c r="N49" s="281">
        <f t="shared" ref="N49:N54" si="0">K49*M49</f>
        <v>9840</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12188</v>
      </c>
      <c r="N50" s="281">
        <f t="shared" si="0"/>
        <v>3047</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1070</v>
      </c>
      <c r="N51" s="281">
        <f t="shared" si="0"/>
        <v>1070</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1014</v>
      </c>
      <c r="N52" s="281">
        <f t="shared" si="0"/>
        <v>1014</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612061</v>
      </c>
      <c r="N53" s="281">
        <f>K53*M53</f>
        <v>280323.93800000002</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4441</v>
      </c>
      <c r="N54" s="281">
        <f t="shared" si="0"/>
        <v>5773.3</v>
      </c>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302970.83799999999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19">
        <f>VLOOKUP(A61,TRANSPORTE!A5:D117,4,FALSE)</f>
        <v>855</v>
      </c>
      <c r="M61" s="820"/>
      <c r="N61" s="296">
        <f>K61*L61</f>
        <v>1111.5</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1111.5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53" t="s">
        <v>15</v>
      </c>
      <c r="B72" s="55" t="str">
        <f>VLOOKUP(A72,'MANO DE OBRA'!A8:D68,3,FALSE)</f>
        <v>Obrero (6)</v>
      </c>
      <c r="C72" s="53"/>
      <c r="D72" s="53"/>
      <c r="E72" s="53"/>
      <c r="F72" s="53"/>
      <c r="G72" s="53"/>
      <c r="H72" s="53"/>
      <c r="I72" s="301">
        <f>K72/J72*100</f>
        <v>165622.70270270272</v>
      </c>
      <c r="J72" s="302">
        <v>185</v>
      </c>
      <c r="K72" s="303">
        <f>VLOOKUP(A72,'MANO DE OBRA'!A8:D99,4,FALSE)</f>
        <v>306402</v>
      </c>
      <c r="L72" s="56"/>
      <c r="M72" s="443">
        <v>20</v>
      </c>
      <c r="N72" s="404">
        <f>K72/M72</f>
        <v>15320.1</v>
      </c>
      <c r="O72" s="112"/>
    </row>
    <row r="73" spans="1:15">
      <c r="A73" s="15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1">
        <v>20</v>
      </c>
      <c r="N73" s="404">
        <f>K73/M73</f>
        <v>5106.7</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20426.8</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373831.28099999996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74766.256199999989</v>
      </c>
      <c r="M85" s="850"/>
      <c r="N85" s="57"/>
    </row>
    <row r="86" spans="1:14">
      <c r="B86" s="95" t="s">
        <v>1057</v>
      </c>
      <c r="C86" s="96"/>
      <c r="D86" s="96"/>
      <c r="E86" s="96"/>
      <c r="F86" s="96"/>
      <c r="G86" s="96"/>
      <c r="H86" s="96"/>
      <c r="I86" s="93"/>
      <c r="J86" s="94"/>
      <c r="K86" s="313">
        <v>0.05</v>
      </c>
      <c r="L86" s="849">
        <f>N80*K86</f>
        <v>18691.564049999997</v>
      </c>
      <c r="M86" s="850"/>
      <c r="N86" s="57"/>
    </row>
    <row r="87" spans="1:14" ht="15.75" thickBot="1">
      <c r="B87" s="97" t="s">
        <v>1058</v>
      </c>
      <c r="C87" s="98"/>
      <c r="D87" s="98"/>
      <c r="E87" s="98"/>
      <c r="F87" s="98"/>
      <c r="G87" s="98"/>
      <c r="H87" s="98"/>
      <c r="I87" s="99"/>
      <c r="J87" s="100"/>
      <c r="K87" s="314">
        <v>0.05</v>
      </c>
      <c r="L87" s="851">
        <f>N80*K87</f>
        <v>18691.564049999997</v>
      </c>
      <c r="M87" s="852"/>
      <c r="N87" s="57"/>
    </row>
    <row r="88" spans="1:14" ht="15.75" thickBot="1">
      <c r="B88" s="815" t="s">
        <v>1037</v>
      </c>
      <c r="C88" s="816"/>
      <c r="D88" s="816"/>
      <c r="E88" s="816"/>
      <c r="F88" s="816"/>
      <c r="G88" s="816"/>
      <c r="H88" s="816"/>
      <c r="I88" s="816"/>
      <c r="J88" s="816"/>
      <c r="K88" s="816"/>
      <c r="L88" s="816"/>
      <c r="M88" s="817"/>
      <c r="N88" s="58">
        <f>L85+L86+L87</f>
        <v>112149.38429999999</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485980.66529999994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2.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132500</v>
      </c>
      <c r="L36" s="279"/>
      <c r="M36" s="345">
        <v>100</v>
      </c>
      <c r="N36" s="281">
        <f>K36/M36</f>
        <v>1325</v>
      </c>
    </row>
    <row r="37" spans="1:14">
      <c r="A37" s="119" t="s">
        <v>312</v>
      </c>
      <c r="B37" s="828" t="str">
        <f>VLOOKUP(A37,EQUIPOS!A7:D154,3,FALSE)</f>
        <v>Retroexcavadora sobre oruga, potencia 138 HP, balde de 1,5 m3.</v>
      </c>
      <c r="C37" s="829"/>
      <c r="D37" s="829"/>
      <c r="E37" s="829"/>
      <c r="F37" s="829"/>
      <c r="G37" s="829"/>
      <c r="H37" s="830"/>
      <c r="I37" s="430"/>
      <c r="J37" s="431"/>
      <c r="K37" s="278">
        <f>VLOOKUP(A37,EQUIPOS!A7:D164,4,FALSE)</f>
        <v>135000</v>
      </c>
      <c r="L37" s="344"/>
      <c r="M37" s="345">
        <v>35</v>
      </c>
      <c r="N37" s="281">
        <f>K37/M37</f>
        <v>3857.1428571428573</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7.2952857142857148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5189.4381428571423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4441</v>
      </c>
      <c r="N48" s="281">
        <f>K48*M48</f>
        <v>5773.3</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5" t="s">
        <v>1037</v>
      </c>
      <c r="C55" s="816"/>
      <c r="D55" s="816"/>
      <c r="E55" s="816"/>
      <c r="F55" s="816"/>
      <c r="G55" s="816"/>
      <c r="H55" s="816"/>
      <c r="I55" s="816"/>
      <c r="J55" s="816"/>
      <c r="K55" s="816"/>
      <c r="L55" s="816"/>
      <c r="M55" s="817"/>
      <c r="N55" s="403">
        <f>SUM(N48:N54)</f>
        <v>5773.3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19">
        <f>VLOOKUP(A60,TRANSPORTE!A5:D117,4,FALSE)</f>
        <v>855</v>
      </c>
      <c r="M60" s="820"/>
      <c r="N60" s="296">
        <f>K60*L60</f>
        <v>1111.5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1111.5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5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280</v>
      </c>
      <c r="N71" s="404">
        <f>K71/M71</f>
        <v>364.76428571428573</v>
      </c>
      <c r="O71" s="112"/>
    </row>
    <row r="72" spans="1:15">
      <c r="A72" s="15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1">
        <v>280</v>
      </c>
      <c r="N72" s="404">
        <f>K72/M72</f>
        <v>364.76428571428573</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729.52857142857147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12803.766714285714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2560.7533428571428</v>
      </c>
      <c r="M84" s="850"/>
      <c r="N84" s="57"/>
    </row>
    <row r="85" spans="1:14">
      <c r="B85" s="95" t="s">
        <v>1057</v>
      </c>
      <c r="C85" s="96"/>
      <c r="D85" s="96"/>
      <c r="E85" s="96"/>
      <c r="F85" s="96"/>
      <c r="G85" s="96"/>
      <c r="H85" s="96"/>
      <c r="I85" s="93"/>
      <c r="J85" s="94"/>
      <c r="K85" s="313">
        <v>0.05</v>
      </c>
      <c r="L85" s="849">
        <f>N79*K85</f>
        <v>640.1883357142857</v>
      </c>
      <c r="M85" s="850"/>
      <c r="N85" s="57"/>
    </row>
    <row r="86" spans="1:14" ht="15.75" thickBot="1">
      <c r="B86" s="97" t="s">
        <v>1058</v>
      </c>
      <c r="C86" s="98"/>
      <c r="D86" s="98"/>
      <c r="E86" s="98"/>
      <c r="F86" s="98"/>
      <c r="G86" s="98"/>
      <c r="H86" s="98"/>
      <c r="I86" s="99"/>
      <c r="J86" s="100"/>
      <c r="K86" s="314">
        <v>0.05</v>
      </c>
      <c r="L86" s="851">
        <f>N79*K86</f>
        <v>640.1883357142857</v>
      </c>
      <c r="M86" s="852"/>
      <c r="N86" s="57"/>
    </row>
    <row r="87" spans="1:14" ht="15.75" thickBot="1">
      <c r="B87" s="815" t="s">
        <v>1037</v>
      </c>
      <c r="C87" s="816"/>
      <c r="D87" s="816"/>
      <c r="E87" s="816"/>
      <c r="F87" s="816"/>
      <c r="G87" s="816"/>
      <c r="H87" s="816"/>
      <c r="I87" s="816"/>
      <c r="J87" s="816"/>
      <c r="K87" s="816"/>
      <c r="L87" s="816"/>
      <c r="M87" s="817"/>
      <c r="N87" s="58">
        <f>L84+L85+L86</f>
        <v>3841.130014285714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16644.896728571428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7.75" customHeight="1" thickBot="1">
      <c r="B29" s="77" t="s">
        <v>1027</v>
      </c>
      <c r="C29" s="824" t="s">
        <v>1028</v>
      </c>
      <c r="D29" s="825"/>
      <c r="E29" s="825"/>
      <c r="F29" s="825"/>
      <c r="G29" s="825"/>
      <c r="H29" s="825"/>
      <c r="I29" s="825"/>
      <c r="J29" s="78"/>
      <c r="K29" s="351" t="s">
        <v>2321</v>
      </c>
      <c r="L29" s="826" t="s">
        <v>1029</v>
      </c>
      <c r="M29" s="827"/>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796" t="s">
        <v>1028</v>
      </c>
      <c r="C34" s="797"/>
      <c r="D34" s="797"/>
      <c r="E34" s="797"/>
      <c r="F34" s="797"/>
      <c r="G34" s="797"/>
      <c r="H34" s="798"/>
      <c r="I34" s="799" t="s">
        <v>1032</v>
      </c>
      <c r="J34" s="800"/>
      <c r="K34" s="75" t="s">
        <v>1033</v>
      </c>
      <c r="L34" s="801" t="s">
        <v>1034</v>
      </c>
      <c r="M34" s="798"/>
      <c r="N34" s="76" t="s">
        <v>1035</v>
      </c>
    </row>
    <row r="35" spans="1:14">
      <c r="A35" s="119" t="s">
        <v>263</v>
      </c>
      <c r="B35" s="828" t="str">
        <f>VLOOKUP(A35,EQUIPOS!A6:D154,3,FALSE)</f>
        <v xml:space="preserve">Motobomba 4 pulgadas
</v>
      </c>
      <c r="C35" s="829"/>
      <c r="D35" s="829"/>
      <c r="E35" s="829"/>
      <c r="F35" s="829"/>
      <c r="G35" s="829"/>
      <c r="H35" s="830"/>
      <c r="I35" s="276"/>
      <c r="J35" s="277"/>
      <c r="K35" s="278">
        <f>VLOOKUP(A35,EQUIPOS!A6:D163,4,FALSE)</f>
        <v>7313</v>
      </c>
      <c r="L35" s="279"/>
      <c r="M35" s="345">
        <v>21</v>
      </c>
      <c r="N35" s="281">
        <f>K35/M35</f>
        <v>348.23809523809524</v>
      </c>
    </row>
    <row r="36" spans="1:14">
      <c r="A36" s="119" t="s">
        <v>129</v>
      </c>
      <c r="B36" s="828" t="str">
        <f>VLOOKUP(A36,EQUIPOS!A7:D154,3,FALSE)</f>
        <v xml:space="preserve">Buldozer, Potencia al volante de 140 HP, motor de 2200 RPM, longitud de hoja 4,80m. </v>
      </c>
      <c r="C36" s="829"/>
      <c r="D36" s="829"/>
      <c r="E36" s="829"/>
      <c r="F36" s="829"/>
      <c r="G36" s="829"/>
      <c r="H36" s="830"/>
      <c r="I36" s="430"/>
      <c r="J36" s="431"/>
      <c r="K36" s="278">
        <f>VLOOKUP(A36,EQUIPOS!A7:D164,4,FALSE)</f>
        <v>132500</v>
      </c>
      <c r="L36" s="344"/>
      <c r="M36" s="345">
        <v>100</v>
      </c>
      <c r="N36" s="281">
        <f>K36/M36</f>
        <v>1325</v>
      </c>
    </row>
    <row r="37" spans="1:14">
      <c r="A37" s="119" t="s">
        <v>312</v>
      </c>
      <c r="B37" s="828" t="str">
        <f>VLOOKUP(A37,EQUIPOS!A8:D154,3,FALSE)</f>
        <v>Retroexcavadora sobre oruga, potencia 138 HP, balde de 1,5 m3.</v>
      </c>
      <c r="C37" s="829"/>
      <c r="D37" s="829"/>
      <c r="E37" s="829"/>
      <c r="F37" s="829"/>
      <c r="G37" s="829"/>
      <c r="H37" s="830"/>
      <c r="I37" s="337"/>
      <c r="J37" s="339"/>
      <c r="K37" s="278">
        <f>VLOOKUP(A37,EQUIPOS!A8:D165,4,FALSE)</f>
        <v>135000</v>
      </c>
      <c r="L37" s="432"/>
      <c r="M37" s="433">
        <v>21</v>
      </c>
      <c r="N37" s="281">
        <f>K37/M37</f>
        <v>6428.5714285714284</v>
      </c>
    </row>
    <row r="38" spans="1:14">
      <c r="B38" s="828"/>
      <c r="C38" s="829"/>
      <c r="D38" s="829"/>
      <c r="E38" s="829"/>
      <c r="F38" s="829"/>
      <c r="G38" s="829"/>
      <c r="H38" s="830"/>
      <c r="I38" s="42"/>
      <c r="J38" s="43"/>
      <c r="K38" s="278"/>
      <c r="L38" s="285"/>
      <c r="M38" s="345"/>
      <c r="N38" s="281"/>
    </row>
    <row r="39" spans="1:14">
      <c r="B39" s="329"/>
      <c r="C39" s="330"/>
      <c r="D39" s="330"/>
      <c r="E39" s="330"/>
      <c r="F39" s="332"/>
      <c r="G39" s="332"/>
      <c r="H39" s="131"/>
      <c r="I39" s="42"/>
      <c r="J39" s="43"/>
      <c r="K39" s="278"/>
      <c r="L39" s="285"/>
      <c r="M39" s="286"/>
      <c r="N39" s="282"/>
    </row>
    <row r="40" spans="1:14">
      <c r="B40" s="835" t="s">
        <v>1036</v>
      </c>
      <c r="C40" s="836"/>
      <c r="D40" s="836"/>
      <c r="E40" s="44"/>
      <c r="F40" s="45"/>
      <c r="G40" s="45"/>
      <c r="H40" s="46"/>
      <c r="I40" s="42"/>
      <c r="J40" s="43"/>
      <c r="K40" s="288"/>
      <c r="L40" s="285"/>
      <c r="M40" s="410">
        <v>0.01</v>
      </c>
      <c r="N40" s="353">
        <f>N76*M40</f>
        <v>12.158809523809524</v>
      </c>
    </row>
    <row r="41" spans="1:14" ht="15.75" thickBot="1">
      <c r="B41" s="828"/>
      <c r="C41" s="829"/>
      <c r="D41" s="829"/>
      <c r="E41" s="829"/>
      <c r="F41" s="829"/>
      <c r="G41" s="829"/>
      <c r="H41" s="830"/>
      <c r="I41" s="837"/>
      <c r="J41" s="838"/>
      <c r="K41" s="47"/>
      <c r="L41" s="839"/>
      <c r="M41" s="840"/>
      <c r="N41" s="111"/>
    </row>
    <row r="42" spans="1:14" ht="15.75" thickBot="1">
      <c r="B42" s="815" t="s">
        <v>1037</v>
      </c>
      <c r="C42" s="816"/>
      <c r="D42" s="816"/>
      <c r="E42" s="816"/>
      <c r="F42" s="816"/>
      <c r="G42" s="816"/>
      <c r="H42" s="816"/>
      <c r="I42" s="816"/>
      <c r="J42" s="816"/>
      <c r="K42" s="816"/>
      <c r="L42" s="816"/>
      <c r="M42" s="817"/>
      <c r="N42" s="403">
        <f>SUM(N35:N41)</f>
        <v>8113.9683333333332</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4441</v>
      </c>
      <c r="N47" s="281">
        <f>K47*M47</f>
        <v>5773.3</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5" t="s">
        <v>1037</v>
      </c>
      <c r="C54" s="816"/>
      <c r="D54" s="816"/>
      <c r="E54" s="816"/>
      <c r="F54" s="816"/>
      <c r="G54" s="816"/>
      <c r="H54" s="816"/>
      <c r="I54" s="816"/>
      <c r="J54" s="816"/>
      <c r="K54" s="816"/>
      <c r="L54" s="816"/>
      <c r="M54" s="817"/>
      <c r="N54" s="403">
        <f>SUM(N47:N53)</f>
        <v>5773.3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19">
        <f>VLOOKUP(A59,TRANSPORTE!A5:D117,4,FALSE)</f>
        <v>855</v>
      </c>
      <c r="M59" s="820"/>
      <c r="N59" s="296">
        <f>K59*L59</f>
        <v>1111.5</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1111.5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53"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168</v>
      </c>
      <c r="N70" s="404">
        <f>K70/M70</f>
        <v>607.94047619047615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168</v>
      </c>
      <c r="N71" s="404">
        <f>K71/M71</f>
        <v>607.94047619047615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1215.8809523809523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16214.649285714286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3242.9298571428571</v>
      </c>
      <c r="M83" s="850"/>
      <c r="N83" s="57"/>
    </row>
    <row r="84" spans="1:14">
      <c r="B84" s="95" t="s">
        <v>1057</v>
      </c>
      <c r="C84" s="96"/>
      <c r="D84" s="96"/>
      <c r="E84" s="96"/>
      <c r="F84" s="96"/>
      <c r="G84" s="96"/>
      <c r="H84" s="96"/>
      <c r="I84" s="93"/>
      <c r="J84" s="94"/>
      <c r="K84" s="313">
        <v>0.05</v>
      </c>
      <c r="L84" s="849">
        <f>N78*K84</f>
        <v>810.73246428571429</v>
      </c>
      <c r="M84" s="850"/>
      <c r="N84" s="57"/>
    </row>
    <row r="85" spans="1:14" ht="15.75" thickBot="1">
      <c r="B85" s="97" t="s">
        <v>1058</v>
      </c>
      <c r="C85" s="98"/>
      <c r="D85" s="98"/>
      <c r="E85" s="98"/>
      <c r="F85" s="98"/>
      <c r="G85" s="98"/>
      <c r="H85" s="98"/>
      <c r="I85" s="99"/>
      <c r="J85" s="100"/>
      <c r="K85" s="314">
        <v>0.05</v>
      </c>
      <c r="L85" s="851">
        <f>N78*K85</f>
        <v>810.73246428571429</v>
      </c>
      <c r="M85" s="852"/>
      <c r="N85" s="57"/>
    </row>
    <row r="86" spans="1:14" ht="15.75" thickBot="1">
      <c r="B86" s="815" t="s">
        <v>1037</v>
      </c>
      <c r="C86" s="816"/>
      <c r="D86" s="816"/>
      <c r="E86" s="816"/>
      <c r="F86" s="816"/>
      <c r="G86" s="816"/>
      <c r="H86" s="816"/>
      <c r="I86" s="816"/>
      <c r="J86" s="816"/>
      <c r="K86" s="816"/>
      <c r="L86" s="816"/>
      <c r="M86" s="817"/>
      <c r="N86" s="58">
        <f>L83+L84+L85</f>
        <v>4864.3947857142857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21079.044071428572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10743</v>
      </c>
      <c r="L36" s="279"/>
      <c r="M36" s="345">
        <v>2.5</v>
      </c>
      <c r="N36" s="281">
        <f>K36/M36</f>
        <v>4297.2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383.00250000000005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4680.2024999999994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23208</v>
      </c>
      <c r="N48" s="281">
        <f>K48*M48</f>
        <v>30170.400000000001</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12</v>
      </c>
      <c r="N49" s="281">
        <f>K49*M49</f>
        <v>360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30530.400000000001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855</v>
      </c>
      <c r="M60" s="820"/>
      <c r="N60" s="296">
        <f>K60*L60</f>
        <v>1111.5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1111.5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7660.05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43982.152500000004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8796.4305000000004</v>
      </c>
      <c r="M84" s="850"/>
      <c r="N84" s="57"/>
    </row>
    <row r="85" spans="1:14">
      <c r="B85" s="95" t="s">
        <v>1057</v>
      </c>
      <c r="C85" s="96"/>
      <c r="D85" s="96"/>
      <c r="E85" s="96"/>
      <c r="F85" s="96"/>
      <c r="G85" s="96"/>
      <c r="H85" s="96"/>
      <c r="I85" s="93"/>
      <c r="J85" s="94"/>
      <c r="K85" s="313">
        <v>0.05</v>
      </c>
      <c r="L85" s="849">
        <f>N79*K85</f>
        <v>2199.1076250000001</v>
      </c>
      <c r="M85" s="850"/>
      <c r="N85" s="57"/>
    </row>
    <row r="86" spans="1:14" ht="15.75" thickBot="1">
      <c r="B86" s="97" t="s">
        <v>1058</v>
      </c>
      <c r="C86" s="98"/>
      <c r="D86" s="98"/>
      <c r="E86" s="98"/>
      <c r="F86" s="98"/>
      <c r="G86" s="98"/>
      <c r="H86" s="98"/>
      <c r="I86" s="99"/>
      <c r="J86" s="100"/>
      <c r="K86" s="314">
        <v>0.05</v>
      </c>
      <c r="L86" s="851">
        <f>N79*K86</f>
        <v>2199.1076250000001</v>
      </c>
      <c r="M86" s="852"/>
      <c r="N86" s="57"/>
    </row>
    <row r="87" spans="1:14" ht="15.75" thickBot="1">
      <c r="B87" s="815" t="s">
        <v>1037</v>
      </c>
      <c r="C87" s="816"/>
      <c r="D87" s="816"/>
      <c r="E87" s="816"/>
      <c r="F87" s="816"/>
      <c r="G87" s="816"/>
      <c r="H87" s="816"/>
      <c r="I87" s="816"/>
      <c r="J87" s="816"/>
      <c r="K87" s="816"/>
      <c r="L87" s="816"/>
      <c r="M87" s="817"/>
      <c r="N87" s="58">
        <f>L84+L85+L86</f>
        <v>13194.645750000001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57176.798250000007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10743</v>
      </c>
      <c r="L36" s="279"/>
      <c r="M36" s="345">
        <v>2.5</v>
      </c>
      <c r="N36" s="281">
        <f>K36/M36</f>
        <v>4297.2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383.00250000000005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4680.2024999999994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47444</v>
      </c>
      <c r="N48" s="281">
        <f>K48*M48</f>
        <v>61677.200000000004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12</v>
      </c>
      <c r="N49" s="281">
        <f>K49*M49</f>
        <v>360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62037.200000000004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855</v>
      </c>
      <c r="M60" s="820"/>
      <c r="N60" s="296">
        <f>K60*L60</f>
        <v>1111.5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51"/>
    </row>
    <row r="66" spans="1:15" ht="15.75" thickBot="1">
      <c r="B66" s="821" t="s">
        <v>1037</v>
      </c>
      <c r="C66" s="822"/>
      <c r="D66" s="822"/>
      <c r="E66" s="822"/>
      <c r="F66" s="822"/>
      <c r="G66" s="822"/>
      <c r="H66" s="822"/>
      <c r="I66" s="822"/>
      <c r="J66" s="822"/>
      <c r="K66" s="822"/>
      <c r="L66" s="822"/>
      <c r="M66" s="823"/>
      <c r="N66" s="110">
        <f>N60+N61+N62+N63+N64</f>
        <v>1111.5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7660.05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75488.952499999999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15097.790500000001</v>
      </c>
      <c r="M84" s="850"/>
      <c r="N84" s="57"/>
    </row>
    <row r="85" spans="1:14">
      <c r="B85" s="95" t="s">
        <v>1057</v>
      </c>
      <c r="C85" s="96"/>
      <c r="D85" s="96"/>
      <c r="E85" s="96"/>
      <c r="F85" s="96"/>
      <c r="G85" s="96"/>
      <c r="H85" s="96"/>
      <c r="I85" s="93"/>
      <c r="J85" s="94"/>
      <c r="K85" s="313">
        <v>0.05</v>
      </c>
      <c r="L85" s="849">
        <f>N79*K85</f>
        <v>3774.4476250000002</v>
      </c>
      <c r="M85" s="850"/>
      <c r="N85" s="57"/>
    </row>
    <row r="86" spans="1:14" ht="15.75" thickBot="1">
      <c r="B86" s="97" t="s">
        <v>1058</v>
      </c>
      <c r="C86" s="98"/>
      <c r="D86" s="98"/>
      <c r="E86" s="98"/>
      <c r="F86" s="98"/>
      <c r="G86" s="98"/>
      <c r="H86" s="98"/>
      <c r="I86" s="99"/>
      <c r="J86" s="100"/>
      <c r="K86" s="314">
        <v>0.05</v>
      </c>
      <c r="L86" s="851">
        <f>N79*K86</f>
        <v>3774.4476250000002</v>
      </c>
      <c r="M86" s="852"/>
      <c r="N86" s="57"/>
    </row>
    <row r="87" spans="1:14" ht="15.75" thickBot="1">
      <c r="B87" s="815" t="s">
        <v>1037</v>
      </c>
      <c r="C87" s="816"/>
      <c r="D87" s="816"/>
      <c r="E87" s="816"/>
      <c r="F87" s="816"/>
      <c r="G87" s="816"/>
      <c r="H87" s="816"/>
      <c r="I87" s="816"/>
      <c r="J87" s="816"/>
      <c r="K87" s="816"/>
      <c r="L87" s="816"/>
      <c r="M87" s="817"/>
      <c r="N87" s="58">
        <f>L84+L85+L86</f>
        <v>22646.685750000001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98135.638250000004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10743</v>
      </c>
      <c r="L36" s="279"/>
      <c r="M36" s="345">
        <v>2.5</v>
      </c>
      <c r="N36" s="281">
        <f>K36/M36</f>
        <v>4297.2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383.00250000000005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4680.2024999999994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82610</v>
      </c>
      <c r="N48" s="281">
        <f>K48*M48</f>
        <v>107393</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12</v>
      </c>
      <c r="N49" s="281">
        <f>K49*M49</f>
        <v>360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107753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855</v>
      </c>
      <c r="M60" s="820"/>
      <c r="N60" s="296">
        <f>K60*L60</f>
        <v>1111.5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1111.5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7660.05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121204.7525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24240.950500000003</v>
      </c>
      <c r="M84" s="850"/>
      <c r="N84" s="57"/>
    </row>
    <row r="85" spans="1:14">
      <c r="B85" s="95" t="s">
        <v>1057</v>
      </c>
      <c r="C85" s="96"/>
      <c r="D85" s="96"/>
      <c r="E85" s="96"/>
      <c r="F85" s="96"/>
      <c r="G85" s="96"/>
      <c r="H85" s="96"/>
      <c r="I85" s="93"/>
      <c r="J85" s="94"/>
      <c r="K85" s="313">
        <v>0.05</v>
      </c>
      <c r="L85" s="849">
        <f>N79*K85</f>
        <v>6060.2376250000007</v>
      </c>
      <c r="M85" s="850"/>
      <c r="N85" s="57"/>
    </row>
    <row r="86" spans="1:14" ht="15.75" thickBot="1">
      <c r="B86" s="97" t="s">
        <v>1058</v>
      </c>
      <c r="C86" s="98"/>
      <c r="D86" s="98"/>
      <c r="E86" s="98"/>
      <c r="F86" s="98"/>
      <c r="G86" s="98"/>
      <c r="H86" s="98"/>
      <c r="I86" s="99"/>
      <c r="J86" s="100"/>
      <c r="K86" s="314">
        <v>0.05</v>
      </c>
      <c r="L86" s="851">
        <f>N79*K86</f>
        <v>6060.2376250000007</v>
      </c>
      <c r="M86" s="852"/>
      <c r="N86" s="57"/>
    </row>
    <row r="87" spans="1:14" ht="15.75" thickBot="1">
      <c r="B87" s="815" t="s">
        <v>1037</v>
      </c>
      <c r="C87" s="816"/>
      <c r="D87" s="816"/>
      <c r="E87" s="816"/>
      <c r="F87" s="816"/>
      <c r="G87" s="816"/>
      <c r="H87" s="816"/>
      <c r="I87" s="816"/>
      <c r="J87" s="816"/>
      <c r="K87" s="816"/>
      <c r="L87" s="816"/>
      <c r="M87" s="817"/>
      <c r="N87" s="58">
        <f>L84+L85+L86</f>
        <v>36361.425750000002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157566.17825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10743</v>
      </c>
      <c r="L36" s="279"/>
      <c r="M36" s="345">
        <v>2.5</v>
      </c>
      <c r="N36" s="281">
        <f>K36/M36</f>
        <v>4297.2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383.00250000000005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4680.2024999999994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185019</v>
      </c>
      <c r="N48" s="281">
        <f>K48*M48</f>
        <v>240524.7</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12</v>
      </c>
      <c r="N49" s="281">
        <f>K49*M49</f>
        <v>360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240884.7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855</v>
      </c>
      <c r="M60" s="820"/>
      <c r="N60" s="296">
        <f>K60*L60</f>
        <v>1111.5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1111.5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7660.05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254336.45250000001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50867.290500000003</v>
      </c>
      <c r="M84" s="850"/>
      <c r="N84" s="57"/>
    </row>
    <row r="85" spans="1:14">
      <c r="B85" s="95" t="s">
        <v>1057</v>
      </c>
      <c r="C85" s="96"/>
      <c r="D85" s="96"/>
      <c r="E85" s="96"/>
      <c r="F85" s="96"/>
      <c r="G85" s="96"/>
      <c r="H85" s="96"/>
      <c r="I85" s="93"/>
      <c r="J85" s="94"/>
      <c r="K85" s="313">
        <v>0.05</v>
      </c>
      <c r="L85" s="849">
        <f>N79*K85</f>
        <v>12716.822625000001</v>
      </c>
      <c r="M85" s="850"/>
      <c r="N85" s="57"/>
    </row>
    <row r="86" spans="1:14" ht="15.75" thickBot="1">
      <c r="B86" s="97" t="s">
        <v>1058</v>
      </c>
      <c r="C86" s="98"/>
      <c r="D86" s="98"/>
      <c r="E86" s="98"/>
      <c r="F86" s="98"/>
      <c r="G86" s="98"/>
      <c r="H86" s="98"/>
      <c r="I86" s="99"/>
      <c r="J86" s="100"/>
      <c r="K86" s="314">
        <v>0.05</v>
      </c>
      <c r="L86" s="851">
        <f>N79*K86</f>
        <v>12716.822625000001</v>
      </c>
      <c r="M86" s="852"/>
      <c r="N86" s="57"/>
    </row>
    <row r="87" spans="1:14" ht="15.75" thickBot="1">
      <c r="B87" s="815" t="s">
        <v>1037</v>
      </c>
      <c r="C87" s="816"/>
      <c r="D87" s="816"/>
      <c r="E87" s="816"/>
      <c r="F87" s="816"/>
      <c r="G87" s="816"/>
      <c r="H87" s="816"/>
      <c r="I87" s="816"/>
      <c r="J87" s="816"/>
      <c r="K87" s="816"/>
      <c r="L87" s="816"/>
      <c r="M87" s="817"/>
      <c r="N87" s="58">
        <f>L84+L85+L86</f>
        <v>76300.935750000004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330637.38825000002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c r="B36" s="828"/>
      <c r="C36" s="829"/>
      <c r="D36" s="829"/>
      <c r="E36" s="829"/>
      <c r="F36" s="829"/>
      <c r="G36" s="829"/>
      <c r="H36" s="830"/>
      <c r="I36" s="276"/>
      <c r="J36" s="277"/>
      <c r="K36" s="278"/>
      <c r="L36" s="279"/>
      <c r="M36" s="345"/>
      <c r="N36" s="281"/>
      <c r="P36" s="112"/>
    </row>
    <row r="37" spans="1:16">
      <c r="A37" s="119"/>
      <c r="B37" s="828"/>
      <c r="C37" s="829"/>
      <c r="D37" s="829"/>
      <c r="E37" s="829"/>
      <c r="F37" s="829"/>
      <c r="G37" s="829"/>
      <c r="H37" s="830"/>
      <c r="I37" s="430"/>
      <c r="J37" s="431"/>
      <c r="K37" s="278"/>
      <c r="L37" s="344"/>
      <c r="M37" s="345"/>
      <c r="N37" s="281"/>
      <c r="P37" s="109"/>
    </row>
    <row r="38" spans="1:16">
      <c r="A38" s="119"/>
      <c r="B38" s="828"/>
      <c r="C38" s="829"/>
      <c r="D38" s="829"/>
      <c r="E38" s="829"/>
      <c r="F38" s="829"/>
      <c r="G38" s="829"/>
      <c r="H38" s="830"/>
      <c r="I38" s="337"/>
      <c r="J38" s="339"/>
      <c r="K38" s="278"/>
      <c r="L38" s="432"/>
      <c r="M38" s="433"/>
      <c r="N38" s="281"/>
      <c r="P38" s="112"/>
    </row>
    <row r="39" spans="1:16">
      <c r="B39" s="828"/>
      <c r="C39" s="829"/>
      <c r="D39" s="829"/>
      <c r="E39" s="829"/>
      <c r="F39" s="829"/>
      <c r="G39" s="829"/>
      <c r="H39" s="83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5" t="s">
        <v>1036</v>
      </c>
      <c r="C41" s="836"/>
      <c r="D41" s="836"/>
      <c r="E41" s="44"/>
      <c r="F41" s="45"/>
      <c r="G41" s="45"/>
      <c r="H41" s="46"/>
      <c r="I41" s="42"/>
      <c r="J41" s="43"/>
      <c r="K41" s="288"/>
      <c r="L41" s="285"/>
      <c r="M41" s="410">
        <v>0.05</v>
      </c>
      <c r="N41" s="353">
        <f>N77*M41</f>
        <v>383.00250000000005</v>
      </c>
      <c r="P41" s="112"/>
    </row>
    <row r="42" spans="1:16" ht="15.75" thickBot="1">
      <c r="B42" s="828"/>
      <c r="C42" s="829"/>
      <c r="D42" s="829"/>
      <c r="E42" s="829"/>
      <c r="F42" s="829"/>
      <c r="G42" s="829"/>
      <c r="H42" s="830"/>
      <c r="I42" s="837"/>
      <c r="J42" s="838"/>
      <c r="K42" s="47"/>
      <c r="L42" s="839"/>
      <c r="M42" s="840"/>
      <c r="N42" s="111"/>
    </row>
    <row r="43" spans="1:16" ht="15.75" thickBot="1">
      <c r="B43" s="815" t="s">
        <v>1037</v>
      </c>
      <c r="C43" s="816"/>
      <c r="D43" s="816"/>
      <c r="E43" s="816"/>
      <c r="F43" s="816"/>
      <c r="G43" s="816"/>
      <c r="H43" s="816"/>
      <c r="I43" s="816"/>
      <c r="J43" s="816"/>
      <c r="K43" s="816"/>
      <c r="L43" s="816"/>
      <c r="M43" s="817"/>
      <c r="N43" s="403">
        <f>SUM(N36:N42)</f>
        <v>383.00250000000005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6" t="s">
        <v>1028</v>
      </c>
      <c r="C47" s="807"/>
      <c r="D47" s="807"/>
      <c r="E47" s="807"/>
      <c r="F47" s="807"/>
      <c r="G47" s="807"/>
      <c r="H47" s="807"/>
      <c r="I47" s="808"/>
      <c r="J47" s="324" t="s">
        <v>1029</v>
      </c>
      <c r="K47" s="91" t="s">
        <v>1030</v>
      </c>
      <c r="L47" s="809" t="s">
        <v>1039</v>
      </c>
      <c r="M47" s="808"/>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80000</v>
      </c>
      <c r="N48" s="281">
        <f>K48*M48</f>
        <v>104000</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104000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855</v>
      </c>
      <c r="M60" s="820"/>
      <c r="N60" s="296">
        <f>K60*L60</f>
        <v>1111.5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1111.5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7660.05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113154.55250000001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22630.910500000002</v>
      </c>
      <c r="M84" s="850"/>
      <c r="N84" s="57"/>
    </row>
    <row r="85" spans="1:14">
      <c r="B85" s="95" t="s">
        <v>1057</v>
      </c>
      <c r="C85" s="96"/>
      <c r="D85" s="96"/>
      <c r="E85" s="96"/>
      <c r="F85" s="96"/>
      <c r="G85" s="96"/>
      <c r="H85" s="96"/>
      <c r="I85" s="93"/>
      <c r="J85" s="94"/>
      <c r="K85" s="313">
        <v>0.05</v>
      </c>
      <c r="L85" s="849">
        <f>N79*K85</f>
        <v>5657.7276250000004</v>
      </c>
      <c r="M85" s="850"/>
      <c r="N85" s="57"/>
    </row>
    <row r="86" spans="1:14" ht="15.75" thickBot="1">
      <c r="B86" s="97" t="s">
        <v>1058</v>
      </c>
      <c r="C86" s="98"/>
      <c r="D86" s="98"/>
      <c r="E86" s="98"/>
      <c r="F86" s="98"/>
      <c r="G86" s="98"/>
      <c r="H86" s="98"/>
      <c r="I86" s="99"/>
      <c r="J86" s="100"/>
      <c r="K86" s="314">
        <v>0.05</v>
      </c>
      <c r="L86" s="851">
        <f>N79*K86</f>
        <v>5657.7276250000004</v>
      </c>
      <c r="M86" s="852"/>
      <c r="N86" s="57"/>
    </row>
    <row r="87" spans="1:14" ht="15.75" thickBot="1">
      <c r="B87" s="815" t="s">
        <v>1037</v>
      </c>
      <c r="C87" s="816"/>
      <c r="D87" s="816"/>
      <c r="E87" s="816"/>
      <c r="F87" s="816"/>
      <c r="G87" s="816"/>
      <c r="H87" s="816"/>
      <c r="I87" s="816"/>
      <c r="J87" s="816"/>
      <c r="K87" s="816"/>
      <c r="L87" s="816"/>
      <c r="M87" s="817"/>
      <c r="N87" s="58">
        <f>L84+L85+L86</f>
        <v>33946.365750000004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147100.91825000002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c r="B36" s="828"/>
      <c r="C36" s="829"/>
      <c r="D36" s="829"/>
      <c r="E36" s="829"/>
      <c r="F36" s="829"/>
      <c r="G36" s="829"/>
      <c r="H36" s="830"/>
      <c r="I36" s="276"/>
      <c r="J36" s="277"/>
      <c r="K36" s="278"/>
      <c r="L36" s="279"/>
      <c r="M36" s="345"/>
      <c r="N36" s="281"/>
      <c r="P36" s="112"/>
    </row>
    <row r="37" spans="1:16">
      <c r="A37" s="119"/>
      <c r="B37" s="828"/>
      <c r="C37" s="829"/>
      <c r="D37" s="829"/>
      <c r="E37" s="829"/>
      <c r="F37" s="829"/>
      <c r="G37" s="829"/>
      <c r="H37" s="830"/>
      <c r="I37" s="430"/>
      <c r="J37" s="431"/>
      <c r="K37" s="278"/>
      <c r="L37" s="344"/>
      <c r="M37" s="345"/>
      <c r="N37" s="281"/>
      <c r="P37" s="109"/>
    </row>
    <row r="38" spans="1:16">
      <c r="A38" s="119"/>
      <c r="B38" s="828"/>
      <c r="C38" s="829"/>
      <c r="D38" s="829"/>
      <c r="E38" s="829"/>
      <c r="F38" s="829"/>
      <c r="G38" s="829"/>
      <c r="H38" s="830"/>
      <c r="I38" s="337"/>
      <c r="J38" s="339"/>
      <c r="K38" s="278"/>
      <c r="L38" s="432"/>
      <c r="M38" s="433"/>
      <c r="N38" s="281"/>
      <c r="P38" s="112"/>
    </row>
    <row r="39" spans="1:16">
      <c r="B39" s="828"/>
      <c r="C39" s="829"/>
      <c r="D39" s="829"/>
      <c r="E39" s="829"/>
      <c r="F39" s="829"/>
      <c r="G39" s="829"/>
      <c r="H39" s="83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5" t="s">
        <v>1036</v>
      </c>
      <c r="C41" s="836"/>
      <c r="D41" s="836"/>
      <c r="E41" s="44"/>
      <c r="F41" s="45"/>
      <c r="G41" s="45"/>
      <c r="H41" s="46"/>
      <c r="I41" s="42"/>
      <c r="J41" s="43"/>
      <c r="K41" s="288"/>
      <c r="L41" s="285"/>
      <c r="M41" s="410">
        <v>0.05</v>
      </c>
      <c r="N41" s="353">
        <f>N77*M41</f>
        <v>383.00250000000005</v>
      </c>
      <c r="P41" s="112"/>
    </row>
    <row r="42" spans="1:16" ht="15.75" thickBot="1">
      <c r="B42" s="828"/>
      <c r="C42" s="829"/>
      <c r="D42" s="829"/>
      <c r="E42" s="829"/>
      <c r="F42" s="829"/>
      <c r="G42" s="829"/>
      <c r="H42" s="830"/>
      <c r="I42" s="837"/>
      <c r="J42" s="838"/>
      <c r="K42" s="47"/>
      <c r="L42" s="839"/>
      <c r="M42" s="840"/>
      <c r="N42" s="111"/>
    </row>
    <row r="43" spans="1:16" ht="15.75" thickBot="1">
      <c r="B43" s="815" t="s">
        <v>1037</v>
      </c>
      <c r="C43" s="816"/>
      <c r="D43" s="816"/>
      <c r="E43" s="816"/>
      <c r="F43" s="816"/>
      <c r="G43" s="816"/>
      <c r="H43" s="816"/>
      <c r="I43" s="816"/>
      <c r="J43" s="816"/>
      <c r="K43" s="816"/>
      <c r="L43" s="816"/>
      <c r="M43" s="817"/>
      <c r="N43" s="403">
        <f>SUM(N36:N42)</f>
        <v>383.00250000000005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6" t="s">
        <v>1028</v>
      </c>
      <c r="C47" s="807"/>
      <c r="D47" s="807"/>
      <c r="E47" s="807"/>
      <c r="F47" s="807"/>
      <c r="G47" s="807"/>
      <c r="H47" s="807"/>
      <c r="I47" s="808"/>
      <c r="J47" s="324" t="s">
        <v>1029</v>
      </c>
      <c r="K47" s="91" t="s">
        <v>1030</v>
      </c>
      <c r="L47" s="809" t="s">
        <v>1039</v>
      </c>
      <c r="M47" s="808"/>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88182</v>
      </c>
      <c r="N48" s="281">
        <f>K48*M48</f>
        <v>114636.6</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114636.6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855</v>
      </c>
      <c r="M60" s="820"/>
      <c r="N60" s="296">
        <f>K60*L60</f>
        <v>1111.5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1111.5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20</v>
      </c>
      <c r="N71" s="404">
        <f>K71/M71</f>
        <v>7660.05</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7660.05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123791.15250000001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24758.230500000005</v>
      </c>
      <c r="M84" s="850"/>
      <c r="N84" s="57"/>
    </row>
    <row r="85" spans="1:14">
      <c r="B85" s="95" t="s">
        <v>1057</v>
      </c>
      <c r="C85" s="96"/>
      <c r="D85" s="96"/>
      <c r="E85" s="96"/>
      <c r="F85" s="96"/>
      <c r="G85" s="96"/>
      <c r="H85" s="96"/>
      <c r="I85" s="93"/>
      <c r="J85" s="94"/>
      <c r="K85" s="313">
        <v>0.05</v>
      </c>
      <c r="L85" s="849">
        <f>N79*K85</f>
        <v>6189.5576250000013</v>
      </c>
      <c r="M85" s="850"/>
      <c r="N85" s="57"/>
    </row>
    <row r="86" spans="1:14" ht="15.75" thickBot="1">
      <c r="B86" s="97" t="s">
        <v>1058</v>
      </c>
      <c r="C86" s="98"/>
      <c r="D86" s="98"/>
      <c r="E86" s="98"/>
      <c r="F86" s="98"/>
      <c r="G86" s="98"/>
      <c r="H86" s="98"/>
      <c r="I86" s="99"/>
      <c r="J86" s="100"/>
      <c r="K86" s="314">
        <v>0.05</v>
      </c>
      <c r="L86" s="851">
        <f>N79*K86</f>
        <v>6189.5576250000013</v>
      </c>
      <c r="M86" s="852"/>
      <c r="N86" s="57"/>
    </row>
    <row r="87" spans="1:14" ht="15.75" thickBot="1">
      <c r="B87" s="815" t="s">
        <v>1037</v>
      </c>
      <c r="C87" s="816"/>
      <c r="D87" s="816"/>
      <c r="E87" s="816"/>
      <c r="F87" s="816"/>
      <c r="G87" s="816"/>
      <c r="H87" s="816"/>
      <c r="I87" s="816"/>
      <c r="J87" s="816"/>
      <c r="K87" s="816"/>
      <c r="L87" s="816"/>
      <c r="M87" s="817"/>
      <c r="N87" s="58">
        <f>L84+L85+L86</f>
        <v>37137.345750000008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160928.49825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c r="B36" s="828"/>
      <c r="C36" s="829"/>
      <c r="D36" s="829"/>
      <c r="E36" s="829"/>
      <c r="F36" s="829"/>
      <c r="G36" s="829"/>
      <c r="H36" s="830"/>
      <c r="I36" s="276"/>
      <c r="J36" s="277"/>
      <c r="K36" s="278"/>
      <c r="L36" s="279"/>
      <c r="M36" s="345"/>
      <c r="N36" s="281"/>
      <c r="P36" s="112"/>
    </row>
    <row r="37" spans="1:16">
      <c r="A37" s="119"/>
      <c r="B37" s="828"/>
      <c r="C37" s="829"/>
      <c r="D37" s="829"/>
      <c r="E37" s="829"/>
      <c r="F37" s="829"/>
      <c r="G37" s="829"/>
      <c r="H37" s="830"/>
      <c r="I37" s="430"/>
      <c r="J37" s="431"/>
      <c r="K37" s="278"/>
      <c r="L37" s="344"/>
      <c r="M37" s="345"/>
      <c r="N37" s="281"/>
      <c r="P37" s="109"/>
    </row>
    <row r="38" spans="1:16">
      <c r="A38" s="119"/>
      <c r="B38" s="828"/>
      <c r="C38" s="829"/>
      <c r="D38" s="829"/>
      <c r="E38" s="829"/>
      <c r="F38" s="829"/>
      <c r="G38" s="829"/>
      <c r="H38" s="830"/>
      <c r="I38" s="337"/>
      <c r="J38" s="339"/>
      <c r="K38" s="278"/>
      <c r="L38" s="432"/>
      <c r="M38" s="433"/>
      <c r="N38" s="281"/>
      <c r="P38" s="112"/>
    </row>
    <row r="39" spans="1:16">
      <c r="B39" s="828"/>
      <c r="C39" s="829"/>
      <c r="D39" s="829"/>
      <c r="E39" s="829"/>
      <c r="F39" s="829"/>
      <c r="G39" s="829"/>
      <c r="H39" s="83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5" t="s">
        <v>1036</v>
      </c>
      <c r="C41" s="836"/>
      <c r="D41" s="836"/>
      <c r="E41" s="44"/>
      <c r="F41" s="45"/>
      <c r="G41" s="45"/>
      <c r="H41" s="46"/>
      <c r="I41" s="42"/>
      <c r="J41" s="43"/>
      <c r="K41" s="288"/>
      <c r="L41" s="285"/>
      <c r="M41" s="410">
        <v>0.05</v>
      </c>
      <c r="N41" s="353">
        <f>N77*M41</f>
        <v>255.33500000000001</v>
      </c>
      <c r="P41" s="112"/>
    </row>
    <row r="42" spans="1:16" ht="15.75" thickBot="1">
      <c r="B42" s="828"/>
      <c r="C42" s="829"/>
      <c r="D42" s="829"/>
      <c r="E42" s="829"/>
      <c r="F42" s="829"/>
      <c r="G42" s="829"/>
      <c r="H42" s="830"/>
      <c r="I42" s="837"/>
      <c r="J42" s="838"/>
      <c r="K42" s="47"/>
      <c r="L42" s="839"/>
      <c r="M42" s="840"/>
      <c r="N42" s="111"/>
    </row>
    <row r="43" spans="1:16" ht="15.75" thickBot="1">
      <c r="B43" s="815" t="s">
        <v>1037</v>
      </c>
      <c r="C43" s="816"/>
      <c r="D43" s="816"/>
      <c r="E43" s="816"/>
      <c r="F43" s="816"/>
      <c r="G43" s="816"/>
      <c r="H43" s="816"/>
      <c r="I43" s="816"/>
      <c r="J43" s="816"/>
      <c r="K43" s="816"/>
      <c r="L43" s="816"/>
      <c r="M43" s="817"/>
      <c r="N43" s="403">
        <f>SUM(N36:N42)</f>
        <v>255.33500000000001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6" t="s">
        <v>1028</v>
      </c>
      <c r="C47" s="807"/>
      <c r="D47" s="807"/>
      <c r="E47" s="807"/>
      <c r="F47" s="807"/>
      <c r="G47" s="807"/>
      <c r="H47" s="807"/>
      <c r="I47" s="808"/>
      <c r="J47" s="324" t="s">
        <v>1029</v>
      </c>
      <c r="K47" s="91" t="s">
        <v>1030</v>
      </c>
      <c r="L47" s="809" t="s">
        <v>1039</v>
      </c>
      <c r="M47" s="808"/>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73300</v>
      </c>
      <c r="N48" s="281">
        <f>K48*M48</f>
        <v>95290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95290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855</v>
      </c>
      <c r="M60" s="820"/>
      <c r="N60" s="296">
        <f>K60*L60</f>
        <v>1111.5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1111.5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5106.7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101763.535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20352.707000000002</v>
      </c>
      <c r="M84" s="850"/>
      <c r="N84" s="57"/>
    </row>
    <row r="85" spans="1:14">
      <c r="B85" s="95" t="s">
        <v>1057</v>
      </c>
      <c r="C85" s="96"/>
      <c r="D85" s="96"/>
      <c r="E85" s="96"/>
      <c r="F85" s="96"/>
      <c r="G85" s="96"/>
      <c r="H85" s="96"/>
      <c r="I85" s="93"/>
      <c r="J85" s="94"/>
      <c r="K85" s="313">
        <v>0.05</v>
      </c>
      <c r="L85" s="849">
        <f>N79*K85</f>
        <v>5088.1767500000005</v>
      </c>
      <c r="M85" s="850"/>
      <c r="N85" s="57"/>
    </row>
    <row r="86" spans="1:14" ht="15.75" thickBot="1">
      <c r="B86" s="97" t="s">
        <v>1058</v>
      </c>
      <c r="C86" s="98"/>
      <c r="D86" s="98"/>
      <c r="E86" s="98"/>
      <c r="F86" s="98"/>
      <c r="G86" s="98"/>
      <c r="H86" s="98"/>
      <c r="I86" s="99"/>
      <c r="J86" s="100"/>
      <c r="K86" s="314">
        <v>0.05</v>
      </c>
      <c r="L86" s="851">
        <f>N79*K86</f>
        <v>5088.1767500000005</v>
      </c>
      <c r="M86" s="852"/>
      <c r="N86" s="57"/>
    </row>
    <row r="87" spans="1:14" ht="15.75" thickBot="1">
      <c r="B87" s="815" t="s">
        <v>1037</v>
      </c>
      <c r="C87" s="816"/>
      <c r="D87" s="816"/>
      <c r="E87" s="816"/>
      <c r="F87" s="816"/>
      <c r="G87" s="816"/>
      <c r="H87" s="816"/>
      <c r="I87" s="816"/>
      <c r="J87" s="816"/>
      <c r="K87" s="816"/>
      <c r="L87" s="816"/>
      <c r="M87" s="817"/>
      <c r="N87" s="58">
        <f>L84+L85+L86</f>
        <v>30529.0605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132292.5955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228</v>
      </c>
      <c r="B36" s="828" t="str">
        <f>VLOOKUP(A36,EQUIPOS!A6:D154,3,FALSE)</f>
        <v xml:space="preserve">Formaleta metálica (concreto hidráulico)
</v>
      </c>
      <c r="C36" s="829"/>
      <c r="D36" s="829"/>
      <c r="E36" s="829"/>
      <c r="F36" s="829"/>
      <c r="G36" s="829"/>
      <c r="H36" s="830"/>
      <c r="I36" s="276"/>
      <c r="J36" s="277"/>
      <c r="K36" s="278">
        <f>VLOOKUP(A36,EQUIPOS!A6:D163,4,FALSE)</f>
        <v>2403</v>
      </c>
      <c r="L36" s="279"/>
      <c r="M36" s="280">
        <v>2</v>
      </c>
      <c r="N36" s="281">
        <f>K36/M36</f>
        <v>1201.5</v>
      </c>
    </row>
    <row r="37" spans="1:14">
      <c r="A37" s="119" t="s">
        <v>282</v>
      </c>
      <c r="B37" s="828" t="str">
        <f>VLOOKUP(A37,EQUIPOS!A7:D154,3,FALSE)</f>
        <v>Piloteadora potencia 250KW, RPM 1800, fuerza elevadora 200KN</v>
      </c>
      <c r="C37" s="829"/>
      <c r="D37" s="829"/>
      <c r="E37" s="829"/>
      <c r="F37" s="829"/>
      <c r="G37" s="829"/>
      <c r="H37" s="830"/>
      <c r="I37" s="430"/>
      <c r="J37" s="431"/>
      <c r="K37" s="278">
        <f>VLOOKUP(A37,EQUIPOS!A7:D164,4,FALSE)</f>
        <v>545978</v>
      </c>
      <c r="L37" s="344"/>
      <c r="M37" s="345">
        <v>4</v>
      </c>
      <c r="N37" s="281">
        <f>K37/M37</f>
        <v>136494.5</v>
      </c>
    </row>
    <row r="38" spans="1:14">
      <c r="A38" s="119" t="s">
        <v>363</v>
      </c>
      <c r="B38" s="828" t="str">
        <f>VLOOKUP(A38,EQUIPOS!A8:D154,3,FALSE)</f>
        <v>Vibrador de concreto, Motor de 3 hp a 18.000 rpm Mangueras de 4 mt</v>
      </c>
      <c r="C38" s="829"/>
      <c r="D38" s="829"/>
      <c r="E38" s="829"/>
      <c r="F38" s="829"/>
      <c r="G38" s="829"/>
      <c r="H38" s="830"/>
      <c r="I38" s="337"/>
      <c r="J38" s="339"/>
      <c r="K38" s="278">
        <f>VLOOKUP(A38,EQUIPOS!A8:D165,4,FALSE)</f>
        <v>5340</v>
      </c>
      <c r="L38" s="432"/>
      <c r="M38" s="433">
        <v>2</v>
      </c>
      <c r="N38" s="281">
        <f>K38/M38</f>
        <v>2670</v>
      </c>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0.1</v>
      </c>
      <c r="N40" s="353">
        <f>N76*M40</f>
        <v>1174.5410162776077</v>
      </c>
    </row>
    <row r="41" spans="1:14" ht="15.75" thickBot="1">
      <c r="B41" s="828"/>
      <c r="C41" s="829"/>
      <c r="D41" s="829"/>
      <c r="E41" s="829"/>
      <c r="F41" s="829"/>
      <c r="G41" s="829"/>
      <c r="H41" s="830"/>
      <c r="I41" s="837"/>
      <c r="J41" s="838"/>
      <c r="K41" s="47"/>
      <c r="L41" s="839"/>
      <c r="M41" s="840"/>
      <c r="N41" s="111"/>
    </row>
    <row r="42" spans="1:14" ht="15.75" thickBot="1">
      <c r="B42" s="815" t="s">
        <v>1037</v>
      </c>
      <c r="C42" s="816"/>
      <c r="D42" s="816"/>
      <c r="E42" s="816"/>
      <c r="F42" s="816"/>
      <c r="G42" s="816"/>
      <c r="H42" s="816"/>
      <c r="I42" s="816"/>
      <c r="J42" s="816"/>
      <c r="K42" s="816"/>
      <c r="L42" s="816"/>
      <c r="M42" s="817"/>
      <c r="N42" s="403">
        <f>SUM(N36:N41)</f>
        <v>141540.5410162776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2698</v>
      </c>
      <c r="N47" s="281">
        <f>K47*M47</f>
        <v>32039.344182076289</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11944</v>
      </c>
      <c r="N48" s="281">
        <f>K48*M48</f>
        <v>5972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4563</v>
      </c>
      <c r="N49" s="281">
        <f>K49*M49</f>
        <v>2281.5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414368</v>
      </c>
      <c r="N50" s="281">
        <f>K50*M50</f>
        <v>54674.569516673211</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5" t="s">
        <v>1037</v>
      </c>
      <c r="C54" s="816"/>
      <c r="D54" s="816"/>
      <c r="E54" s="816"/>
      <c r="F54" s="816"/>
      <c r="G54" s="816"/>
      <c r="H54" s="816"/>
      <c r="I54" s="816"/>
      <c r="J54" s="816"/>
      <c r="K54" s="816"/>
      <c r="L54" s="816"/>
      <c r="M54" s="817"/>
      <c r="N54" s="403">
        <f>SUM(N47:N53)</f>
        <v>94967.4136987495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19">
        <f>VLOOKUP(A59,TRANSPORTE!A5:D117,4,FALSE)</f>
        <v>53</v>
      </c>
      <c r="M59" s="820"/>
      <c r="N59" s="296">
        <f>K59*L59</f>
        <v>2.6500000000000004</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2.6500000000000004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441">
        <v>32</v>
      </c>
      <c r="N71" s="404">
        <f>K71/M71</f>
        <v>6383.375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11745.410162776076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248256.01487780316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49651.202975560635</v>
      </c>
      <c r="M83" s="850"/>
      <c r="N83" s="57"/>
    </row>
    <row r="84" spans="1:14">
      <c r="B84" s="95" t="s">
        <v>1057</v>
      </c>
      <c r="C84" s="96"/>
      <c r="D84" s="96"/>
      <c r="E84" s="96"/>
      <c r="F84" s="96"/>
      <c r="G84" s="96"/>
      <c r="H84" s="96"/>
      <c r="I84" s="93"/>
      <c r="J84" s="94"/>
      <c r="K84" s="313">
        <v>0.05</v>
      </c>
      <c r="L84" s="849">
        <f>N78*K84</f>
        <v>12412.800743890159</v>
      </c>
      <c r="M84" s="850"/>
      <c r="N84" s="57"/>
    </row>
    <row r="85" spans="1:14" ht="15.75" thickBot="1">
      <c r="B85" s="97" t="s">
        <v>1058</v>
      </c>
      <c r="C85" s="98"/>
      <c r="D85" s="98"/>
      <c r="E85" s="98"/>
      <c r="F85" s="98"/>
      <c r="G85" s="98"/>
      <c r="H85" s="98"/>
      <c r="I85" s="99"/>
      <c r="J85" s="100"/>
      <c r="K85" s="314">
        <v>0.05</v>
      </c>
      <c r="L85" s="851">
        <f>N78*K85</f>
        <v>12412.800743890159</v>
      </c>
      <c r="M85" s="852"/>
      <c r="N85" s="57"/>
    </row>
    <row r="86" spans="1:14" ht="15.75" thickBot="1">
      <c r="B86" s="815" t="s">
        <v>1037</v>
      </c>
      <c r="C86" s="816"/>
      <c r="D86" s="816"/>
      <c r="E86" s="816"/>
      <c r="F86" s="816"/>
      <c r="G86" s="816"/>
      <c r="H86" s="816"/>
      <c r="I86" s="816"/>
      <c r="J86" s="816"/>
      <c r="K86" s="816"/>
      <c r="L86" s="816"/>
      <c r="M86" s="817"/>
      <c r="N86" s="58">
        <f>L83+L84+L85</f>
        <v>74476.804463340944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322732.81934114412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15" customHeight="1">
      <c r="B107" s="960" t="s">
        <v>2325</v>
      </c>
      <c r="C107" s="961"/>
      <c r="D107" s="961"/>
      <c r="E107" s="961"/>
      <c r="F107" s="961"/>
      <c r="G107" s="961"/>
      <c r="H107" s="961"/>
      <c r="I107" s="961"/>
      <c r="J107" s="961"/>
      <c r="K107" s="961"/>
      <c r="L107" s="961"/>
      <c r="M107" s="961"/>
      <c r="N107" s="962"/>
    </row>
    <row r="108" spans="2:14" ht="30.75" customHeight="1">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228</v>
      </c>
      <c r="B36" s="828" t="str">
        <f>VLOOKUP(A36,EQUIPOS!A6:D154,3,FALSE)</f>
        <v xml:space="preserve">Formaleta metálica (concreto hidráulico)
</v>
      </c>
      <c r="C36" s="829"/>
      <c r="D36" s="829"/>
      <c r="E36" s="829"/>
      <c r="F36" s="829"/>
      <c r="G36" s="829"/>
      <c r="H36" s="830"/>
      <c r="I36" s="276"/>
      <c r="J36" s="277"/>
      <c r="K36" s="278">
        <f>VLOOKUP(A36,EQUIPOS!A6:D163,4,FALSE)</f>
        <v>2403</v>
      </c>
      <c r="L36" s="279"/>
      <c r="M36" s="280">
        <v>2</v>
      </c>
      <c r="N36" s="281">
        <f>K36/M36</f>
        <v>1201.5</v>
      </c>
    </row>
    <row r="37" spans="1:14">
      <c r="A37" s="119" t="s">
        <v>282</v>
      </c>
      <c r="B37" s="828" t="str">
        <f>VLOOKUP(A37,EQUIPOS!A7:D154,3,FALSE)</f>
        <v>Piloteadora potencia 250KW, RPM 1800, fuerza elevadora 200KN</v>
      </c>
      <c r="C37" s="829"/>
      <c r="D37" s="829"/>
      <c r="E37" s="829"/>
      <c r="F37" s="829"/>
      <c r="G37" s="829"/>
      <c r="H37" s="830"/>
      <c r="I37" s="430"/>
      <c r="J37" s="431"/>
      <c r="K37" s="278">
        <f>VLOOKUP(A37,EQUIPOS!A7:D164,4,FALSE)</f>
        <v>545978</v>
      </c>
      <c r="L37" s="344"/>
      <c r="M37" s="345">
        <v>4</v>
      </c>
      <c r="N37" s="281">
        <f>K37/M37</f>
        <v>136494.5</v>
      </c>
    </row>
    <row r="38" spans="1:14">
      <c r="A38" s="119" t="s">
        <v>363</v>
      </c>
      <c r="B38" s="828" t="str">
        <f>VLOOKUP(A38,EQUIPOS!A8:D154,3,FALSE)</f>
        <v>Vibrador de concreto, Motor de 3 hp a 18.000 rpm Mangueras de 4 mt</v>
      </c>
      <c r="C38" s="829"/>
      <c r="D38" s="829"/>
      <c r="E38" s="829"/>
      <c r="F38" s="829"/>
      <c r="G38" s="829"/>
      <c r="H38" s="830"/>
      <c r="I38" s="337"/>
      <c r="J38" s="339"/>
      <c r="K38" s="278">
        <f>VLOOKUP(A38,EQUIPOS!A8:D165,4,FALSE)</f>
        <v>5340</v>
      </c>
      <c r="L38" s="432"/>
      <c r="M38" s="433">
        <v>2</v>
      </c>
      <c r="N38" s="281">
        <f>K38/M38</f>
        <v>2670</v>
      </c>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0.1</v>
      </c>
      <c r="N40" s="353">
        <f>N76*M40</f>
        <v>1174.5410162776077</v>
      </c>
    </row>
    <row r="41" spans="1:14" ht="15.75" thickBot="1">
      <c r="B41" s="828"/>
      <c r="C41" s="829"/>
      <c r="D41" s="829"/>
      <c r="E41" s="829"/>
      <c r="F41" s="829"/>
      <c r="G41" s="829"/>
      <c r="H41" s="830"/>
      <c r="I41" s="837"/>
      <c r="J41" s="838"/>
      <c r="K41" s="47"/>
      <c r="L41" s="839"/>
      <c r="M41" s="840"/>
      <c r="N41" s="111"/>
    </row>
    <row r="42" spans="1:14" ht="15.75" thickBot="1">
      <c r="B42" s="815" t="s">
        <v>1037</v>
      </c>
      <c r="C42" s="816"/>
      <c r="D42" s="816"/>
      <c r="E42" s="816"/>
      <c r="F42" s="816"/>
      <c r="G42" s="816"/>
      <c r="H42" s="816"/>
      <c r="I42" s="816"/>
      <c r="J42" s="816"/>
      <c r="K42" s="816"/>
      <c r="L42" s="816"/>
      <c r="M42" s="817"/>
      <c r="N42" s="403">
        <f>SUM(N36:N41)</f>
        <v>141540.5410162776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2698</v>
      </c>
      <c r="N47" s="281">
        <f>K47*M47</f>
        <v>32039.344182076289</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11944</v>
      </c>
      <c r="N48" s="281">
        <f>K48*M48</f>
        <v>5972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4563</v>
      </c>
      <c r="N49" s="281">
        <f>K49*M49</f>
        <v>2281.5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414368</v>
      </c>
      <c r="N50" s="281">
        <f>K50*M50</f>
        <v>54674.569516673211</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5" t="s">
        <v>1037</v>
      </c>
      <c r="C54" s="816"/>
      <c r="D54" s="816"/>
      <c r="E54" s="816"/>
      <c r="F54" s="816"/>
      <c r="G54" s="816"/>
      <c r="H54" s="816"/>
      <c r="I54" s="816"/>
      <c r="J54" s="816"/>
      <c r="K54" s="816"/>
      <c r="L54" s="816"/>
      <c r="M54" s="817"/>
      <c r="N54" s="403">
        <f>SUM(N47:N53)</f>
        <v>94967.4136987495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19">
        <f>VLOOKUP(A59,TRANSPORTE!A5:D117,4,FALSE)</f>
        <v>53</v>
      </c>
      <c r="M59" s="820"/>
      <c r="N59" s="296">
        <f>K59*L59</f>
        <v>2.6500000000000004</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2.6500000000000004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6">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110415.13513513515</v>
      </c>
      <c r="J71" s="302">
        <v>185</v>
      </c>
      <c r="K71" s="303">
        <f>VLOOKUP(A71,'MANO DE OBRA'!A8:D100,4,FALSE)</f>
        <v>204268</v>
      </c>
      <c r="L71" s="56"/>
      <c r="M71" s="441">
        <v>32</v>
      </c>
      <c r="N71" s="404">
        <f>K71/M71</f>
        <v>6383.375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11745.410162776076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248256.01487780316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49651.202975560635</v>
      </c>
      <c r="M83" s="850"/>
      <c r="N83" s="57"/>
    </row>
    <row r="84" spans="1:14">
      <c r="B84" s="95" t="s">
        <v>1057</v>
      </c>
      <c r="C84" s="96"/>
      <c r="D84" s="96"/>
      <c r="E84" s="96"/>
      <c r="F84" s="96"/>
      <c r="G84" s="96"/>
      <c r="H84" s="96"/>
      <c r="I84" s="93"/>
      <c r="J84" s="94"/>
      <c r="K84" s="313">
        <v>0.05</v>
      </c>
      <c r="L84" s="849">
        <f>N78*K84</f>
        <v>12412.800743890159</v>
      </c>
      <c r="M84" s="850"/>
      <c r="N84" s="57"/>
    </row>
    <row r="85" spans="1:14" ht="15.75" thickBot="1">
      <c r="B85" s="97" t="s">
        <v>1058</v>
      </c>
      <c r="C85" s="98"/>
      <c r="D85" s="98"/>
      <c r="E85" s="98"/>
      <c r="F85" s="98"/>
      <c r="G85" s="98"/>
      <c r="H85" s="98"/>
      <c r="I85" s="99"/>
      <c r="J85" s="100"/>
      <c r="K85" s="314">
        <v>0.05</v>
      </c>
      <c r="L85" s="851">
        <f>N78*K85</f>
        <v>12412.800743890159</v>
      </c>
      <c r="M85" s="852"/>
      <c r="N85" s="57"/>
    </row>
    <row r="86" spans="1:14" ht="15.75" thickBot="1">
      <c r="B86" s="815" t="s">
        <v>1037</v>
      </c>
      <c r="C86" s="816"/>
      <c r="D86" s="816"/>
      <c r="E86" s="816"/>
      <c r="F86" s="816"/>
      <c r="G86" s="816"/>
      <c r="H86" s="816"/>
      <c r="I86" s="816"/>
      <c r="J86" s="816"/>
      <c r="K86" s="816"/>
      <c r="L86" s="816"/>
      <c r="M86" s="817"/>
      <c r="N86" s="58">
        <f>L83+L84+L85</f>
        <v>74476.804463340944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322732.81934114412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243</v>
      </c>
      <c r="B36" s="828" t="str">
        <f>VLOOKUP(A36,EQUIPOS!A6:D154,3,FALSE)</f>
        <v>Grúa 10 ton</v>
      </c>
      <c r="C36" s="829"/>
      <c r="D36" s="829"/>
      <c r="E36" s="829"/>
      <c r="F36" s="829"/>
      <c r="G36" s="829"/>
      <c r="H36" s="830"/>
      <c r="I36" s="276"/>
      <c r="J36" s="277"/>
      <c r="K36" s="278">
        <f>VLOOKUP(A36,EQUIPOS!A6:D163,4,FALSE)</f>
        <v>190337</v>
      </c>
      <c r="L36" s="279"/>
      <c r="M36" s="280">
        <v>0.158</v>
      </c>
      <c r="N36" s="281">
        <f t="shared" ref="N36:N44" si="0">K36/M36</f>
        <v>1204664.5569620254</v>
      </c>
    </row>
    <row r="37" spans="1:14">
      <c r="A37" s="119" t="s">
        <v>121</v>
      </c>
      <c r="B37" s="828" t="str">
        <f>VLOOKUP(A37,EQUIPOS!A7:D154,3,FALSE)</f>
        <v>Bomba eléctrica para accionar la celda</v>
      </c>
      <c r="C37" s="829"/>
      <c r="D37" s="829"/>
      <c r="E37" s="829"/>
      <c r="F37" s="829"/>
      <c r="G37" s="829"/>
      <c r="H37" s="830"/>
      <c r="I37" s="430"/>
      <c r="J37" s="431"/>
      <c r="K37" s="278">
        <f>VLOOKUP(A37,EQUIPOS!A7:D164,4,FALSE)</f>
        <v>70096</v>
      </c>
      <c r="L37" s="344"/>
      <c r="M37" s="345">
        <v>0.158</v>
      </c>
      <c r="N37" s="281">
        <f t="shared" si="0"/>
        <v>443645.56962025317</v>
      </c>
    </row>
    <row r="38" spans="1:14">
      <c r="A38" s="119" t="s">
        <v>217</v>
      </c>
      <c r="B38" s="828" t="str">
        <f>VLOOKUP(A38,EQUIPOS!A8:D154,3,FALSE)</f>
        <v>Equipo de soldadura y de acetileno (incluye soldadura)</v>
      </c>
      <c r="C38" s="829"/>
      <c r="D38" s="829"/>
      <c r="E38" s="829"/>
      <c r="F38" s="829"/>
      <c r="G38" s="829"/>
      <c r="H38" s="830"/>
      <c r="I38" s="430"/>
      <c r="J38" s="431"/>
      <c r="K38" s="447">
        <f>VLOOKUP(A38,EQUIPOS!A8:D165,4,FALSE)</f>
        <v>19527</v>
      </c>
      <c r="L38" s="344"/>
      <c r="M38" s="345">
        <v>0.158</v>
      </c>
      <c r="N38" s="281">
        <f t="shared" si="0"/>
        <v>123588.60759493671</v>
      </c>
    </row>
    <row r="39" spans="1:14">
      <c r="A39" s="119" t="s">
        <v>255</v>
      </c>
      <c r="B39" s="828" t="str">
        <f>VLOOKUP(A39,EQUIPOS!A9:D154,3,FALSE)</f>
        <v>Manómetro cable de acero para bajar la celda</v>
      </c>
      <c r="C39" s="829"/>
      <c r="D39" s="829"/>
      <c r="E39" s="829"/>
      <c r="F39" s="829"/>
      <c r="G39" s="829"/>
      <c r="H39" s="830"/>
      <c r="I39" s="430"/>
      <c r="J39" s="431"/>
      <c r="K39" s="447">
        <f>VLOOKUP(A39,EQUIPOS!A9:D166,4,FALSE)</f>
        <v>1923485</v>
      </c>
      <c r="L39" s="344"/>
      <c r="M39" s="345">
        <v>0.158</v>
      </c>
      <c r="N39" s="281">
        <f t="shared" si="0"/>
        <v>12173955.696202531</v>
      </c>
    </row>
    <row r="40" spans="1:14">
      <c r="A40" s="119" t="s">
        <v>1732</v>
      </c>
      <c r="B40" s="828" t="str">
        <f>VLOOKUP(A40,EQUIPOS!A10:D154,3,FALSE)</f>
        <v xml:space="preserve">Retroexcavadora sobre llantas 
</v>
      </c>
      <c r="C40" s="829"/>
      <c r="D40" s="829"/>
      <c r="E40" s="829"/>
      <c r="F40" s="829"/>
      <c r="G40" s="829"/>
      <c r="H40" s="830"/>
      <c r="I40" s="430"/>
      <c r="J40" s="431"/>
      <c r="K40" s="447">
        <f>VLOOKUP(A40,EQUIPOS!A10:D167,4,FALSE)</f>
        <v>120000</v>
      </c>
      <c r="L40" s="344"/>
      <c r="M40" s="345">
        <v>0.158</v>
      </c>
      <c r="N40" s="281">
        <f t="shared" si="0"/>
        <v>759493.67088607594</v>
      </c>
    </row>
    <row r="41" spans="1:14">
      <c r="A41" s="119" t="s">
        <v>115</v>
      </c>
      <c r="B41" s="828" t="str">
        <f>VLOOKUP(A41,EQUIPOS!A6:D154,3,FALSE)</f>
        <v>Andamiaje para Aplicar la Carga (Equipos Sustituto de la Tara)</v>
      </c>
      <c r="C41" s="829"/>
      <c r="D41" s="829"/>
      <c r="E41" s="829"/>
      <c r="F41" s="829"/>
      <c r="G41" s="829"/>
      <c r="H41" s="830"/>
      <c r="I41" s="430"/>
      <c r="J41" s="431"/>
      <c r="K41" s="447">
        <f>VLOOKUP(A41,EQUIPOS!A6:D154,4,FALSE)</f>
        <v>30603</v>
      </c>
      <c r="L41" s="344"/>
      <c r="M41" s="345">
        <v>0.158</v>
      </c>
      <c r="N41" s="281">
        <f t="shared" si="0"/>
        <v>193689.87341772151</v>
      </c>
    </row>
    <row r="42" spans="1:14">
      <c r="A42" s="119" t="s">
        <v>224</v>
      </c>
      <c r="B42" s="828" t="str">
        <f>VLOOKUP(A42,EQUIPOS!A12:D156,3,FALSE)</f>
        <v>Equipo de Medición (Deformimetros Eléctricos, Mecánicos, Celdas de Carga,  Etc.)</v>
      </c>
      <c r="C42" s="829"/>
      <c r="D42" s="829"/>
      <c r="E42" s="829"/>
      <c r="F42" s="829"/>
      <c r="G42" s="829"/>
      <c r="H42" s="830"/>
      <c r="I42" s="337"/>
      <c r="J42" s="339"/>
      <c r="K42" s="447">
        <f>VLOOKUP(A42,EQUIPOS!A12:D169,4,FALSE)</f>
        <v>124548</v>
      </c>
      <c r="L42" s="432"/>
      <c r="M42" s="433">
        <v>0.158</v>
      </c>
      <c r="N42" s="281">
        <f t="shared" si="0"/>
        <v>788278.48101265822</v>
      </c>
    </row>
    <row r="43" spans="1:14">
      <c r="A43" t="s">
        <v>335</v>
      </c>
      <c r="B43" s="828" t="str">
        <f>VLOOKUP(A43,EQUIPOS!A13:D157,3,FALSE)</f>
        <v>Tara (Recebo, Agua, Etc.)</v>
      </c>
      <c r="C43" s="829"/>
      <c r="D43" s="829"/>
      <c r="E43" s="829"/>
      <c r="F43" s="829"/>
      <c r="G43" s="829"/>
      <c r="H43" s="830"/>
      <c r="I43" s="42"/>
      <c r="J43" s="43"/>
      <c r="K43" s="447">
        <f>VLOOKUP(A43,EQUIPOS!A13:D170,4,FALSE)</f>
        <v>203090</v>
      </c>
      <c r="L43" s="285"/>
      <c r="M43" s="286">
        <v>2.8000000000000001E-2</v>
      </c>
      <c r="N43" s="281">
        <f t="shared" si="0"/>
        <v>7253214.2857142854</v>
      </c>
    </row>
    <row r="44" spans="1:14">
      <c r="A44" t="s">
        <v>216</v>
      </c>
      <c r="B44" s="828" t="str">
        <f>VLOOKUP(A44,EQUIPOS!A14:D158,3,FALSE)</f>
        <v xml:space="preserve">Equipo de topografía Teodolito electrónico con abertura de anteojo de 42 mm. Aumento del anteojo: 30x.Distancia mínima de enfoque: 1.0 m. Precisión: 5´´. Compensador con rango de trabajo ±3´. </v>
      </c>
      <c r="C44" s="829"/>
      <c r="D44" s="829"/>
      <c r="E44" s="829"/>
      <c r="F44" s="829"/>
      <c r="G44" s="829"/>
      <c r="H44" s="830"/>
      <c r="I44" s="42"/>
      <c r="J44" s="43"/>
      <c r="K44" s="447">
        <f>VLOOKUP(A44,EQUIPOS!A14:D171,4,FALSE)</f>
        <v>3000</v>
      </c>
      <c r="L44" s="285"/>
      <c r="M44" s="286">
        <v>0.158</v>
      </c>
      <c r="N44" s="282">
        <f t="shared" si="0"/>
        <v>18987.3417721519</v>
      </c>
    </row>
    <row r="45" spans="1:14">
      <c r="B45" s="835" t="s">
        <v>1036</v>
      </c>
      <c r="C45" s="836"/>
      <c r="D45" s="836"/>
      <c r="E45" s="44"/>
      <c r="F45" s="45"/>
      <c r="G45" s="45"/>
      <c r="H45" s="46"/>
      <c r="I45" s="42"/>
      <c r="J45" s="43"/>
      <c r="K45" s="288"/>
      <c r="L45" s="285"/>
      <c r="M45" s="410">
        <v>0.02</v>
      </c>
      <c r="N45" s="353">
        <f>N81*M45</f>
        <v>18805.650793650795</v>
      </c>
    </row>
    <row r="46" spans="1:14" ht="15.75" thickBot="1">
      <c r="B46" s="828"/>
      <c r="C46" s="829"/>
      <c r="D46" s="829"/>
      <c r="E46" s="829"/>
      <c r="F46" s="829"/>
      <c r="G46" s="829"/>
      <c r="H46" s="830"/>
      <c r="I46" s="837"/>
      <c r="J46" s="838"/>
      <c r="K46" s="47"/>
      <c r="L46" s="839"/>
      <c r="M46" s="840"/>
      <c r="N46" s="111"/>
    </row>
    <row r="47" spans="1:14" ht="15.75" thickBot="1">
      <c r="B47" s="815" t="s">
        <v>1037</v>
      </c>
      <c r="C47" s="816"/>
      <c r="D47" s="816"/>
      <c r="E47" s="816"/>
      <c r="F47" s="816"/>
      <c r="G47" s="816"/>
      <c r="H47" s="816"/>
      <c r="I47" s="816"/>
      <c r="J47" s="816"/>
      <c r="K47" s="816"/>
      <c r="L47" s="816"/>
      <c r="M47" s="817"/>
      <c r="N47" s="403">
        <f>SUM(N36:N46)</f>
        <v>22978323.733976286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6" t="s">
        <v>1028</v>
      </c>
      <c r="C51" s="807"/>
      <c r="D51" s="807"/>
      <c r="E51" s="807"/>
      <c r="F51" s="807"/>
      <c r="G51" s="807"/>
      <c r="H51" s="807"/>
      <c r="I51" s="808"/>
      <c r="J51" s="324" t="s">
        <v>1029</v>
      </c>
      <c r="K51" s="91" t="s">
        <v>1030</v>
      </c>
      <c r="L51" s="809" t="s">
        <v>1039</v>
      </c>
      <c r="M51" s="808"/>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17315852</v>
      </c>
      <c r="N52" s="281">
        <f t="shared" ref="N52:N58" si="1">K52*M52</f>
        <v>17315852</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104899</v>
      </c>
      <c r="N53" s="281">
        <f t="shared" si="1"/>
        <v>3146970</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77751</v>
      </c>
      <c r="N54" s="281">
        <f t="shared" si="1"/>
        <v>4665060</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43125</v>
      </c>
      <c r="N55" s="281">
        <f t="shared" si="1"/>
        <v>517500</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2086701</v>
      </c>
      <c r="N56" s="281">
        <f t="shared" si="1"/>
        <v>4173402</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1239374</v>
      </c>
      <c r="N57" s="281">
        <f t="shared" si="1"/>
        <v>6196870</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23208</v>
      </c>
      <c r="N58" s="281">
        <f t="shared" si="1"/>
        <v>1624560</v>
      </c>
    </row>
    <row r="59" spans="1:14" ht="15.75" thickBot="1">
      <c r="B59" s="815" t="s">
        <v>1037</v>
      </c>
      <c r="C59" s="816"/>
      <c r="D59" s="816"/>
      <c r="E59" s="816"/>
      <c r="F59" s="816"/>
      <c r="G59" s="816"/>
      <c r="H59" s="816"/>
      <c r="I59" s="816"/>
      <c r="J59" s="816"/>
      <c r="K59" s="816"/>
      <c r="L59" s="816"/>
      <c r="M59" s="817"/>
      <c r="N59" s="403">
        <f>SUM(N52:N58)</f>
        <v>37640214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19">
        <f>VLOOKUP(A64,TRANSPORTE!A5:D117,4,FALSE)</f>
        <v>99872</v>
      </c>
      <c r="M64" s="820"/>
      <c r="N64" s="296">
        <f>K64*L64</f>
        <v>4993.6000000000004</v>
      </c>
    </row>
    <row r="65" spans="1:15">
      <c r="B65" s="52"/>
      <c r="C65" s="53"/>
      <c r="D65" s="53"/>
      <c r="E65" s="53"/>
      <c r="F65" s="53"/>
      <c r="G65" s="53"/>
      <c r="H65" s="320"/>
      <c r="I65" s="288"/>
      <c r="J65" s="295"/>
      <c r="K65" s="288"/>
      <c r="L65" s="819"/>
      <c r="M65" s="820"/>
      <c r="N65" s="296"/>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4993.6000000000004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68" t="s">
        <v>15</v>
      </c>
      <c r="B75" s="55" t="str">
        <f>VLOOKUP(A75,'MANO DE OBRA'!A8:D68,3,FALSE)</f>
        <v>Obrero (6)</v>
      </c>
      <c r="C75" s="53"/>
      <c r="D75" s="53"/>
      <c r="E75" s="53"/>
      <c r="F75" s="53"/>
      <c r="G75" s="53"/>
      <c r="H75" s="53"/>
      <c r="I75" s="301">
        <f>K75/J75*100</f>
        <v>165622.70270270272</v>
      </c>
      <c r="J75" s="302">
        <v>185</v>
      </c>
      <c r="K75" s="303">
        <f>VLOOKUP(A75,'MANO DE OBRA'!A8:D99,4,FALSE)</f>
        <v>306402</v>
      </c>
      <c r="L75" s="56"/>
      <c r="M75" s="443">
        <v>1.26</v>
      </c>
      <c r="N75" s="404">
        <f>K75/M75</f>
        <v>243176.19047619047</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1">
        <v>1.26</v>
      </c>
      <c r="N76" s="404">
        <f>K76/M76</f>
        <v>81058.730158730163</v>
      </c>
    </row>
    <row r="77" spans="1:15">
      <c r="A77" s="179" t="s">
        <v>64</v>
      </c>
      <c r="B77" s="55" t="str">
        <f>VLOOKUP(A77,'MANO DE OBRA'!A9:D70,3,FALSE)</f>
        <v>Ingeniero supervisor</v>
      </c>
      <c r="C77" s="53"/>
      <c r="D77" s="53"/>
      <c r="E77" s="53"/>
      <c r="F77" s="53"/>
      <c r="G77" s="53"/>
      <c r="H77" s="53"/>
      <c r="I77" s="301">
        <f>K77/J77*100</f>
        <v>179424.86486486485</v>
      </c>
      <c r="J77" s="302">
        <v>185</v>
      </c>
      <c r="K77" s="303">
        <f>VLOOKUP(A77,'MANO DE OBRA'!A9:D101,4,FALSE)</f>
        <v>331936</v>
      </c>
      <c r="L77" s="56"/>
      <c r="M77" s="309">
        <v>1.26</v>
      </c>
      <c r="N77" s="404">
        <f>K77/M77</f>
        <v>263441.26984126982</v>
      </c>
    </row>
    <row r="78" spans="1:15">
      <c r="A78" s="179" t="s">
        <v>78</v>
      </c>
      <c r="B78" s="55" t="str">
        <f>VLOOKUP(A78,'MANO DE OBRA'!A10:D71,3,FALSE)</f>
        <v xml:space="preserve">Ingeniero Geotecnista </v>
      </c>
      <c r="C78" s="53"/>
      <c r="D78" s="53"/>
      <c r="E78" s="53"/>
      <c r="F78" s="53"/>
      <c r="G78" s="53"/>
      <c r="H78" s="53"/>
      <c r="I78" s="301">
        <f>K78/J78*100</f>
        <v>212549.72972972973</v>
      </c>
      <c r="J78" s="302">
        <v>185</v>
      </c>
      <c r="K78" s="303">
        <f>VLOOKUP(A78,'MANO DE OBRA'!A10:D102,4,FALSE)</f>
        <v>393217</v>
      </c>
      <c r="L78" s="327"/>
      <c r="M78" s="309">
        <v>1.26</v>
      </c>
      <c r="N78" s="404">
        <f>K78/M78</f>
        <v>312076.98412698414</v>
      </c>
    </row>
    <row r="79" spans="1:15">
      <c r="A79" s="179" t="s">
        <v>2334</v>
      </c>
      <c r="B79" s="55" t="str">
        <f>VLOOKUP(A79,'MANO DE OBRA'!A11:D72,3,FALSE)</f>
        <v>Celador</v>
      </c>
      <c r="C79" s="53"/>
      <c r="D79" s="53"/>
      <c r="E79" s="53"/>
      <c r="F79" s="53"/>
      <c r="G79" s="53"/>
      <c r="H79" s="53"/>
      <c r="I79" s="301">
        <f>K79/J79*100</f>
        <v>27603.783783783787</v>
      </c>
      <c r="J79" s="302">
        <v>185</v>
      </c>
      <c r="K79" s="307">
        <f>VLOOKUP(A79,'MANO DE OBRA'!A11:D103,4,FALSE)</f>
        <v>51067</v>
      </c>
      <c r="L79" s="327"/>
      <c r="M79" s="309">
        <v>1.26</v>
      </c>
      <c r="N79" s="404">
        <f>K79/M79</f>
        <v>40529.365079365081</v>
      </c>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940282.53968253976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N47+N59+N70+N81</f>
        <v>61563813.873658828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12312762.774731766</v>
      </c>
      <c r="M88" s="850"/>
      <c r="N88" s="57"/>
    </row>
    <row r="89" spans="1:14">
      <c r="B89" s="95" t="s">
        <v>1057</v>
      </c>
      <c r="C89" s="96"/>
      <c r="D89" s="96"/>
      <c r="E89" s="96"/>
      <c r="F89" s="96"/>
      <c r="G89" s="96"/>
      <c r="H89" s="96"/>
      <c r="I89" s="93"/>
      <c r="J89" s="94"/>
      <c r="K89" s="313">
        <v>0.05</v>
      </c>
      <c r="L89" s="849">
        <f>N83*K89</f>
        <v>3078190.6936829416</v>
      </c>
      <c r="M89" s="850"/>
      <c r="N89" s="57"/>
    </row>
    <row r="90" spans="1:14" ht="15.75" thickBot="1">
      <c r="B90" s="97" t="s">
        <v>1058</v>
      </c>
      <c r="C90" s="98"/>
      <c r="D90" s="98"/>
      <c r="E90" s="98"/>
      <c r="F90" s="98"/>
      <c r="G90" s="98"/>
      <c r="H90" s="98"/>
      <c r="I90" s="99"/>
      <c r="J90" s="100"/>
      <c r="K90" s="314">
        <v>0.05</v>
      </c>
      <c r="L90" s="851">
        <f>N83*K90</f>
        <v>3078190.6936829416</v>
      </c>
      <c r="M90" s="852"/>
      <c r="N90" s="57"/>
    </row>
    <row r="91" spans="1:14" ht="15.75" thickBot="1">
      <c r="B91" s="815" t="s">
        <v>1037</v>
      </c>
      <c r="C91" s="816"/>
      <c r="D91" s="816"/>
      <c r="E91" s="816"/>
      <c r="F91" s="816"/>
      <c r="G91" s="816"/>
      <c r="H91" s="816"/>
      <c r="I91" s="816"/>
      <c r="J91" s="816"/>
      <c r="K91" s="816"/>
      <c r="L91" s="816"/>
      <c r="M91" s="817"/>
      <c r="N91" s="58">
        <f>L88+L89+L90</f>
        <v>18469144.162097652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80032958.035756484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140</v>
      </c>
      <c r="B36" s="828" t="str">
        <f>VLOOKUP(A36,EQUIPOS!A6:D154,3,FALSE)</f>
        <v>Camisa para Pilote D=1.20m</v>
      </c>
      <c r="C36" s="829"/>
      <c r="D36" s="829"/>
      <c r="E36" s="829"/>
      <c r="F36" s="829"/>
      <c r="G36" s="829"/>
      <c r="H36" s="830"/>
      <c r="I36" s="276"/>
      <c r="J36" s="277"/>
      <c r="K36" s="278">
        <f>VLOOKUP(A36,EQUIPOS!A6:D163,4,FALSE)</f>
        <v>23896</v>
      </c>
      <c r="L36" s="279"/>
      <c r="M36" s="280">
        <v>1</v>
      </c>
      <c r="N36" s="281">
        <f t="shared" ref="N36:N42" si="0">K36/M36</f>
        <v>23896</v>
      </c>
    </row>
    <row r="37" spans="1:14">
      <c r="A37" s="119" t="s">
        <v>206</v>
      </c>
      <c r="B37" s="828" t="str">
        <f>VLOOKUP(A37,EQUIPOS!A7:D154,3,FALSE)</f>
        <v>Equipo de Soldadura</v>
      </c>
      <c r="C37" s="829"/>
      <c r="D37" s="829"/>
      <c r="E37" s="829"/>
      <c r="F37" s="829"/>
      <c r="G37" s="829"/>
      <c r="H37" s="830"/>
      <c r="I37" s="430"/>
      <c r="J37" s="431"/>
      <c r="K37" s="278">
        <f>VLOOKUP(A37,EQUIPOS!A7:D164,4,FALSE)</f>
        <v>10011</v>
      </c>
      <c r="L37" s="344"/>
      <c r="M37" s="345">
        <v>1</v>
      </c>
      <c r="N37" s="281">
        <f t="shared" si="0"/>
        <v>10011</v>
      </c>
    </row>
    <row r="38" spans="1:14">
      <c r="A38" s="119" t="s">
        <v>242</v>
      </c>
      <c r="B38" s="828" t="str">
        <f>VLOOKUP(A38,EQUIPOS!A8:D154,3,FALSE)</f>
        <v>Grúa con torre capacidad 1 ton en la punta.</v>
      </c>
      <c r="C38" s="829"/>
      <c r="D38" s="829"/>
      <c r="E38" s="829"/>
      <c r="F38" s="829"/>
      <c r="G38" s="829"/>
      <c r="H38" s="830"/>
      <c r="I38" s="430"/>
      <c r="J38" s="431"/>
      <c r="K38" s="447">
        <f>VLOOKUP(A38,EQUIPOS!A8:D165,4,FALSE)</f>
        <v>214650</v>
      </c>
      <c r="L38" s="344"/>
      <c r="M38" s="345">
        <v>2.5</v>
      </c>
      <c r="N38" s="281">
        <f t="shared" si="0"/>
        <v>85860</v>
      </c>
    </row>
    <row r="39" spans="1:14">
      <c r="A39" s="119" t="s">
        <v>267</v>
      </c>
      <c r="B39" s="828" t="str">
        <f>VLOOKUP(A39,EQUIPOS!A9:D154,3,FALSE)</f>
        <v>Motobomba de concreto</v>
      </c>
      <c r="C39" s="829"/>
      <c r="D39" s="829"/>
      <c r="E39" s="829"/>
      <c r="F39" s="829"/>
      <c r="G39" s="829"/>
      <c r="H39" s="830"/>
      <c r="I39" s="430"/>
      <c r="J39" s="431"/>
      <c r="K39" s="447">
        <f>VLOOKUP(A39,EQUIPOS!A9:D166,4,FALSE)</f>
        <v>52669</v>
      </c>
      <c r="L39" s="344"/>
      <c r="M39" s="345">
        <v>2.5499800000000001</v>
      </c>
      <c r="N39" s="281">
        <f t="shared" si="0"/>
        <v>20654.67180134746</v>
      </c>
    </row>
    <row r="40" spans="1:14">
      <c r="A40" s="119" t="s">
        <v>277</v>
      </c>
      <c r="B40" s="828" t="str">
        <f>VLOOKUP(A40,EQUIPOS!A10:D154,3,FALSE)</f>
        <v>Pala auxiliar de piloteadora</v>
      </c>
      <c r="C40" s="829"/>
      <c r="D40" s="829"/>
      <c r="E40" s="829"/>
      <c r="F40" s="829"/>
      <c r="G40" s="829"/>
      <c r="H40" s="830"/>
      <c r="I40" s="430"/>
      <c r="J40" s="431"/>
      <c r="K40" s="447">
        <f>VLOOKUP(A40,EQUIPOS!A10:D167,4,FALSE)</f>
        <v>374449</v>
      </c>
      <c r="L40" s="344"/>
      <c r="M40" s="345">
        <v>2.5</v>
      </c>
      <c r="N40" s="281">
        <f t="shared" si="0"/>
        <v>149779.6</v>
      </c>
    </row>
    <row r="41" spans="1:14">
      <c r="A41" s="119" t="s">
        <v>282</v>
      </c>
      <c r="B41" s="828" t="str">
        <f>VLOOKUP(A41,EQUIPOS!A6:D154,3,FALSE)</f>
        <v>Piloteadora potencia 250KW, RPM 1800, fuerza elevadora 200KN</v>
      </c>
      <c r="C41" s="829"/>
      <c r="D41" s="829"/>
      <c r="E41" s="829"/>
      <c r="F41" s="829"/>
      <c r="G41" s="829"/>
      <c r="H41" s="830"/>
      <c r="I41" s="430"/>
      <c r="J41" s="431"/>
      <c r="K41" s="447">
        <f>VLOOKUP(A41,EQUIPOS!A6:D154,4,FALSE)</f>
        <v>545978</v>
      </c>
      <c r="L41" s="344"/>
      <c r="M41" s="345">
        <v>1</v>
      </c>
      <c r="N41" s="281">
        <f t="shared" si="0"/>
        <v>545978</v>
      </c>
    </row>
    <row r="42" spans="1:14">
      <c r="A42" s="119" t="s">
        <v>310</v>
      </c>
      <c r="B42" s="828" t="str">
        <f>VLOOKUP(A42,EQUIPOS!A12:D156,3,FALSE)</f>
        <v>Retroexcavadora A25C</v>
      </c>
      <c r="C42" s="829"/>
      <c r="D42" s="829"/>
      <c r="E42" s="829"/>
      <c r="F42" s="829"/>
      <c r="G42" s="829"/>
      <c r="H42" s="830"/>
      <c r="I42" s="337"/>
      <c r="J42" s="339"/>
      <c r="K42" s="447">
        <f>VLOOKUP(A42,EQUIPOS!A12:D169,4,FALSE)</f>
        <v>118625</v>
      </c>
      <c r="L42" s="432"/>
      <c r="M42" s="433">
        <v>2.5</v>
      </c>
      <c r="N42" s="281">
        <f t="shared" si="0"/>
        <v>47450</v>
      </c>
    </row>
    <row r="43" spans="1:14">
      <c r="B43" s="828"/>
      <c r="C43" s="829"/>
      <c r="D43" s="829"/>
      <c r="E43" s="829"/>
      <c r="F43" s="829"/>
      <c r="G43" s="829"/>
      <c r="H43" s="830"/>
      <c r="I43" s="42"/>
      <c r="J43" s="43"/>
      <c r="K43" s="447"/>
      <c r="L43" s="285"/>
      <c r="M43" s="286"/>
      <c r="N43" s="281"/>
    </row>
    <row r="44" spans="1:14">
      <c r="B44" s="329"/>
      <c r="C44" s="330"/>
      <c r="D44" s="330"/>
      <c r="E44" s="330"/>
      <c r="F44" s="332"/>
      <c r="G44" s="332"/>
      <c r="H44" s="131"/>
      <c r="I44" s="42"/>
      <c r="J44" s="43"/>
      <c r="K44" s="447"/>
      <c r="L44" s="285"/>
      <c r="M44" s="286"/>
      <c r="N44" s="282"/>
    </row>
    <row r="45" spans="1:14">
      <c r="B45" s="835" t="s">
        <v>1036</v>
      </c>
      <c r="C45" s="836"/>
      <c r="D45" s="836"/>
      <c r="E45" s="44"/>
      <c r="F45" s="45"/>
      <c r="G45" s="45"/>
      <c r="H45" s="46"/>
      <c r="I45" s="42"/>
      <c r="J45" s="43"/>
      <c r="K45" s="288"/>
      <c r="L45" s="285"/>
      <c r="M45" s="410">
        <v>0.1</v>
      </c>
      <c r="N45" s="353">
        <f>N83*M45</f>
        <v>8511.1666666666679</v>
      </c>
    </row>
    <row r="46" spans="1:14" ht="15.75" thickBot="1">
      <c r="B46" s="828"/>
      <c r="C46" s="829"/>
      <c r="D46" s="829"/>
      <c r="E46" s="829"/>
      <c r="F46" s="829"/>
      <c r="G46" s="829"/>
      <c r="H46" s="830"/>
      <c r="I46" s="837"/>
      <c r="J46" s="838"/>
      <c r="K46" s="47"/>
      <c r="L46" s="839"/>
      <c r="M46" s="840"/>
      <c r="N46" s="111"/>
    </row>
    <row r="47" spans="1:14" ht="15.75" thickBot="1">
      <c r="B47" s="815" t="s">
        <v>1037</v>
      </c>
      <c r="C47" s="816"/>
      <c r="D47" s="816"/>
      <c r="E47" s="816"/>
      <c r="F47" s="816"/>
      <c r="G47" s="816"/>
      <c r="H47" s="816"/>
      <c r="I47" s="816"/>
      <c r="J47" s="816"/>
      <c r="K47" s="816"/>
      <c r="L47" s="816"/>
      <c r="M47" s="817"/>
      <c r="N47" s="403">
        <f>SUM(N36:N46)</f>
        <v>892140.43846801412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6" t="s">
        <v>1028</v>
      </c>
      <c r="C51" s="807"/>
      <c r="D51" s="807"/>
      <c r="E51" s="807"/>
      <c r="F51" s="807"/>
      <c r="G51" s="807"/>
      <c r="H51" s="807"/>
      <c r="I51" s="808"/>
      <c r="J51" s="324" t="s">
        <v>1029</v>
      </c>
      <c r="K51" s="91" t="s">
        <v>1030</v>
      </c>
      <c r="L51" s="809" t="s">
        <v>1039</v>
      </c>
      <c r="M51" s="808"/>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9134</v>
      </c>
      <c r="N52" s="281">
        <f>K52*M52</f>
        <v>21510.57</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2698</v>
      </c>
      <c r="N53" s="281">
        <f>K53*M53</f>
        <v>333743.16856329469</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414368</v>
      </c>
      <c r="N54" s="281">
        <f>K54*M54</f>
        <v>341716.05947920756</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5" t="s">
        <v>1037</v>
      </c>
      <c r="C59" s="816"/>
      <c r="D59" s="816"/>
      <c r="E59" s="816"/>
      <c r="F59" s="816"/>
      <c r="G59" s="816"/>
      <c r="H59" s="816"/>
      <c r="I59" s="816"/>
      <c r="J59" s="816"/>
      <c r="K59" s="816"/>
      <c r="L59" s="816"/>
      <c r="M59" s="817"/>
      <c r="N59" s="403">
        <f>SUM(N52:N58)</f>
        <v>696969.79804250225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19">
        <f>VLOOKUP(A64,TRANSPORTE!A5:D117,4,FALSE)</f>
        <v>855</v>
      </c>
      <c r="M64" s="820"/>
      <c r="N64" s="296">
        <f>K64*L64</f>
        <v>1111.5</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19">
        <f>VLOOKUP(A65,TRANSPORTE!A6:D117,4,FALSE)</f>
        <v>53</v>
      </c>
      <c r="M65" s="820"/>
      <c r="N65" s="296">
        <f>K65*L65</f>
        <v>2.6500000000000004</v>
      </c>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1114.1500000000001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967"/>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165622.70270270272</v>
      </c>
      <c r="J76" s="302">
        <v>185</v>
      </c>
      <c r="K76" s="303">
        <f>VLOOKUP(A76,'MANO DE OBRA'!A8:D99,4,FALSE)</f>
        <v>306402</v>
      </c>
      <c r="L76" s="56"/>
      <c r="M76" s="443">
        <v>8</v>
      </c>
      <c r="N76" s="404">
        <f>K76/M76</f>
        <v>38300.25</v>
      </c>
      <c r="O76" s="112"/>
    </row>
    <row r="77" spans="1:15">
      <c r="A77" s="168" t="s">
        <v>30</v>
      </c>
      <c r="B77" s="55" t="str">
        <f>VLOOKUP(A77,'MANO DE OBRA'!A8:D69,3,FALSE)</f>
        <v>Oficial</v>
      </c>
      <c r="C77" s="53"/>
      <c r="D77" s="53"/>
      <c r="E77" s="53"/>
      <c r="F77" s="53"/>
      <c r="G77" s="53"/>
      <c r="H77" s="53"/>
      <c r="I77" s="301">
        <f>K77/J77*100</f>
        <v>55207.567567567574</v>
      </c>
      <c r="J77" s="302">
        <v>185</v>
      </c>
      <c r="K77" s="303">
        <f>VLOOKUP(A77,'MANO DE OBRA'!A8:D100,4,FALSE)</f>
        <v>102134</v>
      </c>
      <c r="L77" s="56"/>
      <c r="M77" s="440">
        <v>8</v>
      </c>
      <c r="N77" s="404">
        <f>K77/M77</f>
        <v>12766.75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165622.70270270272</v>
      </c>
      <c r="J79" s="302">
        <v>185</v>
      </c>
      <c r="K79" s="303">
        <f>VLOOKUP(A79,'MANO DE OBRA'!A9:D101,4,FALSE)</f>
        <v>306402</v>
      </c>
      <c r="L79" s="56"/>
      <c r="M79" s="309">
        <v>12</v>
      </c>
      <c r="N79" s="404">
        <f>K79/M79</f>
        <v>25533.5</v>
      </c>
    </row>
    <row r="80" spans="1:15">
      <c r="A80" t="s">
        <v>30</v>
      </c>
      <c r="B80" s="55" t="str">
        <f>VLOOKUP(A80,'MANO DE OBRA'!A10:D71,3,FALSE)</f>
        <v>Oficial</v>
      </c>
      <c r="C80" s="53"/>
      <c r="D80" s="53"/>
      <c r="E80" s="53"/>
      <c r="F80" s="53"/>
      <c r="G80" s="53"/>
      <c r="H80" s="53"/>
      <c r="I80" s="301">
        <f>K80/J80*100</f>
        <v>55207.567567567574</v>
      </c>
      <c r="J80" s="302">
        <v>185</v>
      </c>
      <c r="K80" s="303">
        <f>VLOOKUP(A80,'MANO DE OBRA'!A10:D102,4,FALSE)</f>
        <v>102134</v>
      </c>
      <c r="L80" s="327"/>
      <c r="M80" s="309">
        <v>12</v>
      </c>
      <c r="N80" s="404">
        <f>K80/M80</f>
        <v>8511.1666666666661</v>
      </c>
    </row>
    <row r="81" spans="1:14">
      <c r="B81" s="55"/>
      <c r="C81" s="53"/>
      <c r="D81" s="53"/>
      <c r="E81" s="53"/>
      <c r="F81" s="53"/>
      <c r="G81" s="53"/>
      <c r="H81" s="53"/>
      <c r="I81" s="288"/>
      <c r="J81" s="306"/>
      <c r="K81" s="307"/>
      <c r="L81" s="327"/>
      <c r="M81" s="309"/>
      <c r="N81" s="305"/>
    </row>
    <row r="82" spans="1:14" ht="15.75" thickBot="1">
      <c r="B82" s="802"/>
      <c r="C82" s="803"/>
      <c r="D82" s="803"/>
      <c r="E82" s="803"/>
      <c r="F82" s="803"/>
      <c r="G82" s="803"/>
      <c r="H82" s="803"/>
      <c r="I82" s="132"/>
      <c r="J82" s="132"/>
      <c r="K82" s="132"/>
      <c r="L82" s="903"/>
      <c r="M82" s="903"/>
      <c r="N82" s="133"/>
    </row>
    <row r="83" spans="1:14" ht="15.75" thickBot="1">
      <c r="B83" s="821" t="s">
        <v>1037</v>
      </c>
      <c r="C83" s="822"/>
      <c r="D83" s="822"/>
      <c r="E83" s="822"/>
      <c r="F83" s="822"/>
      <c r="G83" s="822"/>
      <c r="H83" s="822"/>
      <c r="I83" s="822"/>
      <c r="J83" s="822"/>
      <c r="K83" s="822"/>
      <c r="L83" s="822"/>
      <c r="M83" s="823"/>
      <c r="N83" s="469">
        <f>SUM(N76:N82)</f>
        <v>85111.666666666672</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N47+N59+N70+N83</f>
        <v>1675336.053177183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335067.21063543664</v>
      </c>
      <c r="M90" s="850"/>
      <c r="N90" s="57"/>
    </row>
    <row r="91" spans="1:14">
      <c r="B91" s="95" t="s">
        <v>1057</v>
      </c>
      <c r="C91" s="96"/>
      <c r="D91" s="96"/>
      <c r="E91" s="96"/>
      <c r="F91" s="96"/>
      <c r="G91" s="96"/>
      <c r="H91" s="96"/>
      <c r="I91" s="93"/>
      <c r="J91" s="94"/>
      <c r="K91" s="313">
        <v>0.05</v>
      </c>
      <c r="L91" s="849">
        <f>N85*K91</f>
        <v>83766.80265885916</v>
      </c>
      <c r="M91" s="850"/>
      <c r="N91" s="57"/>
    </row>
    <row r="92" spans="1:14" ht="15.75" thickBot="1">
      <c r="B92" s="97" t="s">
        <v>1058</v>
      </c>
      <c r="C92" s="98"/>
      <c r="D92" s="98"/>
      <c r="E92" s="98"/>
      <c r="F92" s="98"/>
      <c r="G92" s="98"/>
      <c r="H92" s="98"/>
      <c r="I92" s="99"/>
      <c r="J92" s="100"/>
      <c r="K92" s="314">
        <v>0.05</v>
      </c>
      <c r="L92" s="851">
        <f>N85*K92</f>
        <v>83766.80265885916</v>
      </c>
      <c r="M92" s="852"/>
      <c r="N92" s="57"/>
    </row>
    <row r="93" spans="1:14" ht="15.75" thickBot="1">
      <c r="B93" s="815" t="s">
        <v>1037</v>
      </c>
      <c r="C93" s="816"/>
      <c r="D93" s="816"/>
      <c r="E93" s="816"/>
      <c r="F93" s="816"/>
      <c r="G93" s="816"/>
      <c r="H93" s="816"/>
      <c r="I93" s="816"/>
      <c r="J93" s="816"/>
      <c r="K93" s="816"/>
      <c r="L93" s="816"/>
      <c r="M93" s="817"/>
      <c r="N93" s="58">
        <f>L90+L91+L92</f>
        <v>502600.81595315499</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2177936.8691303381</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7" t="s">
        <v>2324</v>
      </c>
      <c r="C112" s="958"/>
      <c r="D112" s="958"/>
      <c r="E112" s="958"/>
      <c r="F112" s="958"/>
      <c r="G112" s="958"/>
      <c r="H112" s="958"/>
      <c r="I112" s="958"/>
      <c r="J112" s="958"/>
      <c r="K112" s="958"/>
      <c r="L112" s="958"/>
      <c r="M112" s="958"/>
      <c r="N112" s="959"/>
    </row>
    <row r="113" spans="2:14" ht="15" customHeight="1">
      <c r="B113" s="957"/>
      <c r="C113" s="958"/>
      <c r="D113" s="958"/>
      <c r="E113" s="958"/>
      <c r="F113" s="958"/>
      <c r="G113" s="958"/>
      <c r="H113" s="958"/>
      <c r="I113" s="958"/>
      <c r="J113" s="958"/>
      <c r="K113" s="958"/>
      <c r="L113" s="958"/>
      <c r="M113" s="958"/>
      <c r="N113" s="959"/>
    </row>
    <row r="114" spans="2:14" ht="30" customHeight="1">
      <c r="B114" s="960" t="s">
        <v>2325</v>
      </c>
      <c r="C114" s="961"/>
      <c r="D114" s="961"/>
      <c r="E114" s="961"/>
      <c r="F114" s="961"/>
      <c r="G114" s="961"/>
      <c r="H114" s="961"/>
      <c r="I114" s="961"/>
      <c r="J114" s="961"/>
      <c r="K114" s="961"/>
      <c r="L114" s="961"/>
      <c r="M114" s="961"/>
      <c r="N114" s="962"/>
    </row>
    <row r="115" spans="2:14">
      <c r="B115" s="960"/>
      <c r="C115" s="961"/>
      <c r="D115" s="961"/>
      <c r="E115" s="961"/>
      <c r="F115" s="961"/>
      <c r="G115" s="961"/>
      <c r="H115" s="961"/>
      <c r="I115" s="961"/>
      <c r="J115" s="961"/>
      <c r="K115" s="961"/>
      <c r="L115" s="961"/>
      <c r="M115" s="961"/>
      <c r="N115" s="96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3"/>
      <c r="K125" s="963"/>
      <c r="L125" s="963"/>
      <c r="M125" s="963"/>
      <c r="N125" s="964"/>
    </row>
    <row r="126" spans="2:14" ht="15.75" thickBot="1">
      <c r="B126" s="428" t="s">
        <v>2327</v>
      </c>
      <c r="C126" s="429"/>
      <c r="D126" s="429"/>
      <c r="E126" s="268"/>
      <c r="F126" s="268"/>
      <c r="G126" s="268"/>
      <c r="H126" s="268"/>
      <c r="I126" s="268"/>
      <c r="J126" s="965"/>
      <c r="K126" s="965"/>
      <c r="L126" s="965"/>
      <c r="M126" s="965"/>
      <c r="N126"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182</v>
      </c>
      <c r="B36" s="828" t="str">
        <f>VLOOKUP(A36,EQUIPOS!A6:D154,3,FALSE)</f>
        <v xml:space="preserve">Compresor para penetrar roca
</v>
      </c>
      <c r="C36" s="829"/>
      <c r="D36" s="829"/>
      <c r="E36" s="829"/>
      <c r="F36" s="829"/>
      <c r="G36" s="829"/>
      <c r="H36" s="830"/>
      <c r="I36" s="276"/>
      <c r="J36" s="277"/>
      <c r="K36" s="278">
        <f>VLOOKUP(A36,EQUIPOS!A6:D163,4,FALSE)</f>
        <v>74318</v>
      </c>
      <c r="L36" s="279"/>
      <c r="M36" s="280">
        <v>0.125</v>
      </c>
      <c r="N36" s="281">
        <f>K36/M36</f>
        <v>594544</v>
      </c>
    </row>
    <row r="37" spans="1:14">
      <c r="A37" s="119" t="s">
        <v>242</v>
      </c>
      <c r="B37" s="828" t="str">
        <f>VLOOKUP(A37,EQUIPOS!A7:D154,3,FALSE)</f>
        <v>Grúa con torre capacidad 1 ton en la punta.</v>
      </c>
      <c r="C37" s="829"/>
      <c r="D37" s="829"/>
      <c r="E37" s="829"/>
      <c r="F37" s="829"/>
      <c r="G37" s="829"/>
      <c r="H37" s="830"/>
      <c r="I37" s="430"/>
      <c r="J37" s="431"/>
      <c r="K37" s="278">
        <f>VLOOKUP(A37,EQUIPOS!A7:D164,4,FALSE)</f>
        <v>214650</v>
      </c>
      <c r="L37" s="344"/>
      <c r="M37" s="345">
        <v>2.5</v>
      </c>
      <c r="N37" s="281">
        <f>K37/M37</f>
        <v>85860</v>
      </c>
    </row>
    <row r="38" spans="1:14">
      <c r="A38" s="119" t="s">
        <v>267</v>
      </c>
      <c r="B38" s="828" t="str">
        <f>VLOOKUP(A38,EQUIPOS!A8:D154,3,FALSE)</f>
        <v>Motobomba de concreto</v>
      </c>
      <c r="C38" s="829"/>
      <c r="D38" s="829"/>
      <c r="E38" s="829"/>
      <c r="F38" s="829"/>
      <c r="G38" s="829"/>
      <c r="H38" s="830"/>
      <c r="I38" s="430"/>
      <c r="J38" s="431"/>
      <c r="K38" s="447">
        <f>VLOOKUP(A38,EQUIPOS!A8:D165,4,FALSE)</f>
        <v>52669</v>
      </c>
      <c r="L38" s="344"/>
      <c r="M38" s="345">
        <v>0.65</v>
      </c>
      <c r="N38" s="281">
        <f>K38/M38</f>
        <v>81029.230769230766</v>
      </c>
    </row>
    <row r="39" spans="1:14">
      <c r="A39" s="119" t="s">
        <v>310</v>
      </c>
      <c r="B39" s="828" t="str">
        <f>VLOOKUP(A39,EQUIPOS!A9:D154,3,FALSE)</f>
        <v>Retroexcavadora A25C</v>
      </c>
      <c r="C39" s="829"/>
      <c r="D39" s="829"/>
      <c r="E39" s="829"/>
      <c r="F39" s="829"/>
      <c r="G39" s="829"/>
      <c r="H39" s="830"/>
      <c r="I39" s="430"/>
      <c r="J39" s="431"/>
      <c r="K39" s="447">
        <f>VLOOKUP(A39,EQUIPOS!A9:D166,4,FALSE)</f>
        <v>118625</v>
      </c>
      <c r="L39" s="344"/>
      <c r="M39" s="345">
        <v>0.65</v>
      </c>
      <c r="N39" s="281">
        <f>K39/M39</f>
        <v>182500</v>
      </c>
    </row>
    <row r="40" spans="1:14">
      <c r="A40" s="119"/>
      <c r="B40" s="828"/>
      <c r="C40" s="829"/>
      <c r="D40" s="829"/>
      <c r="E40" s="829"/>
      <c r="F40" s="829"/>
      <c r="G40" s="829"/>
      <c r="H40" s="830"/>
      <c r="I40" s="430"/>
      <c r="J40" s="431"/>
      <c r="K40" s="447"/>
      <c r="L40" s="344"/>
      <c r="M40" s="345"/>
      <c r="N40" s="281"/>
    </row>
    <row r="41" spans="1:14">
      <c r="A41" s="119"/>
      <c r="B41" s="828"/>
      <c r="C41" s="829"/>
      <c r="D41" s="829"/>
      <c r="E41" s="829"/>
      <c r="F41" s="829"/>
      <c r="G41" s="829"/>
      <c r="H41" s="830"/>
      <c r="I41" s="430"/>
      <c r="J41" s="431"/>
      <c r="K41" s="447"/>
      <c r="L41" s="344"/>
      <c r="M41" s="345"/>
      <c r="N41" s="281"/>
    </row>
    <row r="42" spans="1:14">
      <c r="A42" s="119"/>
      <c r="B42" s="828"/>
      <c r="C42" s="829"/>
      <c r="D42" s="829"/>
      <c r="E42" s="829"/>
      <c r="F42" s="829"/>
      <c r="G42" s="829"/>
      <c r="H42" s="830"/>
      <c r="I42" s="337"/>
      <c r="J42" s="339"/>
      <c r="K42" s="447"/>
      <c r="L42" s="432"/>
      <c r="M42" s="433"/>
      <c r="N42" s="281"/>
    </row>
    <row r="43" spans="1:14">
      <c r="B43" s="828"/>
      <c r="C43" s="829"/>
      <c r="D43" s="829"/>
      <c r="E43" s="829"/>
      <c r="F43" s="829"/>
      <c r="G43" s="829"/>
      <c r="H43" s="830"/>
      <c r="I43" s="42"/>
      <c r="J43" s="43"/>
      <c r="K43" s="447"/>
      <c r="L43" s="285"/>
      <c r="M43" s="286"/>
      <c r="N43" s="281"/>
    </row>
    <row r="44" spans="1:14">
      <c r="B44" s="329"/>
      <c r="C44" s="330"/>
      <c r="D44" s="330"/>
      <c r="E44" s="330"/>
      <c r="F44" s="332"/>
      <c r="G44" s="332"/>
      <c r="H44" s="131"/>
      <c r="I44" s="42"/>
      <c r="J44" s="43"/>
      <c r="K44" s="447"/>
      <c r="L44" s="285"/>
      <c r="M44" s="286"/>
      <c r="N44" s="282"/>
    </row>
    <row r="45" spans="1:14">
      <c r="B45" s="835" t="s">
        <v>1036</v>
      </c>
      <c r="C45" s="836"/>
      <c r="D45" s="836"/>
      <c r="E45" s="44"/>
      <c r="F45" s="45"/>
      <c r="G45" s="45"/>
      <c r="H45" s="46"/>
      <c r="I45" s="42"/>
      <c r="J45" s="43"/>
      <c r="K45" s="288"/>
      <c r="L45" s="285"/>
      <c r="M45" s="410">
        <v>0.1</v>
      </c>
      <c r="N45" s="353">
        <f>N87*M45</f>
        <v>44258.066666666673</v>
      </c>
    </row>
    <row r="46" spans="1:14" ht="15.75" thickBot="1">
      <c r="B46" s="828"/>
      <c r="C46" s="829"/>
      <c r="D46" s="829"/>
      <c r="E46" s="829"/>
      <c r="F46" s="829"/>
      <c r="G46" s="829"/>
      <c r="H46" s="830"/>
      <c r="I46" s="837"/>
      <c r="J46" s="838"/>
      <c r="K46" s="47"/>
      <c r="L46" s="839"/>
      <c r="M46" s="840"/>
      <c r="N46" s="111"/>
    </row>
    <row r="47" spans="1:14" ht="15.75" thickBot="1">
      <c r="B47" s="815" t="s">
        <v>1037</v>
      </c>
      <c r="C47" s="816"/>
      <c r="D47" s="816"/>
      <c r="E47" s="816"/>
      <c r="F47" s="816"/>
      <c r="G47" s="816"/>
      <c r="H47" s="816"/>
      <c r="I47" s="816"/>
      <c r="J47" s="816"/>
      <c r="K47" s="816"/>
      <c r="L47" s="816"/>
      <c r="M47" s="817"/>
      <c r="N47" s="403">
        <f>SUM(N36:N46)</f>
        <v>988191.2974358974</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6" t="s">
        <v>1028</v>
      </c>
      <c r="C51" s="807"/>
      <c r="D51" s="807"/>
      <c r="E51" s="807"/>
      <c r="F51" s="807"/>
      <c r="G51" s="807"/>
      <c r="H51" s="807"/>
      <c r="I51" s="808"/>
      <c r="J51" s="324" t="s">
        <v>1029</v>
      </c>
      <c r="K51" s="91" t="s">
        <v>1030</v>
      </c>
      <c r="L51" s="809" t="s">
        <v>1039</v>
      </c>
      <c r="M51" s="808"/>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2698</v>
      </c>
      <c r="N52" s="281">
        <f>K52*M52</f>
        <v>480590.16273114434</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414368</v>
      </c>
      <c r="N53" s="281">
        <f t="shared" ref="N53:N59" si="0">K53*M53</f>
        <v>492071.12565005891</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6342</v>
      </c>
      <c r="N54" s="281">
        <f t="shared" si="0"/>
        <v>1902.6</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3280</v>
      </c>
      <c r="N55" s="281">
        <f t="shared" si="0"/>
        <v>9840</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12188</v>
      </c>
      <c r="N56" s="281">
        <f t="shared" si="0"/>
        <v>3047</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1070</v>
      </c>
      <c r="N57" s="281">
        <f t="shared" si="0"/>
        <v>1070</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1014</v>
      </c>
      <c r="N58" s="281">
        <f t="shared" si="0"/>
        <v>1014</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612061</v>
      </c>
      <c r="N59" s="281">
        <f t="shared" si="0"/>
        <v>280323.93800000002</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5" t="s">
        <v>1037</v>
      </c>
      <c r="C63" s="816"/>
      <c r="D63" s="816"/>
      <c r="E63" s="816"/>
      <c r="F63" s="816"/>
      <c r="G63" s="816"/>
      <c r="H63" s="816"/>
      <c r="I63" s="816"/>
      <c r="J63" s="816"/>
      <c r="K63" s="816"/>
      <c r="L63" s="816"/>
      <c r="M63" s="817"/>
      <c r="N63" s="403">
        <f>SUM(N52:N62)</f>
        <v>1269858.8263812033</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18" t="s">
        <v>1045</v>
      </c>
      <c r="M67" s="791"/>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19">
        <f>VLOOKUP(A68,TRANSPORTE!A5:D117,4,FALSE)</f>
        <v>855</v>
      </c>
      <c r="M68" s="820"/>
      <c r="N68" s="296">
        <f>K68*L68</f>
        <v>1111.5</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19">
        <f>VLOOKUP(A69,TRANSPORTE!A6:D117,4,FALSE)</f>
        <v>53</v>
      </c>
      <c r="M69" s="820"/>
      <c r="N69" s="296">
        <f>K69*L69</f>
        <v>2.6500000000000004</v>
      </c>
    </row>
    <row r="70" spans="1:15">
      <c r="B70" s="52"/>
      <c r="C70" s="53"/>
      <c r="D70" s="53"/>
      <c r="E70" s="53"/>
      <c r="F70" s="53"/>
      <c r="G70" s="53"/>
      <c r="H70" s="320"/>
      <c r="I70" s="288"/>
      <c r="J70" s="295"/>
      <c r="K70" s="288"/>
      <c r="L70" s="819"/>
      <c r="M70" s="820"/>
      <c r="N70" s="296"/>
    </row>
    <row r="71" spans="1:15">
      <c r="B71" s="52"/>
      <c r="C71" s="53"/>
      <c r="D71" s="53"/>
      <c r="E71" s="53"/>
      <c r="F71" s="53"/>
      <c r="G71" s="53"/>
      <c r="H71" s="320"/>
      <c r="I71" s="288"/>
      <c r="J71" s="295"/>
      <c r="K71" s="288"/>
      <c r="L71" s="819"/>
      <c r="M71" s="820"/>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4"/>
      <c r="M73" s="805"/>
      <c r="N73" s="133"/>
    </row>
    <row r="74" spans="1:15" ht="15.75" thickBot="1">
      <c r="B74" s="821" t="s">
        <v>1037</v>
      </c>
      <c r="C74" s="822"/>
      <c r="D74" s="822"/>
      <c r="E74" s="822"/>
      <c r="F74" s="822"/>
      <c r="G74" s="822"/>
      <c r="H74" s="822"/>
      <c r="I74" s="822"/>
      <c r="J74" s="822"/>
      <c r="K74" s="822"/>
      <c r="L74" s="822"/>
      <c r="M74" s="823"/>
      <c r="N74" s="110">
        <f>N68+N69+N70+N71+N72</f>
        <v>1114.1500000000001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1" t="s">
        <v>1047</v>
      </c>
      <c r="C78" s="842"/>
      <c r="D78" s="842"/>
      <c r="E78" s="842"/>
      <c r="F78" s="842"/>
      <c r="G78" s="842"/>
      <c r="H78" s="842"/>
      <c r="I78" s="79" t="s">
        <v>1048</v>
      </c>
      <c r="J78" s="81" t="s">
        <v>1494</v>
      </c>
      <c r="K78" s="80" t="s">
        <v>1050</v>
      </c>
      <c r="L78" s="843" t="s">
        <v>1034</v>
      </c>
      <c r="M78" s="967"/>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165622.70270270272</v>
      </c>
      <c r="J80" s="302">
        <v>185</v>
      </c>
      <c r="K80" s="303">
        <f>VLOOKUP(A80,'MANO DE OBRA'!A8:D99,4,FALSE)</f>
        <v>306402</v>
      </c>
      <c r="L80" s="56"/>
      <c r="M80" s="443">
        <v>1</v>
      </c>
      <c r="N80" s="404">
        <f>K80/M80</f>
        <v>306402</v>
      </c>
      <c r="O80" s="112"/>
    </row>
    <row r="81" spans="1:14">
      <c r="A81" s="168" t="s">
        <v>30</v>
      </c>
      <c r="B81" s="55" t="str">
        <f>VLOOKUP(A81,'MANO DE OBRA'!A8:D69,3,FALSE)</f>
        <v>Oficial</v>
      </c>
      <c r="C81" s="53"/>
      <c r="D81" s="53"/>
      <c r="E81" s="53"/>
      <c r="F81" s="53"/>
      <c r="G81" s="53"/>
      <c r="H81" s="53"/>
      <c r="I81" s="301">
        <f>K81/J81*100</f>
        <v>55207.567567567574</v>
      </c>
      <c r="J81" s="302">
        <v>185</v>
      </c>
      <c r="K81" s="303">
        <f>VLOOKUP(A81,'MANO DE OBRA'!A8:D100,4,FALSE)</f>
        <v>102134</v>
      </c>
      <c r="L81" s="56"/>
      <c r="M81" s="440">
        <v>1</v>
      </c>
      <c r="N81" s="404">
        <f>K81/M81</f>
        <v>102134</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165622.70270270272</v>
      </c>
      <c r="J83" s="302">
        <v>185</v>
      </c>
      <c r="K83" s="303">
        <f>VLOOKUP(A83,'MANO DE OBRA'!A9:D101,4,FALSE)</f>
        <v>306402</v>
      </c>
      <c r="L83" s="56"/>
      <c r="M83" s="309">
        <v>12</v>
      </c>
      <c r="N83" s="404">
        <f>K83/M83</f>
        <v>25533.5</v>
      </c>
    </row>
    <row r="84" spans="1:14">
      <c r="A84" t="s">
        <v>30</v>
      </c>
      <c r="B84" s="55" t="str">
        <f>VLOOKUP(A84,'MANO DE OBRA'!A10:D71,3,FALSE)</f>
        <v>Oficial</v>
      </c>
      <c r="C84" s="53"/>
      <c r="D84" s="53"/>
      <c r="E84" s="53"/>
      <c r="F84" s="53"/>
      <c r="G84" s="53"/>
      <c r="H84" s="53"/>
      <c r="I84" s="301">
        <f>K84/J84*100</f>
        <v>55207.567567567574</v>
      </c>
      <c r="J84" s="302">
        <v>185</v>
      </c>
      <c r="K84" s="303">
        <f>VLOOKUP(A84,'MANO DE OBRA'!A10:D102,4,FALSE)</f>
        <v>102134</v>
      </c>
      <c r="L84" s="327"/>
      <c r="M84" s="309">
        <v>12</v>
      </c>
      <c r="N84" s="404">
        <f>K84/M84</f>
        <v>8511.1666666666661</v>
      </c>
    </row>
    <row r="85" spans="1:14">
      <c r="B85" s="55"/>
      <c r="C85" s="53"/>
      <c r="D85" s="53"/>
      <c r="E85" s="53"/>
      <c r="F85" s="53"/>
      <c r="G85" s="53"/>
      <c r="H85" s="53"/>
      <c r="I85" s="288"/>
      <c r="J85" s="306"/>
      <c r="K85" s="307"/>
      <c r="L85" s="327"/>
      <c r="M85" s="309"/>
      <c r="N85" s="305"/>
    </row>
    <row r="86" spans="1:14" ht="15.75" thickBot="1">
      <c r="B86" s="802"/>
      <c r="C86" s="803"/>
      <c r="D86" s="803"/>
      <c r="E86" s="803"/>
      <c r="F86" s="803"/>
      <c r="G86" s="803"/>
      <c r="H86" s="803"/>
      <c r="I86" s="132"/>
      <c r="J86" s="132"/>
      <c r="K86" s="132"/>
      <c r="L86" s="903"/>
      <c r="M86" s="903"/>
      <c r="N86" s="51"/>
    </row>
    <row r="87" spans="1:14" ht="15.75" thickBot="1">
      <c r="B87" s="821" t="s">
        <v>1037</v>
      </c>
      <c r="C87" s="822"/>
      <c r="D87" s="822"/>
      <c r="E87" s="822"/>
      <c r="F87" s="822"/>
      <c r="G87" s="822"/>
      <c r="H87" s="822"/>
      <c r="I87" s="822"/>
      <c r="J87" s="822"/>
      <c r="K87" s="822"/>
      <c r="L87" s="822"/>
      <c r="M87" s="823"/>
      <c r="N87" s="310">
        <f>SUM(N80:N86)</f>
        <v>442580.66666666669</v>
      </c>
    </row>
    <row r="88" spans="1:14" ht="15.75" thickBot="1">
      <c r="B88" s="39"/>
      <c r="C88" s="40"/>
      <c r="D88" s="40"/>
      <c r="E88" s="40"/>
      <c r="F88" s="40"/>
      <c r="G88" s="40"/>
      <c r="H88" s="40"/>
      <c r="I88" s="40"/>
      <c r="J88" s="40"/>
      <c r="K88" s="40"/>
      <c r="L88" s="40"/>
      <c r="M88" s="40"/>
      <c r="N88" s="41"/>
    </row>
    <row r="89" spans="1:14" ht="15.75" thickBot="1">
      <c r="B89" s="815" t="s">
        <v>1051</v>
      </c>
      <c r="C89" s="816"/>
      <c r="D89" s="816"/>
      <c r="E89" s="816"/>
      <c r="F89" s="816"/>
      <c r="G89" s="816"/>
      <c r="H89" s="816"/>
      <c r="I89" s="816"/>
      <c r="J89" s="816"/>
      <c r="K89" s="816"/>
      <c r="L89" s="816"/>
      <c r="M89" s="817"/>
      <c r="N89" s="105">
        <f>N47+N63+N74+N87</f>
        <v>2701744.9404837671</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06" t="s">
        <v>1053</v>
      </c>
      <c r="C93" s="807"/>
      <c r="D93" s="807"/>
      <c r="E93" s="807"/>
      <c r="F93" s="807"/>
      <c r="G93" s="807"/>
      <c r="H93" s="807"/>
      <c r="I93" s="323"/>
      <c r="J93" s="343"/>
      <c r="K93" s="311" t="s">
        <v>1054</v>
      </c>
      <c r="L93" s="845" t="s">
        <v>1055</v>
      </c>
      <c r="M93" s="846"/>
      <c r="N93" s="312"/>
    </row>
    <row r="94" spans="1:14">
      <c r="B94" s="847" t="s">
        <v>1056</v>
      </c>
      <c r="C94" s="848"/>
      <c r="D94" s="848"/>
      <c r="E94" s="848"/>
      <c r="F94" s="848"/>
      <c r="G94" s="848"/>
      <c r="H94" s="848"/>
      <c r="I94" s="93"/>
      <c r="J94" s="94"/>
      <c r="K94" s="313">
        <v>0.2</v>
      </c>
      <c r="L94" s="849">
        <f>N89*K94</f>
        <v>540348.98809675348</v>
      </c>
      <c r="M94" s="850"/>
      <c r="N94" s="57"/>
    </row>
    <row r="95" spans="1:14">
      <c r="B95" s="95" t="s">
        <v>1057</v>
      </c>
      <c r="C95" s="96"/>
      <c r="D95" s="96"/>
      <c r="E95" s="96"/>
      <c r="F95" s="96"/>
      <c r="G95" s="96"/>
      <c r="H95" s="96"/>
      <c r="I95" s="93"/>
      <c r="J95" s="94"/>
      <c r="K95" s="313">
        <v>0.05</v>
      </c>
      <c r="L95" s="849">
        <f>N89*K95</f>
        <v>135087.24702418837</v>
      </c>
      <c r="M95" s="850"/>
      <c r="N95" s="57"/>
    </row>
    <row r="96" spans="1:14" ht="15.75" thickBot="1">
      <c r="B96" s="97" t="s">
        <v>1058</v>
      </c>
      <c r="C96" s="98"/>
      <c r="D96" s="98"/>
      <c r="E96" s="98"/>
      <c r="F96" s="98"/>
      <c r="G96" s="98"/>
      <c r="H96" s="98"/>
      <c r="I96" s="99"/>
      <c r="J96" s="100"/>
      <c r="K96" s="314">
        <v>0.05</v>
      </c>
      <c r="L96" s="851">
        <f>N89*K96</f>
        <v>135087.24702418837</v>
      </c>
      <c r="M96" s="852"/>
      <c r="N96" s="57"/>
    </row>
    <row r="97" spans="1:14" ht="15.75" thickBot="1">
      <c r="B97" s="815" t="s">
        <v>1037</v>
      </c>
      <c r="C97" s="816"/>
      <c r="D97" s="816"/>
      <c r="E97" s="816"/>
      <c r="F97" s="816"/>
      <c r="G97" s="816"/>
      <c r="H97" s="816"/>
      <c r="I97" s="816"/>
      <c r="J97" s="816"/>
      <c r="K97" s="816"/>
      <c r="L97" s="816"/>
      <c r="M97" s="817"/>
      <c r="N97" s="58">
        <f>L94+L95+L96</f>
        <v>810523.48214513029</v>
      </c>
    </row>
    <row r="98" spans="1:14" ht="15.75" thickBot="1">
      <c r="B98" s="39"/>
      <c r="C98" s="40"/>
      <c r="D98" s="40"/>
      <c r="E98" s="40"/>
      <c r="F98" s="40"/>
      <c r="G98" s="40"/>
      <c r="H98" s="40"/>
      <c r="I98" s="40"/>
      <c r="J98" s="40"/>
      <c r="K98" s="40"/>
      <c r="L98" s="40"/>
      <c r="M98" s="40"/>
      <c r="N98" s="41"/>
    </row>
    <row r="99" spans="1:14" ht="15.75" thickBot="1">
      <c r="A99" t="s">
        <v>2122</v>
      </c>
      <c r="B99" s="815" t="s">
        <v>1059</v>
      </c>
      <c r="C99" s="816"/>
      <c r="D99" s="816"/>
      <c r="E99" s="816"/>
      <c r="F99" s="816"/>
      <c r="G99" s="816"/>
      <c r="H99" s="816"/>
      <c r="I99" s="816"/>
      <c r="J99" s="816"/>
      <c r="K99" s="816"/>
      <c r="L99" s="816"/>
      <c r="M99" s="817"/>
      <c r="N99" s="196">
        <f>N89+N97</f>
        <v>3512268.4226288972</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57" t="s">
        <v>2324</v>
      </c>
      <c r="C116" s="958"/>
      <c r="D116" s="958"/>
      <c r="E116" s="958"/>
      <c r="F116" s="958"/>
      <c r="G116" s="958"/>
      <c r="H116" s="958"/>
      <c r="I116" s="958"/>
      <c r="J116" s="958"/>
      <c r="K116" s="958"/>
      <c r="L116" s="958"/>
      <c r="M116" s="958"/>
      <c r="N116" s="959"/>
    </row>
    <row r="117" spans="2:14" ht="15" customHeight="1">
      <c r="B117" s="957"/>
      <c r="C117" s="958"/>
      <c r="D117" s="958"/>
      <c r="E117" s="958"/>
      <c r="F117" s="958"/>
      <c r="G117" s="958"/>
      <c r="H117" s="958"/>
      <c r="I117" s="958"/>
      <c r="J117" s="958"/>
      <c r="K117" s="958"/>
      <c r="L117" s="958"/>
      <c r="M117" s="958"/>
      <c r="N117" s="959"/>
    </row>
    <row r="118" spans="2:14" ht="30" customHeight="1">
      <c r="B118" s="960" t="s">
        <v>2325</v>
      </c>
      <c r="C118" s="961"/>
      <c r="D118" s="961"/>
      <c r="E118" s="961"/>
      <c r="F118" s="961"/>
      <c r="G118" s="961"/>
      <c r="H118" s="961"/>
      <c r="I118" s="961"/>
      <c r="J118" s="961"/>
      <c r="K118" s="961"/>
      <c r="L118" s="961"/>
      <c r="M118" s="961"/>
      <c r="N118" s="962"/>
    </row>
    <row r="119" spans="2:14">
      <c r="B119" s="960"/>
      <c r="C119" s="961"/>
      <c r="D119" s="961"/>
      <c r="E119" s="961"/>
      <c r="F119" s="961"/>
      <c r="G119" s="961"/>
      <c r="H119" s="961"/>
      <c r="I119" s="961"/>
      <c r="J119" s="961"/>
      <c r="K119" s="961"/>
      <c r="L119" s="961"/>
      <c r="M119" s="961"/>
      <c r="N119" s="962"/>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3"/>
      <c r="K129" s="963"/>
      <c r="L129" s="963"/>
      <c r="M129" s="963"/>
      <c r="N129" s="964"/>
    </row>
    <row r="130" spans="2:14" ht="15.75" thickBot="1">
      <c r="B130" s="428" t="s">
        <v>2327</v>
      </c>
      <c r="C130" s="429"/>
      <c r="D130" s="429"/>
      <c r="E130" s="268"/>
      <c r="F130" s="268"/>
      <c r="G130" s="268"/>
      <c r="H130" s="268"/>
      <c r="I130" s="268"/>
      <c r="J130" s="965"/>
      <c r="K130" s="965"/>
      <c r="L130" s="965"/>
      <c r="M130" s="965"/>
      <c r="N130"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4"/>
      <c r="C1" s="916"/>
      <c r="D1" s="917"/>
      <c r="E1" s="917"/>
      <c r="F1" s="917"/>
      <c r="G1" s="917"/>
      <c r="H1" s="917"/>
      <c r="I1" s="917"/>
      <c r="J1" s="918"/>
      <c r="K1" s="919" t="s">
        <v>1017</v>
      </c>
      <c r="L1" s="921" t="s">
        <v>2304</v>
      </c>
      <c r="M1" s="922"/>
      <c r="N1" s="923"/>
    </row>
    <row r="2" spans="2:14" ht="40.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2" hidden="1" customHeight="1" thickBo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75000</v>
      </c>
      <c r="L36" s="279"/>
      <c r="M36" s="280">
        <v>0.16</v>
      </c>
      <c r="N36" s="281">
        <f>K36/M36</f>
        <v>468750</v>
      </c>
    </row>
    <row r="37" spans="1:14">
      <c r="A37" s="119" t="s">
        <v>261</v>
      </c>
      <c r="B37" s="828" t="str">
        <f>VLOOKUP(A37,EQUIPOS!A7:D154,3,FALSE)</f>
        <v xml:space="preserve">Motobomba 3 PULGADAS (incluye operario)
</v>
      </c>
      <c r="C37" s="829"/>
      <c r="D37" s="829"/>
      <c r="E37" s="829"/>
      <c r="F37" s="829"/>
      <c r="G37" s="829"/>
      <c r="H37" s="830"/>
      <c r="I37" s="430"/>
      <c r="J37" s="431"/>
      <c r="K37" s="278">
        <f>VLOOKUP(A37,EQUIPOS!A7:D164,4,FALSE)</f>
        <v>7343</v>
      </c>
      <c r="L37" s="344"/>
      <c r="M37" s="345">
        <v>0.16</v>
      </c>
      <c r="N37" s="281">
        <f>K37/M37</f>
        <v>45893.75</v>
      </c>
    </row>
    <row r="38" spans="1:14">
      <c r="A38" s="119"/>
      <c r="B38" s="828"/>
      <c r="C38" s="829"/>
      <c r="D38" s="829"/>
      <c r="E38" s="829"/>
      <c r="F38" s="829"/>
      <c r="G38" s="829"/>
      <c r="H38" s="830"/>
      <c r="I38" s="430"/>
      <c r="J38" s="431"/>
      <c r="K38" s="447"/>
      <c r="L38" s="344"/>
      <c r="M38" s="345"/>
      <c r="N38" s="281"/>
    </row>
    <row r="39" spans="1:14">
      <c r="A39" s="119"/>
      <c r="B39" s="828"/>
      <c r="C39" s="829"/>
      <c r="D39" s="829"/>
      <c r="E39" s="829"/>
      <c r="F39" s="829"/>
      <c r="G39" s="829"/>
      <c r="H39" s="830"/>
      <c r="I39" s="430"/>
      <c r="J39" s="431"/>
      <c r="K39" s="447"/>
      <c r="L39" s="344"/>
      <c r="M39" s="345"/>
      <c r="N39" s="281"/>
    </row>
    <row r="40" spans="1:14">
      <c r="A40" s="119"/>
      <c r="B40" s="828"/>
      <c r="C40" s="829"/>
      <c r="D40" s="829"/>
      <c r="E40" s="829"/>
      <c r="F40" s="829"/>
      <c r="G40" s="829"/>
      <c r="H40" s="830"/>
      <c r="I40" s="337"/>
      <c r="J40" s="339"/>
      <c r="K40" s="447"/>
      <c r="L40" s="432"/>
      <c r="M40" s="433"/>
      <c r="N40" s="281"/>
    </row>
    <row r="41" spans="1:14">
      <c r="B41" s="828"/>
      <c r="C41" s="829"/>
      <c r="D41" s="829"/>
      <c r="E41" s="829"/>
      <c r="F41" s="829"/>
      <c r="G41" s="829"/>
      <c r="H41" s="830"/>
      <c r="I41" s="42"/>
      <c r="J41" s="43"/>
      <c r="K41" s="447"/>
      <c r="L41" s="285"/>
      <c r="M41" s="286"/>
      <c r="N41" s="281"/>
    </row>
    <row r="42" spans="1:14">
      <c r="B42" s="329"/>
      <c r="C42" s="330"/>
      <c r="D42" s="330"/>
      <c r="E42" s="330"/>
      <c r="F42" s="332"/>
      <c r="G42" s="332"/>
      <c r="H42" s="131"/>
      <c r="I42" s="42"/>
      <c r="J42" s="43"/>
      <c r="K42" s="447"/>
      <c r="L42" s="285"/>
      <c r="M42" s="286"/>
      <c r="N42" s="282"/>
    </row>
    <row r="43" spans="1:14">
      <c r="B43" s="835" t="s">
        <v>1036</v>
      </c>
      <c r="C43" s="836"/>
      <c r="D43" s="836"/>
      <c r="E43" s="44"/>
      <c r="F43" s="45"/>
      <c r="G43" s="45"/>
      <c r="H43" s="46"/>
      <c r="I43" s="42"/>
      <c r="J43" s="43"/>
      <c r="K43" s="288"/>
      <c r="L43" s="285"/>
      <c r="M43" s="410">
        <v>0.05</v>
      </c>
      <c r="N43" s="353">
        <f>N77*M43</f>
        <v>11968.828125</v>
      </c>
    </row>
    <row r="44" spans="1:14" ht="15.75" thickBot="1">
      <c r="B44" s="828"/>
      <c r="C44" s="829"/>
      <c r="D44" s="829"/>
      <c r="E44" s="829"/>
      <c r="F44" s="829"/>
      <c r="G44" s="829"/>
      <c r="H44" s="830"/>
      <c r="I44" s="837"/>
      <c r="J44" s="838"/>
      <c r="K44" s="47"/>
      <c r="L44" s="839"/>
      <c r="M44" s="840"/>
      <c r="N44" s="111"/>
    </row>
    <row r="45" spans="1:14" ht="15.75" thickBot="1">
      <c r="B45" s="815" t="s">
        <v>1037</v>
      </c>
      <c r="C45" s="816"/>
      <c r="D45" s="816"/>
      <c r="E45" s="816"/>
      <c r="F45" s="816"/>
      <c r="G45" s="816"/>
      <c r="H45" s="816"/>
      <c r="I45" s="816"/>
      <c r="J45" s="816"/>
      <c r="K45" s="816"/>
      <c r="L45" s="816"/>
      <c r="M45" s="817"/>
      <c r="N45" s="403">
        <f>SUM(N36:N44)</f>
        <v>526612.578125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12188</v>
      </c>
      <c r="N50" s="281">
        <f>K50*M50</f>
        <v>2437.6</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1070</v>
      </c>
      <c r="N51" s="281">
        <f>K51*M51</f>
        <v>1070</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1014</v>
      </c>
      <c r="N52" s="281">
        <f>K52*M52</f>
        <v>507</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2185</v>
      </c>
      <c r="N53" s="281">
        <f>K53*M53</f>
        <v>327750</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424595</v>
      </c>
      <c r="N54" s="281">
        <f>K54*M54</f>
        <v>424595</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5" t="s">
        <v>1037</v>
      </c>
      <c r="C58" s="816"/>
      <c r="D58" s="816"/>
      <c r="E58" s="816"/>
      <c r="F58" s="816"/>
      <c r="G58" s="816"/>
      <c r="H58" s="816"/>
      <c r="I58" s="816"/>
      <c r="J58" s="816"/>
      <c r="K58" s="816"/>
      <c r="L58" s="816"/>
      <c r="M58" s="817"/>
      <c r="N58" s="403">
        <f>SUM(N50:N57)</f>
        <v>756359.6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19">
        <f>VLOOKUP(A63,TRANSPORTE!A5:D117,4,FALSE)</f>
        <v>855</v>
      </c>
      <c r="M63" s="820"/>
      <c r="N63" s="296">
        <f>K63*L63</f>
        <v>855</v>
      </c>
    </row>
    <row r="64" spans="1:14">
      <c r="B64" s="52"/>
      <c r="C64" s="53"/>
      <c r="D64" s="53"/>
      <c r="E64" s="53"/>
      <c r="F64" s="53"/>
      <c r="G64" s="53"/>
      <c r="H64" s="320"/>
      <c r="I64" s="288"/>
      <c r="J64" s="295"/>
      <c r="K64" s="288"/>
      <c r="L64" s="819"/>
      <c r="M64" s="820"/>
      <c r="N64" s="296"/>
    </row>
    <row r="65" spans="1:15">
      <c r="B65" s="52"/>
      <c r="C65" s="53"/>
      <c r="D65" s="53"/>
      <c r="E65" s="53"/>
      <c r="F65" s="53"/>
      <c r="G65" s="53"/>
      <c r="H65" s="320"/>
      <c r="I65" s="288"/>
      <c r="J65" s="295"/>
      <c r="K65" s="288"/>
      <c r="L65" s="819"/>
      <c r="M65" s="820"/>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4"/>
      <c r="M67" s="805"/>
      <c r="N67" s="133"/>
    </row>
    <row r="68" spans="1:15" ht="15.75" thickBot="1">
      <c r="B68" s="821" t="s">
        <v>1037</v>
      </c>
      <c r="C68" s="822"/>
      <c r="D68" s="822"/>
      <c r="E68" s="822"/>
      <c r="F68" s="822"/>
      <c r="G68" s="822"/>
      <c r="H68" s="822"/>
      <c r="I68" s="822"/>
      <c r="J68" s="822"/>
      <c r="K68" s="822"/>
      <c r="L68" s="822"/>
      <c r="M68" s="823"/>
      <c r="N68" s="110">
        <f>SUM(N63:N67)</f>
        <v>855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1" t="s">
        <v>1047</v>
      </c>
      <c r="C72" s="842"/>
      <c r="D72" s="842"/>
      <c r="E72" s="842"/>
      <c r="F72" s="842"/>
      <c r="G72" s="842"/>
      <c r="H72" s="842"/>
      <c r="I72" s="79" t="s">
        <v>1048</v>
      </c>
      <c r="J72" s="81" t="s">
        <v>1494</v>
      </c>
      <c r="K72" s="80" t="s">
        <v>1050</v>
      </c>
      <c r="L72" s="843" t="s">
        <v>1034</v>
      </c>
      <c r="M72" s="844"/>
      <c r="N72" s="104" t="s">
        <v>1035</v>
      </c>
    </row>
    <row r="73" spans="1:15">
      <c r="A73" s="168" t="s">
        <v>11</v>
      </c>
      <c r="B73" s="55" t="str">
        <f>VLOOKUP(A73,'MANO DE OBRA'!A8:D68,3,FALSE)</f>
        <v>Obrero (4)</v>
      </c>
      <c r="C73" s="53"/>
      <c r="D73" s="53"/>
      <c r="E73" s="53"/>
      <c r="F73" s="53"/>
      <c r="G73" s="53"/>
      <c r="H73" s="53"/>
      <c r="I73" s="301">
        <f>K73/J73*100</f>
        <v>110415.13513513515</v>
      </c>
      <c r="J73" s="302">
        <v>185</v>
      </c>
      <c r="K73" s="303">
        <f>VLOOKUP(A73,'MANO DE OBRA'!A8:D99,4,FALSE)</f>
        <v>204268</v>
      </c>
      <c r="L73" s="56"/>
      <c r="M73" s="443">
        <v>1.28</v>
      </c>
      <c r="N73" s="404">
        <f>K73/M73</f>
        <v>159584.375</v>
      </c>
      <c r="O73" s="112"/>
    </row>
    <row r="74" spans="1:15">
      <c r="A74" s="168"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440">
        <v>1.28</v>
      </c>
      <c r="N74" s="404">
        <f>K74/M74</f>
        <v>79792.1875</v>
      </c>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SUM(N73:N76)</f>
        <v>239376.5625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N45+N58+N68+N77</f>
        <v>1523203.7406250001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304640.74812500004</v>
      </c>
      <c r="M84" s="850"/>
      <c r="N84" s="57"/>
    </row>
    <row r="85" spans="1:14">
      <c r="B85" s="95" t="s">
        <v>1057</v>
      </c>
      <c r="C85" s="96"/>
      <c r="D85" s="96"/>
      <c r="E85" s="96"/>
      <c r="F85" s="96"/>
      <c r="G85" s="96"/>
      <c r="H85" s="96"/>
      <c r="I85" s="93"/>
      <c r="J85" s="94"/>
      <c r="K85" s="313">
        <v>0.05</v>
      </c>
      <c r="L85" s="849">
        <f>N79*K85</f>
        <v>76160.18703125001</v>
      </c>
      <c r="M85" s="850"/>
      <c r="N85" s="57"/>
    </row>
    <row r="86" spans="1:14" ht="15.75" thickBot="1">
      <c r="B86" s="97" t="s">
        <v>1058</v>
      </c>
      <c r="C86" s="98"/>
      <c r="D86" s="98"/>
      <c r="E86" s="98"/>
      <c r="F86" s="98"/>
      <c r="G86" s="98"/>
      <c r="H86" s="98"/>
      <c r="I86" s="99"/>
      <c r="J86" s="100"/>
      <c r="K86" s="314">
        <v>0.05</v>
      </c>
      <c r="L86" s="851">
        <f>N79*K86</f>
        <v>76160.18703125001</v>
      </c>
      <c r="M86" s="852"/>
      <c r="N86" s="57"/>
    </row>
    <row r="87" spans="1:14" ht="15.75" thickBot="1">
      <c r="B87" s="815" t="s">
        <v>1037</v>
      </c>
      <c r="C87" s="816"/>
      <c r="D87" s="816"/>
      <c r="E87" s="816"/>
      <c r="F87" s="816"/>
      <c r="G87" s="816"/>
      <c r="H87" s="816"/>
      <c r="I87" s="816"/>
      <c r="J87" s="816"/>
      <c r="K87" s="816"/>
      <c r="L87" s="816"/>
      <c r="M87" s="817"/>
      <c r="N87" s="58">
        <f>L84+L85+L86</f>
        <v>456961.1221875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1980164.8628125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4"/>
      <c r="C1" s="916"/>
      <c r="D1" s="917"/>
      <c r="E1" s="917"/>
      <c r="F1" s="917"/>
      <c r="G1" s="917"/>
      <c r="H1" s="917"/>
      <c r="I1" s="917"/>
      <c r="J1" s="918"/>
      <c r="K1" s="919" t="s">
        <v>1017</v>
      </c>
      <c r="L1" s="921" t="s">
        <v>2304</v>
      </c>
      <c r="M1" s="922"/>
      <c r="N1" s="923"/>
    </row>
    <row r="2" spans="2:14" ht="38.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461"/>
      <c r="L30" s="826" t="s">
        <v>1029</v>
      </c>
      <c r="M30" s="827"/>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121</v>
      </c>
      <c r="B36" s="828" t="str">
        <f>VLOOKUP(A36,EQUIPOS!A6:D154,3,FALSE)</f>
        <v>Bomba eléctrica para accionar la celda</v>
      </c>
      <c r="C36" s="829"/>
      <c r="D36" s="829"/>
      <c r="E36" s="829"/>
      <c r="F36" s="829"/>
      <c r="G36" s="829"/>
      <c r="H36" s="830"/>
      <c r="I36" s="276"/>
      <c r="J36" s="277"/>
      <c r="K36" s="278">
        <f>VLOOKUP(A36,EQUIPOS!A6:D163,4,FALSE)</f>
        <v>70096</v>
      </c>
      <c r="L36" s="279"/>
      <c r="M36" s="280">
        <v>0.01</v>
      </c>
      <c r="N36" s="281">
        <f t="shared" ref="N36:N41" si="0">K36/M36</f>
        <v>7009600</v>
      </c>
    </row>
    <row r="37" spans="1:14">
      <c r="A37" s="119" t="s">
        <v>192</v>
      </c>
      <c r="B37" s="828" t="str">
        <f>VLOOKUP(A37,EQUIPOS!A7:D154,3,FALSE)</f>
        <v>Equipo de acarreo interno</v>
      </c>
      <c r="C37" s="829"/>
      <c r="D37" s="829"/>
      <c r="E37" s="829"/>
      <c r="F37" s="829"/>
      <c r="G37" s="829"/>
      <c r="H37" s="830"/>
      <c r="I37" s="430"/>
      <c r="J37" s="431"/>
      <c r="K37" s="278">
        <f>VLOOKUP(A37,EQUIPOS!A7:D164,4,FALSE)</f>
        <v>42261</v>
      </c>
      <c r="L37" s="344"/>
      <c r="M37" s="345">
        <v>0.05</v>
      </c>
      <c r="N37" s="281">
        <f t="shared" si="0"/>
        <v>845220</v>
      </c>
    </row>
    <row r="38" spans="1:14">
      <c r="A38" s="119" t="s">
        <v>217</v>
      </c>
      <c r="B38" s="828" t="str">
        <f>VLOOKUP(A38,EQUIPOS!A8:D154,3,FALSE)</f>
        <v>Equipo de soldadura y de acetileno (incluye soldadura)</v>
      </c>
      <c r="C38" s="829"/>
      <c r="D38" s="829"/>
      <c r="E38" s="829"/>
      <c r="F38" s="829"/>
      <c r="G38" s="829"/>
      <c r="H38" s="830"/>
      <c r="I38" s="430"/>
      <c r="J38" s="431"/>
      <c r="K38" s="278">
        <f>VLOOKUP(A38,EQUIPOS!A8:D165,4,FALSE)</f>
        <v>19527</v>
      </c>
      <c r="L38" s="344"/>
      <c r="M38" s="345">
        <v>0.01</v>
      </c>
      <c r="N38" s="281">
        <f t="shared" si="0"/>
        <v>1952700</v>
      </c>
    </row>
    <row r="39" spans="1:14">
      <c r="A39" s="119" t="s">
        <v>242</v>
      </c>
      <c r="B39" s="828" t="str">
        <f>VLOOKUP(A39,EQUIPOS!A9:D154,3,FALSE)</f>
        <v>Grúa con torre capacidad 1 ton en la punta.</v>
      </c>
      <c r="C39" s="829"/>
      <c r="D39" s="829"/>
      <c r="E39" s="829"/>
      <c r="F39" s="829"/>
      <c r="G39" s="829"/>
      <c r="H39" s="830"/>
      <c r="I39" s="430"/>
      <c r="J39" s="431"/>
      <c r="K39" s="278">
        <f>VLOOKUP(A39,EQUIPOS!A9:D166,4,FALSE)</f>
        <v>214650</v>
      </c>
      <c r="L39" s="344"/>
      <c r="M39" s="345">
        <v>0.04</v>
      </c>
      <c r="N39" s="281">
        <f t="shared" si="0"/>
        <v>5366250</v>
      </c>
    </row>
    <row r="40" spans="1:14">
      <c r="A40" s="119" t="s">
        <v>255</v>
      </c>
      <c r="B40" s="828" t="str">
        <f>VLOOKUP(A40,EQUIPOS!A10:D154,3,FALSE)</f>
        <v>Manómetro cable de acero para bajar la celda</v>
      </c>
      <c r="C40" s="829"/>
      <c r="D40" s="829"/>
      <c r="E40" s="829"/>
      <c r="F40" s="829"/>
      <c r="G40" s="829"/>
      <c r="H40" s="830"/>
      <c r="I40" s="337"/>
      <c r="J40" s="339"/>
      <c r="K40" s="278">
        <f>VLOOKUP(A40,EQUIPOS!A10:D167,4,FALSE)</f>
        <v>1923485</v>
      </c>
      <c r="L40" s="432"/>
      <c r="M40" s="433">
        <v>1</v>
      </c>
      <c r="N40" s="281">
        <f t="shared" si="0"/>
        <v>1923485</v>
      </c>
    </row>
    <row r="41" spans="1:14">
      <c r="A41" t="s">
        <v>320</v>
      </c>
      <c r="B41" s="828" t="str">
        <f>VLOOKUP(A41,EQUIPOS!A11:D155,3,FALSE)</f>
        <v>Retroexcavadora sobre llantas, motor 62HP, Profundidad de excavación de 5.41 metros.</v>
      </c>
      <c r="C41" s="829"/>
      <c r="D41" s="829"/>
      <c r="E41" s="829"/>
      <c r="F41" s="829"/>
      <c r="G41" s="829"/>
      <c r="H41" s="830"/>
      <c r="I41" s="42"/>
      <c r="J41" s="43"/>
      <c r="K41" s="278">
        <f>VLOOKUP(A41,EQUIPOS!A11:D168,4,FALSE)</f>
        <v>117273</v>
      </c>
      <c r="L41" s="285"/>
      <c r="M41" s="286">
        <v>0.2</v>
      </c>
      <c r="N41" s="281">
        <f t="shared" si="0"/>
        <v>586365</v>
      </c>
    </row>
    <row r="42" spans="1:14">
      <c r="B42" s="329"/>
      <c r="C42" s="330"/>
      <c r="D42" s="330"/>
      <c r="E42" s="330"/>
      <c r="F42" s="332"/>
      <c r="G42" s="332"/>
      <c r="H42" s="131"/>
      <c r="I42" s="42"/>
      <c r="J42" s="43"/>
      <c r="K42" s="447"/>
      <c r="L42" s="285"/>
      <c r="M42" s="286"/>
      <c r="N42" s="282"/>
    </row>
    <row r="43" spans="1:14">
      <c r="B43" s="835" t="s">
        <v>1036</v>
      </c>
      <c r="C43" s="836"/>
      <c r="D43" s="836"/>
      <c r="E43" s="44"/>
      <c r="F43" s="45"/>
      <c r="G43" s="45"/>
      <c r="H43" s="46"/>
      <c r="I43" s="42"/>
      <c r="J43" s="43"/>
      <c r="K43" s="288"/>
      <c r="L43" s="285"/>
      <c r="M43" s="410">
        <v>0.01</v>
      </c>
      <c r="N43" s="353">
        <f>N81*M43</f>
        <v>38020.590000000004</v>
      </c>
    </row>
    <row r="44" spans="1:14" ht="15.75" thickBot="1">
      <c r="B44" s="828"/>
      <c r="C44" s="829"/>
      <c r="D44" s="829"/>
      <c r="E44" s="829"/>
      <c r="F44" s="829"/>
      <c r="G44" s="829"/>
      <c r="H44" s="830"/>
      <c r="I44" s="837"/>
      <c r="J44" s="838"/>
      <c r="K44" s="47"/>
      <c r="L44" s="839"/>
      <c r="M44" s="840"/>
      <c r="N44" s="111"/>
    </row>
    <row r="45" spans="1:14" ht="15.75" thickBot="1">
      <c r="B45" s="815" t="s">
        <v>1037</v>
      </c>
      <c r="C45" s="816"/>
      <c r="D45" s="816"/>
      <c r="E45" s="816"/>
      <c r="F45" s="816"/>
      <c r="G45" s="816"/>
      <c r="H45" s="816"/>
      <c r="I45" s="816"/>
      <c r="J45" s="816"/>
      <c r="K45" s="816"/>
      <c r="L45" s="816"/>
      <c r="M45" s="817"/>
      <c r="N45" s="403">
        <f>SUM(N36:N44)</f>
        <v>17721640.59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17315852</v>
      </c>
      <c r="N50" s="281">
        <f t="shared" ref="N50:N55" si="1">K50*M50</f>
        <v>17315852</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104899</v>
      </c>
      <c r="N51" s="281">
        <f t="shared" si="1"/>
        <v>3146970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2086701</v>
      </c>
      <c r="N52" s="281">
        <f t="shared" si="1"/>
        <v>4173402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1239374</v>
      </c>
      <c r="N53" s="281">
        <f t="shared" si="1"/>
        <v>6196870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77751</v>
      </c>
      <c r="N54" s="281">
        <f t="shared" si="1"/>
        <v>4665060</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43125</v>
      </c>
      <c r="N55" s="281">
        <f t="shared" si="1"/>
        <v>517500</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5" t="s">
        <v>1037</v>
      </c>
      <c r="C58" s="816"/>
      <c r="D58" s="816"/>
      <c r="E58" s="816"/>
      <c r="F58" s="816"/>
      <c r="G58" s="816"/>
      <c r="H58" s="816"/>
      <c r="I58" s="816"/>
      <c r="J58" s="816"/>
      <c r="K58" s="816"/>
      <c r="L58" s="816"/>
      <c r="M58" s="817"/>
      <c r="N58" s="403">
        <f>SUM(N50:N57)</f>
        <v>36015654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19">
        <f>VLOOKUP(A63,TRANSPORTE!A5:D117,4,FALSE)</f>
        <v>793816</v>
      </c>
      <c r="M63" s="820"/>
      <c r="N63" s="296">
        <f>K63*L63</f>
        <v>793816</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19">
        <f>VLOOKUP(A64,TRANSPORTE!A6:D117,4,FALSE)</f>
        <v>103925</v>
      </c>
      <c r="M64" s="820"/>
      <c r="N64" s="296">
        <f>K64*L64</f>
        <v>831400</v>
      </c>
    </row>
    <row r="65" spans="1:15">
      <c r="A65" t="s">
        <v>1483</v>
      </c>
      <c r="B65" s="52" t="str">
        <f>VLOOKUP(A65,TRANSPORTE!A6:D117,3,FALSE)</f>
        <v>Pasajes aéreos</v>
      </c>
      <c r="C65" s="53"/>
      <c r="D65" s="53"/>
      <c r="E65" s="53"/>
      <c r="F65" s="53"/>
      <c r="G65" s="53"/>
      <c r="H65" s="320" t="s">
        <v>1029</v>
      </c>
      <c r="I65" s="288">
        <v>3</v>
      </c>
      <c r="J65" s="295">
        <v>1</v>
      </c>
      <c r="K65" s="288">
        <f>I65*J65</f>
        <v>3</v>
      </c>
      <c r="L65" s="819">
        <f>VLOOKUP(A65,TRANSPORTE!A6:D117,4,FALSE)</f>
        <v>256719</v>
      </c>
      <c r="M65" s="820"/>
      <c r="N65" s="296">
        <f>K65*L65</f>
        <v>770157</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4"/>
      <c r="M67" s="805"/>
      <c r="N67" s="133"/>
    </row>
    <row r="68" spans="1:15" ht="15.75" thickBot="1">
      <c r="B68" s="821" t="s">
        <v>1037</v>
      </c>
      <c r="C68" s="822"/>
      <c r="D68" s="822"/>
      <c r="E68" s="822"/>
      <c r="F68" s="822"/>
      <c r="G68" s="822"/>
      <c r="H68" s="822"/>
      <c r="I68" s="822"/>
      <c r="J68" s="822"/>
      <c r="K68" s="822"/>
      <c r="L68" s="822"/>
      <c r="M68" s="823"/>
      <c r="N68" s="110">
        <f>SUM(N63:N67)</f>
        <v>2395373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1" t="s">
        <v>1047</v>
      </c>
      <c r="C72" s="842"/>
      <c r="D72" s="842"/>
      <c r="E72" s="842"/>
      <c r="F72" s="842"/>
      <c r="G72" s="842"/>
      <c r="H72" s="842"/>
      <c r="I72" s="79" t="s">
        <v>1048</v>
      </c>
      <c r="J72" s="81" t="s">
        <v>1494</v>
      </c>
      <c r="K72" s="80" t="s">
        <v>1050</v>
      </c>
      <c r="L72" s="843" t="s">
        <v>1034</v>
      </c>
      <c r="M72" s="844"/>
      <c r="N72" s="104" t="s">
        <v>1035</v>
      </c>
    </row>
    <row r="73" spans="1:15">
      <c r="A73" s="168" t="s">
        <v>6</v>
      </c>
      <c r="B73" s="55" t="str">
        <f>VLOOKUP(A73,'MANO DE OBRA'!A8:D68,3,FALSE)</f>
        <v xml:space="preserve">Obrero </v>
      </c>
      <c r="C73" s="53"/>
      <c r="D73" s="53"/>
      <c r="E73" s="53"/>
      <c r="F73" s="53"/>
      <c r="G73" s="53"/>
      <c r="H73" s="53"/>
      <c r="I73" s="301">
        <f t="shared" ref="I73:I76" si="2">K73/J73*100</f>
        <v>27603.783783783787</v>
      </c>
      <c r="J73" s="302">
        <v>185</v>
      </c>
      <c r="K73" s="303">
        <f>VLOOKUP(A73,'MANO DE OBRA'!A8:D99,4,FALSE)</f>
        <v>51067</v>
      </c>
      <c r="L73" s="56"/>
      <c r="M73" s="443">
        <v>1</v>
      </c>
      <c r="N73" s="404">
        <f t="shared" ref="N73:N79" si="3">K73/M73</f>
        <v>51067</v>
      </c>
      <c r="O73" s="112"/>
    </row>
    <row r="74" spans="1:15">
      <c r="A74" s="168" t="s">
        <v>74</v>
      </c>
      <c r="B74" s="55" t="str">
        <f>VLOOKUP(A74,'MANO DE OBRA'!A8:D69,3,FALSE)</f>
        <v>Ingeniero de Montaje y Prueba Pilote (1)</v>
      </c>
      <c r="C74" s="53"/>
      <c r="D74" s="53"/>
      <c r="E74" s="53"/>
      <c r="F74" s="53"/>
      <c r="G74" s="53"/>
      <c r="H74" s="53"/>
      <c r="I74" s="301">
        <f t="shared" si="2"/>
        <v>176664.32432432432</v>
      </c>
      <c r="J74" s="302">
        <v>185</v>
      </c>
      <c r="K74" s="303">
        <f>VLOOKUP(A74,'MANO DE OBRA'!A8:D100,4,FALSE)</f>
        <v>326829</v>
      </c>
      <c r="L74" s="56"/>
      <c r="M74" s="440">
        <v>1</v>
      </c>
      <c r="N74" s="404">
        <f t="shared" si="3"/>
        <v>326829</v>
      </c>
    </row>
    <row r="75" spans="1:15">
      <c r="A75" s="168" t="s">
        <v>82</v>
      </c>
      <c r="B75" s="55" t="str">
        <f>VLOOKUP(A75,'MANO DE OBRA'!A9:D70,3,FALSE)</f>
        <v>Ingeniero Supervisor y Director de Prueba Pilote</v>
      </c>
      <c r="C75" s="53"/>
      <c r="D75" s="53"/>
      <c r="E75" s="53"/>
      <c r="F75" s="53"/>
      <c r="G75" s="53"/>
      <c r="H75" s="53"/>
      <c r="I75" s="301">
        <f t="shared" si="2"/>
        <v>218895.13513513512</v>
      </c>
      <c r="J75" s="302">
        <v>185</v>
      </c>
      <c r="K75" s="303">
        <f>VLOOKUP(A75,'MANO DE OBRA'!A9:D101,4,FALSE)</f>
        <v>404956</v>
      </c>
      <c r="L75" s="56"/>
      <c r="M75" s="448">
        <v>1</v>
      </c>
      <c r="N75" s="404">
        <f t="shared" si="3"/>
        <v>404956</v>
      </c>
    </row>
    <row r="76" spans="1:15">
      <c r="A76" s="168" t="s">
        <v>88</v>
      </c>
      <c r="B76" s="55" t="str">
        <f>VLOOKUP(A76,'MANO DE OBRA'!A10:D71,3,FALSE)</f>
        <v>Soldador experto en montaje y pruebas</v>
      </c>
      <c r="C76" s="53"/>
      <c r="D76" s="53"/>
      <c r="E76" s="53"/>
      <c r="F76" s="53"/>
      <c r="G76" s="53"/>
      <c r="H76" s="53"/>
      <c r="I76" s="301">
        <f t="shared" si="2"/>
        <v>82811.351351351361</v>
      </c>
      <c r="J76" s="302">
        <v>185</v>
      </c>
      <c r="K76" s="303">
        <f>VLOOKUP(A76,'MANO DE OBRA'!A10:D102,4,FALSE)</f>
        <v>153201</v>
      </c>
      <c r="L76" s="56"/>
      <c r="M76" s="448">
        <v>1</v>
      </c>
      <c r="N76" s="404">
        <f t="shared" si="3"/>
        <v>153201</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510671</v>
      </c>
      <c r="L77" s="56"/>
      <c r="M77" s="448">
        <v>1</v>
      </c>
      <c r="N77" s="404">
        <f t="shared" si="3"/>
        <v>510671</v>
      </c>
    </row>
    <row r="78" spans="1:15">
      <c r="A78" s="168" t="s">
        <v>94</v>
      </c>
      <c r="B78" s="55" t="str">
        <f>VLOOKUP(A78,'MANO DE OBRA'!A12:D73,3,FALSE)</f>
        <v>Viáticos soldadores</v>
      </c>
      <c r="C78" s="53"/>
      <c r="D78" s="53"/>
      <c r="E78" s="53"/>
      <c r="F78" s="53"/>
      <c r="G78" s="53"/>
      <c r="H78" s="53"/>
      <c r="I78" s="301"/>
      <c r="J78" s="302"/>
      <c r="K78" s="303">
        <f>VLOOKUP(A78,'MANO DE OBRA'!A12:D104,4,FALSE)</f>
        <v>255335</v>
      </c>
      <c r="L78" s="56"/>
      <c r="M78" s="448">
        <v>1</v>
      </c>
      <c r="N78" s="404">
        <f t="shared" si="3"/>
        <v>255335</v>
      </c>
    </row>
    <row r="79" spans="1:15">
      <c r="A79" t="s">
        <v>96</v>
      </c>
      <c r="B79" s="55" t="str">
        <f>VLOOKUP(A79,'MANO DE OBRA'!A13:D74,3,FALSE)</f>
        <v>Estudios, análisis e informes</v>
      </c>
      <c r="C79" s="53"/>
      <c r="D79" s="53"/>
      <c r="E79" s="53"/>
      <c r="F79" s="53"/>
      <c r="G79" s="53"/>
      <c r="H79" s="53"/>
      <c r="I79" s="301"/>
      <c r="J79" s="302"/>
      <c r="K79" s="303">
        <f>VLOOKUP(A79,'MANO DE OBRA'!A13:D105,4,FALSE)</f>
        <v>2100000</v>
      </c>
      <c r="L79" s="327"/>
      <c r="M79" s="309">
        <v>1</v>
      </c>
      <c r="N79" s="404">
        <f t="shared" si="3"/>
        <v>2100000</v>
      </c>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SUM(N73:N80)</f>
        <v>3802059</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N45+N58+N68+N81</f>
        <v>59934726.590000004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11986945.318000002</v>
      </c>
      <c r="M88" s="850"/>
      <c r="N88" s="57"/>
    </row>
    <row r="89" spans="1:14">
      <c r="B89" s="95" t="s">
        <v>1057</v>
      </c>
      <c r="C89" s="96"/>
      <c r="D89" s="96"/>
      <c r="E89" s="96"/>
      <c r="F89" s="96"/>
      <c r="G89" s="96"/>
      <c r="H89" s="96"/>
      <c r="I89" s="93"/>
      <c r="J89" s="94"/>
      <c r="K89" s="313">
        <v>0.05</v>
      </c>
      <c r="L89" s="849">
        <f>N83*K89</f>
        <v>2996736.3295000005</v>
      </c>
      <c r="M89" s="850"/>
      <c r="N89" s="57"/>
    </row>
    <row r="90" spans="1:14" ht="15.75" thickBot="1">
      <c r="B90" s="97" t="s">
        <v>1058</v>
      </c>
      <c r="C90" s="98"/>
      <c r="D90" s="98"/>
      <c r="E90" s="98"/>
      <c r="F90" s="98"/>
      <c r="G90" s="98"/>
      <c r="H90" s="98"/>
      <c r="I90" s="99"/>
      <c r="J90" s="100"/>
      <c r="K90" s="314">
        <v>0.05</v>
      </c>
      <c r="L90" s="851">
        <f>N83*K90</f>
        <v>2996736.3295000005</v>
      </c>
      <c r="M90" s="852"/>
      <c r="N90" s="57"/>
    </row>
    <row r="91" spans="1:14" ht="15.75" thickBot="1">
      <c r="B91" s="815" t="s">
        <v>1037</v>
      </c>
      <c r="C91" s="816"/>
      <c r="D91" s="816"/>
      <c r="E91" s="816"/>
      <c r="F91" s="816"/>
      <c r="G91" s="816"/>
      <c r="H91" s="816"/>
      <c r="I91" s="816"/>
      <c r="J91" s="816"/>
      <c r="K91" s="816"/>
      <c r="L91" s="816"/>
      <c r="M91" s="817"/>
      <c r="N91" s="58">
        <f>L88+L89+L90</f>
        <v>17980417.977000002</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77915144.567000002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4"/>
      <c r="C1" s="916"/>
      <c r="D1" s="917"/>
      <c r="E1" s="917"/>
      <c r="F1" s="917"/>
      <c r="G1" s="917"/>
      <c r="H1" s="917"/>
      <c r="I1" s="917"/>
      <c r="J1" s="918"/>
      <c r="K1" s="919" t="s">
        <v>1017</v>
      </c>
      <c r="L1" s="921" t="s">
        <v>2304</v>
      </c>
      <c r="M1" s="922"/>
      <c r="N1" s="923"/>
    </row>
    <row r="2" spans="2:14" ht="27"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t="s">
        <v>121</v>
      </c>
      <c r="B36" s="828" t="str">
        <f>VLOOKUP(A36,EQUIPOS!A6:D154,3,FALSE)</f>
        <v>Bomba eléctrica para accionar la celda</v>
      </c>
      <c r="C36" s="829"/>
      <c r="D36" s="829"/>
      <c r="E36" s="829"/>
      <c r="F36" s="829"/>
      <c r="G36" s="829"/>
      <c r="H36" s="830"/>
      <c r="I36" s="276"/>
      <c r="J36" s="277"/>
      <c r="K36" s="278">
        <f>VLOOKUP(A36,EQUIPOS!A6:D163,4,FALSE)</f>
        <v>70096</v>
      </c>
      <c r="L36" s="279"/>
      <c r="M36" s="280">
        <v>0.01</v>
      </c>
      <c r="N36" s="281">
        <f>K36/M36</f>
        <v>7009600</v>
      </c>
    </row>
    <row r="37" spans="1:16">
      <c r="A37" s="119" t="s">
        <v>217</v>
      </c>
      <c r="B37" s="828" t="str">
        <f>VLOOKUP(A37,EQUIPOS!A7:D154,3,FALSE)</f>
        <v>Equipo de soldadura y de acetileno (incluye soldadura)</v>
      </c>
      <c r="C37" s="829"/>
      <c r="D37" s="829"/>
      <c r="E37" s="829"/>
      <c r="F37" s="829"/>
      <c r="G37" s="829"/>
      <c r="H37" s="830"/>
      <c r="I37" s="430"/>
      <c r="J37" s="431"/>
      <c r="K37" s="278">
        <f>VLOOKUP(A37,EQUIPOS!A7:D164,4,FALSE)</f>
        <v>19527</v>
      </c>
      <c r="L37" s="344"/>
      <c r="M37" s="345">
        <v>0.01</v>
      </c>
      <c r="N37" s="281">
        <f>K37/M37</f>
        <v>1952700</v>
      </c>
    </row>
    <row r="38" spans="1:16">
      <c r="A38" s="119" t="s">
        <v>255</v>
      </c>
      <c r="B38" s="828" t="str">
        <f>VLOOKUP(A38,EQUIPOS!A8:D154,3,FALSE)</f>
        <v>Manómetro cable de acero para bajar la celda</v>
      </c>
      <c r="C38" s="829"/>
      <c r="D38" s="829"/>
      <c r="E38" s="829"/>
      <c r="F38" s="829"/>
      <c r="G38" s="829"/>
      <c r="H38" s="830"/>
      <c r="I38" s="430"/>
      <c r="J38" s="431"/>
      <c r="K38" s="278">
        <f>VLOOKUP(A38,EQUIPOS!A8:D165,4,FALSE)</f>
        <v>1923485</v>
      </c>
      <c r="L38" s="344"/>
      <c r="M38" s="345">
        <v>1</v>
      </c>
      <c r="N38" s="281">
        <f>K38/M38</f>
        <v>1923485</v>
      </c>
    </row>
    <row r="39" spans="1:16">
      <c r="A39" s="119"/>
      <c r="B39" s="828"/>
      <c r="C39" s="829"/>
      <c r="D39" s="829"/>
      <c r="E39" s="829"/>
      <c r="F39" s="829"/>
      <c r="G39" s="829"/>
      <c r="H39" s="830"/>
      <c r="I39" s="430"/>
      <c r="J39" s="431"/>
      <c r="K39" s="278"/>
      <c r="L39" s="344"/>
      <c r="M39" s="345"/>
      <c r="N39" s="281"/>
    </row>
    <row r="40" spans="1:16">
      <c r="A40" s="119"/>
      <c r="B40" s="828"/>
      <c r="C40" s="829"/>
      <c r="D40" s="829"/>
      <c r="E40" s="829"/>
      <c r="F40" s="829"/>
      <c r="G40" s="829"/>
      <c r="H40" s="830"/>
      <c r="I40" s="337"/>
      <c r="J40" s="339"/>
      <c r="K40" s="278"/>
      <c r="L40" s="432"/>
      <c r="M40" s="433"/>
      <c r="N40" s="281"/>
    </row>
    <row r="41" spans="1:16">
      <c r="B41" s="828"/>
      <c r="C41" s="829"/>
      <c r="D41" s="829"/>
      <c r="E41" s="829"/>
      <c r="F41" s="829"/>
      <c r="G41" s="829"/>
      <c r="H41" s="830"/>
      <c r="I41" s="42"/>
      <c r="J41" s="43"/>
      <c r="K41" s="278"/>
      <c r="L41" s="285"/>
      <c r="M41" s="286"/>
      <c r="N41" s="281"/>
    </row>
    <row r="42" spans="1:16">
      <c r="B42" s="329"/>
      <c r="C42" s="330"/>
      <c r="D42" s="330"/>
      <c r="E42" s="330"/>
      <c r="F42" s="332"/>
      <c r="G42" s="332"/>
      <c r="H42" s="131"/>
      <c r="I42" s="42"/>
      <c r="J42" s="43"/>
      <c r="K42" s="447"/>
      <c r="L42" s="285"/>
      <c r="M42" s="286"/>
      <c r="N42" s="282"/>
    </row>
    <row r="43" spans="1:16">
      <c r="B43" s="835" t="s">
        <v>1036</v>
      </c>
      <c r="C43" s="836"/>
      <c r="D43" s="836"/>
      <c r="E43" s="44"/>
      <c r="F43" s="45"/>
      <c r="G43" s="45"/>
      <c r="H43" s="46"/>
      <c r="I43" s="42"/>
      <c r="J43" s="43"/>
      <c r="K43" s="288"/>
      <c r="L43" s="285"/>
      <c r="M43" s="410">
        <v>0.01</v>
      </c>
      <c r="N43" s="353">
        <f>N81*M43</f>
        <v>38020.590000000004</v>
      </c>
    </row>
    <row r="44" spans="1:16" ht="15.75" thickBot="1">
      <c r="B44" s="828"/>
      <c r="C44" s="829"/>
      <c r="D44" s="829"/>
      <c r="E44" s="829"/>
      <c r="F44" s="829"/>
      <c r="G44" s="829"/>
      <c r="H44" s="830"/>
      <c r="I44" s="837"/>
      <c r="J44" s="838"/>
      <c r="K44" s="47"/>
      <c r="L44" s="839"/>
      <c r="M44" s="840"/>
      <c r="N44" s="111"/>
    </row>
    <row r="45" spans="1:16" ht="15.75" thickBot="1">
      <c r="B45" s="815" t="s">
        <v>1037</v>
      </c>
      <c r="C45" s="816"/>
      <c r="D45" s="816"/>
      <c r="E45" s="816"/>
      <c r="F45" s="816"/>
      <c r="G45" s="816"/>
      <c r="H45" s="816"/>
      <c r="I45" s="816"/>
      <c r="J45" s="816"/>
      <c r="K45" s="816"/>
      <c r="L45" s="816"/>
      <c r="M45" s="817"/>
      <c r="N45" s="403">
        <f>SUM(N36:N44)</f>
        <v>10923805.59</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17315852</v>
      </c>
      <c r="N50" s="281">
        <f t="shared" ref="N50:N55" si="0">K50*M50</f>
        <v>17315852</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104899</v>
      </c>
      <c r="N51" s="281">
        <f t="shared" si="0"/>
        <v>3146970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2086701</v>
      </c>
      <c r="N52" s="281">
        <f t="shared" si="0"/>
        <v>4173402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1239374</v>
      </c>
      <c r="N53" s="281">
        <f t="shared" si="0"/>
        <v>6196870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77751</v>
      </c>
      <c r="N54" s="281">
        <f t="shared" si="0"/>
        <v>4665060</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43125</v>
      </c>
      <c r="N55" s="281">
        <f t="shared" si="0"/>
        <v>517500</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5" t="s">
        <v>1037</v>
      </c>
      <c r="C58" s="816"/>
      <c r="D58" s="816"/>
      <c r="E58" s="816"/>
      <c r="F58" s="816"/>
      <c r="G58" s="816"/>
      <c r="H58" s="816"/>
      <c r="I58" s="816"/>
      <c r="J58" s="816"/>
      <c r="K58" s="816"/>
      <c r="L58" s="816"/>
      <c r="M58" s="817"/>
      <c r="N58" s="403">
        <f>SUM(N50:N57)</f>
        <v>36015654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19">
        <f>VLOOKUP(A63,TRANSPORTE!A5:D117,4,FALSE)</f>
        <v>256719</v>
      </c>
      <c r="M63" s="820"/>
      <c r="N63" s="296">
        <f>K63*L63</f>
        <v>770157</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19">
        <f>VLOOKUP(A64,TRANSPORTE!A6:D117,4,FALSE)</f>
        <v>793816</v>
      </c>
      <c r="M64" s="820"/>
      <c r="N64" s="296">
        <f>K64*L64</f>
        <v>793816</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19">
        <f>VLOOKUP(A65,TRANSPORTE!A6:D118,4,FALSE)</f>
        <v>103925</v>
      </c>
      <c r="M65" s="820"/>
      <c r="N65" s="296">
        <f>K65*L65</f>
        <v>831400</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4"/>
      <c r="M67" s="805"/>
      <c r="N67" s="133"/>
    </row>
    <row r="68" spans="1:15" ht="15.75" thickBot="1">
      <c r="B68" s="821" t="s">
        <v>1037</v>
      </c>
      <c r="C68" s="822"/>
      <c r="D68" s="822"/>
      <c r="E68" s="822"/>
      <c r="F68" s="822"/>
      <c r="G68" s="822"/>
      <c r="H68" s="822"/>
      <c r="I68" s="822"/>
      <c r="J68" s="822"/>
      <c r="K68" s="822"/>
      <c r="L68" s="822"/>
      <c r="M68" s="823"/>
      <c r="N68" s="110">
        <f>SUM(N63:N67)</f>
        <v>2395373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1" t="s">
        <v>1047</v>
      </c>
      <c r="C72" s="842"/>
      <c r="D72" s="842"/>
      <c r="E72" s="842"/>
      <c r="F72" s="842"/>
      <c r="G72" s="842"/>
      <c r="H72" s="842"/>
      <c r="I72" s="79" t="s">
        <v>1048</v>
      </c>
      <c r="J72" s="81" t="s">
        <v>1494</v>
      </c>
      <c r="K72" s="80" t="s">
        <v>1050</v>
      </c>
      <c r="L72" s="843" t="s">
        <v>1034</v>
      </c>
      <c r="M72" s="844"/>
      <c r="N72" s="104" t="s">
        <v>1035</v>
      </c>
    </row>
    <row r="73" spans="1:15">
      <c r="A73" s="168" t="s">
        <v>6</v>
      </c>
      <c r="B73" s="55" t="str">
        <f>VLOOKUP(A73,'MANO DE OBRA'!A8:D68,3,FALSE)</f>
        <v xml:space="preserve">Obrero </v>
      </c>
      <c r="C73" s="53"/>
      <c r="D73" s="53"/>
      <c r="E73" s="53"/>
      <c r="F73" s="53"/>
      <c r="G73" s="53"/>
      <c r="H73" s="53"/>
      <c r="I73" s="301">
        <f t="shared" ref="I73:I76" si="1">K73/J73*100</f>
        <v>27603.783783783787</v>
      </c>
      <c r="J73" s="302">
        <v>185</v>
      </c>
      <c r="K73" s="303">
        <f>VLOOKUP(A73,'MANO DE OBRA'!A8:D99,4,FALSE)</f>
        <v>51067</v>
      </c>
      <c r="L73" s="56"/>
      <c r="M73" s="443">
        <v>1</v>
      </c>
      <c r="N73" s="404">
        <f t="shared" ref="N73:N79" si="2">K73/M73</f>
        <v>51067</v>
      </c>
      <c r="O73" s="112"/>
    </row>
    <row r="74" spans="1:15">
      <c r="A74" s="168" t="s">
        <v>74</v>
      </c>
      <c r="B74" s="55" t="str">
        <f>VLOOKUP(A74,'MANO DE OBRA'!A8:D69,3,FALSE)</f>
        <v>Ingeniero de Montaje y Prueba Pilote (1)</v>
      </c>
      <c r="C74" s="53"/>
      <c r="D74" s="53"/>
      <c r="E74" s="53"/>
      <c r="F74" s="53"/>
      <c r="G74" s="53"/>
      <c r="H74" s="53"/>
      <c r="I74" s="301">
        <f t="shared" si="1"/>
        <v>176664.32432432432</v>
      </c>
      <c r="J74" s="302">
        <v>185</v>
      </c>
      <c r="K74" s="303">
        <f>VLOOKUP(A74,'MANO DE OBRA'!A8:D100,4,FALSE)</f>
        <v>326829</v>
      </c>
      <c r="L74" s="56"/>
      <c r="M74" s="440">
        <v>1</v>
      </c>
      <c r="N74" s="404">
        <f t="shared" si="2"/>
        <v>326829</v>
      </c>
    </row>
    <row r="75" spans="1:15">
      <c r="A75" s="168" t="s">
        <v>82</v>
      </c>
      <c r="B75" s="55" t="str">
        <f>VLOOKUP(A75,'MANO DE OBRA'!A9:D70,3,FALSE)</f>
        <v>Ingeniero Supervisor y Director de Prueba Pilote</v>
      </c>
      <c r="C75" s="53"/>
      <c r="D75" s="53"/>
      <c r="E75" s="53"/>
      <c r="F75" s="53"/>
      <c r="G75" s="53"/>
      <c r="H75" s="53"/>
      <c r="I75" s="301">
        <f t="shared" si="1"/>
        <v>218895.13513513512</v>
      </c>
      <c r="J75" s="302">
        <v>185</v>
      </c>
      <c r="K75" s="303">
        <f>VLOOKUP(A75,'MANO DE OBRA'!A9:D101,4,FALSE)</f>
        <v>404956</v>
      </c>
      <c r="L75" s="56"/>
      <c r="M75" s="448">
        <v>1</v>
      </c>
      <c r="N75" s="404">
        <f t="shared" si="2"/>
        <v>404956</v>
      </c>
    </row>
    <row r="76" spans="1:15">
      <c r="A76" s="168" t="s">
        <v>88</v>
      </c>
      <c r="B76" s="55" t="str">
        <f>VLOOKUP(A76,'MANO DE OBRA'!A10:D71,3,FALSE)</f>
        <v>Soldador experto en montaje y pruebas</v>
      </c>
      <c r="C76" s="53"/>
      <c r="D76" s="53"/>
      <c r="E76" s="53"/>
      <c r="F76" s="53"/>
      <c r="G76" s="53"/>
      <c r="H76" s="53"/>
      <c r="I76" s="301">
        <f t="shared" si="1"/>
        <v>82811.351351351361</v>
      </c>
      <c r="J76" s="302">
        <v>185</v>
      </c>
      <c r="K76" s="303">
        <f>VLOOKUP(A76,'MANO DE OBRA'!A10:D102,4,FALSE)</f>
        <v>153201</v>
      </c>
      <c r="L76" s="56"/>
      <c r="M76" s="448">
        <v>1</v>
      </c>
      <c r="N76" s="404">
        <f t="shared" si="2"/>
        <v>153201</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510671</v>
      </c>
      <c r="L77" s="56"/>
      <c r="M77" s="448">
        <v>1</v>
      </c>
      <c r="N77" s="404">
        <f t="shared" si="2"/>
        <v>510671</v>
      </c>
    </row>
    <row r="78" spans="1:15">
      <c r="A78" s="168" t="s">
        <v>94</v>
      </c>
      <c r="B78" s="55" t="str">
        <f>VLOOKUP(A78,'MANO DE OBRA'!A12:D73,3,FALSE)</f>
        <v>Viáticos soldadores</v>
      </c>
      <c r="C78" s="53"/>
      <c r="D78" s="53"/>
      <c r="E78" s="53"/>
      <c r="F78" s="53"/>
      <c r="G78" s="53"/>
      <c r="H78" s="53"/>
      <c r="I78" s="301"/>
      <c r="J78" s="302"/>
      <c r="K78" s="303">
        <f>VLOOKUP(A78,'MANO DE OBRA'!A12:D104,4,FALSE)</f>
        <v>255335</v>
      </c>
      <c r="L78" s="56"/>
      <c r="M78" s="448">
        <v>1</v>
      </c>
      <c r="N78" s="404">
        <f t="shared" si="2"/>
        <v>255335</v>
      </c>
    </row>
    <row r="79" spans="1:15">
      <c r="A79" t="s">
        <v>96</v>
      </c>
      <c r="B79" s="55" t="str">
        <f>VLOOKUP(A79,'MANO DE OBRA'!A13:D74,3,FALSE)</f>
        <v>Estudios, análisis e informes</v>
      </c>
      <c r="C79" s="53"/>
      <c r="D79" s="53"/>
      <c r="E79" s="53"/>
      <c r="F79" s="53"/>
      <c r="G79" s="53"/>
      <c r="H79" s="53"/>
      <c r="I79" s="301"/>
      <c r="J79" s="302"/>
      <c r="K79" s="303">
        <f>VLOOKUP(A79,'MANO DE OBRA'!A13:D105,4,FALSE)</f>
        <v>2100000</v>
      </c>
      <c r="L79" s="327"/>
      <c r="M79" s="309">
        <v>1</v>
      </c>
      <c r="N79" s="404">
        <f t="shared" si="2"/>
        <v>2100000</v>
      </c>
    </row>
    <row r="80" spans="1:15" ht="15.75" thickBot="1">
      <c r="B80" s="802"/>
      <c r="C80" s="803"/>
      <c r="D80" s="803"/>
      <c r="E80" s="803"/>
      <c r="F80" s="803"/>
      <c r="G80" s="803"/>
      <c r="H80" s="803"/>
      <c r="I80" s="50"/>
      <c r="J80" s="50"/>
      <c r="K80" s="50"/>
      <c r="L80" s="968"/>
      <c r="M80" s="969"/>
      <c r="N80" s="51"/>
    </row>
    <row r="81" spans="1:14" ht="15.75" thickBot="1">
      <c r="B81" s="815" t="s">
        <v>1037</v>
      </c>
      <c r="C81" s="816"/>
      <c r="D81" s="816"/>
      <c r="E81" s="816"/>
      <c r="F81" s="816"/>
      <c r="G81" s="816"/>
      <c r="H81" s="816"/>
      <c r="I81" s="822"/>
      <c r="J81" s="822"/>
      <c r="K81" s="822"/>
      <c r="L81" s="822"/>
      <c r="M81" s="823"/>
      <c r="N81" s="310">
        <f>SUM(N73:N80)</f>
        <v>3802059</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N45+N58+N68+N81</f>
        <v>53136891.590000004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10627378.318000002</v>
      </c>
      <c r="M88" s="850"/>
      <c r="N88" s="57"/>
    </row>
    <row r="89" spans="1:14">
      <c r="B89" s="95" t="s">
        <v>1057</v>
      </c>
      <c r="C89" s="96"/>
      <c r="D89" s="96"/>
      <c r="E89" s="96"/>
      <c r="F89" s="96"/>
      <c r="G89" s="96"/>
      <c r="H89" s="96"/>
      <c r="I89" s="93"/>
      <c r="J89" s="94"/>
      <c r="K89" s="313">
        <v>0.05</v>
      </c>
      <c r="L89" s="849">
        <f>N83*K89</f>
        <v>2656844.5795000005</v>
      </c>
      <c r="M89" s="850"/>
      <c r="N89" s="57"/>
    </row>
    <row r="90" spans="1:14" ht="15.75" thickBot="1">
      <c r="B90" s="97" t="s">
        <v>1058</v>
      </c>
      <c r="C90" s="98"/>
      <c r="D90" s="98"/>
      <c r="E90" s="98"/>
      <c r="F90" s="98"/>
      <c r="G90" s="98"/>
      <c r="H90" s="98"/>
      <c r="I90" s="99"/>
      <c r="J90" s="100"/>
      <c r="K90" s="314">
        <v>0.05</v>
      </c>
      <c r="L90" s="851">
        <f>N83*K90</f>
        <v>2656844.5795000005</v>
      </c>
      <c r="M90" s="852"/>
      <c r="N90" s="57"/>
    </row>
    <row r="91" spans="1:14" ht="15.75" thickBot="1">
      <c r="B91" s="815" t="s">
        <v>1037</v>
      </c>
      <c r="C91" s="816"/>
      <c r="D91" s="816"/>
      <c r="E91" s="816"/>
      <c r="F91" s="816"/>
      <c r="G91" s="816"/>
      <c r="H91" s="816"/>
      <c r="I91" s="816"/>
      <c r="J91" s="816"/>
      <c r="K91" s="816"/>
      <c r="L91" s="816"/>
      <c r="M91" s="817"/>
      <c r="N91" s="58">
        <f>L88+L89+L90</f>
        <v>15941067.477000004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69077959.067000002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4"/>
      <c r="C1" s="916"/>
      <c r="D1" s="917"/>
      <c r="E1" s="917"/>
      <c r="F1" s="917"/>
      <c r="G1" s="917"/>
      <c r="H1" s="917"/>
      <c r="I1" s="917"/>
      <c r="J1" s="918"/>
      <c r="K1" s="919" t="s">
        <v>1017</v>
      </c>
      <c r="L1" s="921" t="s">
        <v>2304</v>
      </c>
      <c r="M1" s="922"/>
      <c r="N1" s="923"/>
    </row>
    <row r="2" spans="2:14" ht="2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259</v>
      </c>
      <c r="B36" s="828" t="str">
        <f>VLOOKUP(A36,EQUIPOS!A6:D154,3,FALSE)</f>
        <v>Montacargas</v>
      </c>
      <c r="C36" s="829"/>
      <c r="D36" s="829"/>
      <c r="E36" s="829"/>
      <c r="F36" s="829"/>
      <c r="G36" s="829"/>
      <c r="H36" s="830"/>
      <c r="I36" s="276"/>
      <c r="J36" s="277"/>
      <c r="K36" s="278">
        <f>VLOOKUP(A36,EQUIPOS!A6:D163,4,FALSE)</f>
        <v>73332</v>
      </c>
      <c r="L36" s="279"/>
      <c r="M36" s="345">
        <v>1.5</v>
      </c>
      <c r="N36" s="281">
        <f>K36/M36</f>
        <v>48888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2553.3500000000004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51441.35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6482</v>
      </c>
      <c r="N48" s="281">
        <f>K48*M48</f>
        <v>2030169.3979648303</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2030169.3979648303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19</v>
      </c>
      <c r="B71" s="55" t="str">
        <f>VLOOKUP(A71,'MANO DE OBRA'!A8:D68,3,FALSE)</f>
        <v>Obrero (8)</v>
      </c>
      <c r="C71" s="53"/>
      <c r="D71" s="53"/>
      <c r="E71" s="53"/>
      <c r="F71" s="53"/>
      <c r="G71" s="53"/>
      <c r="H71" s="53"/>
      <c r="I71" s="301">
        <f>K71/J71*100</f>
        <v>220830.2702702703</v>
      </c>
      <c r="J71" s="302">
        <v>185</v>
      </c>
      <c r="K71" s="303">
        <f>VLOOKUP(A71,'MANO DE OBRA'!A8:D99,4,FALSE)</f>
        <v>408536</v>
      </c>
      <c r="L71" s="56"/>
      <c r="M71" s="443">
        <v>12</v>
      </c>
      <c r="N71" s="404">
        <f>K71/M71</f>
        <v>34044.666666666664</v>
      </c>
      <c r="O71" s="112"/>
    </row>
    <row r="72" spans="1:15">
      <c r="A72" s="168" t="s">
        <v>32</v>
      </c>
      <c r="B72" s="55" t="str">
        <f>VLOOKUP(A72,'MANO DE OBRA'!A8:D69,3,FALSE)</f>
        <v>Oficial (2)</v>
      </c>
      <c r="C72" s="53"/>
      <c r="D72" s="53"/>
      <c r="E72" s="53"/>
      <c r="F72" s="53"/>
      <c r="G72" s="53"/>
      <c r="H72" s="53"/>
      <c r="I72" s="301">
        <f>K72/J72*100</f>
        <v>110415.13513513515</v>
      </c>
      <c r="J72" s="302">
        <v>185</v>
      </c>
      <c r="K72" s="303">
        <f>VLOOKUP(A72,'MANO DE OBRA'!A8:D100,4,FALSE)</f>
        <v>204268</v>
      </c>
      <c r="L72" s="56"/>
      <c r="M72" s="441">
        <v>12</v>
      </c>
      <c r="N72" s="404">
        <f>K72/M72</f>
        <v>17022.333333333332</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51067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2132677.7479648301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426535.54959296604</v>
      </c>
      <c r="M84" s="850"/>
      <c r="N84" s="57"/>
    </row>
    <row r="85" spans="1:14">
      <c r="B85" s="95" t="s">
        <v>1057</v>
      </c>
      <c r="C85" s="96"/>
      <c r="D85" s="96"/>
      <c r="E85" s="96"/>
      <c r="F85" s="96"/>
      <c r="G85" s="96"/>
      <c r="H85" s="96"/>
      <c r="I85" s="93"/>
      <c r="J85" s="94"/>
      <c r="K85" s="313">
        <v>0.05</v>
      </c>
      <c r="L85" s="849">
        <f>N79*K85</f>
        <v>106633.88739824151</v>
      </c>
      <c r="M85" s="850"/>
      <c r="N85" s="57"/>
    </row>
    <row r="86" spans="1:14" ht="15.75" thickBot="1">
      <c r="B86" s="97" t="s">
        <v>1058</v>
      </c>
      <c r="C86" s="98"/>
      <c r="D86" s="98"/>
      <c r="E86" s="98"/>
      <c r="F86" s="98"/>
      <c r="G86" s="98"/>
      <c r="H86" s="98"/>
      <c r="I86" s="99"/>
      <c r="J86" s="100"/>
      <c r="K86" s="314">
        <v>0.05</v>
      </c>
      <c r="L86" s="851">
        <f>N79*K86</f>
        <v>106633.88739824151</v>
      </c>
      <c r="M86" s="852"/>
      <c r="N86" s="57"/>
    </row>
    <row r="87" spans="1:14" ht="15.75" thickBot="1">
      <c r="B87" s="815" t="s">
        <v>1037</v>
      </c>
      <c r="C87" s="816"/>
      <c r="D87" s="816"/>
      <c r="E87" s="816"/>
      <c r="F87" s="816"/>
      <c r="G87" s="816"/>
      <c r="H87" s="816"/>
      <c r="I87" s="816"/>
      <c r="J87" s="816"/>
      <c r="K87" s="816"/>
      <c r="L87" s="816"/>
      <c r="M87" s="817"/>
      <c r="N87" s="58">
        <f>L84+L85+L86</f>
        <v>639803.32438944909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2772481.0723542795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267</v>
      </c>
      <c r="B36" s="828" t="str">
        <f>VLOOKUP(A36,EQUIPOS!A6:D154,3,FALSE)</f>
        <v>Motobomba de concreto</v>
      </c>
      <c r="C36" s="829"/>
      <c r="D36" s="829"/>
      <c r="E36" s="829"/>
      <c r="F36" s="829"/>
      <c r="G36" s="829"/>
      <c r="H36" s="830"/>
      <c r="I36" s="276"/>
      <c r="J36" s="277"/>
      <c r="K36" s="278">
        <f>VLOOKUP(A36,EQUIPOS!A6:D163,4,FALSE)</f>
        <v>52669</v>
      </c>
      <c r="L36" s="279"/>
      <c r="M36" s="345">
        <v>2.5</v>
      </c>
      <c r="N36" s="281">
        <f>K36/M36</f>
        <v>21067.599999999999</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21067.599999999999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2698</v>
      </c>
      <c r="N48" s="281">
        <f>K48*M48</f>
        <v>126154.9177169254</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410698</v>
      </c>
      <c r="N49" s="281">
        <f>K49*M49</f>
        <v>274338.51740180992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400493.4351187353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19">
        <f>VLOOKUP(A60,TRANSPORTE!A2:D117,4,FALSE)</f>
        <v>855</v>
      </c>
      <c r="M60" s="820"/>
      <c r="N60" s="296">
        <f>K60*L60</f>
        <v>742.46103485313233</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742.46103485313233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422303.49615358841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84460.699230717684</v>
      </c>
      <c r="M84" s="850"/>
      <c r="N84" s="57"/>
    </row>
    <row r="85" spans="1:14">
      <c r="B85" s="95" t="s">
        <v>1057</v>
      </c>
      <c r="C85" s="96"/>
      <c r="D85" s="96"/>
      <c r="E85" s="96"/>
      <c r="F85" s="96"/>
      <c r="G85" s="96"/>
      <c r="H85" s="96"/>
      <c r="I85" s="93"/>
      <c r="J85" s="94"/>
      <c r="K85" s="313">
        <v>0.05</v>
      </c>
      <c r="L85" s="849">
        <f>N79*K85</f>
        <v>21115.174807679421</v>
      </c>
      <c r="M85" s="850"/>
      <c r="N85" s="57"/>
    </row>
    <row r="86" spans="1:14" ht="15.75" thickBot="1">
      <c r="B86" s="97" t="s">
        <v>1058</v>
      </c>
      <c r="C86" s="98"/>
      <c r="D86" s="98"/>
      <c r="E86" s="98"/>
      <c r="F86" s="98"/>
      <c r="G86" s="98"/>
      <c r="H86" s="98"/>
      <c r="I86" s="99"/>
      <c r="J86" s="100"/>
      <c r="K86" s="314">
        <v>0.05</v>
      </c>
      <c r="L86" s="851">
        <f>N79*K86</f>
        <v>21115.174807679421</v>
      </c>
      <c r="M86" s="852"/>
      <c r="N86" s="57"/>
    </row>
    <row r="87" spans="1:14" ht="15.75" thickBot="1">
      <c r="B87" s="815" t="s">
        <v>1037</v>
      </c>
      <c r="C87" s="816"/>
      <c r="D87" s="816"/>
      <c r="E87" s="816"/>
      <c r="F87" s="816"/>
      <c r="G87" s="816"/>
      <c r="H87" s="816"/>
      <c r="I87" s="816"/>
      <c r="J87" s="816"/>
      <c r="K87" s="816"/>
      <c r="L87" s="816"/>
      <c r="M87" s="817"/>
      <c r="N87" s="58">
        <f>L84+L85+L86</f>
        <v>126691.04884607652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548994.54499966488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121</v>
      </c>
      <c r="B36" s="828" t="str">
        <f>VLOOKUP(A36,EQUIPOS!A6:D154,3,FALSE)</f>
        <v>Bomba eléctrica para accionar la celda</v>
      </c>
      <c r="C36" s="829"/>
      <c r="D36" s="829"/>
      <c r="E36" s="829"/>
      <c r="F36" s="829"/>
      <c r="G36" s="829"/>
      <c r="H36" s="830"/>
      <c r="I36" s="276"/>
      <c r="J36" s="277"/>
      <c r="K36" s="278">
        <f>VLOOKUP(A36,EQUIPOS!A6:D163,4,FALSE)</f>
        <v>70096</v>
      </c>
      <c r="L36" s="279"/>
      <c r="M36" s="280">
        <v>0.01</v>
      </c>
      <c r="N36" s="281">
        <f t="shared" ref="N36:N41" si="0">K36/M36</f>
        <v>7009600</v>
      </c>
    </row>
    <row r="37" spans="1:14">
      <c r="A37" s="119" t="s">
        <v>192</v>
      </c>
      <c r="B37" s="828" t="str">
        <f>VLOOKUP(A37,EQUIPOS!A7:D154,3,FALSE)</f>
        <v>Equipo de acarreo interno</v>
      </c>
      <c r="C37" s="829"/>
      <c r="D37" s="829"/>
      <c r="E37" s="829"/>
      <c r="F37" s="829"/>
      <c r="G37" s="829"/>
      <c r="H37" s="830"/>
      <c r="I37" s="430"/>
      <c r="J37" s="431"/>
      <c r="K37" s="278">
        <f>VLOOKUP(A37,EQUIPOS!A7:D164,4,FALSE)</f>
        <v>42261</v>
      </c>
      <c r="L37" s="344"/>
      <c r="M37" s="345">
        <v>0.05</v>
      </c>
      <c r="N37" s="281">
        <f t="shared" si="0"/>
        <v>845220</v>
      </c>
    </row>
    <row r="38" spans="1:14">
      <c r="A38" s="119" t="s">
        <v>214</v>
      </c>
      <c r="B38" s="828" t="str">
        <f>VLOOKUP(A38,EQUIPOS!A8:D154,3,FALSE)</f>
        <v>Equipo de oxigeno y soldadura</v>
      </c>
      <c r="C38" s="829"/>
      <c r="D38" s="829"/>
      <c r="E38" s="829"/>
      <c r="F38" s="829"/>
      <c r="G38" s="829"/>
      <c r="H38" s="830"/>
      <c r="I38" s="430"/>
      <c r="J38" s="431"/>
      <c r="K38" s="447">
        <f>VLOOKUP(A38,EQUIPOS!A8:D165,4,FALSE)</f>
        <v>13820</v>
      </c>
      <c r="L38" s="344"/>
      <c r="M38" s="345">
        <v>0.01</v>
      </c>
      <c r="N38" s="281">
        <f t="shared" si="0"/>
        <v>1382000</v>
      </c>
    </row>
    <row r="39" spans="1:14">
      <c r="A39" s="119" t="s">
        <v>248</v>
      </c>
      <c r="B39" s="828" t="str">
        <f>VLOOKUP(A39,EQUIPOS!A9:D154,3,FALSE)</f>
        <v>Grúa telescópica de 50 Ton.</v>
      </c>
      <c r="C39" s="829"/>
      <c r="D39" s="829"/>
      <c r="E39" s="829"/>
      <c r="F39" s="829"/>
      <c r="G39" s="829"/>
      <c r="H39" s="830"/>
      <c r="I39" s="430"/>
      <c r="J39" s="431"/>
      <c r="K39" s="447">
        <f>VLOOKUP(A39,EQUIPOS!A9:D166,4,FALSE)</f>
        <v>253897</v>
      </c>
      <c r="L39" s="344"/>
      <c r="M39" s="345">
        <v>0.04</v>
      </c>
      <c r="N39" s="281">
        <f t="shared" si="0"/>
        <v>6347425</v>
      </c>
    </row>
    <row r="40" spans="1:14">
      <c r="A40" s="119" t="s">
        <v>255</v>
      </c>
      <c r="B40" s="828" t="str">
        <f>VLOOKUP(A40,EQUIPOS!A10:D154,3,FALSE)</f>
        <v>Manómetro cable de acero para bajar la celda</v>
      </c>
      <c r="C40" s="829"/>
      <c r="D40" s="829"/>
      <c r="E40" s="829"/>
      <c r="F40" s="829"/>
      <c r="G40" s="829"/>
      <c r="H40" s="830"/>
      <c r="I40" s="430"/>
      <c r="J40" s="431"/>
      <c r="K40" s="447">
        <f>VLOOKUP(A40,EQUIPOS!A10:D167,4,FALSE)</f>
        <v>1923485</v>
      </c>
      <c r="L40" s="344"/>
      <c r="M40" s="345">
        <v>1</v>
      </c>
      <c r="N40" s="281">
        <f t="shared" si="0"/>
        <v>1923485</v>
      </c>
    </row>
    <row r="41" spans="1:14">
      <c r="A41" s="119" t="s">
        <v>322</v>
      </c>
      <c r="B41" s="828" t="str">
        <f>VLOOKUP(A41,EQUIPOS!A11:D155,3,FALSE)</f>
        <v xml:space="preserve">Retroexcavadora sobre llantas JD 410
</v>
      </c>
      <c r="C41" s="829"/>
      <c r="D41" s="829"/>
      <c r="E41" s="829"/>
      <c r="F41" s="829"/>
      <c r="G41" s="829"/>
      <c r="H41" s="830"/>
      <c r="I41" s="430"/>
      <c r="J41" s="431"/>
      <c r="K41" s="447">
        <f>VLOOKUP(A41,EQUIPOS!A11:D168,4,FALSE)</f>
        <v>116192</v>
      </c>
      <c r="L41" s="344"/>
      <c r="M41" s="345">
        <v>0.2</v>
      </c>
      <c r="N41" s="281">
        <f t="shared" si="0"/>
        <v>580960</v>
      </c>
    </row>
    <row r="42" spans="1:14">
      <c r="A42" s="119"/>
      <c r="B42" s="828"/>
      <c r="C42" s="829"/>
      <c r="D42" s="829"/>
      <c r="E42" s="829"/>
      <c r="F42" s="829"/>
      <c r="G42" s="829"/>
      <c r="H42" s="830"/>
      <c r="I42" s="337"/>
      <c r="J42" s="339"/>
      <c r="K42" s="447"/>
      <c r="L42" s="432"/>
      <c r="M42" s="433"/>
      <c r="N42" s="281"/>
    </row>
    <row r="43" spans="1:14">
      <c r="B43" s="828"/>
      <c r="C43" s="829"/>
      <c r="D43" s="829"/>
      <c r="E43" s="829"/>
      <c r="F43" s="829"/>
      <c r="G43" s="829"/>
      <c r="H43" s="830"/>
      <c r="I43" s="42"/>
      <c r="J43" s="43"/>
      <c r="K43" s="447"/>
      <c r="L43" s="285"/>
      <c r="M43" s="286"/>
      <c r="N43" s="281"/>
    </row>
    <row r="44" spans="1:14">
      <c r="B44" s="329"/>
      <c r="C44" s="330"/>
      <c r="D44" s="330"/>
      <c r="E44" s="330"/>
      <c r="F44" s="332"/>
      <c r="G44" s="332"/>
      <c r="H44" s="131"/>
      <c r="I44" s="42"/>
      <c r="J44" s="43"/>
      <c r="K44" s="447"/>
      <c r="L44" s="285"/>
      <c r="M44" s="286"/>
      <c r="N44" s="282"/>
    </row>
    <row r="45" spans="1:14">
      <c r="B45" s="835" t="s">
        <v>1036</v>
      </c>
      <c r="C45" s="836"/>
      <c r="D45" s="836"/>
      <c r="E45" s="44"/>
      <c r="F45" s="45"/>
      <c r="G45" s="45"/>
      <c r="H45" s="46"/>
      <c r="I45" s="42"/>
      <c r="J45" s="43"/>
      <c r="K45" s="288"/>
      <c r="L45" s="285"/>
      <c r="M45" s="410">
        <v>0.1</v>
      </c>
      <c r="N45" s="353">
        <f>N86*M45</f>
        <v>380205.9</v>
      </c>
    </row>
    <row r="46" spans="1:14" ht="15.75" thickBot="1">
      <c r="B46" s="828"/>
      <c r="C46" s="829"/>
      <c r="D46" s="829"/>
      <c r="E46" s="829"/>
      <c r="F46" s="829"/>
      <c r="G46" s="829"/>
      <c r="H46" s="830"/>
      <c r="I46" s="837"/>
      <c r="J46" s="838"/>
      <c r="K46" s="47"/>
      <c r="L46" s="839"/>
      <c r="M46" s="840"/>
      <c r="N46" s="111"/>
    </row>
    <row r="47" spans="1:14" ht="15.75" thickBot="1">
      <c r="B47" s="815" t="s">
        <v>1037</v>
      </c>
      <c r="C47" s="816"/>
      <c r="D47" s="816"/>
      <c r="E47" s="816"/>
      <c r="F47" s="816"/>
      <c r="G47" s="816"/>
      <c r="H47" s="816"/>
      <c r="I47" s="816"/>
      <c r="J47" s="816"/>
      <c r="K47" s="816"/>
      <c r="L47" s="816"/>
      <c r="M47" s="817"/>
      <c r="N47" s="420">
        <f>SUM(N36:N45)</f>
        <v>18468895.899999999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06" t="s">
        <v>1028</v>
      </c>
      <c r="C51" s="807"/>
      <c r="D51" s="807"/>
      <c r="E51" s="807"/>
      <c r="F51" s="807"/>
      <c r="G51" s="807"/>
      <c r="H51" s="807"/>
      <c r="I51" s="808"/>
      <c r="J51" s="324" t="s">
        <v>1029</v>
      </c>
      <c r="K51" s="91" t="s">
        <v>1030</v>
      </c>
      <c r="L51" s="809" t="s">
        <v>1039</v>
      </c>
      <c r="M51" s="808"/>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17315852</v>
      </c>
      <c r="N52" s="281">
        <f t="shared" ref="N52:N57" si="1">K52*M52</f>
        <v>17315852</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104899</v>
      </c>
      <c r="N53" s="281">
        <f t="shared" si="1"/>
        <v>3146970</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2086701</v>
      </c>
      <c r="N54" s="281">
        <f t="shared" si="1"/>
        <v>4173402</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1239374</v>
      </c>
      <c r="N55" s="281">
        <f t="shared" si="1"/>
        <v>6196870</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77751</v>
      </c>
      <c r="N56" s="281">
        <f t="shared" si="1"/>
        <v>4665060</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43125</v>
      </c>
      <c r="N57" s="281">
        <f t="shared" si="1"/>
        <v>517500</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5" t="s">
        <v>1037</v>
      </c>
      <c r="C63" s="816"/>
      <c r="D63" s="816"/>
      <c r="E63" s="816"/>
      <c r="F63" s="816"/>
      <c r="G63" s="816"/>
      <c r="H63" s="816"/>
      <c r="I63" s="816"/>
      <c r="J63" s="816"/>
      <c r="K63" s="816"/>
      <c r="L63" s="816"/>
      <c r="M63" s="817"/>
      <c r="N63" s="403">
        <f>SUM(N52:N62)</f>
        <v>36015654</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18" t="s">
        <v>1045</v>
      </c>
      <c r="M67" s="791"/>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19">
        <f>VLOOKUP(A68,TRANSPORTE!A5:D117,4,FALSE)</f>
        <v>793816</v>
      </c>
      <c r="M68" s="820"/>
      <c r="N68" s="296">
        <f>K68*L68</f>
        <v>793816</v>
      </c>
    </row>
    <row r="69" spans="1:15">
      <c r="A69" t="s">
        <v>1483</v>
      </c>
      <c r="B69" s="52" t="str">
        <f>VLOOKUP(A69,TRANSPORTE!A5:D117,3,FALSE)</f>
        <v>Pasajes aéreos</v>
      </c>
      <c r="C69" s="53"/>
      <c r="D69" s="53"/>
      <c r="E69" s="53"/>
      <c r="F69" s="53"/>
      <c r="G69" s="53"/>
      <c r="H69" s="320" t="s">
        <v>1029</v>
      </c>
      <c r="I69" s="288">
        <v>3</v>
      </c>
      <c r="J69" s="295">
        <v>1</v>
      </c>
      <c r="K69" s="288">
        <f>I69*J69</f>
        <v>3</v>
      </c>
      <c r="L69" s="819">
        <f>VLOOKUP(A69,TRANSPORTE!A5:D117,4,FALSE)</f>
        <v>256719</v>
      </c>
      <c r="M69" s="820"/>
      <c r="N69" s="296">
        <f>K69*L69</f>
        <v>770157</v>
      </c>
    </row>
    <row r="70" spans="1:15">
      <c r="B70" s="52"/>
      <c r="C70" s="53"/>
      <c r="D70" s="53"/>
      <c r="E70" s="53"/>
      <c r="F70" s="53"/>
      <c r="G70" s="53"/>
      <c r="H70" s="320"/>
      <c r="I70" s="288"/>
      <c r="J70" s="295"/>
      <c r="K70" s="288"/>
      <c r="L70" s="819"/>
      <c r="M70" s="820"/>
      <c r="N70" s="296"/>
    </row>
    <row r="71" spans="1:15">
      <c r="B71" s="52"/>
      <c r="C71" s="53"/>
      <c r="D71" s="53"/>
      <c r="E71" s="53"/>
      <c r="F71" s="53"/>
      <c r="G71" s="53"/>
      <c r="H71" s="320"/>
      <c r="I71" s="288"/>
      <c r="J71" s="295"/>
      <c r="K71" s="288"/>
      <c r="L71" s="819"/>
      <c r="M71" s="820"/>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4"/>
      <c r="M73" s="805"/>
      <c r="N73" s="133"/>
    </row>
    <row r="74" spans="1:15" ht="15.75" thickBot="1">
      <c r="B74" s="821" t="s">
        <v>1037</v>
      </c>
      <c r="C74" s="822"/>
      <c r="D74" s="822"/>
      <c r="E74" s="822"/>
      <c r="F74" s="822"/>
      <c r="G74" s="822"/>
      <c r="H74" s="822"/>
      <c r="I74" s="822"/>
      <c r="J74" s="822"/>
      <c r="K74" s="822"/>
      <c r="L74" s="822"/>
      <c r="M74" s="823"/>
      <c r="N74" s="110">
        <f>N68+N69+N70+N71+N72</f>
        <v>1563973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1" t="s">
        <v>1047</v>
      </c>
      <c r="C78" s="842"/>
      <c r="D78" s="842"/>
      <c r="E78" s="842"/>
      <c r="F78" s="842"/>
      <c r="G78" s="842"/>
      <c r="H78" s="842"/>
      <c r="I78" s="79" t="s">
        <v>1048</v>
      </c>
      <c r="J78" s="81" t="s">
        <v>1494</v>
      </c>
      <c r="K78" s="80" t="s">
        <v>1050</v>
      </c>
      <c r="L78" s="843" t="s">
        <v>1034</v>
      </c>
      <c r="M78" s="844"/>
      <c r="N78" s="104" t="s">
        <v>1035</v>
      </c>
    </row>
    <row r="79" spans="1:15">
      <c r="A79" s="168" t="s">
        <v>6</v>
      </c>
      <c r="B79" s="55" t="str">
        <f>VLOOKUP(A79,'MANO DE OBRA'!A8:D68,3,FALSE)</f>
        <v xml:space="preserve">Obrero </v>
      </c>
      <c r="C79" s="53"/>
      <c r="D79" s="53"/>
      <c r="E79" s="53"/>
      <c r="F79" s="53"/>
      <c r="G79" s="53"/>
      <c r="H79" s="53"/>
      <c r="I79" s="301">
        <f t="shared" ref="I79:I82" si="2">K79/J79*100</f>
        <v>27603.783783783787</v>
      </c>
      <c r="J79" s="302">
        <v>185</v>
      </c>
      <c r="K79" s="303">
        <f>VLOOKUP(A79,'MANO DE OBRA'!A8:D99,4,FALSE)</f>
        <v>51067</v>
      </c>
      <c r="L79" s="56"/>
      <c r="M79" s="443">
        <v>1</v>
      </c>
      <c r="N79" s="404">
        <f t="shared" ref="N79:N84" si="3">K79/M79</f>
        <v>51067</v>
      </c>
      <c r="O79" s="112"/>
    </row>
    <row r="80" spans="1:15">
      <c r="A80" s="168" t="s">
        <v>74</v>
      </c>
      <c r="B80" s="55" t="str">
        <f>VLOOKUP(A80,'MANO DE OBRA'!A8:D69,3,FALSE)</f>
        <v>Ingeniero de Montaje y Prueba Pilote (1)</v>
      </c>
      <c r="C80" s="53"/>
      <c r="D80" s="53"/>
      <c r="E80" s="53"/>
      <c r="F80" s="53"/>
      <c r="G80" s="53"/>
      <c r="H80" s="53"/>
      <c r="I80" s="301">
        <f t="shared" si="2"/>
        <v>176664.32432432432</v>
      </c>
      <c r="J80" s="302">
        <v>185</v>
      </c>
      <c r="K80" s="303">
        <f>VLOOKUP(A80,'MANO DE OBRA'!A8:D100,4,FALSE)</f>
        <v>326829</v>
      </c>
      <c r="L80" s="56"/>
      <c r="M80" s="443">
        <v>1</v>
      </c>
      <c r="N80" s="404">
        <f t="shared" si="3"/>
        <v>326829</v>
      </c>
    </row>
    <row r="81" spans="1:14">
      <c r="A81" s="168" t="s">
        <v>82</v>
      </c>
      <c r="B81" s="55" t="str">
        <f>VLOOKUP(A81,'MANO DE OBRA'!A9:D70,3,FALSE)</f>
        <v>Ingeniero Supervisor y Director de Prueba Pilote</v>
      </c>
      <c r="C81" s="53"/>
      <c r="D81" s="53"/>
      <c r="E81" s="53"/>
      <c r="F81" s="53"/>
      <c r="G81" s="53"/>
      <c r="H81" s="53"/>
      <c r="I81" s="301">
        <f t="shared" si="2"/>
        <v>218895.13513513512</v>
      </c>
      <c r="J81" s="302">
        <v>185</v>
      </c>
      <c r="K81" s="303">
        <f>VLOOKUP(A81,'MANO DE OBRA'!A9:D101,4,FALSE)</f>
        <v>404956</v>
      </c>
      <c r="L81" s="56"/>
      <c r="M81" s="443">
        <v>1</v>
      </c>
      <c r="N81" s="404">
        <f t="shared" si="3"/>
        <v>404956</v>
      </c>
    </row>
    <row r="82" spans="1:14">
      <c r="A82" t="s">
        <v>88</v>
      </c>
      <c r="B82" s="55" t="str">
        <f>VLOOKUP(A82,'MANO DE OBRA'!A9:D70,3,FALSE)</f>
        <v>Soldador experto en montaje y pruebas</v>
      </c>
      <c r="C82" s="53"/>
      <c r="D82" s="53"/>
      <c r="E82" s="53"/>
      <c r="F82" s="53"/>
      <c r="G82" s="53"/>
      <c r="H82" s="53"/>
      <c r="I82" s="301">
        <f t="shared" si="2"/>
        <v>82811.351351351361</v>
      </c>
      <c r="J82" s="302">
        <v>185</v>
      </c>
      <c r="K82" s="303">
        <f>VLOOKUP(A82,'MANO DE OBRA'!A9:D101,4,FALSE)</f>
        <v>153201</v>
      </c>
      <c r="L82" s="56"/>
      <c r="M82" s="443">
        <v>1</v>
      </c>
      <c r="N82" s="404">
        <f t="shared" si="3"/>
        <v>153201</v>
      </c>
    </row>
    <row r="83" spans="1:14">
      <c r="A83" t="s">
        <v>91</v>
      </c>
      <c r="B83" s="55" t="str">
        <f>VLOOKUP(A83,'MANO DE OBRA'!A10:D71,3,FALSE)</f>
        <v>Viáticos ingeniero y director</v>
      </c>
      <c r="C83" s="53"/>
      <c r="D83" s="53"/>
      <c r="E83" s="53"/>
      <c r="F83" s="53"/>
      <c r="G83" s="53"/>
      <c r="H83" s="53"/>
      <c r="I83" s="301"/>
      <c r="J83" s="302"/>
      <c r="K83" s="303">
        <f>VLOOKUP(A83,'MANO DE OBRA'!A10:D102,4,FALSE)</f>
        <v>510671</v>
      </c>
      <c r="L83" s="327"/>
      <c r="M83" s="443">
        <v>1</v>
      </c>
      <c r="N83" s="404">
        <f t="shared" si="3"/>
        <v>510671</v>
      </c>
    </row>
    <row r="84" spans="1:14">
      <c r="A84" t="s">
        <v>94</v>
      </c>
      <c r="B84" s="55" t="str">
        <f>VLOOKUP(A84,'MANO DE OBRA'!A11:D72,3,FALSE)</f>
        <v>Viáticos soldadores</v>
      </c>
      <c r="C84" s="53"/>
      <c r="D84" s="53"/>
      <c r="E84" s="53"/>
      <c r="F84" s="53"/>
      <c r="G84" s="53"/>
      <c r="H84" s="53"/>
      <c r="I84" s="301"/>
      <c r="J84" s="302"/>
      <c r="K84" s="303">
        <f>VLOOKUP(A84,'MANO DE OBRA'!A11:D103,4,FALSE)</f>
        <v>255335</v>
      </c>
      <c r="L84" s="327"/>
      <c r="M84" s="309">
        <v>1</v>
      </c>
      <c r="N84" s="305">
        <f t="shared" si="3"/>
        <v>255335</v>
      </c>
    </row>
    <row r="85" spans="1:14" ht="15.75" thickBot="1">
      <c r="A85" t="s">
        <v>96</v>
      </c>
      <c r="B85" s="802" t="str">
        <f>VLOOKUP(A85,'MANO DE OBRA'!A12:D73,3,FALSE)</f>
        <v>Estudios, análisis e informes</v>
      </c>
      <c r="C85" s="803" t="e">
        <f>VLOOKUP(B85,'MANO DE OBRA'!B12:E73,3,FALSE)</f>
        <v>#N/A</v>
      </c>
      <c r="D85" s="803" t="e">
        <f>VLOOKUP(C85,'MANO DE OBRA'!C12:F73,3,FALSE)</f>
        <v>#N/A</v>
      </c>
      <c r="E85" s="803" t="e">
        <f>VLOOKUP(D85,'MANO DE OBRA'!D12:G73,3,FALSE)</f>
        <v>#N/A</v>
      </c>
      <c r="F85" s="803" t="e">
        <f>VLOOKUP(E85,'MANO DE OBRA'!E12:H73,3,FALSE)</f>
        <v>#N/A</v>
      </c>
      <c r="G85" s="803" t="e">
        <f>VLOOKUP(F85,'MANO DE OBRA'!F12:I73,3,FALSE)</f>
        <v>#N/A</v>
      </c>
      <c r="H85" s="803" t="e">
        <f>VLOOKUP(G85,'MANO DE OBRA'!G12:J73,3,FALSE)</f>
        <v>#N/A</v>
      </c>
      <c r="I85" s="479"/>
      <c r="J85" s="480"/>
      <c r="K85" s="481">
        <f>VLOOKUP(A85,'MANO DE OBRA'!A12:D104,4,FALSE)</f>
        <v>2100000</v>
      </c>
      <c r="L85" s="970">
        <v>1</v>
      </c>
      <c r="M85" s="970"/>
      <c r="N85" s="482">
        <f>K85*L85</f>
        <v>2100000</v>
      </c>
    </row>
    <row r="86" spans="1:14" ht="15.75" thickBot="1">
      <c r="B86" s="821" t="s">
        <v>1037</v>
      </c>
      <c r="C86" s="822"/>
      <c r="D86" s="822"/>
      <c r="E86" s="822"/>
      <c r="F86" s="822"/>
      <c r="G86" s="822"/>
      <c r="H86" s="822"/>
      <c r="I86" s="822"/>
      <c r="J86" s="822"/>
      <c r="K86" s="822"/>
      <c r="L86" s="822"/>
      <c r="M86" s="823"/>
      <c r="N86" s="469">
        <f>SUM(N79:N85)</f>
        <v>3802059</v>
      </c>
    </row>
    <row r="87" spans="1:14" ht="15.75" thickBot="1">
      <c r="B87" s="39"/>
      <c r="C87" s="40"/>
      <c r="D87" s="40"/>
      <c r="E87" s="40"/>
      <c r="F87" s="40"/>
      <c r="G87" s="40"/>
      <c r="H87" s="40"/>
      <c r="I87" s="40"/>
      <c r="J87" s="40"/>
      <c r="K87" s="40"/>
      <c r="L87" s="40"/>
      <c r="M87" s="40"/>
      <c r="N87" s="41"/>
    </row>
    <row r="88" spans="1:14" ht="15.75" thickBot="1">
      <c r="B88" s="815" t="s">
        <v>1051</v>
      </c>
      <c r="C88" s="816"/>
      <c r="D88" s="816"/>
      <c r="E88" s="816"/>
      <c r="F88" s="816"/>
      <c r="G88" s="816"/>
      <c r="H88" s="816"/>
      <c r="I88" s="816"/>
      <c r="J88" s="816"/>
      <c r="K88" s="816"/>
      <c r="L88" s="816"/>
      <c r="M88" s="817"/>
      <c r="N88" s="105">
        <f>N86+N74+N63+N47</f>
        <v>59850581.899999999</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06" t="s">
        <v>1053</v>
      </c>
      <c r="C92" s="807"/>
      <c r="D92" s="807"/>
      <c r="E92" s="807"/>
      <c r="F92" s="807"/>
      <c r="G92" s="807"/>
      <c r="H92" s="807"/>
      <c r="I92" s="323"/>
      <c r="J92" s="343"/>
      <c r="K92" s="311" t="s">
        <v>1054</v>
      </c>
      <c r="L92" s="845" t="s">
        <v>1055</v>
      </c>
      <c r="M92" s="846"/>
      <c r="N92" s="312"/>
    </row>
    <row r="93" spans="1:14">
      <c r="B93" s="847" t="s">
        <v>1056</v>
      </c>
      <c r="C93" s="848"/>
      <c r="D93" s="848"/>
      <c r="E93" s="848"/>
      <c r="F93" s="848"/>
      <c r="G93" s="848"/>
      <c r="H93" s="848"/>
      <c r="I93" s="93"/>
      <c r="J93" s="94"/>
      <c r="K93" s="313">
        <v>0.2</v>
      </c>
      <c r="L93" s="849">
        <f>N88*K93</f>
        <v>11970116.380000001</v>
      </c>
      <c r="M93" s="850"/>
      <c r="N93" s="57"/>
    </row>
    <row r="94" spans="1:14">
      <c r="B94" s="95" t="s">
        <v>1057</v>
      </c>
      <c r="C94" s="96"/>
      <c r="D94" s="96"/>
      <c r="E94" s="96"/>
      <c r="F94" s="96"/>
      <c r="G94" s="96"/>
      <c r="H94" s="96"/>
      <c r="I94" s="93"/>
      <c r="J94" s="94"/>
      <c r="K94" s="313">
        <v>0.05</v>
      </c>
      <c r="L94" s="849">
        <f>N88*K94</f>
        <v>2992529.0950000002</v>
      </c>
      <c r="M94" s="850"/>
      <c r="N94" s="57"/>
    </row>
    <row r="95" spans="1:14" ht="15.75" thickBot="1">
      <c r="B95" s="97" t="s">
        <v>1058</v>
      </c>
      <c r="C95" s="98"/>
      <c r="D95" s="98"/>
      <c r="E95" s="98"/>
      <c r="F95" s="98"/>
      <c r="G95" s="98"/>
      <c r="H95" s="98"/>
      <c r="I95" s="99"/>
      <c r="J95" s="100"/>
      <c r="K95" s="314">
        <v>0.05</v>
      </c>
      <c r="L95" s="851">
        <f>N88*K95</f>
        <v>2992529.0950000002</v>
      </c>
      <c r="M95" s="852"/>
      <c r="N95" s="57"/>
    </row>
    <row r="96" spans="1:14" ht="15.75" thickBot="1">
      <c r="B96" s="815" t="s">
        <v>1037</v>
      </c>
      <c r="C96" s="816"/>
      <c r="D96" s="816"/>
      <c r="E96" s="816"/>
      <c r="F96" s="816"/>
      <c r="G96" s="816"/>
      <c r="H96" s="816"/>
      <c r="I96" s="816"/>
      <c r="J96" s="816"/>
      <c r="K96" s="816"/>
      <c r="L96" s="816"/>
      <c r="M96" s="817"/>
      <c r="N96" s="58">
        <f>L93+L94+L95</f>
        <v>17955174.57</v>
      </c>
    </row>
    <row r="97" spans="1:14" ht="15.75" thickBot="1">
      <c r="B97" s="39"/>
      <c r="C97" s="40"/>
      <c r="D97" s="40"/>
      <c r="E97" s="40"/>
      <c r="F97" s="40"/>
      <c r="G97" s="40"/>
      <c r="H97" s="40"/>
      <c r="I97" s="40"/>
      <c r="J97" s="40"/>
      <c r="K97" s="40"/>
      <c r="L97" s="40"/>
      <c r="M97" s="40"/>
      <c r="N97" s="41"/>
    </row>
    <row r="98" spans="1:14" ht="15.75" thickBot="1">
      <c r="A98" t="s">
        <v>2122</v>
      </c>
      <c r="B98" s="815" t="s">
        <v>1059</v>
      </c>
      <c r="C98" s="816"/>
      <c r="D98" s="816"/>
      <c r="E98" s="816"/>
      <c r="F98" s="816"/>
      <c r="G98" s="816"/>
      <c r="H98" s="816"/>
      <c r="I98" s="816"/>
      <c r="J98" s="816"/>
      <c r="K98" s="816"/>
      <c r="L98" s="816"/>
      <c r="M98" s="817"/>
      <c r="N98" s="196">
        <f>N88+N96</f>
        <v>77805756.469999999</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57" t="s">
        <v>2324</v>
      </c>
      <c r="C115" s="958"/>
      <c r="D115" s="958"/>
      <c r="E115" s="958"/>
      <c r="F115" s="958"/>
      <c r="G115" s="958"/>
      <c r="H115" s="958"/>
      <c r="I115" s="958"/>
      <c r="J115" s="958"/>
      <c r="K115" s="958"/>
      <c r="L115" s="958"/>
      <c r="M115" s="958"/>
      <c r="N115" s="959"/>
    </row>
    <row r="116" spans="2:14" ht="15" customHeight="1">
      <c r="B116" s="957"/>
      <c r="C116" s="958"/>
      <c r="D116" s="958"/>
      <c r="E116" s="958"/>
      <c r="F116" s="958"/>
      <c r="G116" s="958"/>
      <c r="H116" s="958"/>
      <c r="I116" s="958"/>
      <c r="J116" s="958"/>
      <c r="K116" s="958"/>
      <c r="L116" s="958"/>
      <c r="M116" s="958"/>
      <c r="N116" s="959"/>
    </row>
    <row r="117" spans="2:14" ht="30" customHeight="1">
      <c r="B117" s="960" t="s">
        <v>2325</v>
      </c>
      <c r="C117" s="961"/>
      <c r="D117" s="961"/>
      <c r="E117" s="961"/>
      <c r="F117" s="961"/>
      <c r="G117" s="961"/>
      <c r="H117" s="961"/>
      <c r="I117" s="961"/>
      <c r="J117" s="961"/>
      <c r="K117" s="961"/>
      <c r="L117" s="961"/>
      <c r="M117" s="961"/>
      <c r="N117" s="962"/>
    </row>
    <row r="118" spans="2:14">
      <c r="B118" s="960"/>
      <c r="C118" s="961"/>
      <c r="D118" s="961"/>
      <c r="E118" s="961"/>
      <c r="F118" s="961"/>
      <c r="G118" s="961"/>
      <c r="H118" s="961"/>
      <c r="I118" s="961"/>
      <c r="J118" s="961"/>
      <c r="K118" s="961"/>
      <c r="L118" s="961"/>
      <c r="M118" s="961"/>
      <c r="N118" s="962"/>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3"/>
      <c r="K128" s="963"/>
      <c r="L128" s="963"/>
      <c r="M128" s="963"/>
      <c r="N128" s="964"/>
    </row>
    <row r="129" spans="2:14" ht="15.75" thickBot="1">
      <c r="B129" s="428" t="s">
        <v>2327</v>
      </c>
      <c r="C129" s="429"/>
      <c r="D129" s="429"/>
      <c r="E129" s="268"/>
      <c r="F129" s="268"/>
      <c r="G129" s="268"/>
      <c r="H129" s="268"/>
      <c r="I129" s="268"/>
      <c r="J129" s="965"/>
      <c r="K129" s="965"/>
      <c r="L129" s="965"/>
      <c r="M129" s="965"/>
      <c r="N129"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326</v>
      </c>
      <c r="B36" s="828" t="str">
        <f>VLOOKUP(A36,EQUIPOS!A6:D154,3,FALSE)</f>
        <v>Sensor de Impacto para prueba de integridad tipo</v>
      </c>
      <c r="C36" s="829"/>
      <c r="D36" s="829"/>
      <c r="E36" s="829"/>
      <c r="F36" s="829"/>
      <c r="G36" s="829"/>
      <c r="H36" s="830"/>
      <c r="I36" s="276"/>
      <c r="J36" s="277"/>
      <c r="K36" s="278">
        <f>VLOOKUP(A36,EQUIPOS!A6:D163,4,FALSE)</f>
        <v>73922</v>
      </c>
      <c r="L36" s="279"/>
      <c r="M36" s="345">
        <v>1</v>
      </c>
      <c r="N36" s="281">
        <f>K36/M36</f>
        <v>73922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73922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84</v>
      </c>
      <c r="B71" s="55" t="str">
        <f>VLOOKUP(A71,'MANO DE OBRA'!A6:D67,3,FALSE)</f>
        <v>Ingeniero Especialista prueba de  integridad</v>
      </c>
      <c r="C71" s="53"/>
      <c r="D71" s="53"/>
      <c r="E71" s="53"/>
      <c r="F71" s="53"/>
      <c r="G71" s="53"/>
      <c r="H71" s="53"/>
      <c r="I71" s="301">
        <f>K71/J71*100</f>
        <v>207669.7297297297</v>
      </c>
      <c r="J71" s="302">
        <v>185</v>
      </c>
      <c r="K71" s="303">
        <f>VLOOKUP(A71,'MANO DE OBRA'!A6:D97,4,FALSE)</f>
        <v>384189</v>
      </c>
      <c r="L71" s="56"/>
      <c r="M71" s="443">
        <v>0.33333332999999998</v>
      </c>
      <c r="N71" s="404">
        <f>K71/M71</f>
        <v>1152567.0115256701</v>
      </c>
      <c r="O71" s="112"/>
    </row>
    <row r="72" spans="1:15">
      <c r="A72" s="168" t="s">
        <v>89</v>
      </c>
      <c r="B72" s="55" t="str">
        <f>VLOOKUP(A72,'MANO DE OBRA'!A7:D67,3,FALSE)</f>
        <v>Operador prueba de integridad</v>
      </c>
      <c r="C72" s="53"/>
      <c r="D72" s="53"/>
      <c r="E72" s="53"/>
      <c r="F72" s="53"/>
      <c r="G72" s="53"/>
      <c r="H72" s="53"/>
      <c r="I72" s="301">
        <f>K72/J72*100</f>
        <v>69009.189189189186</v>
      </c>
      <c r="J72" s="302">
        <v>185</v>
      </c>
      <c r="K72" s="303">
        <f>VLOOKUP(A72,'MANO DE OBRA'!A7:D98,4,FALSE)</f>
        <v>127667</v>
      </c>
      <c r="L72" s="56"/>
      <c r="M72" s="441">
        <v>0.33333332999999998</v>
      </c>
      <c r="N72" s="404">
        <f>K72/M72</f>
        <v>383001.00383001007</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1535568.0153556801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1609490.0153556801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321898.00307113607</v>
      </c>
      <c r="M84" s="850"/>
      <c r="N84" s="57"/>
    </row>
    <row r="85" spans="1:14">
      <c r="B85" s="95" t="s">
        <v>1057</v>
      </c>
      <c r="C85" s="96"/>
      <c r="D85" s="96"/>
      <c r="E85" s="96"/>
      <c r="F85" s="96"/>
      <c r="G85" s="96"/>
      <c r="H85" s="96"/>
      <c r="I85" s="93"/>
      <c r="J85" s="94"/>
      <c r="K85" s="313">
        <v>0.05</v>
      </c>
      <c r="L85" s="849">
        <f>N79*K85</f>
        <v>80474.500767784019</v>
      </c>
      <c r="M85" s="850"/>
      <c r="N85" s="57"/>
    </row>
    <row r="86" spans="1:14" ht="15.75" thickBot="1">
      <c r="B86" s="97" t="s">
        <v>1058</v>
      </c>
      <c r="C86" s="98"/>
      <c r="D86" s="98"/>
      <c r="E86" s="98"/>
      <c r="F86" s="98"/>
      <c r="G86" s="98"/>
      <c r="H86" s="98"/>
      <c r="I86" s="99"/>
      <c r="J86" s="100"/>
      <c r="K86" s="314">
        <v>0.05</v>
      </c>
      <c r="L86" s="851">
        <f>N79*K86</f>
        <v>80474.500767784019</v>
      </c>
      <c r="M86" s="852"/>
      <c r="N86" s="57"/>
    </row>
    <row r="87" spans="1:14" ht="15.75" thickBot="1">
      <c r="B87" s="815" t="s">
        <v>1037</v>
      </c>
      <c r="C87" s="816"/>
      <c r="D87" s="816"/>
      <c r="E87" s="816"/>
      <c r="F87" s="816"/>
      <c r="G87" s="816"/>
      <c r="H87" s="816"/>
      <c r="I87" s="816"/>
      <c r="J87" s="816"/>
      <c r="K87" s="816"/>
      <c r="L87" s="816"/>
      <c r="M87" s="817"/>
      <c r="N87" s="58">
        <f>L84+L85+L86</f>
        <v>482847.00460670411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2092337.0199623844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320</v>
      </c>
      <c r="B36" s="828" t="str">
        <f>VLOOKUP(A36,EQUIPOS!A6:D154,3,FALSE)</f>
        <v>Retroexcavadora sobre llantas, motor 62HP, Profundidad de excavación de 5.41 metros.</v>
      </c>
      <c r="C36" s="829"/>
      <c r="D36" s="829"/>
      <c r="E36" s="829"/>
      <c r="F36" s="829"/>
      <c r="G36" s="829"/>
      <c r="H36" s="830"/>
      <c r="I36" s="276"/>
      <c r="J36" s="277"/>
      <c r="K36" s="278">
        <f>VLOOKUP(A36,EQUIPOS!A6:D163,4,FALSE)</f>
        <v>117273</v>
      </c>
      <c r="L36" s="279"/>
      <c r="M36" s="345">
        <v>10</v>
      </c>
      <c r="N36" s="281">
        <f>K36/M36</f>
        <v>11727.3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319.16875000000005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12046.46875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40849</v>
      </c>
      <c r="N48" s="281">
        <f>K48*M48</f>
        <v>19970.622222222224</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17167</v>
      </c>
      <c r="N49" s="281">
        <f>K49*M49</f>
        <v>22889.333333333332</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4650</v>
      </c>
      <c r="N50" s="281">
        <f>K50*M50</f>
        <v>6975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49834.955555555556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80</v>
      </c>
      <c r="N71" s="404">
        <f>K71/M71</f>
        <v>1915.0125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1">
        <v>80</v>
      </c>
      <c r="N72" s="404">
        <f>K72/M72</f>
        <v>1276.675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3191.6875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65073.111805555556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13014.622361111113</v>
      </c>
      <c r="M84" s="850"/>
      <c r="N84" s="57"/>
    </row>
    <row r="85" spans="1:14">
      <c r="B85" s="95" t="s">
        <v>1057</v>
      </c>
      <c r="C85" s="96"/>
      <c r="D85" s="96"/>
      <c r="E85" s="96"/>
      <c r="F85" s="96"/>
      <c r="G85" s="96"/>
      <c r="H85" s="96"/>
      <c r="I85" s="93"/>
      <c r="J85" s="94"/>
      <c r="K85" s="313">
        <v>0.05</v>
      </c>
      <c r="L85" s="849">
        <f>N79*K85</f>
        <v>3253.6555902777782</v>
      </c>
      <c r="M85" s="850"/>
      <c r="N85" s="57"/>
    </row>
    <row r="86" spans="1:14" ht="15.75" thickBot="1">
      <c r="B86" s="97" t="s">
        <v>1058</v>
      </c>
      <c r="C86" s="98"/>
      <c r="D86" s="98"/>
      <c r="E86" s="98"/>
      <c r="F86" s="98"/>
      <c r="G86" s="98"/>
      <c r="H86" s="98"/>
      <c r="I86" s="99"/>
      <c r="J86" s="100"/>
      <c r="K86" s="314">
        <v>0.05</v>
      </c>
      <c r="L86" s="851">
        <f>N79*K86</f>
        <v>3253.6555902777782</v>
      </c>
      <c r="M86" s="852"/>
      <c r="N86" s="57"/>
    </row>
    <row r="87" spans="1:14" ht="15.75" thickBot="1">
      <c r="B87" s="815" t="s">
        <v>1037</v>
      </c>
      <c r="C87" s="816"/>
      <c r="D87" s="816"/>
      <c r="E87" s="816"/>
      <c r="F87" s="816"/>
      <c r="G87" s="816"/>
      <c r="H87" s="816"/>
      <c r="I87" s="816"/>
      <c r="J87" s="816"/>
      <c r="K87" s="816"/>
      <c r="L87" s="816"/>
      <c r="M87" s="817"/>
      <c r="N87" s="58">
        <f>L84+L85+L86</f>
        <v>19521.933541666669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84595.045347222229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ht="27"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204</v>
      </c>
      <c r="B36" s="828" t="str">
        <f>VLOOKUP(A36,EQUIPOS!A6:D154,3,FALSE)</f>
        <v xml:space="preserve">Equipo de soldadura 250 AMP
</v>
      </c>
      <c r="C36" s="829"/>
      <c r="D36" s="829"/>
      <c r="E36" s="829"/>
      <c r="F36" s="829"/>
      <c r="G36" s="829"/>
      <c r="H36" s="830"/>
      <c r="I36" s="276"/>
      <c r="J36" s="277"/>
      <c r="K36" s="278">
        <f>VLOOKUP(A36,EQUIPOS!A6:D163,4,FALSE)</f>
        <v>12181</v>
      </c>
      <c r="L36" s="279"/>
      <c r="M36" s="345">
        <v>10</v>
      </c>
      <c r="N36" s="281">
        <f>K36/M36</f>
        <v>1218.0999999999999</v>
      </c>
    </row>
    <row r="37" spans="1:14">
      <c r="A37" s="119" t="s">
        <v>320</v>
      </c>
      <c r="B37" s="828" t="str">
        <f>VLOOKUP(A37,EQUIPOS!A7:D154,3,FALSE)</f>
        <v>Retroexcavadora sobre llantas, motor 62HP, Profundidad de excavación de 5.41 metros.</v>
      </c>
      <c r="C37" s="829"/>
      <c r="D37" s="829"/>
      <c r="E37" s="829"/>
      <c r="F37" s="829"/>
      <c r="G37" s="829"/>
      <c r="H37" s="830"/>
      <c r="I37" s="430"/>
      <c r="J37" s="431"/>
      <c r="K37" s="278">
        <f>VLOOKUP(A37,EQUIPOS!A7:D164,4,FALSE)</f>
        <v>117273</v>
      </c>
      <c r="L37" s="344"/>
      <c r="M37" s="345">
        <v>10</v>
      </c>
      <c r="N37" s="281">
        <f>K37/M37</f>
        <v>11727.3</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383.0025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13328.4025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9190</v>
      </c>
      <c r="N48" s="281">
        <f>K48*M48</f>
        <v>303.27000000000004</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79673</v>
      </c>
      <c r="N49" s="281">
        <f>K49*M49</f>
        <v>239019</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615</v>
      </c>
      <c r="N50" s="281">
        <f>K50*M50</f>
        <v>6150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245472.27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0">
        <v>80</v>
      </c>
      <c r="N71" s="404">
        <f>K71/M71</f>
        <v>1276.675</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80</v>
      </c>
      <c r="N72" s="404">
        <f>K72/M72</f>
        <v>1276.675</v>
      </c>
    </row>
    <row r="73" spans="1:15">
      <c r="A73" t="s">
        <v>30</v>
      </c>
      <c r="B73" s="55" t="str">
        <f>VLOOKUP(A73,'MANO DE OBRA'!A9:D70,3,FALSE)</f>
        <v>Oficial</v>
      </c>
      <c r="C73" s="53"/>
      <c r="D73" s="53"/>
      <c r="E73" s="53"/>
      <c r="F73" s="53"/>
      <c r="G73" s="53"/>
      <c r="H73" s="53"/>
      <c r="I73" s="301">
        <f>K73/J73*100</f>
        <v>55207.567567567574</v>
      </c>
      <c r="J73" s="302">
        <v>185</v>
      </c>
      <c r="K73" s="303">
        <f>VLOOKUP(A73,'MANO DE OBRA'!A9:D101,4,FALSE)</f>
        <v>102134</v>
      </c>
      <c r="L73" s="56"/>
      <c r="M73" s="441">
        <v>80</v>
      </c>
      <c r="N73" s="404">
        <f>K73/M73</f>
        <v>1276.675</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3830.0249999999996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262630.69750000001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52526.139500000005</v>
      </c>
      <c r="M84" s="850"/>
      <c r="N84" s="57"/>
    </row>
    <row r="85" spans="1:14">
      <c r="B85" s="95" t="s">
        <v>1057</v>
      </c>
      <c r="C85" s="96"/>
      <c r="D85" s="96"/>
      <c r="E85" s="96"/>
      <c r="F85" s="96"/>
      <c r="G85" s="96"/>
      <c r="H85" s="96"/>
      <c r="I85" s="93"/>
      <c r="J85" s="94"/>
      <c r="K85" s="313">
        <v>0.05</v>
      </c>
      <c r="L85" s="849">
        <f>N79*K85</f>
        <v>13131.534875000001</v>
      </c>
      <c r="M85" s="850"/>
      <c r="N85" s="57"/>
    </row>
    <row r="86" spans="1:14" ht="15.75" thickBot="1">
      <c r="B86" s="97" t="s">
        <v>1058</v>
      </c>
      <c r="C86" s="98"/>
      <c r="D86" s="98"/>
      <c r="E86" s="98"/>
      <c r="F86" s="98"/>
      <c r="G86" s="98"/>
      <c r="H86" s="98"/>
      <c r="I86" s="99"/>
      <c r="J86" s="100"/>
      <c r="K86" s="314">
        <v>0.05</v>
      </c>
      <c r="L86" s="851">
        <f>N79*K86</f>
        <v>13131.534875000001</v>
      </c>
      <c r="M86" s="852"/>
      <c r="N86" s="57"/>
    </row>
    <row r="87" spans="1:14" ht="15.75" thickBot="1">
      <c r="B87" s="815" t="s">
        <v>1037</v>
      </c>
      <c r="C87" s="816"/>
      <c r="D87" s="816"/>
      <c r="E87" s="816"/>
      <c r="F87" s="816"/>
      <c r="G87" s="816"/>
      <c r="H87" s="816"/>
      <c r="I87" s="816"/>
      <c r="J87" s="816"/>
      <c r="K87" s="816"/>
      <c r="L87" s="816"/>
      <c r="M87" s="817"/>
      <c r="N87" s="58">
        <f>L84+L85+L86</f>
        <v>78789.20925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341419.90675000002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ht="2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282</v>
      </c>
      <c r="B36" s="828" t="str">
        <f>VLOOKUP(A36,EQUIPOS!A6:D154,3,FALSE)</f>
        <v>Piloteadora potencia 250KW, RPM 1800, fuerza elevadora 200KN</v>
      </c>
      <c r="C36" s="829"/>
      <c r="D36" s="829"/>
      <c r="E36" s="829"/>
      <c r="F36" s="829"/>
      <c r="G36" s="829"/>
      <c r="H36" s="830"/>
      <c r="I36" s="276"/>
      <c r="J36" s="277"/>
      <c r="K36" s="278">
        <f>VLOOKUP(A36,EQUIPOS!A6:D163,4,FALSE)</f>
        <v>545978</v>
      </c>
      <c r="L36" s="279"/>
      <c r="M36" s="345">
        <v>2</v>
      </c>
      <c r="N36" s="281">
        <f>K36/M36</f>
        <v>272989</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4468.3625000000002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277457.36249999999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2698</v>
      </c>
      <c r="N48" s="281">
        <f>K48*M48</f>
        <v>75544</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414368</v>
      </c>
      <c r="N49" s="281">
        <f>K49*M49</f>
        <v>145028.79999999999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9125</v>
      </c>
      <c r="N50" s="281">
        <f>K50*M50</f>
        <v>27375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247947.8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19">
        <f>VLOOKUP(A60,TRANSPORTE!A2:D117,4,FALSE)</f>
        <v>897</v>
      </c>
      <c r="M60" s="820"/>
      <c r="N60" s="296">
        <f>K60*L60</f>
        <v>313.95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313.95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68" t="s">
        <v>13</v>
      </c>
      <c r="B71" s="55" t="str">
        <f>VLOOKUP(A71,'MANO DE OBRA'!A8:D68,3,FALSE)</f>
        <v>Obrero (5)</v>
      </c>
      <c r="C71" s="53"/>
      <c r="D71" s="53"/>
      <c r="E71" s="53"/>
      <c r="F71" s="53"/>
      <c r="G71" s="53"/>
      <c r="H71" s="53"/>
      <c r="I71" s="301">
        <f>K71/J71*100</f>
        <v>138018.91891891891</v>
      </c>
      <c r="J71" s="302">
        <v>185</v>
      </c>
      <c r="K71" s="303">
        <f>VLOOKUP(A71,'MANO DE OBRA'!A8:D99,4,FALSE)</f>
        <v>255335</v>
      </c>
      <c r="L71" s="56"/>
      <c r="M71" s="443">
        <v>8</v>
      </c>
      <c r="N71" s="404">
        <f>K71/M71</f>
        <v>31916.875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44683.625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570402.73749999993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114080.54749999999</v>
      </c>
      <c r="M84" s="850"/>
      <c r="N84" s="57"/>
    </row>
    <row r="85" spans="1:14">
      <c r="B85" s="95" t="s">
        <v>1057</v>
      </c>
      <c r="C85" s="96"/>
      <c r="D85" s="96"/>
      <c r="E85" s="96"/>
      <c r="F85" s="96"/>
      <c r="G85" s="96"/>
      <c r="H85" s="96"/>
      <c r="I85" s="93"/>
      <c r="J85" s="94"/>
      <c r="K85" s="313">
        <v>0.05</v>
      </c>
      <c r="L85" s="849">
        <f>N79*K85</f>
        <v>28520.136874999997</v>
      </c>
      <c r="M85" s="850"/>
      <c r="N85" s="57"/>
    </row>
    <row r="86" spans="1:14" ht="15.75" thickBot="1">
      <c r="B86" s="97" t="s">
        <v>1058</v>
      </c>
      <c r="C86" s="98"/>
      <c r="D86" s="98"/>
      <c r="E86" s="98"/>
      <c r="F86" s="98"/>
      <c r="G86" s="98"/>
      <c r="H86" s="98"/>
      <c r="I86" s="99"/>
      <c r="J86" s="100"/>
      <c r="K86" s="314">
        <v>0.05</v>
      </c>
      <c r="L86" s="851">
        <f>N79*K86</f>
        <v>28520.136874999997</v>
      </c>
      <c r="M86" s="852"/>
      <c r="N86" s="57"/>
    </row>
    <row r="87" spans="1:14" ht="15.75" thickBot="1">
      <c r="B87" s="815" t="s">
        <v>1037</v>
      </c>
      <c r="C87" s="816"/>
      <c r="D87" s="816"/>
      <c r="E87" s="816"/>
      <c r="F87" s="816"/>
      <c r="G87" s="816"/>
      <c r="H87" s="816"/>
      <c r="I87" s="816"/>
      <c r="J87" s="816"/>
      <c r="K87" s="816"/>
      <c r="L87" s="816"/>
      <c r="M87" s="817"/>
      <c r="N87" s="58">
        <f>L84+L85+L86</f>
        <v>171120.82124999998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741523.55874999985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282</v>
      </c>
      <c r="B36" s="828" t="str">
        <f>VLOOKUP(A36,EQUIPOS!A6:D154,3,FALSE)</f>
        <v>Piloteadora potencia 250KW, RPM 1800, fuerza elevadora 200KN</v>
      </c>
      <c r="C36" s="829"/>
      <c r="D36" s="829"/>
      <c r="E36" s="829"/>
      <c r="F36" s="829"/>
      <c r="G36" s="829"/>
      <c r="H36" s="830"/>
      <c r="I36" s="276"/>
      <c r="J36" s="277"/>
      <c r="K36" s="278">
        <f>VLOOKUP(A36,EQUIPOS!A6:D163,4,FALSE)</f>
        <v>545978</v>
      </c>
      <c r="L36" s="279"/>
      <c r="M36" s="345">
        <v>2</v>
      </c>
      <c r="N36" s="281">
        <f>K36/M36</f>
        <v>272989</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4468.3625000000002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277457.36249999999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2698</v>
      </c>
      <c r="N48" s="281">
        <f>K48*M48</f>
        <v>75544</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437148</v>
      </c>
      <c r="N49" s="281">
        <f>K49*M49</f>
        <v>153001.79999999999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9125</v>
      </c>
      <c r="N50" s="281">
        <f>K50*M50</f>
        <v>18250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246795.8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19">
        <f>VLOOKUP(A60,TRANSPORTE!A2:D117,4,FALSE)</f>
        <v>897</v>
      </c>
      <c r="M60" s="820"/>
      <c r="N60" s="296">
        <f>K60*L60</f>
        <v>313.95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313.95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68" t="s">
        <v>13</v>
      </c>
      <c r="B71" s="55" t="str">
        <f>VLOOKUP(A71,'MANO DE OBRA'!A8:D68,3,FALSE)</f>
        <v>Obrero (5)</v>
      </c>
      <c r="C71" s="53"/>
      <c r="D71" s="53"/>
      <c r="E71" s="53"/>
      <c r="F71" s="53"/>
      <c r="G71" s="53"/>
      <c r="H71" s="53"/>
      <c r="I71" s="301">
        <f>K71/J71*100</f>
        <v>138018.91891891891</v>
      </c>
      <c r="J71" s="302">
        <v>185</v>
      </c>
      <c r="K71" s="303">
        <f>VLOOKUP(A71,'MANO DE OBRA'!A8:D99,4,FALSE)</f>
        <v>255335</v>
      </c>
      <c r="L71" s="56"/>
      <c r="M71" s="443">
        <v>8</v>
      </c>
      <c r="N71" s="404">
        <f>K71/M71</f>
        <v>31916.875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44683.625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569250.73749999993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113850.14749999999</v>
      </c>
      <c r="M84" s="850"/>
      <c r="N84" s="57"/>
    </row>
    <row r="85" spans="1:14">
      <c r="B85" s="95" t="s">
        <v>1057</v>
      </c>
      <c r="C85" s="96"/>
      <c r="D85" s="96"/>
      <c r="E85" s="96"/>
      <c r="F85" s="96"/>
      <c r="G85" s="96"/>
      <c r="H85" s="96"/>
      <c r="I85" s="93"/>
      <c r="J85" s="94"/>
      <c r="K85" s="313">
        <v>0.05</v>
      </c>
      <c r="L85" s="849">
        <f>N79*K85</f>
        <v>28462.536874999998</v>
      </c>
      <c r="M85" s="850"/>
      <c r="N85" s="57"/>
    </row>
    <row r="86" spans="1:14" ht="15.75" thickBot="1">
      <c r="B86" s="97" t="s">
        <v>1058</v>
      </c>
      <c r="C86" s="98"/>
      <c r="D86" s="98"/>
      <c r="E86" s="98"/>
      <c r="F86" s="98"/>
      <c r="G86" s="98"/>
      <c r="H86" s="98"/>
      <c r="I86" s="99"/>
      <c r="J86" s="100"/>
      <c r="K86" s="314">
        <v>0.05</v>
      </c>
      <c r="L86" s="851">
        <f>N79*K86</f>
        <v>28462.536874999998</v>
      </c>
      <c r="M86" s="852"/>
      <c r="N86" s="57"/>
    </row>
    <row r="87" spans="1:14" ht="15.75" thickBot="1">
      <c r="B87" s="815" t="s">
        <v>1037</v>
      </c>
      <c r="C87" s="816"/>
      <c r="D87" s="816"/>
      <c r="E87" s="816"/>
      <c r="F87" s="816"/>
      <c r="G87" s="816"/>
      <c r="H87" s="816"/>
      <c r="I87" s="816"/>
      <c r="J87" s="816"/>
      <c r="K87" s="816"/>
      <c r="L87" s="816"/>
      <c r="M87" s="817"/>
      <c r="N87" s="58">
        <f>L84+L85+L86</f>
        <v>170775.22124999997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740025.95874999987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195</v>
      </c>
      <c r="B36" s="828" t="str">
        <f>VLOOKUP(A36,EQUIPOS!A6:D154,3,FALSE)</f>
        <v xml:space="preserve">Equipo de oxicorte, Capacidad de corte: hasta 6´´ (152mm) </v>
      </c>
      <c r="C36" s="829"/>
      <c r="D36" s="829"/>
      <c r="E36" s="829"/>
      <c r="F36" s="829"/>
      <c r="G36" s="829"/>
      <c r="H36" s="830"/>
      <c r="I36" s="276"/>
      <c r="J36" s="277"/>
      <c r="K36" s="278">
        <f>VLOOKUP(A36,EQUIPOS!A6:D163,4,FALSE)</f>
        <v>16176</v>
      </c>
      <c r="L36" s="279"/>
      <c r="M36" s="345">
        <v>1.1299999999999999</v>
      </c>
      <c r="N36" s="281">
        <f>K36/M36</f>
        <v>14315.044247787611</v>
      </c>
    </row>
    <row r="37" spans="1:14">
      <c r="A37" s="119" t="s">
        <v>332</v>
      </c>
      <c r="B37" s="828" t="str">
        <f>VLOOKUP(A37,EQUIPOS!A7:D154,3,FALSE)</f>
        <v xml:space="preserve">Taladro de 1/2´´, pulidora, lijadora y circular
</v>
      </c>
      <c r="C37" s="829"/>
      <c r="D37" s="829"/>
      <c r="E37" s="829"/>
      <c r="F37" s="829"/>
      <c r="G37" s="829"/>
      <c r="H37" s="830"/>
      <c r="I37" s="430"/>
      <c r="J37" s="431"/>
      <c r="K37" s="278">
        <f>VLOOKUP(A37,EQUIPOS!A7:D164,4,FALSE)</f>
        <v>4554</v>
      </c>
      <c r="L37" s="344"/>
      <c r="M37" s="345">
        <v>0.53</v>
      </c>
      <c r="N37" s="281">
        <f>K37/M37</f>
        <v>8592.4528301886785</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2553.3500000000004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25460.847077976287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61116</v>
      </c>
      <c r="N48" s="281">
        <f>K48*M48</f>
        <v>1222.32</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8125</v>
      </c>
      <c r="N49" s="281">
        <f>K49*M49</f>
        <v>4062.5</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94849</v>
      </c>
      <c r="N50" s="281">
        <f>K50*M50</f>
        <v>7587.92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12872.74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6</v>
      </c>
      <c r="N71" s="404">
        <f>K71/M71</f>
        <v>8511.1666666666661</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6</v>
      </c>
      <c r="N72" s="404">
        <f>K72/M72</f>
        <v>17022.333333333332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25533.5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63867.087077976284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12773.417415595257</v>
      </c>
      <c r="M84" s="850"/>
      <c r="N84" s="57"/>
    </row>
    <row r="85" spans="1:14">
      <c r="B85" s="95" t="s">
        <v>1057</v>
      </c>
      <c r="C85" s="96"/>
      <c r="D85" s="96"/>
      <c r="E85" s="96"/>
      <c r="F85" s="96"/>
      <c r="G85" s="96"/>
      <c r="H85" s="96"/>
      <c r="I85" s="93"/>
      <c r="J85" s="94"/>
      <c r="K85" s="313">
        <v>0.05</v>
      </c>
      <c r="L85" s="849">
        <f>N79*K85</f>
        <v>3193.3543538988142</v>
      </c>
      <c r="M85" s="850"/>
      <c r="N85" s="57"/>
    </row>
    <row r="86" spans="1:14" ht="15.75" thickBot="1">
      <c r="B86" s="97" t="s">
        <v>1058</v>
      </c>
      <c r="C86" s="98"/>
      <c r="D86" s="98"/>
      <c r="E86" s="98"/>
      <c r="F86" s="98"/>
      <c r="G86" s="98"/>
      <c r="H86" s="98"/>
      <c r="I86" s="99"/>
      <c r="J86" s="100"/>
      <c r="K86" s="314">
        <v>0.05</v>
      </c>
      <c r="L86" s="851">
        <f>N79*K86</f>
        <v>3193.3543538988142</v>
      </c>
      <c r="M86" s="852"/>
      <c r="N86" s="57"/>
    </row>
    <row r="87" spans="1:14" ht="15.75" thickBot="1">
      <c r="B87" s="815" t="s">
        <v>1037</v>
      </c>
      <c r="C87" s="816"/>
      <c r="D87" s="816"/>
      <c r="E87" s="816"/>
      <c r="F87" s="816"/>
      <c r="G87" s="816"/>
      <c r="H87" s="816"/>
      <c r="I87" s="816"/>
      <c r="J87" s="816"/>
      <c r="K87" s="816"/>
      <c r="L87" s="816"/>
      <c r="M87" s="817"/>
      <c r="N87" s="58">
        <f>L84+L85+L86</f>
        <v>19160.126123392885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83027.213201369173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7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123</v>
      </c>
      <c r="B36" s="828" t="str">
        <f>VLOOKUP(A36,EQUIPOS!A6:D154,3,FALSE)</f>
        <v>Bomba de inyección de lechada</v>
      </c>
      <c r="C36" s="829"/>
      <c r="D36" s="829"/>
      <c r="E36" s="829"/>
      <c r="F36" s="829"/>
      <c r="G36" s="829"/>
      <c r="H36" s="830"/>
      <c r="I36" s="276"/>
      <c r="J36" s="277"/>
      <c r="K36" s="278">
        <f>VLOOKUP(A36,EQUIPOS!A6:D163,4,FALSE)</f>
        <v>21950</v>
      </c>
      <c r="L36" s="279"/>
      <c r="M36" s="345">
        <v>12</v>
      </c>
      <c r="N36" s="281">
        <f t="shared" ref="N36:N42" si="0">K36/M36</f>
        <v>1829.1666666666667</v>
      </c>
    </row>
    <row r="37" spans="1:14">
      <c r="A37" s="119" t="s">
        <v>288</v>
      </c>
      <c r="B37" s="828" t="str">
        <f>VLOOKUP(A37,EQUIPOS!A7:D154,3,FALSE)</f>
        <v xml:space="preserve">Planta eléctrica </v>
      </c>
      <c r="C37" s="829"/>
      <c r="D37" s="829"/>
      <c r="E37" s="829"/>
      <c r="F37" s="829"/>
      <c r="G37" s="829"/>
      <c r="H37" s="830"/>
      <c r="I37" s="276"/>
      <c r="J37" s="277"/>
      <c r="K37" s="278">
        <f>VLOOKUP(A37,EQUIPOS!A7:D164,4,FALSE)</f>
        <v>7397</v>
      </c>
      <c r="L37" s="279"/>
      <c r="M37" s="345">
        <v>1.3</v>
      </c>
      <c r="N37" s="281">
        <f t="shared" si="0"/>
        <v>5690</v>
      </c>
    </row>
    <row r="38" spans="1:14">
      <c r="A38" s="119" t="s">
        <v>125</v>
      </c>
      <c r="B38" s="828" t="str">
        <f>VLOOKUP(A38,EQUIPOS!A8:D154,3,FALSE)</f>
        <v>Bomba para gato de tensionamiento</v>
      </c>
      <c r="C38" s="829"/>
      <c r="D38" s="829"/>
      <c r="E38" s="829"/>
      <c r="F38" s="829"/>
      <c r="G38" s="829"/>
      <c r="H38" s="830"/>
      <c r="I38" s="276"/>
      <c r="J38" s="277"/>
      <c r="K38" s="278">
        <f>VLOOKUP(A38,EQUIPOS!A8:D165,4,FALSE)</f>
        <v>53921</v>
      </c>
      <c r="L38" s="279"/>
      <c r="M38" s="345">
        <v>12</v>
      </c>
      <c r="N38" s="281">
        <f t="shared" si="0"/>
        <v>4493.416666666667</v>
      </c>
    </row>
    <row r="39" spans="1:14">
      <c r="A39" s="119" t="s">
        <v>180</v>
      </c>
      <c r="B39" s="828" t="str">
        <f>VLOOKUP(A39,EQUIPOS!A9:D154,3,FALSE)</f>
        <v>Compresor 120 HP, con martillo.</v>
      </c>
      <c r="C39" s="829"/>
      <c r="D39" s="829"/>
      <c r="E39" s="829"/>
      <c r="F39" s="829"/>
      <c r="G39" s="829"/>
      <c r="H39" s="830"/>
      <c r="I39" s="276"/>
      <c r="J39" s="277"/>
      <c r="K39" s="278">
        <f>VLOOKUP(A39,EQUIPOS!A9:D166,4,FALSE)</f>
        <v>75000</v>
      </c>
      <c r="L39" s="279"/>
      <c r="M39" s="345">
        <v>1.3</v>
      </c>
      <c r="N39" s="281">
        <f t="shared" si="0"/>
        <v>57692.307692307688</v>
      </c>
    </row>
    <row r="40" spans="1:14">
      <c r="A40" s="119" t="s">
        <v>197</v>
      </c>
      <c r="B40" s="828" t="str">
        <f>VLOOKUP(A40,EQUIPOS!A10:D154,3,FALSE)</f>
        <v>Equipo de perforación (TRACKDRILL), potencia 40 HP, 2100 golpes / minuto</v>
      </c>
      <c r="C40" s="829"/>
      <c r="D40" s="829"/>
      <c r="E40" s="829"/>
      <c r="F40" s="829"/>
      <c r="G40" s="829"/>
      <c r="H40" s="830"/>
      <c r="I40" s="276"/>
      <c r="J40" s="277"/>
      <c r="K40" s="278">
        <f>VLOOKUP(A40,EQUIPOS!A10:D167,4,FALSE)</f>
        <v>148801</v>
      </c>
      <c r="L40" s="279"/>
      <c r="M40" s="345">
        <v>1.3</v>
      </c>
      <c r="N40" s="281">
        <f t="shared" si="0"/>
        <v>114462.30769230769</v>
      </c>
    </row>
    <row r="41" spans="1:14">
      <c r="A41" s="119" t="s">
        <v>195</v>
      </c>
      <c r="B41" s="828" t="str">
        <f>VLOOKUP(A41,EQUIPOS!A11:D155,3,FALSE)</f>
        <v xml:space="preserve">Equipo de oxicorte, Capacidad de corte: hasta 6´´ (152mm) </v>
      </c>
      <c r="C41" s="829"/>
      <c r="D41" s="829"/>
      <c r="E41" s="829"/>
      <c r="F41" s="829"/>
      <c r="G41" s="829"/>
      <c r="H41" s="830"/>
      <c r="I41" s="276"/>
      <c r="J41" s="277"/>
      <c r="K41" s="278">
        <f>VLOOKUP(A41,EQUIPOS!A11:D168,4,FALSE)</f>
        <v>16176</v>
      </c>
      <c r="L41" s="279"/>
      <c r="M41" s="345">
        <v>15</v>
      </c>
      <c r="N41" s="281">
        <f t="shared" si="0"/>
        <v>1078.4000000000001</v>
      </c>
    </row>
    <row r="42" spans="1:14">
      <c r="A42" s="119" t="s">
        <v>240</v>
      </c>
      <c r="B42" s="828" t="str">
        <f>VLOOKUP(A42,EQUIPOS!A12:D156,3,FALSE)</f>
        <v>Gato para tensionamiento, fuerza Max 200 ton, área de tensión 314 cm2.</v>
      </c>
      <c r="C42" s="829"/>
      <c r="D42" s="829"/>
      <c r="E42" s="829"/>
      <c r="F42" s="829"/>
      <c r="G42" s="829"/>
      <c r="H42" s="830"/>
      <c r="I42" s="276"/>
      <c r="J42" s="277"/>
      <c r="K42" s="278">
        <f>VLOOKUP(A42,EQUIPOS!A12:D169,4,FALSE)</f>
        <v>162606</v>
      </c>
      <c r="L42" s="279"/>
      <c r="M42" s="345">
        <v>12</v>
      </c>
      <c r="N42" s="281">
        <f t="shared" si="0"/>
        <v>13550.5</v>
      </c>
    </row>
    <row r="43" spans="1:14">
      <c r="A43" s="119"/>
      <c r="B43" s="828"/>
      <c r="C43" s="829"/>
      <c r="D43" s="829"/>
      <c r="E43" s="829"/>
      <c r="F43" s="829"/>
      <c r="G43" s="829"/>
      <c r="H43" s="830"/>
      <c r="I43" s="430"/>
      <c r="J43" s="431"/>
      <c r="K43" s="278"/>
      <c r="L43" s="344"/>
      <c r="M43" s="345"/>
      <c r="N43" s="281"/>
    </row>
    <row r="44" spans="1:14">
      <c r="A44" s="119"/>
      <c r="B44" s="828"/>
      <c r="C44" s="829"/>
      <c r="D44" s="829"/>
      <c r="E44" s="829"/>
      <c r="F44" s="829"/>
      <c r="G44" s="829"/>
      <c r="H44" s="830"/>
      <c r="I44" s="337"/>
      <c r="J44" s="339"/>
      <c r="K44" s="278"/>
      <c r="L44" s="432"/>
      <c r="M44" s="433"/>
      <c r="N44" s="281"/>
    </row>
    <row r="45" spans="1:14">
      <c r="B45" s="828"/>
      <c r="C45" s="829"/>
      <c r="D45" s="829"/>
      <c r="E45" s="829"/>
      <c r="F45" s="829"/>
      <c r="G45" s="829"/>
      <c r="H45" s="830"/>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3928.2307692307691</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202724.32948717946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4563</v>
      </c>
      <c r="N54" s="281">
        <f>K54*M54</f>
        <v>912.6</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5530</v>
      </c>
      <c r="N55" s="281">
        <f t="shared" ref="N55:N67" si="1">K55*M55</f>
        <v>30580.9</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32696</v>
      </c>
      <c r="N56" s="281">
        <f t="shared" si="1"/>
        <v>261.56799999999998</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34188</v>
      </c>
      <c r="N57" s="281">
        <f t="shared" si="1"/>
        <v>752.13599999999997</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883</v>
      </c>
      <c r="N58" s="281">
        <f t="shared" si="1"/>
        <v>264.89999999999998</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1507</v>
      </c>
      <c r="N59" s="281">
        <f t="shared" si="1"/>
        <v>150.70000000000002</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15933</v>
      </c>
      <c r="N60" s="281">
        <f t="shared" si="1"/>
        <v>7966.5</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73509</v>
      </c>
      <c r="N61" s="281">
        <f t="shared" si="1"/>
        <v>7350.9000000000005</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1040</v>
      </c>
      <c r="N62" s="281">
        <f t="shared" si="1"/>
        <v>10400</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17698</v>
      </c>
      <c r="N63" s="281">
        <f t="shared" si="1"/>
        <v>17698</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702728</v>
      </c>
      <c r="N64" s="281">
        <f t="shared" si="1"/>
        <v>351364</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6475</v>
      </c>
      <c r="N65" s="281">
        <f t="shared" si="1"/>
        <v>3561.2500000000005</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4650</v>
      </c>
      <c r="N66" s="281">
        <f t="shared" si="1"/>
        <v>232.5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5489</v>
      </c>
      <c r="N67" s="281">
        <f t="shared" si="1"/>
        <v>5489</v>
      </c>
    </row>
    <row r="68" spans="1:14" ht="15.75" thickBot="1">
      <c r="B68" s="49"/>
      <c r="C68" s="319"/>
      <c r="D68" s="319"/>
      <c r="E68" s="319"/>
      <c r="F68" s="319"/>
      <c r="G68" s="319"/>
      <c r="H68" s="319"/>
      <c r="I68" s="319"/>
      <c r="J68" s="444"/>
      <c r="K68" s="132"/>
      <c r="L68" s="334"/>
      <c r="M68" s="411"/>
      <c r="N68" s="281"/>
    </row>
    <row r="69" spans="1:14" ht="15.75" thickBot="1">
      <c r="B69" s="815" t="s">
        <v>1037</v>
      </c>
      <c r="C69" s="816"/>
      <c r="D69" s="816"/>
      <c r="E69" s="816"/>
      <c r="F69" s="816"/>
      <c r="G69" s="816"/>
      <c r="H69" s="816"/>
      <c r="I69" s="816"/>
      <c r="J69" s="816"/>
      <c r="K69" s="816"/>
      <c r="L69" s="816"/>
      <c r="M69" s="817"/>
      <c r="N69" s="403">
        <f>SUM(N54:N68)</f>
        <v>436984.95400000003</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818" t="s">
        <v>1045</v>
      </c>
      <c r="M73" s="791"/>
      <c r="N73" s="82" t="s">
        <v>1035</v>
      </c>
    </row>
    <row r="74" spans="1:14">
      <c r="B74" s="52"/>
      <c r="C74" s="326"/>
      <c r="D74" s="326"/>
      <c r="E74" s="326"/>
      <c r="F74" s="326"/>
      <c r="G74" s="326"/>
      <c r="H74" s="320"/>
      <c r="I74" s="288"/>
      <c r="J74" s="295"/>
      <c r="K74" s="288"/>
      <c r="L74" s="819"/>
      <c r="M74" s="820"/>
      <c r="N74" s="296"/>
    </row>
    <row r="75" spans="1:14">
      <c r="B75" s="52"/>
      <c r="C75" s="53"/>
      <c r="D75" s="53"/>
      <c r="E75" s="53"/>
      <c r="F75" s="53"/>
      <c r="G75" s="53"/>
      <c r="H75" s="320"/>
      <c r="I75" s="288"/>
      <c r="J75" s="295"/>
      <c r="K75" s="288"/>
      <c r="L75" s="819"/>
      <c r="M75" s="820"/>
      <c r="N75" s="296"/>
    </row>
    <row r="76" spans="1:14">
      <c r="B76" s="52"/>
      <c r="C76" s="53"/>
      <c r="D76" s="53"/>
      <c r="E76" s="53"/>
      <c r="F76" s="53"/>
      <c r="G76" s="53"/>
      <c r="H76" s="320"/>
      <c r="I76" s="288"/>
      <c r="J76" s="295"/>
      <c r="K76" s="288"/>
      <c r="L76" s="819"/>
      <c r="M76" s="820"/>
      <c r="N76" s="296"/>
    </row>
    <row r="77" spans="1:14">
      <c r="B77" s="52"/>
      <c r="C77" s="53"/>
      <c r="D77" s="53"/>
      <c r="E77" s="53"/>
      <c r="F77" s="53"/>
      <c r="G77" s="53"/>
      <c r="H77" s="320"/>
      <c r="I77" s="288"/>
      <c r="J77" s="295"/>
      <c r="K77" s="288"/>
      <c r="L77" s="819"/>
      <c r="M77" s="820"/>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04"/>
      <c r="M79" s="805"/>
      <c r="N79" s="133"/>
    </row>
    <row r="80" spans="1:14" ht="15.75" thickBot="1">
      <c r="B80" s="821" t="s">
        <v>1037</v>
      </c>
      <c r="C80" s="822"/>
      <c r="D80" s="822"/>
      <c r="E80" s="822"/>
      <c r="F80" s="822"/>
      <c r="G80" s="822"/>
      <c r="H80" s="822"/>
      <c r="I80" s="822"/>
      <c r="J80" s="822"/>
      <c r="K80" s="822"/>
      <c r="L80" s="822"/>
      <c r="M80" s="823"/>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1" t="s">
        <v>1047</v>
      </c>
      <c r="C84" s="842"/>
      <c r="D84" s="842"/>
      <c r="E84" s="842"/>
      <c r="F84" s="842"/>
      <c r="G84" s="842"/>
      <c r="H84" s="842"/>
      <c r="I84" s="79" t="s">
        <v>1048</v>
      </c>
      <c r="J84" s="81" t="s">
        <v>1494</v>
      </c>
      <c r="K84" s="80" t="s">
        <v>1050</v>
      </c>
      <c r="L84" s="843" t="s">
        <v>1034</v>
      </c>
      <c r="M84" s="844"/>
      <c r="N84" s="104" t="s">
        <v>1035</v>
      </c>
    </row>
    <row r="85" spans="1:15">
      <c r="A85" s="168" t="s">
        <v>11</v>
      </c>
      <c r="B85" s="55" t="str">
        <f>VLOOKUP(A85,'MANO DE OBRA'!A8:D68,3,FALSE)</f>
        <v>Obrero (4)</v>
      </c>
      <c r="C85" s="53"/>
      <c r="D85" s="53"/>
      <c r="E85" s="53"/>
      <c r="F85" s="53"/>
      <c r="G85" s="53"/>
      <c r="H85" s="53"/>
      <c r="I85" s="301">
        <f>K85/J85*100</f>
        <v>110415.13513513515</v>
      </c>
      <c r="J85" s="302">
        <v>185</v>
      </c>
      <c r="K85" s="303">
        <f>VLOOKUP(A85,'MANO DE OBRA'!A8:D99,4,FALSE)</f>
        <v>204268</v>
      </c>
      <c r="L85" s="56"/>
      <c r="M85" s="443">
        <v>10.4</v>
      </c>
      <c r="N85" s="404">
        <f>K85/M85</f>
        <v>19641.153846153844</v>
      </c>
      <c r="O85" s="112"/>
    </row>
    <row r="86" spans="1:15">
      <c r="A86" s="168" t="s">
        <v>32</v>
      </c>
      <c r="B86" s="55" t="str">
        <f>VLOOKUP(A86,'MANO DE OBRA'!A8:D69,3,FALSE)</f>
        <v>Oficial (2)</v>
      </c>
      <c r="C86" s="53"/>
      <c r="D86" s="53"/>
      <c r="E86" s="53"/>
      <c r="F86" s="53"/>
      <c r="G86" s="53"/>
      <c r="H86" s="53"/>
      <c r="I86" s="301">
        <f>K86/J86*100</f>
        <v>110415.13513513515</v>
      </c>
      <c r="J86" s="302">
        <v>185</v>
      </c>
      <c r="K86" s="303">
        <f>VLOOKUP(A86,'MANO DE OBRA'!A8:D100,4,FALSE)</f>
        <v>204268</v>
      </c>
      <c r="L86" s="56"/>
      <c r="M86" s="440">
        <v>10.4</v>
      </c>
      <c r="N86" s="404">
        <f>K86/M86</f>
        <v>19641.153846153844</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02"/>
      <c r="C90" s="803"/>
      <c r="D90" s="803"/>
      <c r="E90" s="803"/>
      <c r="F90" s="803"/>
      <c r="G90" s="803"/>
      <c r="H90" s="803"/>
      <c r="I90" s="132"/>
      <c r="J90" s="132"/>
      <c r="K90" s="132"/>
      <c r="L90" s="903"/>
      <c r="M90" s="903"/>
      <c r="N90" s="51"/>
    </row>
    <row r="91" spans="1:15" ht="15.75" thickBot="1">
      <c r="B91" s="821" t="s">
        <v>1037</v>
      </c>
      <c r="C91" s="822"/>
      <c r="D91" s="822"/>
      <c r="E91" s="822"/>
      <c r="F91" s="822"/>
      <c r="G91" s="822"/>
      <c r="H91" s="822"/>
      <c r="I91" s="822"/>
      <c r="J91" s="822"/>
      <c r="K91" s="822"/>
      <c r="L91" s="822"/>
      <c r="M91" s="823"/>
      <c r="N91" s="310">
        <f>SUM(N85:N90)</f>
        <v>39282.307692307688</v>
      </c>
    </row>
    <row r="92" spans="1:15" ht="15.75" thickBot="1">
      <c r="B92" s="39"/>
      <c r="C92" s="40"/>
      <c r="D92" s="40"/>
      <c r="E92" s="40"/>
      <c r="F92" s="40"/>
      <c r="G92" s="40"/>
      <c r="H92" s="40"/>
      <c r="I92" s="40"/>
      <c r="J92" s="40"/>
      <c r="K92" s="40"/>
      <c r="L92" s="40"/>
      <c r="M92" s="40"/>
      <c r="N92" s="41"/>
    </row>
    <row r="93" spans="1:15" ht="15.75" thickBot="1">
      <c r="B93" s="815" t="s">
        <v>1051</v>
      </c>
      <c r="C93" s="816"/>
      <c r="D93" s="816"/>
      <c r="E93" s="816"/>
      <c r="F93" s="816"/>
      <c r="G93" s="816"/>
      <c r="H93" s="816"/>
      <c r="I93" s="816"/>
      <c r="J93" s="816"/>
      <c r="K93" s="816"/>
      <c r="L93" s="816"/>
      <c r="M93" s="817"/>
      <c r="N93" s="105">
        <f>N49+N69+N80+N91</f>
        <v>678991.5911794873</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06" t="s">
        <v>1053</v>
      </c>
      <c r="C97" s="807"/>
      <c r="D97" s="807"/>
      <c r="E97" s="807"/>
      <c r="F97" s="807"/>
      <c r="G97" s="807"/>
      <c r="H97" s="807"/>
      <c r="I97" s="323"/>
      <c r="J97" s="343"/>
      <c r="K97" s="311" t="s">
        <v>1054</v>
      </c>
      <c r="L97" s="845" t="s">
        <v>1055</v>
      </c>
      <c r="M97" s="846"/>
      <c r="N97" s="312"/>
    </row>
    <row r="98" spans="1:14">
      <c r="B98" s="847" t="s">
        <v>1056</v>
      </c>
      <c r="C98" s="848"/>
      <c r="D98" s="848"/>
      <c r="E98" s="848"/>
      <c r="F98" s="848"/>
      <c r="G98" s="848"/>
      <c r="H98" s="848"/>
      <c r="I98" s="93"/>
      <c r="J98" s="94"/>
      <c r="K98" s="313">
        <v>0.2</v>
      </c>
      <c r="L98" s="849">
        <f>N93*K98</f>
        <v>135798.31823589746</v>
      </c>
      <c r="M98" s="850"/>
      <c r="N98" s="57"/>
    </row>
    <row r="99" spans="1:14">
      <c r="B99" s="95" t="s">
        <v>1057</v>
      </c>
      <c r="C99" s="96"/>
      <c r="D99" s="96"/>
      <c r="E99" s="96"/>
      <c r="F99" s="96"/>
      <c r="G99" s="96"/>
      <c r="H99" s="96"/>
      <c r="I99" s="93"/>
      <c r="J99" s="94"/>
      <c r="K99" s="313">
        <v>0.05</v>
      </c>
      <c r="L99" s="849">
        <f>N93*K99</f>
        <v>33949.579558974365</v>
      </c>
      <c r="M99" s="850"/>
      <c r="N99" s="57"/>
    </row>
    <row r="100" spans="1:14" ht="15.75" thickBot="1">
      <c r="B100" s="97" t="s">
        <v>1058</v>
      </c>
      <c r="C100" s="98"/>
      <c r="D100" s="98"/>
      <c r="E100" s="98"/>
      <c r="F100" s="98"/>
      <c r="G100" s="98"/>
      <c r="H100" s="98"/>
      <c r="I100" s="99"/>
      <c r="J100" s="100"/>
      <c r="K100" s="314">
        <v>0.05</v>
      </c>
      <c r="L100" s="851">
        <f>N93*K100</f>
        <v>33949.579558974365</v>
      </c>
      <c r="M100" s="852"/>
      <c r="N100" s="57"/>
    </row>
    <row r="101" spans="1:14" ht="15.75" thickBot="1">
      <c r="B101" s="815" t="s">
        <v>1037</v>
      </c>
      <c r="C101" s="816"/>
      <c r="D101" s="816"/>
      <c r="E101" s="816"/>
      <c r="F101" s="816"/>
      <c r="G101" s="816"/>
      <c r="H101" s="816"/>
      <c r="I101" s="816"/>
      <c r="J101" s="816"/>
      <c r="K101" s="816"/>
      <c r="L101" s="816"/>
      <c r="M101" s="817"/>
      <c r="N101" s="58">
        <f>L98+L99+L100</f>
        <v>203697.47735384619</v>
      </c>
    </row>
    <row r="102" spans="1:14" ht="15.75" thickBot="1">
      <c r="B102" s="39"/>
      <c r="C102" s="40"/>
      <c r="D102" s="40"/>
      <c r="E102" s="40"/>
      <c r="F102" s="40"/>
      <c r="G102" s="40"/>
      <c r="H102" s="40"/>
      <c r="I102" s="40"/>
      <c r="J102" s="40"/>
      <c r="K102" s="40"/>
      <c r="L102" s="40"/>
      <c r="M102" s="40"/>
      <c r="N102" s="41"/>
    </row>
    <row r="103" spans="1:14" ht="15.75" thickBot="1">
      <c r="A103" t="s">
        <v>2122</v>
      </c>
      <c r="B103" s="815" t="s">
        <v>1059</v>
      </c>
      <c r="C103" s="816"/>
      <c r="D103" s="816"/>
      <c r="E103" s="816"/>
      <c r="F103" s="816"/>
      <c r="G103" s="816"/>
      <c r="H103" s="816"/>
      <c r="I103" s="816"/>
      <c r="J103" s="816"/>
      <c r="K103" s="816"/>
      <c r="L103" s="816"/>
      <c r="M103" s="817"/>
      <c r="N103" s="196">
        <f>N93+N101</f>
        <v>882689.06853333348</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57" t="s">
        <v>2324</v>
      </c>
      <c r="C120" s="958"/>
      <c r="D120" s="958"/>
      <c r="E120" s="958"/>
      <c r="F120" s="958"/>
      <c r="G120" s="958"/>
      <c r="H120" s="958"/>
      <c r="I120" s="958"/>
      <c r="J120" s="958"/>
      <c r="K120" s="958"/>
      <c r="L120" s="958"/>
      <c r="M120" s="958"/>
      <c r="N120" s="959"/>
    </row>
    <row r="121" spans="2:14" ht="15" customHeight="1">
      <c r="B121" s="957"/>
      <c r="C121" s="958"/>
      <c r="D121" s="958"/>
      <c r="E121" s="958"/>
      <c r="F121" s="958"/>
      <c r="G121" s="958"/>
      <c r="H121" s="958"/>
      <c r="I121" s="958"/>
      <c r="J121" s="958"/>
      <c r="K121" s="958"/>
      <c r="L121" s="958"/>
      <c r="M121" s="958"/>
      <c r="N121" s="959"/>
    </row>
    <row r="122" spans="2:14" ht="30" customHeight="1">
      <c r="B122" s="960" t="s">
        <v>2325</v>
      </c>
      <c r="C122" s="961"/>
      <c r="D122" s="961"/>
      <c r="E122" s="961"/>
      <c r="F122" s="961"/>
      <c r="G122" s="961"/>
      <c r="H122" s="961"/>
      <c r="I122" s="961"/>
      <c r="J122" s="961"/>
      <c r="K122" s="961"/>
      <c r="L122" s="961"/>
      <c r="M122" s="961"/>
      <c r="N122" s="962"/>
    </row>
    <row r="123" spans="2:14">
      <c r="B123" s="960"/>
      <c r="C123" s="961"/>
      <c r="D123" s="961"/>
      <c r="E123" s="961"/>
      <c r="F123" s="961"/>
      <c r="G123" s="961"/>
      <c r="H123" s="961"/>
      <c r="I123" s="961"/>
      <c r="J123" s="961"/>
      <c r="K123" s="961"/>
      <c r="L123" s="961"/>
      <c r="M123" s="961"/>
      <c r="N123" s="962"/>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3"/>
      <c r="K133" s="963"/>
      <c r="L133" s="963"/>
      <c r="M133" s="963"/>
      <c r="N133" s="964"/>
    </row>
    <row r="134" spans="2:14" ht="15.75" thickBot="1">
      <c r="B134" s="428" t="s">
        <v>2327</v>
      </c>
      <c r="C134" s="429"/>
      <c r="D134" s="429"/>
      <c r="E134" s="268"/>
      <c r="F134" s="268"/>
      <c r="G134" s="268"/>
      <c r="H134" s="268"/>
      <c r="I134" s="268"/>
      <c r="J134" s="965"/>
      <c r="K134" s="965"/>
      <c r="L134" s="965"/>
      <c r="M134" s="965"/>
      <c r="N134" s="96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224</v>
      </c>
      <c r="B36" s="828" t="str">
        <f>VLOOKUP(A36,EQUIPOS!A6:D154,3,FALSE)</f>
        <v>Equipo de Medición (Deformimetros Eléctricos, Mecánicos, Celdas de Carga,  Etc.)</v>
      </c>
      <c r="C36" s="829"/>
      <c r="D36" s="829"/>
      <c r="E36" s="829"/>
      <c r="F36" s="829"/>
      <c r="G36" s="829"/>
      <c r="H36" s="830"/>
      <c r="I36" s="276"/>
      <c r="J36" s="277"/>
      <c r="K36" s="278">
        <f>VLOOKUP(A36,EQUIPOS!A6:D163,4,FALSE)</f>
        <v>124548</v>
      </c>
      <c r="L36" s="279"/>
      <c r="M36" s="345">
        <v>3.3333333330000001</v>
      </c>
      <c r="N36" s="281">
        <f>K36/M36</f>
        <v>37364.400003736439</v>
      </c>
    </row>
    <row r="37" spans="1:14">
      <c r="A37" s="119" t="s">
        <v>125</v>
      </c>
      <c r="B37" s="828" t="str">
        <f>VLOOKUP(A37,EQUIPOS!A7:D154,3,FALSE)</f>
        <v>Bomba para gato de tensionamiento</v>
      </c>
      <c r="C37" s="829"/>
      <c r="D37" s="829"/>
      <c r="E37" s="829"/>
      <c r="F37" s="829"/>
      <c r="G37" s="829"/>
      <c r="H37" s="830"/>
      <c r="I37" s="430"/>
      <c r="J37" s="431"/>
      <c r="K37" s="278">
        <f>VLOOKUP(A37,EQUIPOS!A7:D164,4,FALSE)</f>
        <v>53921</v>
      </c>
      <c r="L37" s="344"/>
      <c r="M37" s="345">
        <v>0.1</v>
      </c>
      <c r="N37" s="281">
        <f>K37/M37</f>
        <v>539210</v>
      </c>
    </row>
    <row r="38" spans="1:14">
      <c r="A38" s="119" t="s">
        <v>240</v>
      </c>
      <c r="B38" s="828" t="str">
        <f>VLOOKUP(A38,EQUIPOS!A8:D154,3,FALSE)</f>
        <v>Gato para tensionamiento, fuerza Max 200 ton, área de tensión 314 cm2.</v>
      </c>
      <c r="C38" s="829"/>
      <c r="D38" s="829"/>
      <c r="E38" s="829"/>
      <c r="F38" s="829"/>
      <c r="G38" s="829"/>
      <c r="H38" s="830"/>
      <c r="I38" s="337"/>
      <c r="J38" s="339"/>
      <c r="K38" s="278">
        <f>VLOOKUP(A38,EQUIPOS!A8:D165,4,FALSE)</f>
        <v>162606</v>
      </c>
      <c r="L38" s="432"/>
      <c r="M38" s="433">
        <v>0.1</v>
      </c>
      <c r="N38" s="281">
        <f>K38/M38</f>
        <v>1626060</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2202634.4000037364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19">
        <f>VLOOKUP(A60,TRANSPORTE!A2:D117,4,FALSE)</f>
        <v>3729</v>
      </c>
      <c r="M60" s="820"/>
      <c r="N60" s="296">
        <f>K60*L60</f>
        <v>55935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55935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4</v>
      </c>
      <c r="B71" s="55" t="str">
        <f>VLOOKUP(A71,'MANO DE OBRA'!A8:D68,3,FALSE)</f>
        <v>Inspector de fabricación y montaje</v>
      </c>
      <c r="C71" s="53"/>
      <c r="D71" s="53"/>
      <c r="E71" s="53"/>
      <c r="F71" s="53"/>
      <c r="G71" s="53"/>
      <c r="H71" s="53"/>
      <c r="I71" s="301">
        <f>K71/J71*100</f>
        <v>84190.270270270281</v>
      </c>
      <c r="J71" s="302">
        <v>185</v>
      </c>
      <c r="K71" s="303">
        <f>VLOOKUP(A71,'MANO DE OBRA'!A8:D99,4,FALSE)</f>
        <v>155752</v>
      </c>
      <c r="L71" s="56"/>
      <c r="M71" s="443">
        <v>26.666666664000001</v>
      </c>
      <c r="N71" s="404">
        <f>K71/M71</f>
        <v>5840.70000058407</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5840.70000058407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2264410.1000043205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452882.02000086411</v>
      </c>
      <c r="M84" s="850"/>
      <c r="N84" s="57"/>
    </row>
    <row r="85" spans="1:14">
      <c r="B85" s="95" t="s">
        <v>1057</v>
      </c>
      <c r="C85" s="96"/>
      <c r="D85" s="96"/>
      <c r="E85" s="96"/>
      <c r="F85" s="96"/>
      <c r="G85" s="96"/>
      <c r="H85" s="96"/>
      <c r="I85" s="93"/>
      <c r="J85" s="94"/>
      <c r="K85" s="313">
        <v>0.05</v>
      </c>
      <c r="L85" s="849">
        <f>N79*K85</f>
        <v>113220.50500021603</v>
      </c>
      <c r="M85" s="850"/>
      <c r="N85" s="57"/>
    </row>
    <row r="86" spans="1:14" ht="15.75" thickBot="1">
      <c r="B86" s="97" t="s">
        <v>1058</v>
      </c>
      <c r="C86" s="98"/>
      <c r="D86" s="98"/>
      <c r="E86" s="98"/>
      <c r="F86" s="98"/>
      <c r="G86" s="98"/>
      <c r="H86" s="98"/>
      <c r="I86" s="99"/>
      <c r="J86" s="100"/>
      <c r="K86" s="314">
        <v>0.05</v>
      </c>
      <c r="L86" s="851">
        <f>N79*K86</f>
        <v>113220.50500021603</v>
      </c>
      <c r="M86" s="852"/>
      <c r="N86" s="57"/>
    </row>
    <row r="87" spans="1:14" ht="15.75" thickBot="1">
      <c r="B87" s="815" t="s">
        <v>1037</v>
      </c>
      <c r="C87" s="816"/>
      <c r="D87" s="816"/>
      <c r="E87" s="816"/>
      <c r="F87" s="816"/>
      <c r="G87" s="816"/>
      <c r="H87" s="816"/>
      <c r="I87" s="816"/>
      <c r="J87" s="816"/>
      <c r="K87" s="816"/>
      <c r="L87" s="816"/>
      <c r="M87" s="817"/>
      <c r="N87" s="58">
        <f>L84+L85+L86</f>
        <v>679323.0300012962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2943733.1300056167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1890</v>
      </c>
      <c r="L36" s="279"/>
      <c r="M36" s="345">
        <v>2</v>
      </c>
      <c r="N36" s="281">
        <f>K36/M36</f>
        <v>945</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5340</v>
      </c>
      <c r="L37" s="344"/>
      <c r="M37" s="345">
        <v>2</v>
      </c>
      <c r="N37" s="281">
        <f>K37/M37</f>
        <v>2670</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1595.84375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5210.84375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57641</v>
      </c>
      <c r="N48" s="281">
        <f>K48*M48</f>
        <v>265148.59999999998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5069</v>
      </c>
      <c r="N49" s="281">
        <f>K49*M49</f>
        <v>5069</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437148</v>
      </c>
      <c r="N50" s="281">
        <f>K50*M50</f>
        <v>437148</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6650</v>
      </c>
      <c r="N51" s="281">
        <f>K51*M51</f>
        <v>30589.999999999996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737955.6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897</v>
      </c>
      <c r="M60" s="820"/>
      <c r="N60" s="296">
        <f>K60*L60</f>
        <v>897</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897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165622.70270270272</v>
      </c>
      <c r="J71" s="302">
        <v>185</v>
      </c>
      <c r="K71" s="303">
        <f>VLOOKUP(A71,'MANO DE OBRA'!A8:D99,4,FALSE)</f>
        <v>306402</v>
      </c>
      <c r="L71" s="56"/>
      <c r="M71" s="443">
        <v>16</v>
      </c>
      <c r="N71" s="404">
        <f>K71/M71</f>
        <v>19150.125</v>
      </c>
      <c r="O71" s="112"/>
    </row>
    <row r="72" spans="1:15">
      <c r="A72" s="168" t="s">
        <v>32</v>
      </c>
      <c r="B72" s="55" t="str">
        <f>VLOOKUP(A72,'MANO DE OBRA'!A8:D69,3,FALSE)</f>
        <v>Oficial (2)</v>
      </c>
      <c r="C72" s="53"/>
      <c r="D72" s="53"/>
      <c r="E72" s="53"/>
      <c r="F72" s="53"/>
      <c r="G72" s="53"/>
      <c r="H72" s="53"/>
      <c r="I72" s="301">
        <f>K72/J72*100</f>
        <v>110415.13513513515</v>
      </c>
      <c r="J72" s="302">
        <v>185</v>
      </c>
      <c r="K72" s="303">
        <f>VLOOKUP(A72,'MANO DE OBRA'!A8:D100,4,FALSE)</f>
        <v>204268</v>
      </c>
      <c r="L72" s="56"/>
      <c r="M72" s="443">
        <v>16</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31916.875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775980.31874999998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155196.06375</v>
      </c>
      <c r="M84" s="850"/>
      <c r="N84" s="57"/>
    </row>
    <row r="85" spans="1:14">
      <c r="B85" s="95" t="s">
        <v>1057</v>
      </c>
      <c r="C85" s="96"/>
      <c r="D85" s="96"/>
      <c r="E85" s="96"/>
      <c r="F85" s="96"/>
      <c r="G85" s="96"/>
      <c r="H85" s="96"/>
      <c r="I85" s="93"/>
      <c r="J85" s="94"/>
      <c r="K85" s="313">
        <v>0.05</v>
      </c>
      <c r="L85" s="849">
        <f>N79*K85</f>
        <v>38799.0159375</v>
      </c>
      <c r="M85" s="850"/>
      <c r="N85" s="57"/>
    </row>
    <row r="86" spans="1:14" ht="15.75" thickBot="1">
      <c r="B86" s="97" t="s">
        <v>1058</v>
      </c>
      <c r="C86" s="98"/>
      <c r="D86" s="98"/>
      <c r="E86" s="98"/>
      <c r="F86" s="98"/>
      <c r="G86" s="98"/>
      <c r="H86" s="98"/>
      <c r="I86" s="99"/>
      <c r="J86" s="100"/>
      <c r="K86" s="314">
        <v>0.05</v>
      </c>
      <c r="L86" s="851">
        <f>N79*K86</f>
        <v>38799.0159375</v>
      </c>
      <c r="M86" s="852"/>
      <c r="N86" s="57"/>
    </row>
    <row r="87" spans="1:14" ht="15.75" thickBot="1">
      <c r="B87" s="815" t="s">
        <v>1037</v>
      </c>
      <c r="C87" s="816"/>
      <c r="D87" s="816"/>
      <c r="E87" s="816"/>
      <c r="F87" s="816"/>
      <c r="G87" s="816"/>
      <c r="H87" s="816"/>
      <c r="I87" s="816"/>
      <c r="J87" s="816"/>
      <c r="K87" s="816"/>
      <c r="L87" s="816"/>
      <c r="M87" s="817"/>
      <c r="N87" s="58">
        <f>L84+L85+L86</f>
        <v>232794.09562499999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1008774.4143749999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1890</v>
      </c>
      <c r="L36" s="279"/>
      <c r="M36" s="345">
        <v>2</v>
      </c>
      <c r="N36" s="281">
        <f>K36/M36</f>
        <v>945</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5340</v>
      </c>
      <c r="L37" s="344"/>
      <c r="M37" s="345">
        <v>2</v>
      </c>
      <c r="N37" s="281">
        <f>K37/M37</f>
        <v>2670</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1276.6750000000002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4891.6750000000002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57641</v>
      </c>
      <c r="N48" s="281">
        <f>K48*M48</f>
        <v>265148.59999999998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5069</v>
      </c>
      <c r="N49" s="281">
        <f>K49*M49</f>
        <v>5069</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424595</v>
      </c>
      <c r="N50" s="281">
        <f>K50*M50</f>
        <v>424595</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6650</v>
      </c>
      <c r="N51" s="281">
        <f>K51*M51</f>
        <v>30589.999999999996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725402.6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897</v>
      </c>
      <c r="M60" s="820"/>
      <c r="N60" s="296">
        <f>K60*L60</f>
        <v>897</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897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165622.70270270272</v>
      </c>
      <c r="J71" s="302">
        <v>185</v>
      </c>
      <c r="K71" s="303">
        <f>VLOOKUP(A71,'MANO DE OBRA'!A8:D99,4,FALSE)</f>
        <v>306402</v>
      </c>
      <c r="L71" s="56"/>
      <c r="M71" s="443">
        <v>16</v>
      </c>
      <c r="N71" s="404">
        <f>K71/M71</f>
        <v>19150.125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25533.5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756724.77500000002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151344.95500000002</v>
      </c>
      <c r="M84" s="850"/>
      <c r="N84" s="57"/>
    </row>
    <row r="85" spans="1:14">
      <c r="B85" s="95" t="s">
        <v>1057</v>
      </c>
      <c r="C85" s="96"/>
      <c r="D85" s="96"/>
      <c r="E85" s="96"/>
      <c r="F85" s="96"/>
      <c r="G85" s="96"/>
      <c r="H85" s="96"/>
      <c r="I85" s="93"/>
      <c r="J85" s="94"/>
      <c r="K85" s="313">
        <v>0.05</v>
      </c>
      <c r="L85" s="849">
        <f>N79*K85</f>
        <v>37836.238750000004</v>
      </c>
      <c r="M85" s="850"/>
      <c r="N85" s="57"/>
    </row>
    <row r="86" spans="1:14" ht="15.75" thickBot="1">
      <c r="B86" s="97" t="s">
        <v>1058</v>
      </c>
      <c r="C86" s="98"/>
      <c r="D86" s="98"/>
      <c r="E86" s="98"/>
      <c r="F86" s="98"/>
      <c r="G86" s="98"/>
      <c r="H86" s="98"/>
      <c r="I86" s="99"/>
      <c r="J86" s="100"/>
      <c r="K86" s="314">
        <v>0.05</v>
      </c>
      <c r="L86" s="851">
        <f>N79*K86</f>
        <v>37836.238750000004</v>
      </c>
      <c r="M86" s="852"/>
      <c r="N86" s="57"/>
    </row>
    <row r="87" spans="1:14" ht="15.75" thickBot="1">
      <c r="B87" s="815" t="s">
        <v>1037</v>
      </c>
      <c r="C87" s="816"/>
      <c r="D87" s="816"/>
      <c r="E87" s="816"/>
      <c r="F87" s="816"/>
      <c r="G87" s="816"/>
      <c r="H87" s="816"/>
      <c r="I87" s="816"/>
      <c r="J87" s="816"/>
      <c r="K87" s="816"/>
      <c r="L87" s="816"/>
      <c r="M87" s="817"/>
      <c r="N87" s="58">
        <f>L84+L85+L86</f>
        <v>227017.43250000005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983742.20750000002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1890</v>
      </c>
      <c r="L36" s="279"/>
      <c r="M36" s="345">
        <v>2</v>
      </c>
      <c r="N36" s="281">
        <f>K36/M36</f>
        <v>945</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5340</v>
      </c>
      <c r="L37" s="344"/>
      <c r="M37" s="345">
        <v>2</v>
      </c>
      <c r="N37" s="281">
        <f>K37/M37</f>
        <v>2670</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1276.6750000000002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4891.6750000000002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414368</v>
      </c>
      <c r="N48" s="281">
        <f>K48*M48</f>
        <v>414368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5069</v>
      </c>
      <c r="N49" s="281">
        <f>K49*M49</f>
        <v>5069</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6650</v>
      </c>
      <c r="N50" s="281">
        <f>K50*M50</f>
        <v>30589.999999999996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450027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897</v>
      </c>
      <c r="M60" s="820"/>
      <c r="N60" s="296">
        <f>K60*L60</f>
        <v>897</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897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165622.70270270272</v>
      </c>
      <c r="J71" s="302">
        <v>185</v>
      </c>
      <c r="K71" s="303">
        <f>VLOOKUP(A71,'MANO DE OBRA'!A8:D99,4,FALSE)</f>
        <v>306402</v>
      </c>
      <c r="L71" s="56"/>
      <c r="M71" s="443">
        <v>16</v>
      </c>
      <c r="N71" s="404">
        <f>K71/M71</f>
        <v>19150.125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25533.5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481349.17499999999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96269.835000000006</v>
      </c>
      <c r="M84" s="850"/>
      <c r="N84" s="57"/>
    </row>
    <row r="85" spans="1:14">
      <c r="B85" s="95" t="s">
        <v>1057</v>
      </c>
      <c r="C85" s="96"/>
      <c r="D85" s="96"/>
      <c r="E85" s="96"/>
      <c r="F85" s="96"/>
      <c r="G85" s="96"/>
      <c r="H85" s="96"/>
      <c r="I85" s="93"/>
      <c r="J85" s="94"/>
      <c r="K85" s="313">
        <v>0.05</v>
      </c>
      <c r="L85" s="849">
        <f>N79*K85</f>
        <v>24067.458750000002</v>
      </c>
      <c r="M85" s="850"/>
      <c r="N85" s="57"/>
    </row>
    <row r="86" spans="1:14" ht="15.75" thickBot="1">
      <c r="B86" s="97" t="s">
        <v>1058</v>
      </c>
      <c r="C86" s="98"/>
      <c r="D86" s="98"/>
      <c r="E86" s="98"/>
      <c r="F86" s="98"/>
      <c r="G86" s="98"/>
      <c r="H86" s="98"/>
      <c r="I86" s="99"/>
      <c r="J86" s="100"/>
      <c r="K86" s="314">
        <v>0.05</v>
      </c>
      <c r="L86" s="851">
        <f>N79*K86</f>
        <v>24067.458750000002</v>
      </c>
      <c r="M86" s="852"/>
      <c r="N86" s="57"/>
    </row>
    <row r="87" spans="1:14" ht="15.75" thickBot="1">
      <c r="B87" s="815" t="s">
        <v>1037</v>
      </c>
      <c r="C87" s="816"/>
      <c r="D87" s="816"/>
      <c r="E87" s="816"/>
      <c r="F87" s="816"/>
      <c r="G87" s="816"/>
      <c r="H87" s="816"/>
      <c r="I87" s="816"/>
      <c r="J87" s="816"/>
      <c r="K87" s="816"/>
      <c r="L87" s="816"/>
      <c r="M87" s="817"/>
      <c r="N87" s="58">
        <f>L84+L85+L86</f>
        <v>144404.7525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625753.92749999999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1890</v>
      </c>
      <c r="L36" s="279"/>
      <c r="M36" s="345">
        <v>2</v>
      </c>
      <c r="N36" s="281">
        <f>K36/M36</f>
        <v>945</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5340</v>
      </c>
      <c r="L37" s="344"/>
      <c r="M37" s="345">
        <v>2</v>
      </c>
      <c r="N37" s="281">
        <f>K37/M37</f>
        <v>2670</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1276.6750000000002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4891.6750000000002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410698</v>
      </c>
      <c r="N48" s="281">
        <f>K48*M48</f>
        <v>410698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5069</v>
      </c>
      <c r="N49" s="281">
        <f>K49*M49</f>
        <v>5069</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3258</v>
      </c>
      <c r="N50" s="281">
        <f>K50*M50</f>
        <v>14986.8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430753.8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897</v>
      </c>
      <c r="M60" s="820"/>
      <c r="N60" s="296">
        <f>K60*L60</f>
        <v>897</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897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165622.70270270272</v>
      </c>
      <c r="J71" s="302">
        <v>185</v>
      </c>
      <c r="K71" s="303">
        <f>VLOOKUP(A71,'MANO DE OBRA'!A8:D99,4,FALSE)</f>
        <v>306402</v>
      </c>
      <c r="L71" s="56"/>
      <c r="M71" s="443">
        <v>16</v>
      </c>
      <c r="N71" s="404">
        <f>K71/M71</f>
        <v>19150.125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25533.5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462075.97499999998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92415.195000000007</v>
      </c>
      <c r="M84" s="850"/>
      <c r="N84" s="57"/>
    </row>
    <row r="85" spans="1:14">
      <c r="B85" s="95" t="s">
        <v>1057</v>
      </c>
      <c r="C85" s="96"/>
      <c r="D85" s="96"/>
      <c r="E85" s="96"/>
      <c r="F85" s="96"/>
      <c r="G85" s="96"/>
      <c r="H85" s="96"/>
      <c r="I85" s="93"/>
      <c r="J85" s="94"/>
      <c r="K85" s="313">
        <v>0.05</v>
      </c>
      <c r="L85" s="849">
        <f>N79*K85</f>
        <v>23103.798750000002</v>
      </c>
      <c r="M85" s="850"/>
      <c r="N85" s="57"/>
    </row>
    <row r="86" spans="1:14" ht="15.75" thickBot="1">
      <c r="B86" s="97" t="s">
        <v>1058</v>
      </c>
      <c r="C86" s="98"/>
      <c r="D86" s="98"/>
      <c r="E86" s="98"/>
      <c r="F86" s="98"/>
      <c r="G86" s="98"/>
      <c r="H86" s="98"/>
      <c r="I86" s="99"/>
      <c r="J86" s="100"/>
      <c r="K86" s="314">
        <v>0.05</v>
      </c>
      <c r="L86" s="851">
        <f>N79*K86</f>
        <v>23103.798750000002</v>
      </c>
      <c r="M86" s="852"/>
      <c r="N86" s="57"/>
    </row>
    <row r="87" spans="1:14" ht="15.75" thickBot="1">
      <c r="B87" s="815" t="s">
        <v>1037</v>
      </c>
      <c r="C87" s="816"/>
      <c r="D87" s="816"/>
      <c r="E87" s="816"/>
      <c r="F87" s="816"/>
      <c r="G87" s="816"/>
      <c r="H87" s="816"/>
      <c r="I87" s="816"/>
      <c r="J87" s="816"/>
      <c r="K87" s="816"/>
      <c r="L87" s="816"/>
      <c r="M87" s="817"/>
      <c r="N87" s="58">
        <f>L84+L85+L86</f>
        <v>138622.79250000001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600698.76749999996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ht="25.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7090</v>
      </c>
      <c r="L36" s="279"/>
      <c r="M36" s="345">
        <v>1</v>
      </c>
      <c r="N36" s="281">
        <f>K36/M36</f>
        <v>7090</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5340</v>
      </c>
      <c r="L37" s="344"/>
      <c r="M37" s="345">
        <v>1</v>
      </c>
      <c r="N37" s="281">
        <f>K37/M37</f>
        <v>5340</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N81*M41</f>
        <v>3191.6875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15621.6875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69001</v>
      </c>
      <c r="N48" s="281">
        <f>K48*M48</f>
        <v>65550.95</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12</v>
      </c>
      <c r="N49" s="281">
        <f>K49*M49</f>
        <v>2040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73300</v>
      </c>
      <c r="N50" s="281">
        <f>K50*M50</f>
        <v>40315</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419</v>
      </c>
      <c r="N51" s="281">
        <f>K51*M51</f>
        <v>125700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3258</v>
      </c>
      <c r="N52" s="281">
        <f>K52*M52</f>
        <v>10099.800000000001</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5" t="s">
        <v>1037</v>
      </c>
      <c r="C59" s="816"/>
      <c r="D59" s="816"/>
      <c r="E59" s="816"/>
      <c r="F59" s="816"/>
      <c r="G59" s="816"/>
      <c r="H59" s="816"/>
      <c r="I59" s="816"/>
      <c r="J59" s="816"/>
      <c r="K59" s="816"/>
      <c r="L59" s="816"/>
      <c r="M59" s="817"/>
      <c r="N59" s="403">
        <f>SUM(N48:N58)</f>
        <v>243705.75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19">
        <f>VLOOKUP(A64,TRANSPORTE!A2:D117,4,FALSE)</f>
        <v>855</v>
      </c>
      <c r="M64" s="820"/>
      <c r="N64" s="296">
        <f>K64*L64</f>
        <v>470.25000000000006</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19">
        <f>VLOOKUP(A65,TRANSPORTE!A3:D117,4,FALSE)</f>
        <v>913</v>
      </c>
      <c r="M65" s="820"/>
      <c r="N65" s="296">
        <f>K65*L65</f>
        <v>867.34999999999991</v>
      </c>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1337.6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68"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443">
        <v>8</v>
      </c>
      <c r="N75" s="404">
        <f>K75/M75</f>
        <v>51067</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63833.75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324498.78749999998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64899.7575</v>
      </c>
      <c r="M88" s="850"/>
      <c r="N88" s="57"/>
    </row>
    <row r="89" spans="1:14">
      <c r="B89" s="95" t="s">
        <v>1057</v>
      </c>
      <c r="C89" s="96"/>
      <c r="D89" s="96"/>
      <c r="E89" s="96"/>
      <c r="F89" s="96"/>
      <c r="G89" s="96"/>
      <c r="H89" s="96"/>
      <c r="I89" s="93"/>
      <c r="J89" s="94"/>
      <c r="K89" s="313">
        <v>0.05</v>
      </c>
      <c r="L89" s="849">
        <f>N83*K89</f>
        <v>16224.939375</v>
      </c>
      <c r="M89" s="850"/>
      <c r="N89" s="57"/>
    </row>
    <row r="90" spans="1:14" ht="15.75" thickBot="1">
      <c r="B90" s="97" t="s">
        <v>1058</v>
      </c>
      <c r="C90" s="98"/>
      <c r="D90" s="98"/>
      <c r="E90" s="98"/>
      <c r="F90" s="98"/>
      <c r="G90" s="98"/>
      <c r="H90" s="98"/>
      <c r="I90" s="99"/>
      <c r="J90" s="100"/>
      <c r="K90" s="314">
        <v>0.05</v>
      </c>
      <c r="L90" s="851">
        <f>N83*K90</f>
        <v>16224.939375</v>
      </c>
      <c r="M90" s="852"/>
      <c r="N90" s="57"/>
    </row>
    <row r="91" spans="1:14" ht="15.75" thickBot="1">
      <c r="B91" s="815" t="s">
        <v>1037</v>
      </c>
      <c r="C91" s="816"/>
      <c r="D91" s="816"/>
      <c r="E91" s="816"/>
      <c r="F91" s="816"/>
      <c r="G91" s="816"/>
      <c r="H91" s="816"/>
      <c r="I91" s="816"/>
      <c r="J91" s="816"/>
      <c r="K91" s="816"/>
      <c r="L91" s="816"/>
      <c r="M91" s="817"/>
      <c r="N91" s="58">
        <f>L88+L89+L90</f>
        <v>97349.636249999996</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421848.42374999996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7090</v>
      </c>
      <c r="L36" s="279"/>
      <c r="M36" s="345">
        <v>1</v>
      </c>
      <c r="N36" s="281">
        <f>K36/M36</f>
        <v>7090</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N81*M41</f>
        <v>3191.6875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10281.6875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69001</v>
      </c>
      <c r="N48" s="281">
        <f>K48*M48</f>
        <v>57960.84</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12</v>
      </c>
      <c r="N49" s="281">
        <f>K49*M49</f>
        <v>2220</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73300</v>
      </c>
      <c r="N50" s="281">
        <f>K50*M50</f>
        <v>46179</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419</v>
      </c>
      <c r="N51" s="281">
        <f>K51*M51</f>
        <v>108940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5" t="s">
        <v>1037</v>
      </c>
      <c r="C59" s="816"/>
      <c r="D59" s="816"/>
      <c r="E59" s="816"/>
      <c r="F59" s="816"/>
      <c r="G59" s="816"/>
      <c r="H59" s="816"/>
      <c r="I59" s="816"/>
      <c r="J59" s="816"/>
      <c r="K59" s="816"/>
      <c r="L59" s="816"/>
      <c r="M59" s="817"/>
      <c r="N59" s="403">
        <f>SUM(N48:N58)</f>
        <v>215299.84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19">
        <f>VLOOKUP(A64,TRANSPORTE!A2:D117,4,FALSE)</f>
        <v>855</v>
      </c>
      <c r="M64" s="820"/>
      <c r="N64" s="296">
        <f>K64*L64</f>
        <v>538.65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19">
        <f>VLOOKUP(A65,TRANSPORTE!A3:D117,4,FALSE)</f>
        <v>913</v>
      </c>
      <c r="M65" s="820"/>
      <c r="N65" s="296">
        <f>K65*L65</f>
        <v>766.92</v>
      </c>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1305.57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68"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443">
        <v>8</v>
      </c>
      <c r="N75" s="404">
        <f>K75/M75</f>
        <v>51067</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63833.75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290720.84750000003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58144.169500000011</v>
      </c>
      <c r="M88" s="850"/>
      <c r="N88" s="57"/>
    </row>
    <row r="89" spans="1:14">
      <c r="B89" s="95" t="s">
        <v>1057</v>
      </c>
      <c r="C89" s="96"/>
      <c r="D89" s="96"/>
      <c r="E89" s="96"/>
      <c r="F89" s="96"/>
      <c r="G89" s="96"/>
      <c r="H89" s="96"/>
      <c r="I89" s="93"/>
      <c r="J89" s="94"/>
      <c r="K89" s="313">
        <v>0.05</v>
      </c>
      <c r="L89" s="849">
        <f>N83*K89</f>
        <v>14536.042375000003</v>
      </c>
      <c r="M89" s="850"/>
      <c r="N89" s="57"/>
    </row>
    <row r="90" spans="1:14" ht="15.75" thickBot="1">
      <c r="B90" s="97" t="s">
        <v>1058</v>
      </c>
      <c r="C90" s="98"/>
      <c r="D90" s="98"/>
      <c r="E90" s="98"/>
      <c r="F90" s="98"/>
      <c r="G90" s="98"/>
      <c r="H90" s="98"/>
      <c r="I90" s="99"/>
      <c r="J90" s="100"/>
      <c r="K90" s="314">
        <v>0.05</v>
      </c>
      <c r="L90" s="851">
        <f>N83*K90</f>
        <v>14536.042375000003</v>
      </c>
      <c r="M90" s="852"/>
      <c r="N90" s="57"/>
    </row>
    <row r="91" spans="1:14" ht="15.75" thickBot="1">
      <c r="B91" s="815" t="s">
        <v>1037</v>
      </c>
      <c r="C91" s="816"/>
      <c r="D91" s="816"/>
      <c r="E91" s="816"/>
      <c r="F91" s="816"/>
      <c r="G91" s="816"/>
      <c r="H91" s="816"/>
      <c r="I91" s="816"/>
      <c r="J91" s="816"/>
      <c r="K91" s="816"/>
      <c r="L91" s="816"/>
      <c r="M91" s="817"/>
      <c r="N91" s="58">
        <f>L88+L89+L90</f>
        <v>87216.254250000013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377937.10175000003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7090</v>
      </c>
      <c r="L36" s="279"/>
      <c r="M36" s="345">
        <v>1</v>
      </c>
      <c r="N36" s="281">
        <f>K36/M36</f>
        <v>7090</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N81*M41</f>
        <v>2553.3500000000004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9643.35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69001</v>
      </c>
      <c r="N48" s="281">
        <f>K48*M48</f>
        <v>34776.504000000001</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12</v>
      </c>
      <c r="N49" s="281">
        <f>K49*M49</f>
        <v>1332</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65823</v>
      </c>
      <c r="N50" s="281">
        <f>K50*M50</f>
        <v>26329.200000000001</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73300</v>
      </c>
      <c r="N51" s="281">
        <f>K51*M51</f>
        <v>27707.4</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419</v>
      </c>
      <c r="N52" s="281">
        <f>K52*M52</f>
        <v>65364</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5" t="s">
        <v>1037</v>
      </c>
      <c r="C59" s="816"/>
      <c r="D59" s="816"/>
      <c r="E59" s="816"/>
      <c r="F59" s="816"/>
      <c r="G59" s="816"/>
      <c r="H59" s="816"/>
      <c r="I59" s="816"/>
      <c r="J59" s="816"/>
      <c r="K59" s="816"/>
      <c r="L59" s="816"/>
      <c r="M59" s="817"/>
      <c r="N59" s="403">
        <f>SUM(N48:N58)</f>
        <v>155509.10399999999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19">
        <f>VLOOKUP(A64,TRANSPORTE!A2:D117,4,FALSE)</f>
        <v>855</v>
      </c>
      <c r="M64" s="820"/>
      <c r="N64" s="296">
        <f>K64*L64</f>
        <v>323.19</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19">
        <f>VLOOKUP(A65,TRANSPORTE!A3:D117,4,FALSE)</f>
        <v>913</v>
      </c>
      <c r="M65" s="820"/>
      <c r="N65" s="296">
        <f>K65*L65</f>
        <v>460.15199999999999</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19">
        <f>VLOOKUP(A66,TRANSPORTE!A3:D117,4,FALSE)</f>
        <v>921</v>
      </c>
      <c r="M66" s="820"/>
      <c r="N66" s="296">
        <f>K66*L66</f>
        <v>368.40000000000003</v>
      </c>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1151.742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68" t="s">
        <v>19</v>
      </c>
      <c r="B75" s="55" t="str">
        <f>VLOOKUP(A75,'MANO DE OBRA'!A8:D68,3,FALSE)</f>
        <v>Obrero (8)</v>
      </c>
      <c r="C75" s="53"/>
      <c r="D75" s="53"/>
      <c r="E75" s="53"/>
      <c r="F75" s="53"/>
      <c r="G75" s="53"/>
      <c r="H75" s="53"/>
      <c r="I75" s="301">
        <f>K75/J75*100</f>
        <v>220830.2702702703</v>
      </c>
      <c r="J75" s="302">
        <v>185</v>
      </c>
      <c r="K75" s="303">
        <f>VLOOKUP(A75,'MANO DE OBRA'!A8:D99,4,FALSE)</f>
        <v>408536</v>
      </c>
      <c r="L75" s="56"/>
      <c r="M75" s="443">
        <v>10</v>
      </c>
      <c r="N75" s="404">
        <f>K75/M75</f>
        <v>40853.599999999999</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10</v>
      </c>
      <c r="N76" s="404">
        <f>K76/M76</f>
        <v>10213.4</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51067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217371.196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43474.239200000004</v>
      </c>
      <c r="M88" s="850"/>
      <c r="N88" s="57"/>
    </row>
    <row r="89" spans="1:14">
      <c r="B89" s="95" t="s">
        <v>1057</v>
      </c>
      <c r="C89" s="96"/>
      <c r="D89" s="96"/>
      <c r="E89" s="96"/>
      <c r="F89" s="96"/>
      <c r="G89" s="96"/>
      <c r="H89" s="96"/>
      <c r="I89" s="93"/>
      <c r="J89" s="94"/>
      <c r="K89" s="313">
        <v>0.05</v>
      </c>
      <c r="L89" s="849">
        <f>N83*K89</f>
        <v>10868.559800000001</v>
      </c>
      <c r="M89" s="850"/>
      <c r="N89" s="57"/>
    </row>
    <row r="90" spans="1:14" ht="15.75" thickBot="1">
      <c r="B90" s="97" t="s">
        <v>1058</v>
      </c>
      <c r="C90" s="98"/>
      <c r="D90" s="98"/>
      <c r="E90" s="98"/>
      <c r="F90" s="98"/>
      <c r="G90" s="98"/>
      <c r="H90" s="98"/>
      <c r="I90" s="99"/>
      <c r="J90" s="100"/>
      <c r="K90" s="314">
        <v>0.05</v>
      </c>
      <c r="L90" s="851">
        <f>N83*K90</f>
        <v>10868.559800000001</v>
      </c>
      <c r="M90" s="852"/>
      <c r="N90" s="57"/>
    </row>
    <row r="91" spans="1:14" ht="15.75" thickBot="1">
      <c r="B91" s="815" t="s">
        <v>1037</v>
      </c>
      <c r="C91" s="816"/>
      <c r="D91" s="816"/>
      <c r="E91" s="816"/>
      <c r="F91" s="816"/>
      <c r="G91" s="816"/>
      <c r="H91" s="816"/>
      <c r="I91" s="816"/>
      <c r="J91" s="816"/>
      <c r="K91" s="816"/>
      <c r="L91" s="816"/>
      <c r="M91" s="817"/>
      <c r="N91" s="58">
        <f>L88+L89+L90</f>
        <v>65211.358800000009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282582.55479999998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363</v>
      </c>
      <c r="B36" s="828" t="str">
        <f>VLOOKUP(A36,EQUIPOS!A6:D154,3,FALSE)</f>
        <v>Vibrador de concreto, Motor de 3 hp a 18.000 rpm Mangueras de 4 mt</v>
      </c>
      <c r="C36" s="829"/>
      <c r="D36" s="829"/>
      <c r="E36" s="829"/>
      <c r="F36" s="829"/>
      <c r="G36" s="829"/>
      <c r="H36" s="830"/>
      <c r="I36" s="276"/>
      <c r="J36" s="277"/>
      <c r="K36" s="278">
        <f>VLOOKUP(A36,EQUIPOS!A6:D163,4,FALSE)</f>
        <v>5340</v>
      </c>
      <c r="L36" s="279"/>
      <c r="M36" s="345">
        <v>1</v>
      </c>
      <c r="N36" s="281">
        <f>K36/M36</f>
        <v>5340</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1501.9705882352944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6841.9705882352946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2698</v>
      </c>
      <c r="N48" s="281">
        <f>K48*M48</f>
        <v>92034.176000000007</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38107</v>
      </c>
      <c r="N49" s="281">
        <f>K49*M49</f>
        <v>5716.05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410698</v>
      </c>
      <c r="N50" s="281">
        <f>K50*M50</f>
        <v>51747.948000000004</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29176</v>
      </c>
      <c r="N51" s="281">
        <f>K51*M51</f>
        <v>29176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178674.174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19">
        <f>VLOOKUP(A61,TRANSPORTE!A3:D117,4,FALSE)</f>
        <v>897</v>
      </c>
      <c r="M61" s="820"/>
      <c r="N61" s="296">
        <f>K61*L61</f>
        <v>113.02200000000001</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113.02200000000001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967"/>
      <c r="N71" s="104" t="s">
        <v>1035</v>
      </c>
    </row>
    <row r="72" spans="1:15">
      <c r="A72" s="168" t="s">
        <v>9</v>
      </c>
      <c r="B72" s="55" t="str">
        <f>VLOOKUP(A72,'MANO DE OBRA'!A8:D68,3,FALSE)</f>
        <v>Obrero (3)</v>
      </c>
      <c r="C72" s="53"/>
      <c r="D72" s="53"/>
      <c r="E72" s="53"/>
      <c r="F72" s="53"/>
      <c r="G72" s="53"/>
      <c r="H72" s="53"/>
      <c r="I72" s="301">
        <f>K72/J72*100</f>
        <v>82811.351351351361</v>
      </c>
      <c r="J72" s="302">
        <v>185</v>
      </c>
      <c r="K72" s="303">
        <f>VLOOKUP(A72,'MANO DE OBRA'!A8:D99,4,FALSE)</f>
        <v>153201</v>
      </c>
      <c r="L72" s="56"/>
      <c r="M72" s="440">
        <v>3.4</v>
      </c>
      <c r="N72" s="404">
        <f>K72/M72</f>
        <v>45059.117647058825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75098.529411764714</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260727.696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52145.539199999999</v>
      </c>
      <c r="M85" s="850"/>
      <c r="N85" s="57"/>
    </row>
    <row r="86" spans="1:14">
      <c r="B86" s="95" t="s">
        <v>1057</v>
      </c>
      <c r="C86" s="96"/>
      <c r="D86" s="96"/>
      <c r="E86" s="96"/>
      <c r="F86" s="96"/>
      <c r="G86" s="96"/>
      <c r="H86" s="96"/>
      <c r="I86" s="93"/>
      <c r="J86" s="94"/>
      <c r="K86" s="313">
        <v>0.05</v>
      </c>
      <c r="L86" s="849">
        <f>N80*K86</f>
        <v>13036.3848</v>
      </c>
      <c r="M86" s="850"/>
      <c r="N86" s="57"/>
    </row>
    <row r="87" spans="1:14" ht="15.75" thickBot="1">
      <c r="B87" s="97" t="s">
        <v>1058</v>
      </c>
      <c r="C87" s="98"/>
      <c r="D87" s="98"/>
      <c r="E87" s="98"/>
      <c r="F87" s="98"/>
      <c r="G87" s="98"/>
      <c r="H87" s="98"/>
      <c r="I87" s="99"/>
      <c r="J87" s="100"/>
      <c r="K87" s="314">
        <v>0.05</v>
      </c>
      <c r="L87" s="851">
        <f>N80*K87</f>
        <v>13036.3848</v>
      </c>
      <c r="M87" s="852"/>
      <c r="N87" s="57"/>
    </row>
    <row r="88" spans="1:14" ht="15.75" thickBot="1">
      <c r="B88" s="815" t="s">
        <v>1037</v>
      </c>
      <c r="C88" s="816"/>
      <c r="D88" s="816"/>
      <c r="E88" s="816"/>
      <c r="F88" s="816"/>
      <c r="G88" s="816"/>
      <c r="H88" s="816"/>
      <c r="I88" s="816"/>
      <c r="J88" s="816"/>
      <c r="K88" s="816"/>
      <c r="L88" s="816"/>
      <c r="M88" s="817"/>
      <c r="N88" s="58">
        <f>L85+L86+L87</f>
        <v>78218.308799999999</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338946.0048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363</v>
      </c>
      <c r="B36" s="828" t="str">
        <f>VLOOKUP(A36,EQUIPOS!A6:D154,3,FALSE)</f>
        <v>Vibrador de concreto, Motor de 3 hp a 18.000 rpm Mangueras de 4 mt</v>
      </c>
      <c r="C36" s="829"/>
      <c r="D36" s="829"/>
      <c r="E36" s="829"/>
      <c r="F36" s="829"/>
      <c r="G36" s="829"/>
      <c r="H36" s="830"/>
      <c r="I36" s="276"/>
      <c r="J36" s="277"/>
      <c r="K36" s="278">
        <f>VLOOKUP(A36,EQUIPOS!A6:D163,4,FALSE)</f>
        <v>5340</v>
      </c>
      <c r="L36" s="279"/>
      <c r="M36" s="345">
        <v>1</v>
      </c>
      <c r="N36" s="281">
        <f>K36/M36</f>
        <v>5340</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1501.9705882352944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6841.9705882352946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2698</v>
      </c>
      <c r="N48" s="281">
        <f>K48*M48</f>
        <v>92034.176000000007</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38107</v>
      </c>
      <c r="N49" s="281">
        <f>K49*M49</f>
        <v>5716.05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408118</v>
      </c>
      <c r="N50" s="281">
        <f>K50*M50</f>
        <v>51422.868000000002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29176</v>
      </c>
      <c r="N51" s="281">
        <f>K51*M51</f>
        <v>29176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178349.09400000001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19">
        <f>VLOOKUP(A61,TRANSPORTE!A3:D117,4,FALSE)</f>
        <v>897</v>
      </c>
      <c r="M61" s="820"/>
      <c r="N61" s="296">
        <f>K61*L61</f>
        <v>113.02200000000001</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113.02200000000001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967"/>
      <c r="N71" s="104" t="s">
        <v>1035</v>
      </c>
    </row>
    <row r="72" spans="1:15">
      <c r="A72" s="168" t="s">
        <v>9</v>
      </c>
      <c r="B72" s="55" t="str">
        <f>VLOOKUP(A72,'MANO DE OBRA'!A8:D68,3,FALSE)</f>
        <v>Obrero (3)</v>
      </c>
      <c r="C72" s="53"/>
      <c r="D72" s="53"/>
      <c r="E72" s="53"/>
      <c r="F72" s="53"/>
      <c r="G72" s="53"/>
      <c r="H72" s="53"/>
      <c r="I72" s="301">
        <f>K72/J72*100</f>
        <v>82811.351351351361</v>
      </c>
      <c r="J72" s="302">
        <v>185</v>
      </c>
      <c r="K72" s="303">
        <f>VLOOKUP(A72,'MANO DE OBRA'!A8:D99,4,FALSE)</f>
        <v>153201</v>
      </c>
      <c r="L72" s="56"/>
      <c r="M72" s="440">
        <v>3.4</v>
      </c>
      <c r="N72" s="404">
        <f>K72/M72</f>
        <v>45059.117647058825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133"/>
    </row>
    <row r="78" spans="1:15" ht="15.75" thickBot="1">
      <c r="B78" s="821" t="s">
        <v>1037</v>
      </c>
      <c r="C78" s="822"/>
      <c r="D78" s="822"/>
      <c r="E78" s="822"/>
      <c r="F78" s="822"/>
      <c r="G78" s="822"/>
      <c r="H78" s="822"/>
      <c r="I78" s="822"/>
      <c r="J78" s="822"/>
      <c r="K78" s="822"/>
      <c r="L78" s="822"/>
      <c r="M78" s="823"/>
      <c r="N78" s="469">
        <f>SUM(N72:N77)</f>
        <v>75098.529411764714</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260402.61600000004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52080.523200000011</v>
      </c>
      <c r="M85" s="850"/>
      <c r="N85" s="57"/>
    </row>
    <row r="86" spans="1:14">
      <c r="B86" s="95" t="s">
        <v>1057</v>
      </c>
      <c r="C86" s="96"/>
      <c r="D86" s="96"/>
      <c r="E86" s="96"/>
      <c r="F86" s="96"/>
      <c r="G86" s="96"/>
      <c r="H86" s="96"/>
      <c r="I86" s="93"/>
      <c r="J86" s="94"/>
      <c r="K86" s="313">
        <v>0.05</v>
      </c>
      <c r="L86" s="849">
        <f>N80*K86</f>
        <v>13020.130800000003</v>
      </c>
      <c r="M86" s="850"/>
      <c r="N86" s="57"/>
    </row>
    <row r="87" spans="1:14" ht="15.75" thickBot="1">
      <c r="B87" s="97" t="s">
        <v>1058</v>
      </c>
      <c r="C87" s="98"/>
      <c r="D87" s="98"/>
      <c r="E87" s="98"/>
      <c r="F87" s="98"/>
      <c r="G87" s="98"/>
      <c r="H87" s="98"/>
      <c r="I87" s="99"/>
      <c r="J87" s="100"/>
      <c r="K87" s="314">
        <v>0.05</v>
      </c>
      <c r="L87" s="851">
        <f>N80*K87</f>
        <v>13020.130800000003</v>
      </c>
      <c r="M87" s="852"/>
      <c r="N87" s="57"/>
    </row>
    <row r="88" spans="1:14" ht="15.75" thickBot="1">
      <c r="B88" s="815" t="s">
        <v>1037</v>
      </c>
      <c r="C88" s="816"/>
      <c r="D88" s="816"/>
      <c r="E88" s="816"/>
      <c r="F88" s="816"/>
      <c r="G88" s="816"/>
      <c r="H88" s="816"/>
      <c r="I88" s="816"/>
      <c r="J88" s="816"/>
      <c r="K88" s="816"/>
      <c r="L88" s="816"/>
      <c r="M88" s="817"/>
      <c r="N88" s="58">
        <f>L85+L86+L87</f>
        <v>78120.784800000009</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338523.40080000006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4"/>
      <c r="C1" s="916"/>
      <c r="D1" s="917"/>
      <c r="E1" s="917"/>
      <c r="F1" s="917"/>
      <c r="G1" s="917"/>
      <c r="H1" s="917"/>
      <c r="I1" s="917"/>
      <c r="J1" s="918"/>
      <c r="K1" s="919" t="s">
        <v>1017</v>
      </c>
      <c r="L1" s="921" t="s">
        <v>2304</v>
      </c>
      <c r="M1" s="922"/>
      <c r="N1" s="923"/>
    </row>
    <row r="2" spans="2:14" ht="2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156</v>
      </c>
      <c r="B36" s="828" t="str">
        <f>VLOOKUP(A36,EQUIPOS!A6:D154,3,FALSE)</f>
        <v>Cizalla manual de 90 cm.</v>
      </c>
      <c r="C36" s="829"/>
      <c r="D36" s="829"/>
      <c r="E36" s="829"/>
      <c r="F36" s="829"/>
      <c r="G36" s="829"/>
      <c r="H36" s="830"/>
      <c r="I36" s="276"/>
      <c r="J36" s="277"/>
      <c r="K36" s="278">
        <f>VLOOKUP(A36,EQUIPOS!A6:D163,4,FALSE)</f>
        <v>671</v>
      </c>
      <c r="L36" s="279"/>
      <c r="M36" s="345">
        <v>37.5</v>
      </c>
      <c r="N36" s="281">
        <f>K36/M36</f>
        <v>17.893333333333334</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15.3201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33.213433333333334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2698</v>
      </c>
      <c r="N48" s="281">
        <f>K48*M48</f>
        <v>2832.9</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4650</v>
      </c>
      <c r="N49" s="281">
        <f>K49*M49</f>
        <v>139.5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2972.4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19">
        <f>VLOOKUP(A61,TRANSPORTE!A3:D117,4,FALSE)</f>
        <v>0</v>
      </c>
      <c r="M61" s="820"/>
      <c r="N61" s="296">
        <f>K61*L61</f>
        <v>0</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766.005</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3771.6184333333335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754.32368666666673</v>
      </c>
      <c r="M85" s="850"/>
      <c r="N85" s="57"/>
    </row>
    <row r="86" spans="1:14">
      <c r="B86" s="95" t="s">
        <v>1057</v>
      </c>
      <c r="C86" s="96"/>
      <c r="D86" s="96"/>
      <c r="E86" s="96"/>
      <c r="F86" s="96"/>
      <c r="G86" s="96"/>
      <c r="H86" s="96"/>
      <c r="I86" s="93"/>
      <c r="J86" s="94"/>
      <c r="K86" s="313">
        <v>0.05</v>
      </c>
      <c r="L86" s="849">
        <f>N80*K86</f>
        <v>188.58092166666668</v>
      </c>
      <c r="M86" s="850"/>
      <c r="N86" s="57"/>
    </row>
    <row r="87" spans="1:14" ht="15.75" thickBot="1">
      <c r="B87" s="97" t="s">
        <v>1058</v>
      </c>
      <c r="C87" s="98"/>
      <c r="D87" s="98"/>
      <c r="E87" s="98"/>
      <c r="F87" s="98"/>
      <c r="G87" s="98"/>
      <c r="H87" s="98"/>
      <c r="I87" s="99"/>
      <c r="J87" s="100"/>
      <c r="K87" s="314">
        <v>0.05</v>
      </c>
      <c r="L87" s="851">
        <f>N80*K87</f>
        <v>188.58092166666668</v>
      </c>
      <c r="M87" s="852"/>
      <c r="N87" s="57"/>
    </row>
    <row r="88" spans="1:14" ht="15.75" thickBot="1">
      <c r="B88" s="815" t="s">
        <v>1037</v>
      </c>
      <c r="C88" s="816"/>
      <c r="D88" s="816"/>
      <c r="E88" s="816"/>
      <c r="F88" s="816"/>
      <c r="G88" s="816"/>
      <c r="H88" s="816"/>
      <c r="I88" s="816"/>
      <c r="J88" s="816"/>
      <c r="K88" s="816"/>
      <c r="L88" s="816"/>
      <c r="M88" s="817"/>
      <c r="N88" s="58">
        <f>L85+L86+L87</f>
        <v>1131.4855300000002</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4903.1039633333339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156</v>
      </c>
      <c r="B36" s="828" t="str">
        <f>VLOOKUP(A36,EQUIPOS!A6:D154,3,FALSE)</f>
        <v>Cizalla manual de 90 cm.</v>
      </c>
      <c r="C36" s="829"/>
      <c r="D36" s="829"/>
      <c r="E36" s="829"/>
      <c r="F36" s="829"/>
      <c r="G36" s="829"/>
      <c r="H36" s="830"/>
      <c r="I36" s="276"/>
      <c r="J36" s="277"/>
      <c r="K36" s="278">
        <f>VLOOKUP(A36,EQUIPOS!A6:D163,4,FALSE)</f>
        <v>671</v>
      </c>
      <c r="L36" s="279"/>
      <c r="M36" s="345">
        <v>37.5</v>
      </c>
      <c r="N36" s="281">
        <f>K36/M36</f>
        <v>17.893333333333334</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15.3201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33.213433333333334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2185</v>
      </c>
      <c r="N48" s="281">
        <f>K48*M48</f>
        <v>2294.25</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4650</v>
      </c>
      <c r="N49" s="281">
        <f>K49*M49</f>
        <v>139.5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2433.75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19">
        <f>VLOOKUP(A61,TRANSPORTE!A3:D117,4,FALSE)</f>
        <v>0</v>
      </c>
      <c r="M61" s="820"/>
      <c r="N61" s="296">
        <f>K61*L61</f>
        <v>0</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766.005</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3232.9684333333335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646.59368666666671</v>
      </c>
      <c r="M85" s="850"/>
      <c r="N85" s="57"/>
    </row>
    <row r="86" spans="1:14">
      <c r="B86" s="95" t="s">
        <v>1057</v>
      </c>
      <c r="C86" s="96"/>
      <c r="D86" s="96"/>
      <c r="E86" s="96"/>
      <c r="F86" s="96"/>
      <c r="G86" s="96"/>
      <c r="H86" s="96"/>
      <c r="I86" s="93"/>
      <c r="J86" s="94"/>
      <c r="K86" s="313">
        <v>0.05</v>
      </c>
      <c r="L86" s="849">
        <f>N80*K86</f>
        <v>161.64842166666668</v>
      </c>
      <c r="M86" s="850"/>
      <c r="N86" s="57"/>
    </row>
    <row r="87" spans="1:14" ht="15.75" thickBot="1">
      <c r="B87" s="97" t="s">
        <v>1058</v>
      </c>
      <c r="C87" s="98"/>
      <c r="D87" s="98"/>
      <c r="E87" s="98"/>
      <c r="F87" s="98"/>
      <c r="G87" s="98"/>
      <c r="H87" s="98"/>
      <c r="I87" s="99"/>
      <c r="J87" s="100"/>
      <c r="K87" s="314">
        <v>0.05</v>
      </c>
      <c r="L87" s="851">
        <f>N80*K87</f>
        <v>161.64842166666668</v>
      </c>
      <c r="M87" s="852"/>
      <c r="N87" s="57"/>
    </row>
    <row r="88" spans="1:14" ht="15.75" thickBot="1">
      <c r="B88" s="815" t="s">
        <v>1037</v>
      </c>
      <c r="C88" s="816"/>
      <c r="D88" s="816"/>
      <c r="E88" s="816"/>
      <c r="F88" s="816"/>
      <c r="G88" s="816"/>
      <c r="H88" s="816"/>
      <c r="I88" s="816"/>
      <c r="J88" s="816"/>
      <c r="K88" s="816"/>
      <c r="L88" s="816"/>
      <c r="M88" s="817"/>
      <c r="N88" s="58">
        <f>L85+L86+L87</f>
        <v>969.89053000000001</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4202.8589633333331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123</v>
      </c>
      <c r="B36" s="828" t="str">
        <f>VLOOKUP(A36,EQUIPOS!A6:D154,3,FALSE)</f>
        <v>Bomba de inyección de lechada</v>
      </c>
      <c r="C36" s="829"/>
      <c r="D36" s="829"/>
      <c r="E36" s="829"/>
      <c r="F36" s="829"/>
      <c r="G36" s="829"/>
      <c r="H36" s="830"/>
      <c r="I36" s="276"/>
      <c r="J36" s="277"/>
      <c r="K36" s="278">
        <f>VLOOKUP(A36,EQUIPOS!A6:D163,4,FALSE)</f>
        <v>21950</v>
      </c>
      <c r="L36" s="279"/>
      <c r="M36" s="345">
        <v>670</v>
      </c>
      <c r="N36" s="281">
        <f>K36/M36</f>
        <v>32.761194029850749</v>
      </c>
    </row>
    <row r="37" spans="1:14">
      <c r="A37" s="119" t="s">
        <v>125</v>
      </c>
      <c r="B37" s="828" t="str">
        <f>VLOOKUP(A37,EQUIPOS!A7:D154,3,FALSE)</f>
        <v>Bomba para gato de tensionamiento</v>
      </c>
      <c r="C37" s="829"/>
      <c r="D37" s="829"/>
      <c r="E37" s="829"/>
      <c r="F37" s="829"/>
      <c r="G37" s="829"/>
      <c r="H37" s="830"/>
      <c r="I37" s="430"/>
      <c r="J37" s="431"/>
      <c r="K37" s="278">
        <f>VLOOKUP(A37,EQUIPOS!A7:D164,4,FALSE)</f>
        <v>53921</v>
      </c>
      <c r="L37" s="344"/>
      <c r="M37" s="345">
        <v>670</v>
      </c>
      <c r="N37" s="281">
        <f>K37/M37</f>
        <v>80.479104477611941</v>
      </c>
    </row>
    <row r="38" spans="1:14">
      <c r="A38" s="119" t="s">
        <v>240</v>
      </c>
      <c r="B38" s="828" t="str">
        <f>VLOOKUP(A38,EQUIPOS!A8:D154,3,FALSE)</f>
        <v>Gato para tensionamiento, fuerza Max 200 ton, área de tensión 314 cm2.</v>
      </c>
      <c r="C38" s="829"/>
      <c r="D38" s="829"/>
      <c r="E38" s="829"/>
      <c r="F38" s="829"/>
      <c r="G38" s="829"/>
      <c r="H38" s="830"/>
      <c r="I38" s="337"/>
      <c r="J38" s="339"/>
      <c r="K38" s="278">
        <f>VLOOKUP(A38,EQUIPOS!A8:D165,4,FALSE)</f>
        <v>162606</v>
      </c>
      <c r="L38" s="432"/>
      <c r="M38" s="433">
        <v>670</v>
      </c>
      <c r="N38" s="281">
        <f>K38/M38</f>
        <v>242.69552238805971</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6.09755223880597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362.03337313432837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15933</v>
      </c>
      <c r="N48" s="281">
        <f t="shared" ref="N48:N53" si="0">K48*M48</f>
        <v>63.731999999999999</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17698</v>
      </c>
      <c r="N49" s="281">
        <f t="shared" si="0"/>
        <v>70.792000000000002</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745</v>
      </c>
      <c r="N50" s="281">
        <f t="shared" si="0"/>
        <v>14.9</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5530</v>
      </c>
      <c r="N51" s="281">
        <f t="shared" si="0"/>
        <v>470.05</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73509</v>
      </c>
      <c r="N52" s="281">
        <f t="shared" si="0"/>
        <v>73.509</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4650</v>
      </c>
      <c r="N53" s="281">
        <f t="shared" si="0"/>
        <v>93</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785.98300000000006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133"/>
    </row>
    <row r="78" spans="1:15" ht="15.75" thickBot="1">
      <c r="B78" s="821" t="s">
        <v>1037</v>
      </c>
      <c r="C78" s="822"/>
      <c r="D78" s="822"/>
      <c r="E78" s="822"/>
      <c r="F78" s="822"/>
      <c r="G78" s="822"/>
      <c r="H78" s="822"/>
      <c r="I78" s="822"/>
      <c r="J78" s="822"/>
      <c r="K78" s="822"/>
      <c r="L78" s="822"/>
      <c r="M78" s="823"/>
      <c r="N78" s="469">
        <f>SUM(N72:N77)</f>
        <v>304.87761194029849</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1452.8939850746269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290.57879701492539</v>
      </c>
      <c r="M85" s="850"/>
      <c r="N85" s="57"/>
    </row>
    <row r="86" spans="1:14">
      <c r="B86" s="95" t="s">
        <v>1057</v>
      </c>
      <c r="C86" s="96"/>
      <c r="D86" s="96"/>
      <c r="E86" s="96"/>
      <c r="F86" s="96"/>
      <c r="G86" s="96"/>
      <c r="H86" s="96"/>
      <c r="I86" s="93"/>
      <c r="J86" s="94"/>
      <c r="K86" s="313">
        <v>0.05</v>
      </c>
      <c r="L86" s="849">
        <f>N80*K86</f>
        <v>72.644699253731346</v>
      </c>
      <c r="M86" s="850"/>
      <c r="N86" s="57"/>
    </row>
    <row r="87" spans="1:14" ht="15.75" thickBot="1">
      <c r="B87" s="97" t="s">
        <v>1058</v>
      </c>
      <c r="C87" s="98"/>
      <c r="D87" s="98"/>
      <c r="E87" s="98"/>
      <c r="F87" s="98"/>
      <c r="G87" s="98"/>
      <c r="H87" s="98"/>
      <c r="I87" s="99"/>
      <c r="J87" s="100"/>
      <c r="K87" s="314">
        <v>0.05</v>
      </c>
      <c r="L87" s="851">
        <f>N80*K87</f>
        <v>72.644699253731346</v>
      </c>
      <c r="M87" s="852"/>
      <c r="N87" s="57"/>
    </row>
    <row r="88" spans="1:14" ht="15.75" thickBot="1">
      <c r="B88" s="815" t="s">
        <v>1037</v>
      </c>
      <c r="C88" s="816"/>
      <c r="D88" s="816"/>
      <c r="E88" s="816"/>
      <c r="F88" s="816"/>
      <c r="G88" s="816"/>
      <c r="H88" s="816"/>
      <c r="I88" s="816"/>
      <c r="J88" s="816"/>
      <c r="K88" s="816"/>
      <c r="L88" s="816"/>
      <c r="M88" s="817"/>
      <c r="N88" s="58">
        <f>L85+L86+L87</f>
        <v>435.86819552238808</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1888.762180597015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123</v>
      </c>
      <c r="B36" s="828" t="str">
        <f>VLOOKUP(A36,EQUIPOS!A6:D154,3,FALSE)</f>
        <v>Bomba de inyección de lechada</v>
      </c>
      <c r="C36" s="829"/>
      <c r="D36" s="829"/>
      <c r="E36" s="829"/>
      <c r="F36" s="829"/>
      <c r="G36" s="829"/>
      <c r="H36" s="830"/>
      <c r="I36" s="276"/>
      <c r="J36" s="277"/>
      <c r="K36" s="278">
        <f>VLOOKUP(A36,EQUIPOS!A6:D163,4,FALSE)</f>
        <v>21950</v>
      </c>
      <c r="L36" s="279"/>
      <c r="M36" s="345">
        <v>670</v>
      </c>
      <c r="N36" s="281">
        <f>K36/M36</f>
        <v>32.761194029850749</v>
      </c>
    </row>
    <row r="37" spans="1:14">
      <c r="A37" s="119" t="s">
        <v>125</v>
      </c>
      <c r="B37" s="828" t="str">
        <f>VLOOKUP(A37,EQUIPOS!A7:D154,3,FALSE)</f>
        <v>Bomba para gato de tensionamiento</v>
      </c>
      <c r="C37" s="829"/>
      <c r="D37" s="829"/>
      <c r="E37" s="829"/>
      <c r="F37" s="829"/>
      <c r="G37" s="829"/>
      <c r="H37" s="830"/>
      <c r="I37" s="430"/>
      <c r="J37" s="431"/>
      <c r="K37" s="278">
        <f>VLOOKUP(A37,EQUIPOS!A7:D164,4,FALSE)</f>
        <v>53921</v>
      </c>
      <c r="L37" s="344"/>
      <c r="M37" s="345">
        <v>670</v>
      </c>
      <c r="N37" s="281">
        <f>K37/M37</f>
        <v>80.479104477611941</v>
      </c>
    </row>
    <row r="38" spans="1:14">
      <c r="A38" s="119" t="s">
        <v>240</v>
      </c>
      <c r="B38" s="828" t="str">
        <f>VLOOKUP(A38,EQUIPOS!A8:D154,3,FALSE)</f>
        <v>Gato para tensionamiento, fuerza Max 200 ton, área de tensión 314 cm2.</v>
      </c>
      <c r="C38" s="829"/>
      <c r="D38" s="829"/>
      <c r="E38" s="829"/>
      <c r="F38" s="829"/>
      <c r="G38" s="829"/>
      <c r="H38" s="830"/>
      <c r="I38" s="337"/>
      <c r="J38" s="339"/>
      <c r="K38" s="278">
        <f>VLOOKUP(A38,EQUIPOS!A8:D165,4,FALSE)</f>
        <v>162606</v>
      </c>
      <c r="L38" s="432"/>
      <c r="M38" s="433">
        <v>670</v>
      </c>
      <c r="N38" s="281">
        <f>K38/M38</f>
        <v>242.69552238805971</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6.09755223880597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362.03337313432837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15933</v>
      </c>
      <c r="N48" s="281">
        <f t="shared" ref="N48:N53" si="0">K48*M48</f>
        <v>63.731999999999999</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17698</v>
      </c>
      <c r="N49" s="281">
        <f t="shared" si="0"/>
        <v>70.792000000000002</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745</v>
      </c>
      <c r="N50" s="281">
        <f t="shared" si="0"/>
        <v>14.9</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5530</v>
      </c>
      <c r="N51" s="281">
        <f t="shared" si="0"/>
        <v>30580.9</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73509</v>
      </c>
      <c r="N52" s="281">
        <f t="shared" si="0"/>
        <v>73.509</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4650</v>
      </c>
      <c r="N53" s="281">
        <f t="shared" si="0"/>
        <v>93</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30896.832999999999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304.87761194029849</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31563.743985074623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6312.748797014925</v>
      </c>
      <c r="M85" s="850"/>
      <c r="N85" s="57"/>
    </row>
    <row r="86" spans="1:14">
      <c r="B86" s="95" t="s">
        <v>1057</v>
      </c>
      <c r="C86" s="96"/>
      <c r="D86" s="96"/>
      <c r="E86" s="96"/>
      <c r="F86" s="96"/>
      <c r="G86" s="96"/>
      <c r="H86" s="96"/>
      <c r="I86" s="93"/>
      <c r="J86" s="94"/>
      <c r="K86" s="313">
        <v>0.05</v>
      </c>
      <c r="L86" s="849">
        <f>N80*K86</f>
        <v>1578.1871992537313</v>
      </c>
      <c r="M86" s="850"/>
      <c r="N86" s="57"/>
    </row>
    <row r="87" spans="1:14" ht="15.75" thickBot="1">
      <c r="B87" s="97" t="s">
        <v>1058</v>
      </c>
      <c r="C87" s="98"/>
      <c r="D87" s="98"/>
      <c r="E87" s="98"/>
      <c r="F87" s="98"/>
      <c r="G87" s="98"/>
      <c r="H87" s="98"/>
      <c r="I87" s="99"/>
      <c r="J87" s="100"/>
      <c r="K87" s="314">
        <v>0.05</v>
      </c>
      <c r="L87" s="851">
        <f>N80*K87</f>
        <v>1578.1871992537313</v>
      </c>
      <c r="M87" s="852"/>
      <c r="N87" s="57"/>
    </row>
    <row r="88" spans="1:14" ht="15.75" thickBot="1">
      <c r="B88" s="815" t="s">
        <v>1037</v>
      </c>
      <c r="C88" s="816"/>
      <c r="D88" s="816"/>
      <c r="E88" s="816"/>
      <c r="F88" s="816"/>
      <c r="G88" s="816"/>
      <c r="H88" s="816"/>
      <c r="I88" s="816"/>
      <c r="J88" s="816"/>
      <c r="K88" s="816"/>
      <c r="L88" s="816"/>
      <c r="M88" s="817"/>
      <c r="N88" s="58">
        <f>L85+L86+L87</f>
        <v>9469.1231955223866</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41032.867180597008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4"/>
      <c r="C1" s="916"/>
      <c r="D1" s="917"/>
      <c r="E1" s="917"/>
      <c r="F1" s="917"/>
      <c r="G1" s="917"/>
      <c r="H1" s="917"/>
      <c r="I1" s="917"/>
      <c r="J1" s="918"/>
      <c r="K1" s="975" t="s">
        <v>1017</v>
      </c>
      <c r="L1" s="921" t="s">
        <v>2304</v>
      </c>
      <c r="M1" s="922"/>
      <c r="N1" s="923"/>
    </row>
    <row r="2" spans="2:14">
      <c r="B2" s="905"/>
      <c r="C2" s="927" t="s">
        <v>1018</v>
      </c>
      <c r="D2" s="928"/>
      <c r="E2" s="928"/>
      <c r="F2" s="928"/>
      <c r="G2" s="928"/>
      <c r="H2" s="928"/>
      <c r="I2" s="928"/>
      <c r="J2" s="929"/>
      <c r="K2" s="974"/>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74"/>
      <c r="L4" s="924"/>
      <c r="M4" s="925"/>
      <c r="N4" s="92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973" t="s">
        <v>1029</v>
      </c>
      <c r="M30" s="827"/>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801" t="s">
        <v>1032</v>
      </c>
      <c r="J35" s="798"/>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948"/>
      <c r="D41" s="948"/>
      <c r="E41" s="44"/>
      <c r="F41" s="45"/>
      <c r="G41" s="45"/>
      <c r="H41" s="46"/>
      <c r="I41" s="42"/>
      <c r="J41" s="43"/>
      <c r="K41" s="288"/>
      <c r="L41" s="285"/>
      <c r="M41" s="410">
        <v>0.01</v>
      </c>
      <c r="N41" s="353">
        <f>N78*M41</f>
        <v>15.9584375</v>
      </c>
    </row>
    <row r="42" spans="1:14" ht="15.75" thickBot="1">
      <c r="B42" s="949"/>
      <c r="C42" s="950"/>
      <c r="D42" s="950"/>
      <c r="E42" s="950"/>
      <c r="F42" s="950"/>
      <c r="G42" s="950"/>
      <c r="H42" s="951"/>
      <c r="I42" s="837"/>
      <c r="J42" s="838"/>
      <c r="K42" s="47"/>
      <c r="L42" s="839"/>
      <c r="M42" s="952"/>
      <c r="N42" s="111"/>
    </row>
    <row r="43" spans="1:14" ht="15.75" thickBot="1">
      <c r="B43" s="815" t="s">
        <v>1037</v>
      </c>
      <c r="C43" s="816"/>
      <c r="D43" s="816"/>
      <c r="E43" s="816"/>
      <c r="F43" s="816"/>
      <c r="G43" s="816"/>
      <c r="H43" s="816"/>
      <c r="I43" s="816"/>
      <c r="J43" s="816"/>
      <c r="K43" s="816"/>
      <c r="L43" s="816"/>
      <c r="M43" s="817"/>
      <c r="N43" s="403">
        <f>SUM(N36:N42)</f>
        <v>15.9584375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205153</v>
      </c>
      <c r="N48" s="281">
        <f>K48*M48</f>
        <v>205153</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205153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972"/>
      <c r="I71" s="79" t="s">
        <v>1048</v>
      </c>
      <c r="J71" s="81" t="s">
        <v>1494</v>
      </c>
      <c r="K71" s="80" t="s">
        <v>1050</v>
      </c>
      <c r="L71" s="843" t="s">
        <v>1034</v>
      </c>
      <c r="M71" s="967"/>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32</v>
      </c>
      <c r="N72" s="404">
        <f>K72/M72</f>
        <v>1595.84375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38"/>
      <c r="I77" s="132"/>
      <c r="J77" s="132"/>
      <c r="K77" s="132"/>
      <c r="L77" s="971"/>
      <c r="M77" s="840"/>
      <c r="N77" s="133"/>
    </row>
    <row r="78" spans="1:15" ht="15.75" thickBot="1">
      <c r="B78" s="821" t="s">
        <v>1037</v>
      </c>
      <c r="C78" s="822"/>
      <c r="D78" s="822"/>
      <c r="E78" s="822"/>
      <c r="F78" s="822"/>
      <c r="G78" s="822"/>
      <c r="H78" s="822"/>
      <c r="I78" s="822"/>
      <c r="J78" s="822"/>
      <c r="K78" s="822"/>
      <c r="L78" s="822"/>
      <c r="M78" s="823"/>
      <c r="N78" s="469">
        <f>SUM(N72:N77)</f>
        <v>1595.84375</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206764.8021875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41352.960437500005</v>
      </c>
      <c r="M85" s="850"/>
      <c r="N85" s="57"/>
    </row>
    <row r="86" spans="1:14">
      <c r="B86" s="95" t="s">
        <v>1057</v>
      </c>
      <c r="C86" s="96"/>
      <c r="D86" s="96"/>
      <c r="E86" s="96"/>
      <c r="F86" s="96"/>
      <c r="G86" s="96"/>
      <c r="H86" s="96"/>
      <c r="I86" s="93"/>
      <c r="J86" s="94"/>
      <c r="K86" s="313">
        <v>0.05</v>
      </c>
      <c r="L86" s="849">
        <f>N80*K86</f>
        <v>10338.240109375001</v>
      </c>
      <c r="M86" s="850"/>
      <c r="N86" s="57"/>
    </row>
    <row r="87" spans="1:14" ht="15.75" thickBot="1">
      <c r="B87" s="97" t="s">
        <v>1058</v>
      </c>
      <c r="C87" s="98"/>
      <c r="D87" s="98"/>
      <c r="E87" s="98"/>
      <c r="F87" s="98"/>
      <c r="G87" s="98"/>
      <c r="H87" s="98"/>
      <c r="I87" s="99"/>
      <c r="J87" s="100"/>
      <c r="K87" s="314">
        <v>0.05</v>
      </c>
      <c r="L87" s="851">
        <f>N80*K87</f>
        <v>10338.240109375001</v>
      </c>
      <c r="M87" s="852"/>
      <c r="N87" s="57"/>
    </row>
    <row r="88" spans="1:14" ht="15.75" thickBot="1">
      <c r="B88" s="815" t="s">
        <v>1037</v>
      </c>
      <c r="C88" s="816"/>
      <c r="D88" s="816"/>
      <c r="E88" s="816"/>
      <c r="F88" s="816"/>
      <c r="G88" s="816"/>
      <c r="H88" s="816"/>
      <c r="I88" s="816"/>
      <c r="J88" s="816"/>
      <c r="K88" s="816"/>
      <c r="L88" s="816"/>
      <c r="M88" s="817"/>
      <c r="N88" s="58">
        <f>L85+L86+L87</f>
        <v>62029.440656250008</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268794.24284374999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N78*M41</f>
        <v>51.067000000000007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33938.800000000003</v>
      </c>
      <c r="N48" s="281">
        <f>K48*M48</f>
        <v>35635.740000000005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35635.740000000005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967"/>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0">
        <v>100</v>
      </c>
      <c r="N72" s="404">
        <f>K72/M72</f>
        <v>1021.34</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1021.34</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36708.147000000004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7341.6294000000016</v>
      </c>
      <c r="M85" s="850"/>
      <c r="N85" s="57"/>
    </row>
    <row r="86" spans="1:14">
      <c r="B86" s="95" t="s">
        <v>1057</v>
      </c>
      <c r="C86" s="96"/>
      <c r="D86" s="96"/>
      <c r="E86" s="96"/>
      <c r="F86" s="96"/>
      <c r="G86" s="96"/>
      <c r="H86" s="96"/>
      <c r="I86" s="93"/>
      <c r="J86" s="94"/>
      <c r="K86" s="313">
        <v>0.05</v>
      </c>
      <c r="L86" s="849">
        <f>N80*K86</f>
        <v>1835.4073500000004</v>
      </c>
      <c r="M86" s="850"/>
      <c r="N86" s="57"/>
    </row>
    <row r="87" spans="1:14" ht="15.75" thickBot="1">
      <c r="B87" s="97" t="s">
        <v>1058</v>
      </c>
      <c r="C87" s="98"/>
      <c r="D87" s="98"/>
      <c r="E87" s="98"/>
      <c r="F87" s="98"/>
      <c r="G87" s="98"/>
      <c r="H87" s="98"/>
      <c r="I87" s="99"/>
      <c r="J87" s="100"/>
      <c r="K87" s="314">
        <v>0.05</v>
      </c>
      <c r="L87" s="851">
        <f>N80*K87</f>
        <v>1835.4073500000004</v>
      </c>
      <c r="M87" s="852"/>
      <c r="N87" s="57"/>
    </row>
    <row r="88" spans="1:14" ht="15.75" thickBot="1">
      <c r="B88" s="815" t="s">
        <v>1037</v>
      </c>
      <c r="C88" s="816"/>
      <c r="D88" s="816"/>
      <c r="E88" s="816"/>
      <c r="F88" s="816"/>
      <c r="G88" s="816"/>
      <c r="H88" s="816"/>
      <c r="I88" s="816"/>
      <c r="J88" s="816"/>
      <c r="K88" s="816"/>
      <c r="L88" s="816"/>
      <c r="M88" s="817"/>
      <c r="N88" s="58">
        <f>L85+L86+L87</f>
        <v>11012.444100000004</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47720.591100000005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190</v>
      </c>
      <c r="B36" s="828" t="str">
        <f>VLOOKUP(A36,EQUIPOS!A6:D154,3,FALSE)</f>
        <v>Diferencial de 3 ton</v>
      </c>
      <c r="C36" s="829"/>
      <c r="D36" s="829"/>
      <c r="E36" s="829"/>
      <c r="F36" s="829"/>
      <c r="G36" s="829"/>
      <c r="H36" s="830"/>
      <c r="I36" s="276"/>
      <c r="J36" s="277"/>
      <c r="K36" s="278">
        <f>VLOOKUP(A36,EQUIPOS!A6:D163,4,FALSE)</f>
        <v>3632</v>
      </c>
      <c r="L36" s="279"/>
      <c r="M36" s="345">
        <v>40</v>
      </c>
      <c r="N36" s="281">
        <f>K36/M36</f>
        <v>90.8</v>
      </c>
    </row>
    <row r="37" spans="1:14">
      <c r="A37" s="119" t="s">
        <v>195</v>
      </c>
      <c r="B37" s="828" t="str">
        <f>VLOOKUP(A37,EQUIPOS!A7:D154,3,FALSE)</f>
        <v xml:space="preserve">Equipo de oxicorte, Capacidad de corte: hasta 6´´ (152mm) </v>
      </c>
      <c r="C37" s="829"/>
      <c r="D37" s="829"/>
      <c r="E37" s="829"/>
      <c r="F37" s="829"/>
      <c r="G37" s="829"/>
      <c r="H37" s="830"/>
      <c r="I37" s="430"/>
      <c r="J37" s="431"/>
      <c r="K37" s="278">
        <f>VLOOKUP(A37,EQUIPOS!A7:D164,4,FALSE)</f>
        <v>16176</v>
      </c>
      <c r="L37" s="344"/>
      <c r="M37" s="345">
        <v>40</v>
      </c>
      <c r="N37" s="281">
        <f t="shared" ref="N37:N43" si="0">K37/M37</f>
        <v>404.4</v>
      </c>
    </row>
    <row r="38" spans="1:14">
      <c r="A38" s="119" t="s">
        <v>204</v>
      </c>
      <c r="B38" s="828" t="str">
        <f>VLOOKUP(A38,EQUIPOS!A8:D154,3,FALSE)</f>
        <v xml:space="preserve">Equipo de soldadura 250 AMP
</v>
      </c>
      <c r="C38" s="829"/>
      <c r="D38" s="829"/>
      <c r="E38" s="829"/>
      <c r="F38" s="829"/>
      <c r="G38" s="829"/>
      <c r="H38" s="830"/>
      <c r="I38" s="430"/>
      <c r="J38" s="431"/>
      <c r="K38" s="278">
        <f>VLOOKUP(A38,EQUIPOS!A8:D165,4,FALSE)</f>
        <v>12181</v>
      </c>
      <c r="L38" s="344"/>
      <c r="M38" s="345">
        <v>40</v>
      </c>
      <c r="N38" s="281">
        <f t="shared" si="0"/>
        <v>304.52499999999998</v>
      </c>
    </row>
    <row r="39" spans="1:14">
      <c r="A39" s="119" t="s">
        <v>208</v>
      </c>
      <c r="B39" s="828" t="str">
        <f>VLOOKUP(A39,EQUIPOS!A9:D154,3,FALSE)</f>
        <v>Equipo de soldadura 400</v>
      </c>
      <c r="C39" s="829"/>
      <c r="D39" s="829"/>
      <c r="E39" s="829"/>
      <c r="F39" s="829"/>
      <c r="G39" s="829"/>
      <c r="H39" s="830"/>
      <c r="I39" s="430"/>
      <c r="J39" s="431"/>
      <c r="K39" s="278">
        <f>VLOOKUP(A39,EQUIPOS!A9:D166,4,FALSE)</f>
        <v>14524</v>
      </c>
      <c r="L39" s="344"/>
      <c r="M39" s="345">
        <v>40</v>
      </c>
      <c r="N39" s="281">
        <f t="shared" si="0"/>
        <v>363.1</v>
      </c>
    </row>
    <row r="40" spans="1:14">
      <c r="A40" s="119" t="s">
        <v>210</v>
      </c>
      <c r="B40" s="828" t="str">
        <f>VLOOKUP(A40,EQUIPOS!A10:D154,3,FALSE)</f>
        <v>Equipo de soldadura 600</v>
      </c>
      <c r="C40" s="829"/>
      <c r="D40" s="829"/>
      <c r="E40" s="829"/>
      <c r="F40" s="829"/>
      <c r="G40" s="829"/>
      <c r="H40" s="830"/>
      <c r="I40" s="430"/>
      <c r="J40" s="431"/>
      <c r="K40" s="278">
        <f>VLOOKUP(A40,EQUIPOS!A10:D167,4,FALSE)</f>
        <v>16830</v>
      </c>
      <c r="L40" s="344"/>
      <c r="M40" s="345">
        <v>40</v>
      </c>
      <c r="N40" s="281">
        <f t="shared" si="0"/>
        <v>420.75</v>
      </c>
    </row>
    <row r="41" spans="1:14">
      <c r="A41" s="119" t="s">
        <v>202</v>
      </c>
      <c r="B41" s="828" t="str">
        <f>VLOOKUP(A41,EQUIPOS!A11:D155,3,FALSE)</f>
        <v xml:space="preserve">Equipo de rayos X y/o ultrasonido
</v>
      </c>
      <c r="C41" s="829"/>
      <c r="D41" s="829"/>
      <c r="E41" s="829"/>
      <c r="F41" s="829"/>
      <c r="G41" s="829"/>
      <c r="H41" s="830"/>
      <c r="I41" s="430"/>
      <c r="J41" s="431"/>
      <c r="K41" s="278">
        <f>VLOOKUP(A41,EQUIPOS!A11:D168,4,FALSE)</f>
        <v>59133</v>
      </c>
      <c r="L41" s="344"/>
      <c r="M41" s="345">
        <v>4000</v>
      </c>
      <c r="N41" s="281">
        <f t="shared" si="0"/>
        <v>14.783250000000001</v>
      </c>
    </row>
    <row r="42" spans="1:14">
      <c r="A42" s="119" t="s">
        <v>294</v>
      </c>
      <c r="B42" s="828" t="str">
        <f>VLOOKUP(A42,EQUIPOS!A12:D156,3,FALSE)</f>
        <v>Puente grúa</v>
      </c>
      <c r="C42" s="829"/>
      <c r="D42" s="829"/>
      <c r="E42" s="829"/>
      <c r="F42" s="829"/>
      <c r="G42" s="829"/>
      <c r="H42" s="830"/>
      <c r="I42" s="430"/>
      <c r="J42" s="431"/>
      <c r="K42" s="278">
        <f>VLOOKUP(A42,EQUIPOS!A12:D169,4,FALSE)</f>
        <v>495598</v>
      </c>
      <c r="L42" s="344"/>
      <c r="M42" s="345">
        <v>40000</v>
      </c>
      <c r="N42" s="281">
        <f t="shared" si="0"/>
        <v>12.389950000000001</v>
      </c>
    </row>
    <row r="43" spans="1:14">
      <c r="A43" s="119" t="s">
        <v>334</v>
      </c>
      <c r="B43" s="828" t="str">
        <f>VLOOKUP(A43,EQUIPOS!A13:D157,3,FALSE)</f>
        <v>Taladro industrial</v>
      </c>
      <c r="C43" s="829"/>
      <c r="D43" s="829"/>
      <c r="E43" s="829"/>
      <c r="F43" s="829"/>
      <c r="G43" s="829"/>
      <c r="H43" s="830"/>
      <c r="I43" s="430"/>
      <c r="J43" s="431"/>
      <c r="K43" s="278">
        <f>VLOOKUP(A43,EQUIPOS!A13:D170,4,FALSE)</f>
        <v>3763</v>
      </c>
      <c r="L43" s="344"/>
      <c r="M43" s="345">
        <v>40</v>
      </c>
      <c r="N43" s="281">
        <f t="shared" si="0"/>
        <v>94.075000000000003</v>
      </c>
    </row>
    <row r="44" spans="1:14">
      <c r="B44" s="828"/>
      <c r="C44" s="829"/>
      <c r="D44" s="829"/>
      <c r="E44" s="829"/>
      <c r="F44" s="829"/>
      <c r="G44" s="829"/>
      <c r="H44" s="830"/>
      <c r="I44" s="42"/>
      <c r="J44" s="43"/>
      <c r="K44" s="278"/>
      <c r="L44" s="285"/>
      <c r="M44" s="345"/>
      <c r="N44" s="281"/>
    </row>
    <row r="45" spans="1:14">
      <c r="B45" s="329"/>
      <c r="C45" s="330"/>
      <c r="D45" s="330"/>
      <c r="E45" s="330"/>
      <c r="F45" s="332"/>
      <c r="G45" s="332"/>
      <c r="H45" s="131"/>
      <c r="I45" s="42"/>
      <c r="J45" s="43"/>
      <c r="K45" s="278"/>
      <c r="L45" s="285"/>
      <c r="M45" s="286"/>
      <c r="N45" s="282"/>
    </row>
    <row r="46" spans="1:14">
      <c r="B46" s="835" t="s">
        <v>1036</v>
      </c>
      <c r="C46" s="836"/>
      <c r="D46" s="836"/>
      <c r="E46" s="44"/>
      <c r="F46" s="45"/>
      <c r="G46" s="45"/>
      <c r="H46" s="46"/>
      <c r="I46" s="42"/>
      <c r="J46" s="43"/>
      <c r="K46" s="288"/>
      <c r="L46" s="285"/>
      <c r="M46" s="410">
        <v>0.1</v>
      </c>
      <c r="N46" s="353">
        <f>N83*M46</f>
        <v>337.83781250000004</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SUM(N36:N46)</f>
        <v>2042.6610124999997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21827</v>
      </c>
      <c r="N53" s="281">
        <f t="shared" ref="N53:N58" si="1">K53*M53</f>
        <v>109.13500000000001</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3867</v>
      </c>
      <c r="N54" s="281">
        <f t="shared" si="1"/>
        <v>19.335000000000001</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702728</v>
      </c>
      <c r="N55" s="281">
        <f t="shared" si="1"/>
        <v>3513.64</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9190</v>
      </c>
      <c r="N56" s="281">
        <f t="shared" si="1"/>
        <v>91.9</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17300</v>
      </c>
      <c r="N57" s="281">
        <f t="shared" si="1"/>
        <v>173</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2988</v>
      </c>
      <c r="N58" s="281">
        <f t="shared" si="1"/>
        <v>2988</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5" t="s">
        <v>1037</v>
      </c>
      <c r="C61" s="816"/>
      <c r="D61" s="816"/>
      <c r="E61" s="816"/>
      <c r="F61" s="816"/>
      <c r="G61" s="816"/>
      <c r="H61" s="816"/>
      <c r="I61" s="816"/>
      <c r="J61" s="816"/>
      <c r="K61" s="816"/>
      <c r="L61" s="816"/>
      <c r="M61" s="817"/>
      <c r="N61" s="403">
        <f>SUM(N53:N60)</f>
        <v>6895.01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8" t="s">
        <v>1045</v>
      </c>
      <c r="M65" s="791"/>
      <c r="N65" s="82" t="s">
        <v>1035</v>
      </c>
    </row>
    <row r="66" spans="1:15">
      <c r="B66" s="52"/>
      <c r="C66" s="326"/>
      <c r="D66" s="326"/>
      <c r="E66" s="326"/>
      <c r="F66" s="326"/>
      <c r="G66" s="326"/>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320"/>
      <c r="I68" s="288"/>
      <c r="J68" s="295"/>
      <c r="K68" s="288"/>
      <c r="L68" s="819"/>
      <c r="M68" s="820"/>
      <c r="N68" s="296"/>
    </row>
    <row r="69" spans="1:15">
      <c r="B69" s="52"/>
      <c r="C69" s="53"/>
      <c r="D69" s="53"/>
      <c r="E69" s="53"/>
      <c r="F69" s="53"/>
      <c r="G69" s="53"/>
      <c r="H69" s="320"/>
      <c r="I69" s="288"/>
      <c r="J69" s="295"/>
      <c r="K69" s="288"/>
      <c r="L69" s="819"/>
      <c r="M69" s="820"/>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4"/>
      <c r="M71" s="805"/>
      <c r="N71" s="133"/>
    </row>
    <row r="72" spans="1:15" ht="15.75" thickBot="1">
      <c r="B72" s="821" t="s">
        <v>1037</v>
      </c>
      <c r="C72" s="822"/>
      <c r="D72" s="822"/>
      <c r="E72" s="822"/>
      <c r="F72" s="822"/>
      <c r="G72" s="822"/>
      <c r="H72" s="822"/>
      <c r="I72" s="822"/>
      <c r="J72" s="822"/>
      <c r="K72" s="822"/>
      <c r="L72" s="822"/>
      <c r="M72" s="823"/>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1" t="s">
        <v>1047</v>
      </c>
      <c r="C76" s="842"/>
      <c r="D76" s="842"/>
      <c r="E76" s="842"/>
      <c r="F76" s="842"/>
      <c r="G76" s="842"/>
      <c r="H76" s="842"/>
      <c r="I76" s="79" t="s">
        <v>1048</v>
      </c>
      <c r="J76" s="81" t="s">
        <v>1494</v>
      </c>
      <c r="K76" s="80" t="s">
        <v>1050</v>
      </c>
      <c r="L76" s="843" t="s">
        <v>1034</v>
      </c>
      <c r="M76" s="844"/>
      <c r="N76" s="104" t="s">
        <v>1035</v>
      </c>
    </row>
    <row r="77" spans="1:15">
      <c r="A77" s="168" t="s">
        <v>2</v>
      </c>
      <c r="B77" s="55" t="str">
        <f>VLOOKUP(A77,'MANO DE OBRA'!A8:D68,3,FALSE)</f>
        <v>Soldador (2)</v>
      </c>
      <c r="C77" s="53"/>
      <c r="D77" s="53"/>
      <c r="E77" s="53"/>
      <c r="F77" s="53"/>
      <c r="G77" s="53"/>
      <c r="H77" s="53"/>
      <c r="I77" s="301">
        <f t="shared" ref="I77:I82" si="2">K77/J77*100</f>
        <v>110415.13513513515</v>
      </c>
      <c r="J77" s="302">
        <v>185</v>
      </c>
      <c r="K77" s="303">
        <f>VLOOKUP(A77,'MANO DE OBRA'!A8:D99,4,FALSE)</f>
        <v>204268</v>
      </c>
      <c r="L77" s="56"/>
      <c r="M77" s="443">
        <v>320</v>
      </c>
      <c r="N77" s="404">
        <f t="shared" ref="N77:N82" si="3">K77/M77</f>
        <v>638.33749999999998</v>
      </c>
      <c r="O77" s="112"/>
    </row>
    <row r="78" spans="1:15">
      <c r="A78" s="168" t="s">
        <v>4</v>
      </c>
      <c r="B78" s="55" t="str">
        <f>VLOOKUP(A78,'MANO DE OBRA'!A8:D69,3,FALSE)</f>
        <v>Inspector de fabricación y montaje</v>
      </c>
      <c r="C78" s="53"/>
      <c r="D78" s="53"/>
      <c r="E78" s="53"/>
      <c r="F78" s="53"/>
      <c r="G78" s="53"/>
      <c r="H78" s="53"/>
      <c r="I78" s="301">
        <f t="shared" si="2"/>
        <v>84190.270270270281</v>
      </c>
      <c r="J78" s="302">
        <v>185</v>
      </c>
      <c r="K78" s="303">
        <f>VLOOKUP(A78,'MANO DE OBRA'!A8:D100,4,FALSE)</f>
        <v>155752</v>
      </c>
      <c r="L78" s="56"/>
      <c r="M78" s="443">
        <v>320</v>
      </c>
      <c r="N78" s="404">
        <f t="shared" si="3"/>
        <v>486.72500000000002</v>
      </c>
    </row>
    <row r="79" spans="1:15">
      <c r="A79" t="s">
        <v>9</v>
      </c>
      <c r="B79" s="55" t="str">
        <f>VLOOKUP(A79,'MANO DE OBRA'!A9:D70,3,FALSE)</f>
        <v>Obrero (3)</v>
      </c>
      <c r="C79" s="53"/>
      <c r="D79" s="53"/>
      <c r="E79" s="53"/>
      <c r="F79" s="53"/>
      <c r="G79" s="53"/>
      <c r="H79" s="53"/>
      <c r="I79" s="301">
        <f t="shared" si="2"/>
        <v>82811.351351351361</v>
      </c>
      <c r="J79" s="302">
        <v>185</v>
      </c>
      <c r="K79" s="303">
        <f>VLOOKUP(A79,'MANO DE OBRA'!A9:D101,4,FALSE)</f>
        <v>153201</v>
      </c>
      <c r="L79" s="56"/>
      <c r="M79" s="443">
        <v>320</v>
      </c>
      <c r="N79" s="404">
        <f t="shared" si="3"/>
        <v>478.75312500000001</v>
      </c>
    </row>
    <row r="80" spans="1:15">
      <c r="A80" t="s">
        <v>30</v>
      </c>
      <c r="B80" s="55" t="str">
        <f>VLOOKUP(A80,'MANO DE OBRA'!A10:D71,3,FALSE)</f>
        <v>Oficial</v>
      </c>
      <c r="C80" s="53"/>
      <c r="D80" s="53"/>
      <c r="E80" s="53"/>
      <c r="F80" s="53"/>
      <c r="G80" s="53"/>
      <c r="H80" s="53"/>
      <c r="I80" s="301">
        <f t="shared" si="2"/>
        <v>55207.567567567574</v>
      </c>
      <c r="J80" s="302">
        <v>185</v>
      </c>
      <c r="K80" s="303">
        <f>VLOOKUP(A80,'MANO DE OBRA'!A10:D102,4,FALSE)</f>
        <v>102134</v>
      </c>
      <c r="L80" s="327"/>
      <c r="M80" s="443">
        <v>320</v>
      </c>
      <c r="N80" s="404">
        <f t="shared" si="3"/>
        <v>319.16874999999999</v>
      </c>
    </row>
    <row r="81" spans="1:14">
      <c r="A81" t="s">
        <v>1758</v>
      </c>
      <c r="B81" s="55" t="str">
        <f>VLOOKUP(A81,'MANO DE OBRA'!A11:D72,3,FALSE)</f>
        <v>Calculista</v>
      </c>
      <c r="C81" s="53"/>
      <c r="D81" s="53"/>
      <c r="E81" s="53"/>
      <c r="F81" s="53"/>
      <c r="G81" s="53"/>
      <c r="H81" s="53"/>
      <c r="I81" s="301">
        <f t="shared" si="2"/>
        <v>202056.75675675675</v>
      </c>
      <c r="J81" s="302">
        <v>185</v>
      </c>
      <c r="K81" s="303">
        <f>VLOOKUP(A81,'MANO DE OBRA'!A11:D103,4,FALSE)</f>
        <v>373805</v>
      </c>
      <c r="L81" s="327"/>
      <c r="M81" s="443">
        <v>320</v>
      </c>
      <c r="N81" s="404">
        <f t="shared" si="3"/>
        <v>1168.140625</v>
      </c>
    </row>
    <row r="82" spans="1:14" ht="15.75" thickBot="1">
      <c r="A82" t="s">
        <v>1759</v>
      </c>
      <c r="B82" s="802" t="str">
        <f>VLOOKUP(A82,'MANO DE OBRA'!A12:D73,3,FALSE)</f>
        <v>Dibujante 2</v>
      </c>
      <c r="C82" s="803" t="e">
        <f>VLOOKUP(B82,'MANO DE OBRA'!B12:E73,3,FALSE)</f>
        <v>#N/A</v>
      </c>
      <c r="D82" s="803" t="e">
        <f>VLOOKUP(C82,'MANO DE OBRA'!C12:F73,3,FALSE)</f>
        <v>#N/A</v>
      </c>
      <c r="E82" s="803" t="e">
        <f>VLOOKUP(D82,'MANO DE OBRA'!D12:G73,3,FALSE)</f>
        <v>#N/A</v>
      </c>
      <c r="F82" s="803" t="e">
        <f>VLOOKUP(E82,'MANO DE OBRA'!E12:H73,3,FALSE)</f>
        <v>#N/A</v>
      </c>
      <c r="G82" s="803" t="e">
        <f>VLOOKUP(F82,'MANO DE OBRA'!F12:I73,3,FALSE)</f>
        <v>#N/A</v>
      </c>
      <c r="H82" s="803" t="e">
        <f>VLOOKUP(G82,'MANO DE OBRA'!G12:J73,3,FALSE)</f>
        <v>#N/A</v>
      </c>
      <c r="I82" s="479">
        <f t="shared" si="2"/>
        <v>49687.027027027027</v>
      </c>
      <c r="J82" s="480">
        <v>185</v>
      </c>
      <c r="K82" s="483">
        <f>VLOOKUP(A82,'MANO DE OBRA'!A12:D104,4,FALSE)</f>
        <v>91921</v>
      </c>
      <c r="L82" s="484"/>
      <c r="M82" s="485">
        <v>320</v>
      </c>
      <c r="N82" s="449">
        <f t="shared" si="3"/>
        <v>287.25312500000001</v>
      </c>
    </row>
    <row r="83" spans="1:14" ht="15.75" thickBot="1">
      <c r="B83" s="821" t="s">
        <v>1037</v>
      </c>
      <c r="C83" s="822"/>
      <c r="D83" s="822"/>
      <c r="E83" s="822"/>
      <c r="F83" s="822"/>
      <c r="G83" s="822"/>
      <c r="H83" s="822"/>
      <c r="I83" s="822"/>
      <c r="J83" s="822"/>
      <c r="K83" s="822"/>
      <c r="L83" s="822"/>
      <c r="M83" s="823"/>
      <c r="N83" s="469">
        <f>SUM(N77:N82)</f>
        <v>3378.3781250000002</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12316.049137499998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2463.2098274999998</v>
      </c>
      <c r="M90" s="850"/>
      <c r="N90" s="57"/>
    </row>
    <row r="91" spans="1:14">
      <c r="B91" s="95" t="s">
        <v>1057</v>
      </c>
      <c r="C91" s="96"/>
      <c r="D91" s="96"/>
      <c r="E91" s="96"/>
      <c r="F91" s="96"/>
      <c r="G91" s="96"/>
      <c r="H91" s="96"/>
      <c r="I91" s="93"/>
      <c r="J91" s="94"/>
      <c r="K91" s="313">
        <v>0.05</v>
      </c>
      <c r="L91" s="849">
        <f>N85*K91</f>
        <v>615.80245687499996</v>
      </c>
      <c r="M91" s="850"/>
      <c r="N91" s="57"/>
    </row>
    <row r="92" spans="1:14" ht="15.75" thickBot="1">
      <c r="B92" s="97" t="s">
        <v>1058</v>
      </c>
      <c r="C92" s="98"/>
      <c r="D92" s="98"/>
      <c r="E92" s="98"/>
      <c r="F92" s="98"/>
      <c r="G92" s="98"/>
      <c r="H92" s="98"/>
      <c r="I92" s="99"/>
      <c r="J92" s="100"/>
      <c r="K92" s="314">
        <v>0.05</v>
      </c>
      <c r="L92" s="851">
        <f>N85*K92</f>
        <v>615.80245687499996</v>
      </c>
      <c r="M92" s="852"/>
      <c r="N92" s="57"/>
    </row>
    <row r="93" spans="1:14" ht="15.75" thickBot="1">
      <c r="B93" s="815" t="s">
        <v>1037</v>
      </c>
      <c r="C93" s="816"/>
      <c r="D93" s="816"/>
      <c r="E93" s="816"/>
      <c r="F93" s="816"/>
      <c r="G93" s="816"/>
      <c r="H93" s="816"/>
      <c r="I93" s="816"/>
      <c r="J93" s="816"/>
      <c r="K93" s="816"/>
      <c r="L93" s="816"/>
      <c r="M93" s="817"/>
      <c r="N93" s="58">
        <f>L90+L91+L92</f>
        <v>3694.8147412499993</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16010.863878749999</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7" t="s">
        <v>2324</v>
      </c>
      <c r="C112" s="958"/>
      <c r="D112" s="958"/>
      <c r="E112" s="958"/>
      <c r="F112" s="958"/>
      <c r="G112" s="958"/>
      <c r="H112" s="958"/>
      <c r="I112" s="958"/>
      <c r="J112" s="958"/>
      <c r="K112" s="958"/>
      <c r="L112" s="958"/>
      <c r="M112" s="958"/>
      <c r="N112" s="959"/>
    </row>
    <row r="113" spans="2:14" ht="15" customHeight="1">
      <c r="B113" s="957"/>
      <c r="C113" s="958"/>
      <c r="D113" s="958"/>
      <c r="E113" s="958"/>
      <c r="F113" s="958"/>
      <c r="G113" s="958"/>
      <c r="H113" s="958"/>
      <c r="I113" s="958"/>
      <c r="J113" s="958"/>
      <c r="K113" s="958"/>
      <c r="L113" s="958"/>
      <c r="M113" s="958"/>
      <c r="N113" s="959"/>
    </row>
    <row r="114" spans="2:14" ht="30" customHeight="1">
      <c r="B114" s="960" t="s">
        <v>2325</v>
      </c>
      <c r="C114" s="961"/>
      <c r="D114" s="961"/>
      <c r="E114" s="961"/>
      <c r="F114" s="961"/>
      <c r="G114" s="961"/>
      <c r="H114" s="961"/>
      <c r="I114" s="961"/>
      <c r="J114" s="961"/>
      <c r="K114" s="961"/>
      <c r="L114" s="961"/>
      <c r="M114" s="961"/>
      <c r="N114" s="962"/>
    </row>
    <row r="115" spans="2:14">
      <c r="B115" s="960"/>
      <c r="C115" s="961"/>
      <c r="D115" s="961"/>
      <c r="E115" s="961"/>
      <c r="F115" s="961"/>
      <c r="G115" s="961"/>
      <c r="H115" s="961"/>
      <c r="I115" s="961"/>
      <c r="J115" s="961"/>
      <c r="K115" s="961"/>
      <c r="L115" s="961"/>
      <c r="M115" s="961"/>
      <c r="N115" s="96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3"/>
      <c r="K125" s="963"/>
      <c r="L125" s="963"/>
      <c r="M125" s="963"/>
      <c r="N125" s="964"/>
    </row>
    <row r="126" spans="2:14" ht="15.75" thickBot="1">
      <c r="B126" s="428" t="s">
        <v>2327</v>
      </c>
      <c r="C126" s="429"/>
      <c r="D126" s="429"/>
      <c r="E126" s="268"/>
      <c r="F126" s="268"/>
      <c r="G126" s="268"/>
      <c r="H126" s="268"/>
      <c r="I126" s="268"/>
      <c r="J126" s="965"/>
      <c r="K126" s="965"/>
      <c r="L126" s="965"/>
      <c r="M126" s="965"/>
      <c r="N126" s="96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190</v>
      </c>
      <c r="B36" s="828" t="str">
        <f>VLOOKUP(A36,EQUIPOS!A6:D154,3,FALSE)</f>
        <v>Diferencial de 3 ton</v>
      </c>
      <c r="C36" s="829"/>
      <c r="D36" s="829"/>
      <c r="E36" s="829"/>
      <c r="F36" s="829"/>
      <c r="G36" s="829"/>
      <c r="H36" s="830"/>
      <c r="I36" s="276"/>
      <c r="J36" s="277"/>
      <c r="K36" s="278">
        <f>VLOOKUP(A36,EQUIPOS!A6:D163,4,FALSE)</f>
        <v>3632</v>
      </c>
      <c r="L36" s="279"/>
      <c r="M36" s="345">
        <v>40</v>
      </c>
      <c r="N36" s="281">
        <f t="shared" ref="N36:N41" si="0">K36/M36</f>
        <v>90.8</v>
      </c>
    </row>
    <row r="37" spans="1:14">
      <c r="A37" s="119" t="s">
        <v>334</v>
      </c>
      <c r="B37" s="828" t="str">
        <f>VLOOKUP(A37,EQUIPOS!A7:D154,3,FALSE)</f>
        <v>Taladro industrial</v>
      </c>
      <c r="C37" s="829"/>
      <c r="D37" s="829"/>
      <c r="E37" s="829"/>
      <c r="F37" s="829"/>
      <c r="G37" s="829"/>
      <c r="H37" s="830"/>
      <c r="I37" s="430"/>
      <c r="J37" s="431"/>
      <c r="K37" s="278">
        <f>VLOOKUP(A37,EQUIPOS!A7:D164,4,FALSE)</f>
        <v>3763</v>
      </c>
      <c r="L37" s="344"/>
      <c r="M37" s="345">
        <v>40</v>
      </c>
      <c r="N37" s="281">
        <f t="shared" si="0"/>
        <v>94.075000000000003</v>
      </c>
    </row>
    <row r="38" spans="1:14">
      <c r="A38" s="119" t="s">
        <v>195</v>
      </c>
      <c r="B38" s="828" t="str">
        <f>VLOOKUP(A38,EQUIPOS!A8:D154,3,FALSE)</f>
        <v xml:space="preserve">Equipo de oxicorte, Capacidad de corte: hasta 6´´ (152mm) </v>
      </c>
      <c r="C38" s="829"/>
      <c r="D38" s="829"/>
      <c r="E38" s="829"/>
      <c r="F38" s="829"/>
      <c r="G38" s="829"/>
      <c r="H38" s="830"/>
      <c r="I38" s="430"/>
      <c r="J38" s="431"/>
      <c r="K38" s="278">
        <f>VLOOKUP(A38,EQUIPOS!A8:D165,4,FALSE)</f>
        <v>16176</v>
      </c>
      <c r="L38" s="344"/>
      <c r="M38" s="345">
        <v>40</v>
      </c>
      <c r="N38" s="281">
        <f t="shared" si="0"/>
        <v>404.4</v>
      </c>
    </row>
    <row r="39" spans="1:14">
      <c r="A39" s="119" t="s">
        <v>204</v>
      </c>
      <c r="B39" s="828" t="str">
        <f>VLOOKUP(A39,EQUIPOS!A9:D154,3,FALSE)</f>
        <v xml:space="preserve">Equipo de soldadura 250 AMP
</v>
      </c>
      <c r="C39" s="829"/>
      <c r="D39" s="829"/>
      <c r="E39" s="829"/>
      <c r="F39" s="829"/>
      <c r="G39" s="829"/>
      <c r="H39" s="830"/>
      <c r="I39" s="430"/>
      <c r="J39" s="431"/>
      <c r="K39" s="278">
        <f>VLOOKUP(A39,EQUIPOS!A9:D166,4,FALSE)</f>
        <v>12181</v>
      </c>
      <c r="L39" s="344"/>
      <c r="M39" s="345">
        <v>40</v>
      </c>
      <c r="N39" s="281">
        <f t="shared" si="0"/>
        <v>304.52499999999998</v>
      </c>
    </row>
    <row r="40" spans="1:14">
      <c r="A40" s="119" t="s">
        <v>208</v>
      </c>
      <c r="B40" s="828" t="str">
        <f>VLOOKUP(A40,EQUIPOS!A10:D154,3,FALSE)</f>
        <v>Equipo de soldadura 400</v>
      </c>
      <c r="C40" s="829"/>
      <c r="D40" s="829"/>
      <c r="E40" s="829"/>
      <c r="F40" s="829"/>
      <c r="G40" s="829"/>
      <c r="H40" s="830"/>
      <c r="I40" s="430"/>
      <c r="J40" s="431"/>
      <c r="K40" s="278">
        <f>VLOOKUP(A40,EQUIPOS!A10:D167,4,FALSE)</f>
        <v>14524</v>
      </c>
      <c r="L40" s="344"/>
      <c r="M40" s="345">
        <v>40</v>
      </c>
      <c r="N40" s="281">
        <f t="shared" si="0"/>
        <v>363.1</v>
      </c>
    </row>
    <row r="41" spans="1:14">
      <c r="A41" s="119" t="s">
        <v>210</v>
      </c>
      <c r="B41" s="828" t="str">
        <f>VLOOKUP(A41,EQUIPOS!A11:D155,3,FALSE)</f>
        <v>Equipo de soldadura 600</v>
      </c>
      <c r="C41" s="829"/>
      <c r="D41" s="829"/>
      <c r="E41" s="829"/>
      <c r="F41" s="829"/>
      <c r="G41" s="829"/>
      <c r="H41" s="830"/>
      <c r="I41" s="430"/>
      <c r="J41" s="431"/>
      <c r="K41" s="278">
        <f>VLOOKUP(A41,EQUIPOS!A11:D168,4,FALSE)</f>
        <v>16830</v>
      </c>
      <c r="L41" s="344"/>
      <c r="M41" s="345">
        <v>40</v>
      </c>
      <c r="N41" s="281">
        <f t="shared" si="0"/>
        <v>420.75</v>
      </c>
    </row>
    <row r="42" spans="1:14">
      <c r="B42" s="828"/>
      <c r="C42" s="829"/>
      <c r="D42" s="829"/>
      <c r="E42" s="829"/>
      <c r="F42" s="829"/>
      <c r="G42" s="829"/>
      <c r="H42" s="830"/>
      <c r="I42" s="42"/>
      <c r="J42" s="43"/>
      <c r="K42" s="278"/>
      <c r="L42" s="285"/>
      <c r="M42" s="345"/>
      <c r="N42" s="281"/>
    </row>
    <row r="43" spans="1:14">
      <c r="B43" s="329"/>
      <c r="C43" s="330"/>
      <c r="D43" s="330"/>
      <c r="E43" s="330"/>
      <c r="F43" s="332"/>
      <c r="G43" s="332"/>
      <c r="H43" s="131"/>
      <c r="I43" s="42"/>
      <c r="J43" s="43"/>
      <c r="K43" s="278"/>
      <c r="L43" s="285"/>
      <c r="M43" s="286"/>
      <c r="N43" s="282"/>
    </row>
    <row r="44" spans="1:14">
      <c r="B44" s="835" t="s">
        <v>1036</v>
      </c>
      <c r="C44" s="836"/>
      <c r="D44" s="836"/>
      <c r="E44" s="44"/>
      <c r="F44" s="45"/>
      <c r="G44" s="45"/>
      <c r="H44" s="46"/>
      <c r="I44" s="42"/>
      <c r="J44" s="43"/>
      <c r="K44" s="288"/>
      <c r="L44" s="285"/>
      <c r="M44" s="410">
        <v>0.05</v>
      </c>
      <c r="N44" s="353">
        <f>N81*M44</f>
        <v>96.149218750000003</v>
      </c>
    </row>
    <row r="45" spans="1:14" ht="15.75" thickBot="1">
      <c r="B45" s="828"/>
      <c r="C45" s="829"/>
      <c r="D45" s="829"/>
      <c r="E45" s="829"/>
      <c r="F45" s="829"/>
      <c r="G45" s="829"/>
      <c r="H45" s="830"/>
      <c r="I45" s="837"/>
      <c r="J45" s="838"/>
      <c r="K45" s="47"/>
      <c r="L45" s="839"/>
      <c r="M45" s="840"/>
      <c r="N45" s="111"/>
    </row>
    <row r="46" spans="1:14" ht="15.75" thickBot="1">
      <c r="B46" s="815" t="s">
        <v>1037</v>
      </c>
      <c r="C46" s="816"/>
      <c r="D46" s="816"/>
      <c r="E46" s="816"/>
      <c r="F46" s="816"/>
      <c r="G46" s="816"/>
      <c r="H46" s="816"/>
      <c r="I46" s="816"/>
      <c r="J46" s="816"/>
      <c r="K46" s="816"/>
      <c r="L46" s="816"/>
      <c r="M46" s="817"/>
      <c r="N46" s="403">
        <f>SUM(N36:N44)</f>
        <v>1773.7992187500001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6" t="s">
        <v>1028</v>
      </c>
      <c r="C50" s="807"/>
      <c r="D50" s="807"/>
      <c r="E50" s="807"/>
      <c r="F50" s="807"/>
      <c r="G50" s="807"/>
      <c r="H50" s="807"/>
      <c r="I50" s="808"/>
      <c r="J50" s="324" t="s">
        <v>1029</v>
      </c>
      <c r="K50" s="91" t="s">
        <v>1030</v>
      </c>
      <c r="L50" s="809" t="s">
        <v>1039</v>
      </c>
      <c r="M50" s="808"/>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21827</v>
      </c>
      <c r="N51" s="281">
        <f t="shared" ref="N51:N56" si="1">K51*M51</f>
        <v>109.13500000000001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3867</v>
      </c>
      <c r="N52" s="281">
        <f t="shared" si="1"/>
        <v>19.335000000000001</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702728</v>
      </c>
      <c r="N53" s="281">
        <f t="shared" si="1"/>
        <v>3513.64</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9190</v>
      </c>
      <c r="N54" s="281">
        <f t="shared" si="1"/>
        <v>91.9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17300</v>
      </c>
      <c r="N55" s="281">
        <f t="shared" si="1"/>
        <v>173</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2988</v>
      </c>
      <c r="N56" s="281">
        <f t="shared" si="1"/>
        <v>2988</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5" t="s">
        <v>1037</v>
      </c>
      <c r="C59" s="816"/>
      <c r="D59" s="816"/>
      <c r="E59" s="816"/>
      <c r="F59" s="816"/>
      <c r="G59" s="816"/>
      <c r="H59" s="816"/>
      <c r="I59" s="816"/>
      <c r="J59" s="816"/>
      <c r="K59" s="816"/>
      <c r="L59" s="816"/>
      <c r="M59" s="817"/>
      <c r="N59" s="403">
        <f>SUM(N51:N58)</f>
        <v>6895.01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B64" s="52"/>
      <c r="C64" s="326"/>
      <c r="D64" s="326"/>
      <c r="E64" s="326"/>
      <c r="F64" s="326"/>
      <c r="G64" s="326"/>
      <c r="H64" s="320"/>
      <c r="I64" s="288"/>
      <c r="J64" s="295"/>
      <c r="K64" s="288"/>
      <c r="L64" s="819"/>
      <c r="M64" s="820"/>
      <c r="N64" s="296"/>
    </row>
    <row r="65" spans="1:15">
      <c r="B65" s="52"/>
      <c r="C65" s="53"/>
      <c r="D65" s="53"/>
      <c r="E65" s="53"/>
      <c r="F65" s="53"/>
      <c r="G65" s="53"/>
      <c r="H65" s="320"/>
      <c r="I65" s="288"/>
      <c r="J65" s="295"/>
      <c r="K65" s="288"/>
      <c r="L65" s="819"/>
      <c r="M65" s="820"/>
      <c r="N65" s="296"/>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70" t="s">
        <v>2</v>
      </c>
      <c r="B75" s="55" t="str">
        <f>VLOOKUP(A75,'MANO DE OBRA'!A8:D68,3,FALSE)</f>
        <v>Soldador (2)</v>
      </c>
      <c r="C75" s="53"/>
      <c r="D75" s="53"/>
      <c r="E75" s="53"/>
      <c r="F75" s="53"/>
      <c r="G75" s="53"/>
      <c r="H75" s="53"/>
      <c r="I75" s="301">
        <f>K75/J75*100</f>
        <v>110415.13513513515</v>
      </c>
      <c r="J75" s="302">
        <v>185</v>
      </c>
      <c r="K75" s="303">
        <f>VLOOKUP(A75,'MANO DE OBRA'!A8:D99,4,FALSE)</f>
        <v>204268</v>
      </c>
      <c r="L75" s="56"/>
      <c r="M75" s="443">
        <v>320</v>
      </c>
      <c r="N75" s="404">
        <f>K75/M75</f>
        <v>638.33749999999998</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82811.351351351361</v>
      </c>
      <c r="J77" s="302">
        <v>185</v>
      </c>
      <c r="K77" s="303">
        <f>VLOOKUP(A77,'MANO DE OBRA'!A9:D101,4,FALSE)</f>
        <v>153201</v>
      </c>
      <c r="L77" s="56"/>
      <c r="M77" s="443">
        <v>320</v>
      </c>
      <c r="N77" s="404">
        <f>K77/M77</f>
        <v>478.75312500000001</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0"/>
      <c r="N79" s="404"/>
    </row>
    <row r="80" spans="1:15" ht="15.75" thickBot="1">
      <c r="B80" s="802"/>
      <c r="C80" s="803"/>
      <c r="D80" s="803"/>
      <c r="E80" s="803"/>
      <c r="F80" s="803"/>
      <c r="G80" s="803"/>
      <c r="H80" s="803"/>
      <c r="I80" s="479"/>
      <c r="J80" s="480"/>
      <c r="K80" s="481"/>
      <c r="L80" s="484"/>
      <c r="M80" s="485"/>
      <c r="N80" s="449"/>
    </row>
    <row r="81" spans="1:14" ht="15.75" thickBot="1">
      <c r="B81" s="821" t="s">
        <v>1037</v>
      </c>
      <c r="C81" s="822"/>
      <c r="D81" s="822"/>
      <c r="E81" s="822"/>
      <c r="F81" s="822"/>
      <c r="G81" s="822"/>
      <c r="H81" s="822"/>
      <c r="I81" s="822"/>
      <c r="J81" s="822"/>
      <c r="K81" s="822"/>
      <c r="L81" s="822"/>
      <c r="M81" s="823"/>
      <c r="N81" s="310">
        <f>SUM(N75:N80)</f>
        <v>1922.984375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N46+N59+N70+N81</f>
        <v>10591.793593750001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2118.3587187500002</v>
      </c>
      <c r="M88" s="850"/>
      <c r="N88" s="57"/>
    </row>
    <row r="89" spans="1:14">
      <c r="B89" s="95" t="s">
        <v>1057</v>
      </c>
      <c r="C89" s="96"/>
      <c r="D89" s="96"/>
      <c r="E89" s="96"/>
      <c r="F89" s="96"/>
      <c r="G89" s="96"/>
      <c r="H89" s="96"/>
      <c r="I89" s="93"/>
      <c r="J89" s="94"/>
      <c r="K89" s="313">
        <v>0.05</v>
      </c>
      <c r="L89" s="849">
        <f>N83*K89</f>
        <v>529.58967968750005</v>
      </c>
      <c r="M89" s="850"/>
      <c r="N89" s="57"/>
    </row>
    <row r="90" spans="1:14" ht="15.75" thickBot="1">
      <c r="B90" s="97" t="s">
        <v>1058</v>
      </c>
      <c r="C90" s="98"/>
      <c r="D90" s="98"/>
      <c r="E90" s="98"/>
      <c r="F90" s="98"/>
      <c r="G90" s="98"/>
      <c r="H90" s="98"/>
      <c r="I90" s="99"/>
      <c r="J90" s="100"/>
      <c r="K90" s="314">
        <v>0.05</v>
      </c>
      <c r="L90" s="851">
        <f>N83*K90</f>
        <v>529.58967968750005</v>
      </c>
      <c r="M90" s="852"/>
      <c r="N90" s="57"/>
    </row>
    <row r="91" spans="1:14" ht="15.75" thickBot="1">
      <c r="B91" s="815" t="s">
        <v>1037</v>
      </c>
      <c r="C91" s="816"/>
      <c r="D91" s="816"/>
      <c r="E91" s="816"/>
      <c r="F91" s="816"/>
      <c r="G91" s="816"/>
      <c r="H91" s="816"/>
      <c r="I91" s="816"/>
      <c r="J91" s="816"/>
      <c r="K91" s="816"/>
      <c r="L91" s="816"/>
      <c r="M91" s="817"/>
      <c r="N91" s="58">
        <f>L88+L89+L90</f>
        <v>3177.5380781250001</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13769.331671875001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19">
        <f>VLOOKUP(A61,TRANSPORTE!A3:D117,4,FALSE)</f>
        <v>0</v>
      </c>
      <c r="M61" s="820"/>
      <c r="N61" s="296">
        <f>K61*L61</f>
        <v>0</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133"/>
    </row>
    <row r="78" spans="1:15" ht="15.75" thickBot="1">
      <c r="B78" s="821" t="s">
        <v>1037</v>
      </c>
      <c r="C78" s="822"/>
      <c r="D78" s="822"/>
      <c r="E78" s="822"/>
      <c r="F78" s="822"/>
      <c r="G78" s="822"/>
      <c r="H78" s="822"/>
      <c r="I78" s="822"/>
      <c r="J78" s="822"/>
      <c r="K78" s="822"/>
      <c r="L78" s="822"/>
      <c r="M78" s="823"/>
      <c r="N78" s="469"/>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0</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0</v>
      </c>
      <c r="M85" s="850"/>
      <c r="N85" s="57"/>
    </row>
    <row r="86" spans="1:14">
      <c r="B86" s="95" t="s">
        <v>1057</v>
      </c>
      <c r="C86" s="96"/>
      <c r="D86" s="96"/>
      <c r="E86" s="96"/>
      <c r="F86" s="96"/>
      <c r="G86" s="96"/>
      <c r="H86" s="96"/>
      <c r="I86" s="93"/>
      <c r="J86" s="94"/>
      <c r="K86" s="313">
        <v>0.05</v>
      </c>
      <c r="L86" s="849">
        <f>N80*K86</f>
        <v>0</v>
      </c>
      <c r="M86" s="850"/>
      <c r="N86" s="57"/>
    </row>
    <row r="87" spans="1:14" ht="15.75" thickBot="1">
      <c r="B87" s="97" t="s">
        <v>1058</v>
      </c>
      <c r="C87" s="98"/>
      <c r="D87" s="98"/>
      <c r="E87" s="98"/>
      <c r="F87" s="98"/>
      <c r="G87" s="98"/>
      <c r="H87" s="98"/>
      <c r="I87" s="99"/>
      <c r="J87" s="100"/>
      <c r="K87" s="314">
        <v>0.05</v>
      </c>
      <c r="L87" s="851">
        <f>N80*K87</f>
        <v>0</v>
      </c>
      <c r="M87" s="852"/>
      <c r="N87" s="57"/>
    </row>
    <row r="88" spans="1:14" ht="15.75" thickBot="1">
      <c r="B88" s="815" t="s">
        <v>1037</v>
      </c>
      <c r="C88" s="816"/>
      <c r="D88" s="816"/>
      <c r="E88" s="816"/>
      <c r="F88" s="816"/>
      <c r="G88" s="816"/>
      <c r="H88" s="816"/>
      <c r="I88" s="816"/>
      <c r="J88" s="816"/>
      <c r="K88" s="816"/>
      <c r="L88" s="816"/>
      <c r="M88" s="817"/>
      <c r="N88" s="58">
        <f>L85+L86+L87</f>
        <v>0</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58">
        <f>N80+N88</f>
        <v>0</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190</v>
      </c>
      <c r="B36" s="828" t="str">
        <f>VLOOKUP(A36,EQUIPOS!A6:D154,3,FALSE)</f>
        <v>Diferencial de 3 ton</v>
      </c>
      <c r="C36" s="829"/>
      <c r="D36" s="829"/>
      <c r="E36" s="829"/>
      <c r="F36" s="829"/>
      <c r="G36" s="829"/>
      <c r="H36" s="830"/>
      <c r="I36" s="276"/>
      <c r="J36" s="277"/>
      <c r="K36" s="278">
        <f>VLOOKUP(A36,EQUIPOS!A6:D163,4,FALSE)</f>
        <v>3632</v>
      </c>
      <c r="L36" s="279"/>
      <c r="M36" s="345">
        <v>40</v>
      </c>
      <c r="N36" s="281">
        <f t="shared" ref="N36:N41" si="0">K36/M36</f>
        <v>90.8</v>
      </c>
    </row>
    <row r="37" spans="1:14">
      <c r="A37" s="119" t="s">
        <v>195</v>
      </c>
      <c r="B37" s="828" t="str">
        <f>VLOOKUP(A37,EQUIPOS!A7:D154,3,FALSE)</f>
        <v xml:space="preserve">Equipo de oxicorte, Capacidad de corte: hasta 6´´ (152mm) </v>
      </c>
      <c r="C37" s="829"/>
      <c r="D37" s="829"/>
      <c r="E37" s="829"/>
      <c r="F37" s="829"/>
      <c r="G37" s="829"/>
      <c r="H37" s="830"/>
      <c r="I37" s="430"/>
      <c r="J37" s="431"/>
      <c r="K37" s="278">
        <f>VLOOKUP(A37,EQUIPOS!A7:D164,4,FALSE)</f>
        <v>16176</v>
      </c>
      <c r="L37" s="344"/>
      <c r="M37" s="345">
        <v>400</v>
      </c>
      <c r="N37" s="281">
        <f t="shared" si="0"/>
        <v>40.44</v>
      </c>
    </row>
    <row r="38" spans="1:14">
      <c r="A38" s="119" t="s">
        <v>204</v>
      </c>
      <c r="B38" s="828" t="str">
        <f>VLOOKUP(A38,EQUIPOS!A8:D154,3,FALSE)</f>
        <v xml:space="preserve">Equipo de soldadura 250 AMP
</v>
      </c>
      <c r="C38" s="829"/>
      <c r="D38" s="829"/>
      <c r="E38" s="829"/>
      <c r="F38" s="829"/>
      <c r="G38" s="829"/>
      <c r="H38" s="830"/>
      <c r="I38" s="430"/>
      <c r="J38" s="431"/>
      <c r="K38" s="278">
        <f>VLOOKUP(A38,EQUIPOS!A8:D165,4,FALSE)</f>
        <v>12181</v>
      </c>
      <c r="L38" s="344"/>
      <c r="M38" s="345">
        <v>400</v>
      </c>
      <c r="N38" s="281">
        <f t="shared" si="0"/>
        <v>30.452500000000001</v>
      </c>
    </row>
    <row r="39" spans="1:14">
      <c r="A39" s="119" t="s">
        <v>208</v>
      </c>
      <c r="B39" s="828" t="str">
        <f>VLOOKUP(A39,EQUIPOS!A9:D154,3,FALSE)</f>
        <v>Equipo de soldadura 400</v>
      </c>
      <c r="C39" s="829"/>
      <c r="D39" s="829"/>
      <c r="E39" s="829"/>
      <c r="F39" s="829"/>
      <c r="G39" s="829"/>
      <c r="H39" s="830"/>
      <c r="I39" s="430"/>
      <c r="J39" s="431"/>
      <c r="K39" s="278">
        <f>VLOOKUP(A39,EQUIPOS!A9:D166,4,FALSE)</f>
        <v>14524</v>
      </c>
      <c r="L39" s="344"/>
      <c r="M39" s="345">
        <v>400</v>
      </c>
      <c r="N39" s="281">
        <f t="shared" si="0"/>
        <v>36.31</v>
      </c>
    </row>
    <row r="40" spans="1:14">
      <c r="A40" s="119" t="s">
        <v>210</v>
      </c>
      <c r="B40" s="828" t="str">
        <f>VLOOKUP(A40,EQUIPOS!A10:D154,3,FALSE)</f>
        <v>Equipo de soldadura 600</v>
      </c>
      <c r="C40" s="829"/>
      <c r="D40" s="829"/>
      <c r="E40" s="829"/>
      <c r="F40" s="829"/>
      <c r="G40" s="829"/>
      <c r="H40" s="830"/>
      <c r="I40" s="430"/>
      <c r="J40" s="431"/>
      <c r="K40" s="278">
        <f>VLOOKUP(A40,EQUIPOS!A10:D167,4,FALSE)</f>
        <v>16830</v>
      </c>
      <c r="L40" s="344"/>
      <c r="M40" s="345">
        <v>400</v>
      </c>
      <c r="N40" s="281">
        <f t="shared" si="0"/>
        <v>42.075000000000003</v>
      </c>
    </row>
    <row r="41" spans="1:14">
      <c r="A41" s="119" t="s">
        <v>243</v>
      </c>
      <c r="B41" s="828" t="str">
        <f>VLOOKUP(A41,EQUIPOS!A11:D155,3,FALSE)</f>
        <v>Grúa 10 ton</v>
      </c>
      <c r="C41" s="829"/>
      <c r="D41" s="829"/>
      <c r="E41" s="829"/>
      <c r="F41" s="829"/>
      <c r="G41" s="829"/>
      <c r="H41" s="830"/>
      <c r="I41" s="430"/>
      <c r="J41" s="431"/>
      <c r="K41" s="278">
        <f>VLOOKUP(A41,EQUIPOS!A11:D168,4,FALSE)</f>
        <v>190337</v>
      </c>
      <c r="L41" s="344"/>
      <c r="M41" s="345">
        <v>400</v>
      </c>
      <c r="N41" s="281">
        <f t="shared" si="0"/>
        <v>475.84249999999997</v>
      </c>
    </row>
    <row r="42" spans="1:14">
      <c r="B42" s="828"/>
      <c r="C42" s="829"/>
      <c r="D42" s="829"/>
      <c r="E42" s="829"/>
      <c r="F42" s="829"/>
      <c r="G42" s="829"/>
      <c r="H42" s="830"/>
      <c r="I42" s="42"/>
      <c r="J42" s="43"/>
      <c r="K42" s="278"/>
      <c r="L42" s="285"/>
      <c r="M42" s="345"/>
      <c r="N42" s="281"/>
    </row>
    <row r="43" spans="1:14">
      <c r="B43" s="329"/>
      <c r="C43" s="330"/>
      <c r="D43" s="330"/>
      <c r="E43" s="330"/>
      <c r="F43" s="332"/>
      <c r="G43" s="332"/>
      <c r="H43" s="131"/>
      <c r="I43" s="42"/>
      <c r="J43" s="43"/>
      <c r="K43" s="278"/>
      <c r="L43" s="285"/>
      <c r="M43" s="286"/>
      <c r="N43" s="282"/>
    </row>
    <row r="44" spans="1:14">
      <c r="B44" s="835" t="s">
        <v>1036</v>
      </c>
      <c r="C44" s="836"/>
      <c r="D44" s="836"/>
      <c r="E44" s="44"/>
      <c r="F44" s="45"/>
      <c r="G44" s="45"/>
      <c r="H44" s="46"/>
      <c r="I44" s="42"/>
      <c r="J44" s="43"/>
      <c r="K44" s="288"/>
      <c r="L44" s="285"/>
      <c r="M44" s="410">
        <v>0.05</v>
      </c>
      <c r="N44" s="353">
        <f>N81*M44</f>
        <v>96.149218750000003</v>
      </c>
    </row>
    <row r="45" spans="1:14" ht="15.75" thickBot="1">
      <c r="B45" s="828"/>
      <c r="C45" s="829"/>
      <c r="D45" s="829"/>
      <c r="E45" s="829"/>
      <c r="F45" s="829"/>
      <c r="G45" s="829"/>
      <c r="H45" s="830"/>
      <c r="I45" s="837"/>
      <c r="J45" s="838"/>
      <c r="K45" s="47"/>
      <c r="L45" s="839"/>
      <c r="M45" s="840"/>
      <c r="N45" s="111"/>
    </row>
    <row r="46" spans="1:14" ht="15.75" thickBot="1">
      <c r="B46" s="815" t="s">
        <v>1037</v>
      </c>
      <c r="C46" s="816"/>
      <c r="D46" s="816"/>
      <c r="E46" s="816"/>
      <c r="F46" s="816"/>
      <c r="G46" s="816"/>
      <c r="H46" s="816"/>
      <c r="I46" s="816"/>
      <c r="J46" s="816"/>
      <c r="K46" s="816"/>
      <c r="L46" s="816"/>
      <c r="M46" s="817"/>
      <c r="N46" s="403">
        <f>SUM(N36:N44)</f>
        <v>812.06921875</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6" t="s">
        <v>1028</v>
      </c>
      <c r="C50" s="807"/>
      <c r="D50" s="807"/>
      <c r="E50" s="807"/>
      <c r="F50" s="807"/>
      <c r="G50" s="807"/>
      <c r="H50" s="807"/>
      <c r="I50" s="808"/>
      <c r="J50" s="324" t="s">
        <v>1029</v>
      </c>
      <c r="K50" s="91" t="s">
        <v>1030</v>
      </c>
      <c r="L50" s="809" t="s">
        <v>1039</v>
      </c>
      <c r="M50" s="808"/>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21827</v>
      </c>
      <c r="N51" s="281">
        <f>K51*M51</f>
        <v>109.13500000000001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3867</v>
      </c>
      <c r="N52" s="281">
        <f t="shared" ref="N52:N58" si="1">K52*M52</f>
        <v>19.335000000000001</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702728</v>
      </c>
      <c r="N53" s="281">
        <f t="shared" si="1"/>
        <v>3513.64</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9190</v>
      </c>
      <c r="N54" s="281">
        <f t="shared" si="1"/>
        <v>91.9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17300</v>
      </c>
      <c r="N55" s="281">
        <f t="shared" si="1"/>
        <v>173</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38107</v>
      </c>
      <c r="N56" s="281">
        <f t="shared" si="1"/>
        <v>19.0535</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60600</v>
      </c>
      <c r="N57" s="281">
        <f t="shared" si="1"/>
        <v>60.6</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18588</v>
      </c>
      <c r="N58" s="281">
        <f t="shared" si="1"/>
        <v>18.588000000000001</v>
      </c>
    </row>
    <row r="59" spans="1:14" ht="15.75" thickBot="1">
      <c r="B59" s="815" t="s">
        <v>1037</v>
      </c>
      <c r="C59" s="816"/>
      <c r="D59" s="816"/>
      <c r="E59" s="816"/>
      <c r="F59" s="816"/>
      <c r="G59" s="816"/>
      <c r="H59" s="816"/>
      <c r="I59" s="816"/>
      <c r="J59" s="816"/>
      <c r="K59" s="816"/>
      <c r="L59" s="816"/>
      <c r="M59" s="817"/>
      <c r="N59" s="403">
        <f>SUM(N51:N58)</f>
        <v>4005.2514999999999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B64" s="52"/>
      <c r="C64" s="326"/>
      <c r="D64" s="326"/>
      <c r="E64" s="326"/>
      <c r="F64" s="326"/>
      <c r="G64" s="326"/>
      <c r="H64" s="320"/>
      <c r="I64" s="288"/>
      <c r="J64" s="295"/>
      <c r="K64" s="288"/>
      <c r="L64" s="819"/>
      <c r="M64" s="820"/>
      <c r="N64" s="296"/>
    </row>
    <row r="65" spans="1:15">
      <c r="B65" s="52"/>
      <c r="C65" s="53"/>
      <c r="D65" s="53"/>
      <c r="E65" s="53"/>
      <c r="F65" s="53"/>
      <c r="G65" s="53"/>
      <c r="H65" s="320"/>
      <c r="I65" s="288"/>
      <c r="J65" s="295"/>
      <c r="K65" s="288"/>
      <c r="L65" s="819"/>
      <c r="M65" s="820"/>
      <c r="N65" s="296"/>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70" t="s">
        <v>2</v>
      </c>
      <c r="B75" s="55" t="str">
        <f>VLOOKUP(A75,'MANO DE OBRA'!A8:D68,3,FALSE)</f>
        <v>Soldador (2)</v>
      </c>
      <c r="C75" s="53"/>
      <c r="D75" s="53"/>
      <c r="E75" s="53"/>
      <c r="F75" s="53"/>
      <c r="G75" s="53"/>
      <c r="H75" s="53"/>
      <c r="I75" s="301">
        <f>K75/J75*100</f>
        <v>110415.13513513515</v>
      </c>
      <c r="J75" s="302">
        <v>185</v>
      </c>
      <c r="K75" s="303">
        <f>VLOOKUP(A75,'MANO DE OBRA'!A8:D99,4,FALSE)</f>
        <v>204268</v>
      </c>
      <c r="L75" s="56"/>
      <c r="M75" s="443">
        <v>320</v>
      </c>
      <c r="N75" s="404">
        <f>K75/M75</f>
        <v>638.33749999999998</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82811.351351351361</v>
      </c>
      <c r="J77" s="302">
        <v>185</v>
      </c>
      <c r="K77" s="303">
        <f>VLOOKUP(A77,'MANO DE OBRA'!A9:D101,4,FALSE)</f>
        <v>153201</v>
      </c>
      <c r="L77" s="56"/>
      <c r="M77" s="443">
        <v>320</v>
      </c>
      <c r="N77" s="404">
        <f>K77/M77</f>
        <v>478.75312500000001</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3"/>
      <c r="N79" s="404"/>
    </row>
    <row r="80" spans="1:15" ht="15.75" thickBot="1">
      <c r="B80" s="802"/>
      <c r="C80" s="803"/>
      <c r="D80" s="803"/>
      <c r="E80" s="803"/>
      <c r="F80" s="803"/>
      <c r="G80" s="803"/>
      <c r="H80" s="803"/>
      <c r="I80" s="479"/>
      <c r="J80" s="480"/>
      <c r="K80" s="483"/>
      <c r="L80" s="484"/>
      <c r="M80" s="485"/>
      <c r="N80" s="404"/>
    </row>
    <row r="81" spans="1:14" ht="15.75" thickBot="1">
      <c r="B81" s="821" t="s">
        <v>1037</v>
      </c>
      <c r="C81" s="822"/>
      <c r="D81" s="822"/>
      <c r="E81" s="822"/>
      <c r="F81" s="822"/>
      <c r="G81" s="822"/>
      <c r="H81" s="822"/>
      <c r="I81" s="822"/>
      <c r="J81" s="822"/>
      <c r="K81" s="822"/>
      <c r="L81" s="822"/>
      <c r="M81" s="823"/>
      <c r="N81" s="310">
        <f>SUM(N75:N80)</f>
        <v>1922.984375</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N46+N59+N70+N81</f>
        <v>6740.3050937500002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1348.0610187500001</v>
      </c>
      <c r="M88" s="850"/>
      <c r="N88" s="57"/>
    </row>
    <row r="89" spans="1:14">
      <c r="B89" s="95" t="s">
        <v>1057</v>
      </c>
      <c r="C89" s="96"/>
      <c r="D89" s="96"/>
      <c r="E89" s="96"/>
      <c r="F89" s="96"/>
      <c r="G89" s="96"/>
      <c r="H89" s="96"/>
      <c r="I89" s="93"/>
      <c r="J89" s="94"/>
      <c r="K89" s="313">
        <v>0.05</v>
      </c>
      <c r="L89" s="849">
        <f>N83*K89</f>
        <v>337.01525468750003</v>
      </c>
      <c r="M89" s="850"/>
      <c r="N89" s="57"/>
    </row>
    <row r="90" spans="1:14" ht="15.75" thickBot="1">
      <c r="B90" s="97" t="s">
        <v>1058</v>
      </c>
      <c r="C90" s="98"/>
      <c r="D90" s="98"/>
      <c r="E90" s="98"/>
      <c r="F90" s="98"/>
      <c r="G90" s="98"/>
      <c r="H90" s="98"/>
      <c r="I90" s="99"/>
      <c r="J90" s="100"/>
      <c r="K90" s="314">
        <v>0.05</v>
      </c>
      <c r="L90" s="851">
        <f>N83*K90</f>
        <v>337.01525468750003</v>
      </c>
      <c r="M90" s="852"/>
      <c r="N90" s="57"/>
    </row>
    <row r="91" spans="1:14" ht="15.75" thickBot="1">
      <c r="B91" s="815" t="s">
        <v>1037</v>
      </c>
      <c r="C91" s="816"/>
      <c r="D91" s="816"/>
      <c r="E91" s="816"/>
      <c r="F91" s="816"/>
      <c r="G91" s="816"/>
      <c r="H91" s="816"/>
      <c r="I91" s="816"/>
      <c r="J91" s="816"/>
      <c r="K91" s="816"/>
      <c r="L91" s="816"/>
      <c r="M91" s="817"/>
      <c r="N91" s="58">
        <f>L88+L89+L90</f>
        <v>2022.0915281250004</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8762.3966218750011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42.75" customHeight="1" thickBot="1">
      <c r="A31" t="s">
        <v>1929</v>
      </c>
      <c r="B31" s="86" t="s">
        <v>1212</v>
      </c>
      <c r="C31" s="955" t="s">
        <v>2238</v>
      </c>
      <c r="D31" s="956"/>
      <c r="E31" s="956"/>
      <c r="F31" s="956"/>
      <c r="G31" s="956"/>
      <c r="H31" s="956"/>
      <c r="I31" s="956"/>
      <c r="J31" s="956"/>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188</v>
      </c>
      <c r="B36" s="828" t="str">
        <f>VLOOKUP(A36,EQUIPOS!A6:D154,3,FALSE)</f>
        <v>Diferencial</v>
      </c>
      <c r="C36" s="829"/>
      <c r="D36" s="829"/>
      <c r="E36" s="829"/>
      <c r="F36" s="829"/>
      <c r="G36" s="829"/>
      <c r="H36" s="830"/>
      <c r="I36" s="276"/>
      <c r="J36" s="277"/>
      <c r="K36" s="278">
        <f>VLOOKUP(A36,EQUIPOS!A6:D163,4,FALSE)</f>
        <v>2200</v>
      </c>
      <c r="L36" s="279"/>
      <c r="M36" s="345">
        <v>4</v>
      </c>
      <c r="N36" s="281">
        <f>K36/M36</f>
        <v>550</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957.50625000000002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1507.5062499999999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390254</v>
      </c>
      <c r="N48" s="281">
        <f>K48*M48</f>
        <v>3902.54</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165502</v>
      </c>
      <c r="N49" s="281">
        <f>K49*M49</f>
        <v>165502</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375937</v>
      </c>
      <c r="N50" s="281">
        <f>K50*M50</f>
        <v>137217.005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306621.54500000004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19">
        <f>VLOOKUP(A58,TRANSPORTE!A1:D117,4,FALSE)</f>
        <v>2</v>
      </c>
      <c r="M58" s="820"/>
      <c r="N58" s="296">
        <f>K58*L58</f>
        <v>0.56000000000000005</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f>
        <v>0.56000000000000005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32</v>
      </c>
      <c r="N69" s="404">
        <f>K69/M69</f>
        <v>6383.375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9575.0625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317704.67375000002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63540.934750000008</v>
      </c>
      <c r="M82" s="850"/>
      <c r="N82" s="57"/>
    </row>
    <row r="83" spans="1:14">
      <c r="B83" s="95" t="s">
        <v>1057</v>
      </c>
      <c r="C83" s="96"/>
      <c r="D83" s="96"/>
      <c r="E83" s="96"/>
      <c r="F83" s="96"/>
      <c r="G83" s="96"/>
      <c r="H83" s="96"/>
      <c r="I83" s="93"/>
      <c r="J83" s="94"/>
      <c r="K83" s="313">
        <v>0.05</v>
      </c>
      <c r="L83" s="849">
        <f>N77*K83</f>
        <v>15885.233687500002</v>
      </c>
      <c r="M83" s="850"/>
      <c r="N83" s="57"/>
    </row>
    <row r="84" spans="1:14" ht="15.75" thickBot="1">
      <c r="B84" s="97" t="s">
        <v>1058</v>
      </c>
      <c r="C84" s="98"/>
      <c r="D84" s="98"/>
      <c r="E84" s="98"/>
      <c r="F84" s="98"/>
      <c r="G84" s="98"/>
      <c r="H84" s="98"/>
      <c r="I84" s="99"/>
      <c r="J84" s="100"/>
      <c r="K84" s="314">
        <v>0.05</v>
      </c>
      <c r="L84" s="851">
        <f>N77*K84</f>
        <v>15885.233687500002</v>
      </c>
      <c r="M84" s="852"/>
      <c r="N84" s="57"/>
    </row>
    <row r="85" spans="1:14" ht="15.75" thickBot="1">
      <c r="B85" s="815" t="s">
        <v>1037</v>
      </c>
      <c r="C85" s="816"/>
      <c r="D85" s="816"/>
      <c r="E85" s="816"/>
      <c r="F85" s="816"/>
      <c r="G85" s="816"/>
      <c r="H85" s="816"/>
      <c r="I85" s="816"/>
      <c r="J85" s="816"/>
      <c r="K85" s="816"/>
      <c r="L85" s="816"/>
      <c r="M85" s="817"/>
      <c r="N85" s="58">
        <f>L82+L83+L84</f>
        <v>95311.402125000008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413016.07587500004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45" customHeight="1" thickBot="1">
      <c r="A31" t="s">
        <v>1929</v>
      </c>
      <c r="B31" s="86" t="s">
        <v>1213</v>
      </c>
      <c r="C31" s="976" t="s">
        <v>2239</v>
      </c>
      <c r="D31" s="977"/>
      <c r="E31" s="977"/>
      <c r="F31" s="977"/>
      <c r="G31" s="977"/>
      <c r="H31" s="977"/>
      <c r="I31" s="977"/>
      <c r="J31" s="977"/>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188</v>
      </c>
      <c r="B36" s="828" t="str">
        <f>VLOOKUP(A36,EQUIPOS!A6:D154,3,FALSE)</f>
        <v>Diferencial</v>
      </c>
      <c r="C36" s="829"/>
      <c r="D36" s="829"/>
      <c r="E36" s="829"/>
      <c r="F36" s="829"/>
      <c r="G36" s="829"/>
      <c r="H36" s="830"/>
      <c r="I36" s="276"/>
      <c r="J36" s="277"/>
      <c r="K36" s="278">
        <f>VLOOKUP(A36,EQUIPOS!A6:D163,4,FALSE)</f>
        <v>2200</v>
      </c>
      <c r="L36" s="279"/>
      <c r="M36" s="450">
        <v>4</v>
      </c>
      <c r="N36" s="281">
        <f>K36/M36</f>
        <v>550</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957.50625000000002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1507.5062499999999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390254</v>
      </c>
      <c r="N48" s="281">
        <f>K48*M48</f>
        <v>7805.08</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165502</v>
      </c>
      <c r="N49" s="281">
        <f>K49*M49</f>
        <v>165502</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375937</v>
      </c>
      <c r="N50" s="281">
        <f>K50*M50</f>
        <v>172931.02000000002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346238.1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19">
        <f>VLOOKUP(A58,TRANSPORTE!A1:D117,4,FALSE)</f>
        <v>2</v>
      </c>
      <c r="M58" s="820"/>
      <c r="N58" s="296">
        <f>K58*L58</f>
        <v>0.56000000000000005</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f>
        <v>0.56000000000000005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32</v>
      </c>
      <c r="N69" s="404">
        <f>K69/M69</f>
        <v>6383.375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9575.0625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357321.22874999995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71464.245749999987</v>
      </c>
      <c r="M82" s="850"/>
      <c r="N82" s="57"/>
    </row>
    <row r="83" spans="1:14">
      <c r="B83" s="95" t="s">
        <v>1057</v>
      </c>
      <c r="C83" s="96"/>
      <c r="D83" s="96"/>
      <c r="E83" s="96"/>
      <c r="F83" s="96"/>
      <c r="G83" s="96"/>
      <c r="H83" s="96"/>
      <c r="I83" s="93"/>
      <c r="J83" s="94"/>
      <c r="K83" s="313">
        <v>0.05</v>
      </c>
      <c r="L83" s="849">
        <f>N77*K83</f>
        <v>17866.061437499997</v>
      </c>
      <c r="M83" s="850"/>
      <c r="N83" s="57"/>
    </row>
    <row r="84" spans="1:14" ht="15.75" thickBot="1">
      <c r="B84" s="97" t="s">
        <v>1058</v>
      </c>
      <c r="C84" s="98"/>
      <c r="D84" s="98"/>
      <c r="E84" s="98"/>
      <c r="F84" s="98"/>
      <c r="G84" s="98"/>
      <c r="H84" s="98"/>
      <c r="I84" s="99"/>
      <c r="J84" s="100"/>
      <c r="K84" s="314">
        <v>0.05</v>
      </c>
      <c r="L84" s="851">
        <f>N77*K84</f>
        <v>17866.061437499997</v>
      </c>
      <c r="M84" s="852"/>
      <c r="N84" s="57"/>
    </row>
    <row r="85" spans="1:14" ht="15.75" thickBot="1">
      <c r="B85" s="815" t="s">
        <v>1037</v>
      </c>
      <c r="C85" s="816"/>
      <c r="D85" s="816"/>
      <c r="E85" s="816"/>
      <c r="F85" s="816"/>
      <c r="G85" s="816"/>
      <c r="H85" s="816"/>
      <c r="I85" s="816"/>
      <c r="J85" s="816"/>
      <c r="K85" s="816"/>
      <c r="L85" s="816"/>
      <c r="M85" s="817"/>
      <c r="N85" s="58">
        <f>L82+L83+L84</f>
        <v>107196.36862499999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464517.59737499995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310</v>
      </c>
      <c r="B36" s="828" t="str">
        <f>VLOOKUP(A36,EQUIPOS!A6:D154,3,FALSE)</f>
        <v>Retroexcavadora A25C</v>
      </c>
      <c r="C36" s="829"/>
      <c r="D36" s="829"/>
      <c r="E36" s="829"/>
      <c r="F36" s="829"/>
      <c r="G36" s="829"/>
      <c r="H36" s="830"/>
      <c r="I36" s="276"/>
      <c r="J36" s="277"/>
      <c r="K36" s="278">
        <f>VLOOKUP(A36,EQUIPOS!A6:D163,4,FALSE)</f>
        <v>118625</v>
      </c>
      <c r="L36" s="279"/>
      <c r="M36" s="345">
        <v>3</v>
      </c>
      <c r="N36" s="281">
        <f>K36/M36</f>
        <v>39541.666666666664</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1276.6750000000002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40818.341666666667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390254</v>
      </c>
      <c r="N48" s="281">
        <f>K48*M48</f>
        <v>7805.08</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36586</v>
      </c>
      <c r="N49" s="281">
        <f>K49*M49</f>
        <v>16829.560000000001</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321300</v>
      </c>
      <c r="N50" s="281">
        <f>K50*M50</f>
        <v>321300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345934.64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19">
        <f>VLOOKUP(A58,TRANSPORTE!A1:D117,4,FALSE)</f>
        <v>2</v>
      </c>
      <c r="M58" s="820"/>
      <c r="N58" s="296">
        <f>K58*L58</f>
        <v>0.56000000000000005</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19">
        <f>VLOOKUP(A59,TRANSPORTE!A1:D117,4,FALSE)</f>
        <v>988</v>
      </c>
      <c r="M59" s="820"/>
      <c r="N59" s="296">
        <f>K59*L59</f>
        <v>454.48</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455.04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24</v>
      </c>
      <c r="N69" s="404">
        <f>K69/M69</f>
        <v>8511.1666666666661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24</v>
      </c>
      <c r="N70" s="404">
        <f>K70/M70</f>
        <v>4255.583333333333</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12766.75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399974.77166666667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79994.954333333342</v>
      </c>
      <c r="M82" s="850"/>
      <c r="N82" s="57"/>
    </row>
    <row r="83" spans="1:14">
      <c r="B83" s="95" t="s">
        <v>1057</v>
      </c>
      <c r="C83" s="96"/>
      <c r="D83" s="96"/>
      <c r="E83" s="96"/>
      <c r="F83" s="96"/>
      <c r="G83" s="96"/>
      <c r="H83" s="96"/>
      <c r="I83" s="93"/>
      <c r="J83" s="94"/>
      <c r="K83" s="313">
        <v>0.05</v>
      </c>
      <c r="L83" s="849">
        <f>N77*K83</f>
        <v>19998.738583333336</v>
      </c>
      <c r="M83" s="850"/>
      <c r="N83" s="57"/>
    </row>
    <row r="84" spans="1:14" ht="15.75" thickBot="1">
      <c r="B84" s="97" t="s">
        <v>1058</v>
      </c>
      <c r="C84" s="98"/>
      <c r="D84" s="98"/>
      <c r="E84" s="98"/>
      <c r="F84" s="98"/>
      <c r="G84" s="98"/>
      <c r="H84" s="98"/>
      <c r="I84" s="99"/>
      <c r="J84" s="100"/>
      <c r="K84" s="314">
        <v>0.05</v>
      </c>
      <c r="L84" s="851">
        <f>N77*K84</f>
        <v>19998.738583333336</v>
      </c>
      <c r="M84" s="852"/>
      <c r="N84" s="57"/>
    </row>
    <row r="85" spans="1:14" ht="15.75" thickBot="1">
      <c r="B85" s="815" t="s">
        <v>1037</v>
      </c>
      <c r="C85" s="816"/>
      <c r="D85" s="816"/>
      <c r="E85" s="816"/>
      <c r="F85" s="816"/>
      <c r="G85" s="816"/>
      <c r="H85" s="816"/>
      <c r="I85" s="816"/>
      <c r="J85" s="816"/>
      <c r="K85" s="816"/>
      <c r="L85" s="816"/>
      <c r="M85" s="817"/>
      <c r="N85" s="58">
        <f>L82+L83+L84</f>
        <v>119992.43150000002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519967.20316666667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5492</v>
      </c>
      <c r="L36" s="279"/>
      <c r="M36" s="345">
        <v>0.5</v>
      </c>
      <c r="N36" s="281">
        <f>K36/M36</f>
        <v>10984</v>
      </c>
    </row>
    <row r="37" spans="1:14">
      <c r="A37" s="119" t="s">
        <v>320</v>
      </c>
      <c r="B37" s="828" t="str">
        <f>VLOOKUP(A37,EQUIPOS!A7:D154,3,FALSE)</f>
        <v>Retroexcavadora sobre llantas, motor 62HP, Profundidad de excavación de 5.41 metros.</v>
      </c>
      <c r="C37" s="829"/>
      <c r="D37" s="829"/>
      <c r="E37" s="829"/>
      <c r="F37" s="829"/>
      <c r="G37" s="829"/>
      <c r="H37" s="830"/>
      <c r="I37" s="430"/>
      <c r="J37" s="431"/>
      <c r="K37" s="278">
        <f>VLOOKUP(A37,EQUIPOS!A7:D164,4,FALSE)</f>
        <v>117273</v>
      </c>
      <c r="L37" s="344"/>
      <c r="M37" s="345">
        <v>1.5</v>
      </c>
      <c r="N37" s="281">
        <f>K37/M37</f>
        <v>78182</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2553.3500000000004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91719.35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36586</v>
      </c>
      <c r="N48" s="281">
        <f>K48*M48</f>
        <v>21219.879999999997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178791</v>
      </c>
      <c r="N49" s="281">
        <f>K49*M49</f>
        <v>178791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200010.88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19">
        <f>VLOOKUP(A58,TRANSPORTE!A1:D117,4,FALSE)</f>
        <v>714</v>
      </c>
      <c r="M58" s="820"/>
      <c r="N58" s="296">
        <f>K58*L58</f>
        <v>714</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19">
        <f>VLOOKUP(A59,TRANSPORTE!A1:D117,4,FALSE)</f>
        <v>988</v>
      </c>
      <c r="M59" s="820"/>
      <c r="N59" s="296">
        <f>K59*L59</f>
        <v>573.04</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f>
        <v>1287.04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12</v>
      </c>
      <c r="N69" s="404">
        <f>K69/M69</f>
        <v>17022.333333333332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25533.5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318550.76999999996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63710.153999999995</v>
      </c>
      <c r="M82" s="850"/>
      <c r="N82" s="57"/>
    </row>
    <row r="83" spans="1:14">
      <c r="B83" s="95" t="s">
        <v>1057</v>
      </c>
      <c r="C83" s="96"/>
      <c r="D83" s="96"/>
      <c r="E83" s="96"/>
      <c r="F83" s="96"/>
      <c r="G83" s="96"/>
      <c r="H83" s="96"/>
      <c r="I83" s="93"/>
      <c r="J83" s="94"/>
      <c r="K83" s="313">
        <v>0.05</v>
      </c>
      <c r="L83" s="849">
        <f>N77*K83</f>
        <v>15927.538499999999</v>
      </c>
      <c r="M83" s="850"/>
      <c r="N83" s="57"/>
    </row>
    <row r="84" spans="1:14" ht="15.75" thickBot="1">
      <c r="B84" s="97" t="s">
        <v>1058</v>
      </c>
      <c r="C84" s="98"/>
      <c r="D84" s="98"/>
      <c r="E84" s="98"/>
      <c r="F84" s="98"/>
      <c r="G84" s="98"/>
      <c r="H84" s="98"/>
      <c r="I84" s="99"/>
      <c r="J84" s="100"/>
      <c r="K84" s="314">
        <v>0.05</v>
      </c>
      <c r="L84" s="851">
        <f>N77*K84</f>
        <v>15927.538499999999</v>
      </c>
      <c r="M84" s="852"/>
      <c r="N84" s="57"/>
    </row>
    <row r="85" spans="1:14" ht="15.75" thickBot="1">
      <c r="B85" s="815" t="s">
        <v>1037</v>
      </c>
      <c r="C85" s="816"/>
      <c r="D85" s="816"/>
      <c r="E85" s="816"/>
      <c r="F85" s="816"/>
      <c r="G85" s="816"/>
      <c r="H85" s="816"/>
      <c r="I85" s="816"/>
      <c r="J85" s="816"/>
      <c r="K85" s="816"/>
      <c r="L85" s="816"/>
      <c r="M85" s="817"/>
      <c r="N85" s="58">
        <f>L82+L83+L84</f>
        <v>95565.230999999985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414116.00099999993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5492</v>
      </c>
      <c r="L36" s="279"/>
      <c r="M36" s="345">
        <v>0.5</v>
      </c>
      <c r="N36" s="281">
        <f>K36/M36</f>
        <v>10984</v>
      </c>
    </row>
    <row r="37" spans="1:14">
      <c r="A37" s="119" t="s">
        <v>303</v>
      </c>
      <c r="B37" s="828" t="str">
        <f>VLOOKUP(A37,EQUIPOS!A7:D154,3,FALSE)</f>
        <v>Retrocargador, pala de 1,1 m3 de capacidad, profundidad de excavación de 4.400 mm y una altura de 5.680 mm</v>
      </c>
      <c r="C37" s="829"/>
      <c r="D37" s="829"/>
      <c r="E37" s="829"/>
      <c r="F37" s="829"/>
      <c r="G37" s="829"/>
      <c r="H37" s="830"/>
      <c r="I37" s="430"/>
      <c r="J37" s="431"/>
      <c r="K37" s="278">
        <f>VLOOKUP(A37,EQUIPOS!A7:D164,4,FALSE)</f>
        <v>118985</v>
      </c>
      <c r="L37" s="344"/>
      <c r="M37" s="345">
        <v>1.5</v>
      </c>
      <c r="N37" s="281">
        <f>K37/M37</f>
        <v>79323.333333333328</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2553.3500000000004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92860.683333333334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36586</v>
      </c>
      <c r="N48" s="281">
        <f>K48*M48</f>
        <v>21219.879999999997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178791</v>
      </c>
      <c r="N49" s="281">
        <f>K49*M49</f>
        <v>178791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200010.88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19">
        <f>VLOOKUP(A58,TRANSPORTE!A1:D117,4,FALSE)</f>
        <v>714</v>
      </c>
      <c r="M58" s="820"/>
      <c r="N58" s="296">
        <f>K58*L58</f>
        <v>714</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19">
        <f>VLOOKUP(A59,TRANSPORTE!A1:D117,4,FALSE)</f>
        <v>988</v>
      </c>
      <c r="M59" s="820"/>
      <c r="N59" s="296">
        <f>K59*L59</f>
        <v>573.04</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1287.04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12</v>
      </c>
      <c r="N69" s="404">
        <f>K69/M69</f>
        <v>17022.333333333332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25533.5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319692.10333333333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63938.420666666672</v>
      </c>
      <c r="M82" s="850"/>
      <c r="N82" s="57"/>
    </row>
    <row r="83" spans="1:14">
      <c r="B83" s="95" t="s">
        <v>1057</v>
      </c>
      <c r="C83" s="96"/>
      <c r="D83" s="96"/>
      <c r="E83" s="96"/>
      <c r="F83" s="96"/>
      <c r="G83" s="96"/>
      <c r="H83" s="96"/>
      <c r="I83" s="93"/>
      <c r="J83" s="94"/>
      <c r="K83" s="313">
        <v>0.05</v>
      </c>
      <c r="L83" s="849">
        <f>N77*K83</f>
        <v>15984.605166666668</v>
      </c>
      <c r="M83" s="850"/>
      <c r="N83" s="57"/>
    </row>
    <row r="84" spans="1:14" ht="15.75" thickBot="1">
      <c r="B84" s="97" t="s">
        <v>1058</v>
      </c>
      <c r="C84" s="98"/>
      <c r="D84" s="98"/>
      <c r="E84" s="98"/>
      <c r="F84" s="98"/>
      <c r="G84" s="98"/>
      <c r="H84" s="98"/>
      <c r="I84" s="99"/>
      <c r="J84" s="100"/>
      <c r="K84" s="314">
        <v>0.05</v>
      </c>
      <c r="L84" s="851">
        <f>N77*K84</f>
        <v>15984.605166666668</v>
      </c>
      <c r="M84" s="852"/>
      <c r="N84" s="57"/>
    </row>
    <row r="85" spans="1:14" ht="15.75" thickBot="1">
      <c r="B85" s="815" t="s">
        <v>1037</v>
      </c>
      <c r="C85" s="816"/>
      <c r="D85" s="816"/>
      <c r="E85" s="816"/>
      <c r="F85" s="816"/>
      <c r="G85" s="816"/>
      <c r="H85" s="816"/>
      <c r="I85" s="816"/>
      <c r="J85" s="816"/>
      <c r="K85" s="816"/>
      <c r="L85" s="816"/>
      <c r="M85" s="817"/>
      <c r="N85" s="58">
        <f>L82+L83+L84</f>
        <v>95907.631000000023</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415599.73433333333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127.6675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127.6675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10675</v>
      </c>
      <c r="N48" s="281">
        <f>K48*M48</f>
        <v>10675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10675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9</v>
      </c>
      <c r="B69" s="55" t="str">
        <f>VLOOKUP(A69,'MANO DE OBRA'!A8:D68,3,FALSE)</f>
        <v>Obrero (3)</v>
      </c>
      <c r="C69" s="53"/>
      <c r="D69" s="53"/>
      <c r="E69" s="53"/>
      <c r="F69" s="53"/>
      <c r="G69" s="53"/>
      <c r="H69" s="53"/>
      <c r="I69" s="301">
        <f>K69/J69*100</f>
        <v>82811.351351351361</v>
      </c>
      <c r="J69" s="302">
        <v>185</v>
      </c>
      <c r="K69" s="303">
        <f>VLOOKUP(A69,'MANO DE OBRA'!A8:D99,4,FALSE)</f>
        <v>153201</v>
      </c>
      <c r="L69" s="56"/>
      <c r="M69" s="443">
        <v>100</v>
      </c>
      <c r="N69" s="404">
        <f>K69/M69</f>
        <v>1532.01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2553.35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13356.0175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2671.2035000000001</v>
      </c>
      <c r="M82" s="850"/>
      <c r="N82" s="57"/>
    </row>
    <row r="83" spans="1:14">
      <c r="B83" s="95" t="s">
        <v>1057</v>
      </c>
      <c r="C83" s="96"/>
      <c r="D83" s="96"/>
      <c r="E83" s="96"/>
      <c r="F83" s="96"/>
      <c r="G83" s="96"/>
      <c r="H83" s="96"/>
      <c r="I83" s="93"/>
      <c r="J83" s="94"/>
      <c r="K83" s="313">
        <v>0.05</v>
      </c>
      <c r="L83" s="849">
        <f>N77*K83</f>
        <v>667.80087500000002</v>
      </c>
      <c r="M83" s="850"/>
      <c r="N83" s="57"/>
    </row>
    <row r="84" spans="1:14" ht="15.75" thickBot="1">
      <c r="B84" s="97" t="s">
        <v>1058</v>
      </c>
      <c r="C84" s="98"/>
      <c r="D84" s="98"/>
      <c r="E84" s="98"/>
      <c r="F84" s="98"/>
      <c r="G84" s="98"/>
      <c r="H84" s="98"/>
      <c r="I84" s="99"/>
      <c r="J84" s="100"/>
      <c r="K84" s="314">
        <v>0.05</v>
      </c>
      <c r="L84" s="851">
        <f>N77*K84</f>
        <v>667.80087500000002</v>
      </c>
      <c r="M84" s="852"/>
      <c r="N84" s="57"/>
    </row>
    <row r="85" spans="1:14" ht="15.75" thickBot="1">
      <c r="B85" s="815" t="s">
        <v>1037</v>
      </c>
      <c r="C85" s="816"/>
      <c r="D85" s="816"/>
      <c r="E85" s="816"/>
      <c r="F85" s="816"/>
      <c r="G85" s="816"/>
      <c r="H85" s="816"/>
      <c r="I85" s="816"/>
      <c r="J85" s="816"/>
      <c r="K85" s="816"/>
      <c r="L85" s="816"/>
      <c r="M85" s="817"/>
      <c r="N85" s="58">
        <f>L82+L83+L84</f>
        <v>4006.8052499999999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17362.822749999999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30" customHeight="1" thickBot="1">
      <c r="A31" t="s">
        <v>1929</v>
      </c>
      <c r="B31" s="86" t="s">
        <v>1216</v>
      </c>
      <c r="C31" s="978" t="s">
        <v>2243</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1915.0125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1915.0125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6737</v>
      </c>
      <c r="N49" s="281">
        <f>K49*M49</f>
        <v>7747.5499999999993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390254</v>
      </c>
      <c r="N50" s="281">
        <f>K50*M50</f>
        <v>46830.479999999996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3258</v>
      </c>
      <c r="N51" s="281">
        <f>K51*M51</f>
        <v>6516</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106445</v>
      </c>
      <c r="N52" s="281">
        <f>K52*M52</f>
        <v>53222.5</v>
      </c>
    </row>
    <row r="53" spans="1:14" ht="15.75" thickBot="1">
      <c r="B53" s="815" t="s">
        <v>1037</v>
      </c>
      <c r="C53" s="816"/>
      <c r="D53" s="816"/>
      <c r="E53" s="816"/>
      <c r="F53" s="816"/>
      <c r="G53" s="816"/>
      <c r="H53" s="816"/>
      <c r="I53" s="816"/>
      <c r="J53" s="816"/>
      <c r="K53" s="816"/>
      <c r="L53" s="816"/>
      <c r="M53" s="817"/>
      <c r="N53" s="403">
        <f>SUM(N48:N52)</f>
        <v>183899.23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921</v>
      </c>
      <c r="M58" s="820"/>
      <c r="N58" s="296">
        <f>K58*L58</f>
        <v>1013.1000000000001</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1013.1000000000001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8</v>
      </c>
      <c r="N69" s="404">
        <f>K69/M69</f>
        <v>25533.5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38300.25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225127.59250000003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45025.518500000006</v>
      </c>
      <c r="M82" s="850"/>
      <c r="N82" s="57"/>
    </row>
    <row r="83" spans="1:14">
      <c r="B83" s="95" t="s">
        <v>1057</v>
      </c>
      <c r="C83" s="96"/>
      <c r="D83" s="96"/>
      <c r="E83" s="96"/>
      <c r="F83" s="96"/>
      <c r="G83" s="96"/>
      <c r="H83" s="96"/>
      <c r="I83" s="93"/>
      <c r="J83" s="94"/>
      <c r="K83" s="313">
        <v>0.05</v>
      </c>
      <c r="L83" s="849">
        <f>N77*K83</f>
        <v>11256.379625000001</v>
      </c>
      <c r="M83" s="850"/>
      <c r="N83" s="57"/>
    </row>
    <row r="84" spans="1:14" ht="15.75" thickBot="1">
      <c r="B84" s="97" t="s">
        <v>1058</v>
      </c>
      <c r="C84" s="98"/>
      <c r="D84" s="98"/>
      <c r="E84" s="98"/>
      <c r="F84" s="98"/>
      <c r="G84" s="98"/>
      <c r="H84" s="98"/>
      <c r="I84" s="99"/>
      <c r="J84" s="100"/>
      <c r="K84" s="314">
        <v>0.05</v>
      </c>
      <c r="L84" s="851">
        <f>N77*K84</f>
        <v>11256.379625000001</v>
      </c>
      <c r="M84" s="852"/>
      <c r="N84" s="57"/>
    </row>
    <row r="85" spans="1:14" ht="15.75" thickBot="1">
      <c r="B85" s="815" t="s">
        <v>1037</v>
      </c>
      <c r="C85" s="816"/>
      <c r="D85" s="816"/>
      <c r="E85" s="816"/>
      <c r="F85" s="816"/>
      <c r="G85" s="816"/>
      <c r="H85" s="816"/>
      <c r="I85" s="816"/>
      <c r="J85" s="816"/>
      <c r="K85" s="816"/>
      <c r="L85" s="816"/>
      <c r="M85" s="817"/>
      <c r="N85" s="58">
        <f>L82+L83+L84</f>
        <v>67538.277750000008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292665.87025000004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27" customHeight="1" thickBot="1">
      <c r="A31" t="s">
        <v>1929</v>
      </c>
      <c r="B31" s="86" t="s">
        <v>1217</v>
      </c>
      <c r="C31" s="978" t="s">
        <v>2244</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1915.0125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1915.0125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6737</v>
      </c>
      <c r="N49" s="281">
        <f>K49*M49</f>
        <v>7747.5499999999993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390254</v>
      </c>
      <c r="N50" s="281">
        <f>K50*M50</f>
        <v>46830.479999999996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3258</v>
      </c>
      <c r="N51" s="281">
        <f>K51*M51</f>
        <v>6516</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75195</v>
      </c>
      <c r="N52" s="281">
        <f>K52*M52</f>
        <v>37597.5</v>
      </c>
    </row>
    <row r="53" spans="1:14" ht="15.75" thickBot="1">
      <c r="B53" s="815" t="s">
        <v>1037</v>
      </c>
      <c r="C53" s="816"/>
      <c r="D53" s="816"/>
      <c r="E53" s="816"/>
      <c r="F53" s="816"/>
      <c r="G53" s="816"/>
      <c r="H53" s="816"/>
      <c r="I53" s="816"/>
      <c r="J53" s="816"/>
      <c r="K53" s="816"/>
      <c r="L53" s="816"/>
      <c r="M53" s="817"/>
      <c r="N53" s="403">
        <f>SUM(N48:N52)</f>
        <v>168274.23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921</v>
      </c>
      <c r="M58" s="820"/>
      <c r="N58" s="296">
        <f>K58*L58</f>
        <v>1013.1000000000001</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1013.1000000000001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8</v>
      </c>
      <c r="N69" s="404">
        <f>K69/M69</f>
        <v>25533.5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38300.25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209502.59250000003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41900.518500000006</v>
      </c>
      <c r="M82" s="850"/>
      <c r="N82" s="57"/>
    </row>
    <row r="83" spans="1:14">
      <c r="B83" s="95" t="s">
        <v>1057</v>
      </c>
      <c r="C83" s="96"/>
      <c r="D83" s="96"/>
      <c r="E83" s="96"/>
      <c r="F83" s="96"/>
      <c r="G83" s="96"/>
      <c r="H83" s="96"/>
      <c r="I83" s="93"/>
      <c r="J83" s="94"/>
      <c r="K83" s="313">
        <v>0.05</v>
      </c>
      <c r="L83" s="849">
        <f>N77*K83</f>
        <v>10475.129625000001</v>
      </c>
      <c r="M83" s="850"/>
      <c r="N83" s="57"/>
    </row>
    <row r="84" spans="1:14" ht="15.75" thickBot="1">
      <c r="B84" s="97" t="s">
        <v>1058</v>
      </c>
      <c r="C84" s="98"/>
      <c r="D84" s="98"/>
      <c r="E84" s="98"/>
      <c r="F84" s="98"/>
      <c r="G84" s="98"/>
      <c r="H84" s="98"/>
      <c r="I84" s="99"/>
      <c r="J84" s="100"/>
      <c r="K84" s="314">
        <v>0.05</v>
      </c>
      <c r="L84" s="851">
        <f>N77*K84</f>
        <v>10475.129625000001</v>
      </c>
      <c r="M84" s="852"/>
      <c r="N84" s="57"/>
    </row>
    <row r="85" spans="1:14" ht="15.75" thickBot="1">
      <c r="B85" s="815" t="s">
        <v>1037</v>
      </c>
      <c r="C85" s="816"/>
      <c r="D85" s="816"/>
      <c r="E85" s="816"/>
      <c r="F85" s="816"/>
      <c r="G85" s="816"/>
      <c r="H85" s="816"/>
      <c r="I85" s="816"/>
      <c r="J85" s="816"/>
      <c r="K85" s="816"/>
      <c r="L85" s="816"/>
      <c r="M85" s="817"/>
      <c r="N85" s="58">
        <f>L82+L83+L84</f>
        <v>62850.777750000008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272353.37025000004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27" customHeight="1" thickBot="1">
      <c r="A31" t="s">
        <v>1929</v>
      </c>
      <c r="B31" s="86" t="s">
        <v>1764</v>
      </c>
      <c r="C31" s="978" t="s">
        <v>2245</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1915.0125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1915.0125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6737</v>
      </c>
      <c r="N49" s="281">
        <f>K49*M49</f>
        <v>7747.5499999999993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390254</v>
      </c>
      <c r="N50" s="281">
        <f>K50*M50</f>
        <v>46830.479999999996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3258</v>
      </c>
      <c r="N51" s="281">
        <f>K51*M51</f>
        <v>6516</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100006</v>
      </c>
      <c r="N52" s="281">
        <f>K52*M52</f>
        <v>50003</v>
      </c>
    </row>
    <row r="53" spans="1:14" ht="15.75" thickBot="1">
      <c r="B53" s="815" t="s">
        <v>1037</v>
      </c>
      <c r="C53" s="816"/>
      <c r="D53" s="816"/>
      <c r="E53" s="816"/>
      <c r="F53" s="816"/>
      <c r="G53" s="816"/>
      <c r="H53" s="816"/>
      <c r="I53" s="816"/>
      <c r="J53" s="816"/>
      <c r="K53" s="816"/>
      <c r="L53" s="816"/>
      <c r="M53" s="817"/>
      <c r="N53" s="403">
        <f>SUM(N48:N52)</f>
        <v>180679.73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921</v>
      </c>
      <c r="M58" s="820"/>
      <c r="N58" s="296">
        <f>K58*L58</f>
        <v>1013.1000000000001</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1013.1000000000001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8</v>
      </c>
      <c r="N69" s="404">
        <f>K69/M69</f>
        <v>25533.5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38300.25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221908.09250000003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44381.618500000011</v>
      </c>
      <c r="M82" s="850"/>
      <c r="N82" s="57"/>
    </row>
    <row r="83" spans="1:14">
      <c r="B83" s="95" t="s">
        <v>1057</v>
      </c>
      <c r="C83" s="96"/>
      <c r="D83" s="96"/>
      <c r="E83" s="96"/>
      <c r="F83" s="96"/>
      <c r="G83" s="96"/>
      <c r="H83" s="96"/>
      <c r="I83" s="93"/>
      <c r="J83" s="94"/>
      <c r="K83" s="313">
        <v>0.05</v>
      </c>
      <c r="L83" s="849">
        <f>N77*K83</f>
        <v>11095.404625000003</v>
      </c>
      <c r="M83" s="850"/>
      <c r="N83" s="57"/>
    </row>
    <row r="84" spans="1:14" ht="15.75" thickBot="1">
      <c r="B84" s="97" t="s">
        <v>1058</v>
      </c>
      <c r="C84" s="98"/>
      <c r="D84" s="98"/>
      <c r="E84" s="98"/>
      <c r="F84" s="98"/>
      <c r="G84" s="98"/>
      <c r="H84" s="98"/>
      <c r="I84" s="99"/>
      <c r="J84" s="100"/>
      <c r="K84" s="314">
        <v>0.05</v>
      </c>
      <c r="L84" s="851">
        <f>N77*K84</f>
        <v>11095.404625000003</v>
      </c>
      <c r="M84" s="852"/>
      <c r="N84" s="57"/>
    </row>
    <row r="85" spans="1:14" ht="15.75" thickBot="1">
      <c r="B85" s="815" t="s">
        <v>1037</v>
      </c>
      <c r="C85" s="816"/>
      <c r="D85" s="816"/>
      <c r="E85" s="816"/>
      <c r="F85" s="816"/>
      <c r="G85" s="816"/>
      <c r="H85" s="816"/>
      <c r="I85" s="816"/>
      <c r="J85" s="816"/>
      <c r="K85" s="816"/>
      <c r="L85" s="816"/>
      <c r="M85" s="817"/>
      <c r="N85" s="58">
        <f>L82+L83+L84</f>
        <v>66572.427750000017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288480.52025000006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28.5" customHeight="1" thickBot="1">
      <c r="A31" t="s">
        <v>1929</v>
      </c>
      <c r="B31" s="86" t="s">
        <v>1765</v>
      </c>
      <c r="C31" s="978" t="s">
        <v>2246</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1915.0125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1915.0125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6737</v>
      </c>
      <c r="N49" s="281">
        <f>K49*M49</f>
        <v>7747.5499999999993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390254</v>
      </c>
      <c r="N50" s="281">
        <f>K50*M50</f>
        <v>46830.479999999996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3258</v>
      </c>
      <c r="N51" s="281">
        <f>K51*M51</f>
        <v>6516</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119462</v>
      </c>
      <c r="N52" s="281">
        <f>K52*M52</f>
        <v>59731</v>
      </c>
    </row>
    <row r="53" spans="1:14" ht="15.75" thickBot="1">
      <c r="B53" s="815" t="s">
        <v>1037</v>
      </c>
      <c r="C53" s="816"/>
      <c r="D53" s="816"/>
      <c r="E53" s="816"/>
      <c r="F53" s="816"/>
      <c r="G53" s="816"/>
      <c r="H53" s="816"/>
      <c r="I53" s="816"/>
      <c r="J53" s="816"/>
      <c r="K53" s="816"/>
      <c r="L53" s="816"/>
      <c r="M53" s="817"/>
      <c r="N53" s="403">
        <f>SUM(N48:N52)</f>
        <v>190407.73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921</v>
      </c>
      <c r="M58" s="820"/>
      <c r="N58" s="296">
        <f>K58*L58</f>
        <v>1013.1000000000001</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1013.1000000000001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8</v>
      </c>
      <c r="N69" s="404">
        <f>K69/M69</f>
        <v>25533.5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38300.25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231636.09250000003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46327.21850000001</v>
      </c>
      <c r="M82" s="850"/>
      <c r="N82" s="57"/>
    </row>
    <row r="83" spans="1:14">
      <c r="B83" s="95" t="s">
        <v>1057</v>
      </c>
      <c r="C83" s="96"/>
      <c r="D83" s="96"/>
      <c r="E83" s="96"/>
      <c r="F83" s="96"/>
      <c r="G83" s="96"/>
      <c r="H83" s="96"/>
      <c r="I83" s="93"/>
      <c r="J83" s="94"/>
      <c r="K83" s="313">
        <v>0.05</v>
      </c>
      <c r="L83" s="849">
        <f>N77*K83</f>
        <v>11581.804625000002</v>
      </c>
      <c r="M83" s="850"/>
      <c r="N83" s="57"/>
    </row>
    <row r="84" spans="1:14" ht="15.75" thickBot="1">
      <c r="B84" s="97" t="s">
        <v>1058</v>
      </c>
      <c r="C84" s="98"/>
      <c r="D84" s="98"/>
      <c r="E84" s="98"/>
      <c r="F84" s="98"/>
      <c r="G84" s="98"/>
      <c r="H84" s="98"/>
      <c r="I84" s="99"/>
      <c r="J84" s="100"/>
      <c r="K84" s="314">
        <v>0.05</v>
      </c>
      <c r="L84" s="851">
        <f>N77*K84</f>
        <v>11581.804625000002</v>
      </c>
      <c r="M84" s="852"/>
      <c r="N84" s="57"/>
    </row>
    <row r="85" spans="1:14" ht="15.75" thickBot="1">
      <c r="B85" s="815" t="s">
        <v>1037</v>
      </c>
      <c r="C85" s="816"/>
      <c r="D85" s="816"/>
      <c r="E85" s="816"/>
      <c r="F85" s="816"/>
      <c r="G85" s="816"/>
      <c r="H85" s="816"/>
      <c r="I85" s="816"/>
      <c r="J85" s="816"/>
      <c r="K85" s="816"/>
      <c r="L85" s="816"/>
      <c r="M85" s="817"/>
      <c r="N85" s="58">
        <f>L82+L83+L84</f>
        <v>69490.827750000011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301126.92025000002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7090</v>
      </c>
      <c r="L36" s="279"/>
      <c r="M36" s="345">
        <v>1</v>
      </c>
      <c r="N36" s="281">
        <f>K36*M36</f>
        <v>7090</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3191.6875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10281.6875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69001</v>
      </c>
      <c r="N48" s="281">
        <f t="shared" ref="N48:N53" si="0">K48*M48</f>
        <v>34776.504000000001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3258</v>
      </c>
      <c r="N49" s="281">
        <f t="shared" si="0"/>
        <v>6516</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12</v>
      </c>
      <c r="N50" s="281">
        <f t="shared" si="0"/>
        <v>1332</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65823</v>
      </c>
      <c r="N51" s="281">
        <f t="shared" si="0"/>
        <v>26329.200000000001</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73300</v>
      </c>
      <c r="N52" s="282">
        <f t="shared" si="0"/>
        <v>27707.4</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419</v>
      </c>
      <c r="N53" s="282">
        <f t="shared" si="0"/>
        <v>65364</v>
      </c>
    </row>
    <row r="54" spans="1:14">
      <c r="B54" s="329"/>
      <c r="C54" s="326"/>
      <c r="D54" s="326"/>
      <c r="E54" s="326"/>
      <c r="F54" s="326"/>
      <c r="G54" s="326"/>
      <c r="H54" s="326"/>
      <c r="I54" s="326"/>
      <c r="J54" s="320"/>
      <c r="K54" s="50"/>
      <c r="L54" s="327"/>
      <c r="M54" s="435"/>
      <c r="N54" s="282"/>
    </row>
    <row r="55" spans="1:14" ht="15.75" thickBot="1">
      <c r="B55" s="821" t="s">
        <v>1037</v>
      </c>
      <c r="C55" s="822"/>
      <c r="D55" s="822"/>
      <c r="E55" s="822"/>
      <c r="F55" s="822"/>
      <c r="G55" s="822"/>
      <c r="H55" s="822"/>
      <c r="I55" s="822"/>
      <c r="J55" s="822"/>
      <c r="K55" s="822"/>
      <c r="L55" s="822"/>
      <c r="M55" s="823"/>
      <c r="N55" s="110">
        <f>SUM(N48:N54)</f>
        <v>162025.10399999999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19">
        <f>VLOOKUP(A60,TRANSPORTE!A1:D117,4,FALSE)</f>
        <v>921</v>
      </c>
      <c r="M60" s="820"/>
      <c r="N60" s="296">
        <f>K60*L60</f>
        <v>368.40000000000003</v>
      </c>
    </row>
    <row r="61" spans="1:14">
      <c r="A61" t="s">
        <v>1313</v>
      </c>
      <c r="B61" s="52" t="str">
        <f>VLOOKUP(A61,TRANSPORTE!A1:D117,3,FALSE)</f>
        <v>Transporte de arena</v>
      </c>
      <c r="C61" s="53"/>
      <c r="D61" s="53"/>
      <c r="E61" s="53"/>
      <c r="F61" s="53"/>
      <c r="G61" s="53"/>
      <c r="H61" s="320" t="s">
        <v>339</v>
      </c>
      <c r="I61" s="288">
        <v>0.378</v>
      </c>
      <c r="J61" s="295">
        <v>1</v>
      </c>
      <c r="K61" s="288">
        <f>I61*J61</f>
        <v>0.378</v>
      </c>
      <c r="L61" s="819">
        <f>VLOOKUP(A61,TRANSPORTE!A1:D117,4,FALSE)</f>
        <v>855</v>
      </c>
      <c r="M61" s="820"/>
      <c r="N61" s="296">
        <f t="shared" ref="N61:N62" si="1">K61*L61</f>
        <v>323.19</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19">
        <f>VLOOKUP(A62,TRANSPORTE!A1:D117,4,FALSE)</f>
        <v>913</v>
      </c>
      <c r="M62" s="820"/>
      <c r="N62" s="296">
        <f t="shared" si="1"/>
        <v>460.15199999999999</v>
      </c>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1151.742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0" t="s">
        <v>19</v>
      </c>
      <c r="B71" s="55" t="str">
        <f>VLOOKUP(A71,'MANO DE OBRA'!A8:D68,3,FALSE)</f>
        <v>Obrero (8)</v>
      </c>
      <c r="C71" s="53"/>
      <c r="D71" s="53"/>
      <c r="E71" s="53"/>
      <c r="F71" s="53"/>
      <c r="G71" s="53"/>
      <c r="H71" s="53"/>
      <c r="I71" s="301">
        <f>K71/J71*100</f>
        <v>220830.2702702703</v>
      </c>
      <c r="J71" s="302">
        <v>185</v>
      </c>
      <c r="K71" s="303">
        <f>VLOOKUP(A71,'MANO DE OBRA'!A8:D99,4,FALSE)</f>
        <v>408536</v>
      </c>
      <c r="L71" s="56"/>
      <c r="M71" s="443">
        <v>8</v>
      </c>
      <c r="N71" s="404">
        <f>K71/M71</f>
        <v>51067</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63833.75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237292.28349999999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47458.456700000002</v>
      </c>
      <c r="M84" s="850"/>
      <c r="N84" s="57"/>
    </row>
    <row r="85" spans="1:14">
      <c r="B85" s="95" t="s">
        <v>1057</v>
      </c>
      <c r="C85" s="96"/>
      <c r="D85" s="96"/>
      <c r="E85" s="96"/>
      <c r="F85" s="96"/>
      <c r="G85" s="96"/>
      <c r="H85" s="96"/>
      <c r="I85" s="93"/>
      <c r="J85" s="94"/>
      <c r="K85" s="313">
        <v>0.05</v>
      </c>
      <c r="L85" s="849">
        <f>N79*K85</f>
        <v>11864.614175000001</v>
      </c>
      <c r="M85" s="850"/>
      <c r="N85" s="57"/>
    </row>
    <row r="86" spans="1:14" ht="15.75" thickBot="1">
      <c r="B86" s="97" t="s">
        <v>1058</v>
      </c>
      <c r="C86" s="98"/>
      <c r="D86" s="98"/>
      <c r="E86" s="98"/>
      <c r="F86" s="98"/>
      <c r="G86" s="98"/>
      <c r="H86" s="98"/>
      <c r="I86" s="99"/>
      <c r="J86" s="100"/>
      <c r="K86" s="314">
        <v>0.05</v>
      </c>
      <c r="L86" s="851">
        <f>N79*K86</f>
        <v>11864.614175000001</v>
      </c>
      <c r="M86" s="852"/>
      <c r="N86" s="57"/>
    </row>
    <row r="87" spans="1:14" ht="15.75" thickBot="1">
      <c r="B87" s="815" t="s">
        <v>1037</v>
      </c>
      <c r="C87" s="816"/>
      <c r="D87" s="816"/>
      <c r="E87" s="816"/>
      <c r="F87" s="816"/>
      <c r="G87" s="816"/>
      <c r="H87" s="816"/>
      <c r="I87" s="816"/>
      <c r="J87" s="816"/>
      <c r="K87" s="816"/>
      <c r="L87" s="816"/>
      <c r="M87" s="817"/>
      <c r="N87" s="58">
        <f>L84+L85+L86</f>
        <v>71187.68505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308479.96854999999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1276.6750000000002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1276.6750000000002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1501</v>
      </c>
      <c r="N48" s="281">
        <f>K48*M48</f>
        <v>750.5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375937</v>
      </c>
      <c r="N49" s="281">
        <f>K49*M49</f>
        <v>379696.37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3258</v>
      </c>
      <c r="N50" s="281">
        <f>K50*M50</f>
        <v>977.4</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821" t="s">
        <v>1037</v>
      </c>
      <c r="C55" s="822"/>
      <c r="D55" s="822"/>
      <c r="E55" s="822"/>
      <c r="F55" s="822"/>
      <c r="G55" s="822"/>
      <c r="H55" s="822"/>
      <c r="I55" s="822"/>
      <c r="J55" s="822"/>
      <c r="K55" s="822"/>
      <c r="L55" s="822"/>
      <c r="M55" s="823"/>
      <c r="N55" s="110">
        <f>SUM(N48:N54)</f>
        <v>381424.27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19">
        <f>VLOOKUP(A60,TRANSPORTE!A1:D117,4,FALSE)</f>
        <v>897</v>
      </c>
      <c r="M60" s="820"/>
      <c r="N60" s="296">
        <f>K60*L60</f>
        <v>905.97</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905.97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0"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10</v>
      </c>
      <c r="N71" s="404">
        <f>K71/M71</f>
        <v>15320.1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25533.5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409140.41499999998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81828.082999999999</v>
      </c>
      <c r="M84" s="850"/>
      <c r="N84" s="57"/>
    </row>
    <row r="85" spans="1:14">
      <c r="B85" s="95" t="s">
        <v>1057</v>
      </c>
      <c r="C85" s="96"/>
      <c r="D85" s="96"/>
      <c r="E85" s="96"/>
      <c r="F85" s="96"/>
      <c r="G85" s="96"/>
      <c r="H85" s="96"/>
      <c r="I85" s="93"/>
      <c r="J85" s="94"/>
      <c r="K85" s="313">
        <v>0.05</v>
      </c>
      <c r="L85" s="849">
        <f>N79*K85</f>
        <v>20457.02075</v>
      </c>
      <c r="M85" s="850"/>
      <c r="N85" s="57"/>
    </row>
    <row r="86" spans="1:14" ht="15.75" thickBot="1">
      <c r="B86" s="97" t="s">
        <v>1058</v>
      </c>
      <c r="C86" s="98"/>
      <c r="D86" s="98"/>
      <c r="E86" s="98"/>
      <c r="F86" s="98"/>
      <c r="G86" s="98"/>
      <c r="H86" s="98"/>
      <c r="I86" s="99"/>
      <c r="J86" s="100"/>
      <c r="K86" s="314">
        <v>0.05</v>
      </c>
      <c r="L86" s="851">
        <f>N79*K86</f>
        <v>20457.02075</v>
      </c>
      <c r="M86" s="852"/>
      <c r="N86" s="57"/>
    </row>
    <row r="87" spans="1:14" ht="15.75" thickBot="1">
      <c r="B87" s="815" t="s">
        <v>1037</v>
      </c>
      <c r="C87" s="816"/>
      <c r="D87" s="816"/>
      <c r="E87" s="816"/>
      <c r="F87" s="816"/>
      <c r="G87" s="816"/>
      <c r="H87" s="816"/>
      <c r="I87" s="816"/>
      <c r="J87" s="816"/>
      <c r="K87" s="816"/>
      <c r="L87" s="816"/>
      <c r="M87" s="817"/>
      <c r="N87" s="58">
        <f>L84+L85+L86</f>
        <v>122742.12449999999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531882.53949999996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1219</v>
      </c>
      <c r="C31" s="955" t="s">
        <v>2249</v>
      </c>
      <c r="D31" s="956"/>
      <c r="E31" s="956"/>
      <c r="F31" s="956"/>
      <c r="G31" s="956"/>
      <c r="H31" s="956"/>
      <c r="I31" s="956"/>
      <c r="J31" s="982"/>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68.089333333333329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1501</v>
      </c>
      <c r="N48" s="281">
        <f>K48*M48</f>
        <v>75.05</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33594</v>
      </c>
      <c r="N49" s="281">
        <f>K49*M49</f>
        <v>33594</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33669.050000000003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150</v>
      </c>
      <c r="N72" s="404">
        <f>K72/M72</f>
        <v>680.89333333333332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1361.7866666666666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35098.925999999999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7019.7852000000003</v>
      </c>
      <c r="M84" s="850"/>
      <c r="N84" s="57"/>
    </row>
    <row r="85" spans="1:14">
      <c r="B85" s="95" t="s">
        <v>1057</v>
      </c>
      <c r="C85" s="96"/>
      <c r="D85" s="96"/>
      <c r="E85" s="96"/>
      <c r="F85" s="96"/>
      <c r="G85" s="96"/>
      <c r="H85" s="96"/>
      <c r="I85" s="93"/>
      <c r="J85" s="94"/>
      <c r="K85" s="313">
        <v>0.05</v>
      </c>
      <c r="L85" s="849">
        <f>N79*K85</f>
        <v>1754.9463000000001</v>
      </c>
      <c r="M85" s="850"/>
      <c r="N85" s="57"/>
    </row>
    <row r="86" spans="1:14" ht="15.75" thickBot="1">
      <c r="B86" s="97" t="s">
        <v>1058</v>
      </c>
      <c r="C86" s="98"/>
      <c r="D86" s="98"/>
      <c r="E86" s="98"/>
      <c r="F86" s="98"/>
      <c r="G86" s="98"/>
      <c r="H86" s="98"/>
      <c r="I86" s="99"/>
      <c r="J86" s="100"/>
      <c r="K86" s="314">
        <v>0.05</v>
      </c>
      <c r="L86" s="851">
        <f>N79*K86</f>
        <v>1754.9463000000001</v>
      </c>
      <c r="M86" s="852"/>
      <c r="N86" s="57"/>
    </row>
    <row r="87" spans="1:14" ht="15.75" thickBot="1">
      <c r="B87" s="815" t="s">
        <v>1037</v>
      </c>
      <c r="C87" s="816"/>
      <c r="D87" s="816"/>
      <c r="E87" s="816"/>
      <c r="F87" s="816"/>
      <c r="G87" s="816"/>
      <c r="H87" s="816"/>
      <c r="I87" s="816"/>
      <c r="J87" s="816"/>
      <c r="K87" s="816"/>
      <c r="L87" s="816"/>
      <c r="M87" s="817"/>
      <c r="N87" s="58">
        <f>L84+L85+L86</f>
        <v>10529.677799999999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45628.603799999997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1767</v>
      </c>
      <c r="C31" s="955" t="s">
        <v>2250</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5492</v>
      </c>
      <c r="L36" s="279"/>
      <c r="M36" s="345">
        <v>1.25</v>
      </c>
      <c r="N36" s="281">
        <f>K36/M36</f>
        <v>4393.6000000000004</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1787.3450000000003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6180.9450000000006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23208</v>
      </c>
      <c r="N48" s="281">
        <f>K48*M48</f>
        <v>11604</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1501</v>
      </c>
      <c r="N49" s="281">
        <f>K49*M49</f>
        <v>750.5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375937</v>
      </c>
      <c r="N50" s="281">
        <f>K50*M50</f>
        <v>379696.37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3258</v>
      </c>
      <c r="N51" s="281">
        <f>K51*M51</f>
        <v>977.4</v>
      </c>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393028.27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19">
        <f>VLOOKUP(A58,TRANSPORTE!A1:D117,4,FALSE)</f>
        <v>897</v>
      </c>
      <c r="M58" s="820"/>
      <c r="N58" s="296">
        <f>K58*L58</f>
        <v>905.97</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19">
        <f>VLOOKUP(A59,TRANSPORTE!A1:D117,4,FALSE)</f>
        <v>855</v>
      </c>
      <c r="M59" s="820"/>
      <c r="N59" s="296">
        <f>K59*L59</f>
        <v>427.5</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1333.47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13</v>
      </c>
      <c r="B69" s="55" t="str">
        <f>VLOOKUP(A69,'MANO DE OBRA'!A8:D68,3,FALSE)</f>
        <v>Obrero (5)</v>
      </c>
      <c r="C69" s="53"/>
      <c r="D69" s="53"/>
      <c r="E69" s="53"/>
      <c r="F69" s="53"/>
      <c r="G69" s="53"/>
      <c r="H69" s="53"/>
      <c r="I69" s="301">
        <f>K69/J69*100</f>
        <v>138018.91891891891</v>
      </c>
      <c r="J69" s="302">
        <v>185</v>
      </c>
      <c r="K69" s="303">
        <f>VLOOKUP(A69,'MANO DE OBRA'!A8:D99,4,FALSE)</f>
        <v>255335</v>
      </c>
      <c r="L69" s="56"/>
      <c r="M69" s="443">
        <v>10</v>
      </c>
      <c r="N69" s="404">
        <f>K69/M69</f>
        <v>25533.5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35746.9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436289.58500000002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87257.917000000016</v>
      </c>
      <c r="M82" s="850"/>
      <c r="N82" s="57"/>
    </row>
    <row r="83" spans="1:14">
      <c r="B83" s="95" t="s">
        <v>1057</v>
      </c>
      <c r="C83" s="96"/>
      <c r="D83" s="96"/>
      <c r="E83" s="96"/>
      <c r="F83" s="96"/>
      <c r="G83" s="96"/>
      <c r="H83" s="96"/>
      <c r="I83" s="93"/>
      <c r="J83" s="94"/>
      <c r="K83" s="313">
        <v>0.05</v>
      </c>
      <c r="L83" s="849">
        <f>N77*K83</f>
        <v>21814.479250000004</v>
      </c>
      <c r="M83" s="850"/>
      <c r="N83" s="57"/>
    </row>
    <row r="84" spans="1:14" ht="15.75" thickBot="1">
      <c r="B84" s="97" t="s">
        <v>1058</v>
      </c>
      <c r="C84" s="98"/>
      <c r="D84" s="98"/>
      <c r="E84" s="98"/>
      <c r="F84" s="98"/>
      <c r="G84" s="98"/>
      <c r="H84" s="98"/>
      <c r="I84" s="99"/>
      <c r="J84" s="100"/>
      <c r="K84" s="314">
        <v>0.05</v>
      </c>
      <c r="L84" s="851">
        <f>N77*K84</f>
        <v>21814.479250000004</v>
      </c>
      <c r="M84" s="852"/>
      <c r="N84" s="57"/>
    </row>
    <row r="85" spans="1:14" ht="15.75" thickBot="1">
      <c r="B85" s="815" t="s">
        <v>1037</v>
      </c>
      <c r="C85" s="816"/>
      <c r="D85" s="816"/>
      <c r="E85" s="816"/>
      <c r="F85" s="816"/>
      <c r="G85" s="816"/>
      <c r="H85" s="816"/>
      <c r="I85" s="816"/>
      <c r="J85" s="816"/>
      <c r="K85" s="816"/>
      <c r="L85" s="816"/>
      <c r="M85" s="817"/>
      <c r="N85" s="58">
        <f>L82+L83+L84</f>
        <v>130886.87550000002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567176.46050000004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1.5" customHeight="1" thickBot="1">
      <c r="A31" t="s">
        <v>1929</v>
      </c>
      <c r="B31" s="86" t="s">
        <v>1768</v>
      </c>
      <c r="C31" s="955" t="s">
        <v>2251</v>
      </c>
      <c r="D31" s="956"/>
      <c r="E31" s="956"/>
      <c r="F31" s="956"/>
      <c r="G31" s="956"/>
      <c r="H31" s="956"/>
      <c r="I31" s="956"/>
      <c r="J31" s="982"/>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5492</v>
      </c>
      <c r="L36" s="279"/>
      <c r="M36" s="345">
        <v>18.75</v>
      </c>
      <c r="N36" s="281">
        <f>K36/M36</f>
        <v>292.90666666666669</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102.134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395.04066666666671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23208</v>
      </c>
      <c r="N48" s="281">
        <f>K48*M48</f>
        <v>1160.4000000000001</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1501</v>
      </c>
      <c r="N49" s="281">
        <f>K49*M49</f>
        <v>75.05</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33594</v>
      </c>
      <c r="N50" s="281">
        <f>K50*M50</f>
        <v>33594</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34829.449999999997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19">
        <f>VLOOKUP(A58,TRANSPORTE!A1:D117,4,FALSE)</f>
        <v>855</v>
      </c>
      <c r="M58" s="820"/>
      <c r="N58" s="296">
        <f>K58*L58</f>
        <v>42.75</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42.75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150</v>
      </c>
      <c r="N69" s="404">
        <f>K69/M69</f>
        <v>1361.7866666666666</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2042.6799999999998</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37309.920666666665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7461.9841333333334</v>
      </c>
      <c r="M82" s="850"/>
      <c r="N82" s="57"/>
    </row>
    <row r="83" spans="1:14">
      <c r="B83" s="95" t="s">
        <v>1057</v>
      </c>
      <c r="C83" s="96"/>
      <c r="D83" s="96"/>
      <c r="E83" s="96"/>
      <c r="F83" s="96"/>
      <c r="G83" s="96"/>
      <c r="H83" s="96"/>
      <c r="I83" s="93"/>
      <c r="J83" s="94"/>
      <c r="K83" s="313">
        <v>0.05</v>
      </c>
      <c r="L83" s="849">
        <f>N77*K83</f>
        <v>1865.4960333333333</v>
      </c>
      <c r="M83" s="850"/>
      <c r="N83" s="57"/>
    </row>
    <row r="84" spans="1:14" ht="15.75" thickBot="1">
      <c r="B84" s="97" t="s">
        <v>1058</v>
      </c>
      <c r="C84" s="98"/>
      <c r="D84" s="98"/>
      <c r="E84" s="98"/>
      <c r="F84" s="98"/>
      <c r="G84" s="98"/>
      <c r="H84" s="98"/>
      <c r="I84" s="99"/>
      <c r="J84" s="100"/>
      <c r="K84" s="314">
        <v>0.05</v>
      </c>
      <c r="L84" s="851">
        <f>N77*K84</f>
        <v>1865.4960333333333</v>
      </c>
      <c r="M84" s="852"/>
      <c r="N84" s="57"/>
    </row>
    <row r="85" spans="1:14" ht="15.75" thickBot="1">
      <c r="B85" s="815" t="s">
        <v>1037</v>
      </c>
      <c r="C85" s="816"/>
      <c r="D85" s="816"/>
      <c r="E85" s="816"/>
      <c r="F85" s="816"/>
      <c r="G85" s="816"/>
      <c r="H85" s="816"/>
      <c r="I85" s="816"/>
      <c r="J85" s="816"/>
      <c r="K85" s="816"/>
      <c r="L85" s="816"/>
      <c r="M85" s="817"/>
      <c r="N85" s="58">
        <f>L82+L83+L84</f>
        <v>11192.976199999999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48502.896866666662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127.6675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127.6675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375937</v>
      </c>
      <c r="N48" s="281">
        <f>K48*M48</f>
        <v>26315.590000000004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3258</v>
      </c>
      <c r="N49" s="281">
        <f>K49*M49</f>
        <v>977.4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27292.990000000005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19">
        <f>VLOOKUP(A58,TRANSPORTE!A1:D117,4,FALSE)</f>
        <v>897</v>
      </c>
      <c r="M58" s="820"/>
      <c r="N58" s="296">
        <f>K58*L58</f>
        <v>62.790000000000006</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62.790000000000006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9</v>
      </c>
      <c r="B69" s="55" t="str">
        <f>VLOOKUP(A69,'MANO DE OBRA'!A8:D68,3,FALSE)</f>
        <v>Obrero (3)</v>
      </c>
      <c r="C69" s="53"/>
      <c r="D69" s="53"/>
      <c r="E69" s="53"/>
      <c r="F69" s="53"/>
      <c r="G69" s="53"/>
      <c r="H69" s="53"/>
      <c r="I69" s="301">
        <f>K69/J69*100</f>
        <v>82811.351351351361</v>
      </c>
      <c r="J69" s="302">
        <v>185</v>
      </c>
      <c r="K69" s="303">
        <f>VLOOKUP(A69,'MANO DE OBRA'!A8:D99,4,FALSE)</f>
        <v>153201</v>
      </c>
      <c r="L69" s="56"/>
      <c r="M69" s="440">
        <v>100</v>
      </c>
      <c r="N69" s="404">
        <f>K69/M69</f>
        <v>1532.01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2553.35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30036.797500000004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6007.3595000000014</v>
      </c>
      <c r="M82" s="850"/>
      <c r="N82" s="57"/>
    </row>
    <row r="83" spans="1:14">
      <c r="B83" s="95" t="s">
        <v>1057</v>
      </c>
      <c r="C83" s="96"/>
      <c r="D83" s="96"/>
      <c r="E83" s="96"/>
      <c r="F83" s="96"/>
      <c r="G83" s="96"/>
      <c r="H83" s="96"/>
      <c r="I83" s="93"/>
      <c r="J83" s="94"/>
      <c r="K83" s="313">
        <v>0.05</v>
      </c>
      <c r="L83" s="849">
        <f>N77*K83</f>
        <v>1501.8398750000003</v>
      </c>
      <c r="M83" s="850"/>
      <c r="N83" s="57"/>
    </row>
    <row r="84" spans="1:14" ht="15.75" thickBot="1">
      <c r="B84" s="97" t="s">
        <v>1058</v>
      </c>
      <c r="C84" s="98"/>
      <c r="D84" s="98"/>
      <c r="E84" s="98"/>
      <c r="F84" s="98"/>
      <c r="G84" s="98"/>
      <c r="H84" s="98"/>
      <c r="I84" s="99"/>
      <c r="J84" s="100"/>
      <c r="K84" s="314">
        <v>0.05</v>
      </c>
      <c r="L84" s="851">
        <f>N77*K84</f>
        <v>1501.8398750000003</v>
      </c>
      <c r="M84" s="852"/>
      <c r="N84" s="57"/>
    </row>
    <row r="85" spans="1:14" ht="15.75" thickBot="1">
      <c r="B85" s="815" t="s">
        <v>1037</v>
      </c>
      <c r="C85" s="816"/>
      <c r="D85" s="816"/>
      <c r="E85" s="816"/>
      <c r="F85" s="816"/>
      <c r="G85" s="816"/>
      <c r="H85" s="816"/>
      <c r="I85" s="816"/>
      <c r="J85" s="816"/>
      <c r="K85" s="816"/>
      <c r="L85" s="816"/>
      <c r="M85" s="817"/>
      <c r="N85" s="58">
        <f>L82+L83+L84</f>
        <v>9011.0392500000016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39047.836750000002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68.089333333333329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27600</v>
      </c>
      <c r="N48" s="281">
        <f>K48*M48</f>
        <v>34500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34500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150</v>
      </c>
      <c r="N69" s="404">
        <f>K69/M69</f>
        <v>680.89333333333332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1361.7866666666666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35929.875999999997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7185.9751999999999</v>
      </c>
      <c r="M82" s="850"/>
      <c r="N82" s="57"/>
    </row>
    <row r="83" spans="1:14">
      <c r="B83" s="95" t="s">
        <v>1057</v>
      </c>
      <c r="C83" s="96"/>
      <c r="D83" s="96"/>
      <c r="E83" s="96"/>
      <c r="F83" s="96"/>
      <c r="G83" s="96"/>
      <c r="H83" s="96"/>
      <c r="I83" s="93"/>
      <c r="J83" s="94"/>
      <c r="K83" s="313">
        <v>0.05</v>
      </c>
      <c r="L83" s="849">
        <f>N77*K83</f>
        <v>1796.4938</v>
      </c>
      <c r="M83" s="850"/>
      <c r="N83" s="57"/>
    </row>
    <row r="84" spans="1:14" ht="15.75" thickBot="1">
      <c r="B84" s="97" t="s">
        <v>1058</v>
      </c>
      <c r="C84" s="98"/>
      <c r="D84" s="98"/>
      <c r="E84" s="98"/>
      <c r="F84" s="98"/>
      <c r="G84" s="98"/>
      <c r="H84" s="98"/>
      <c r="I84" s="99"/>
      <c r="J84" s="100"/>
      <c r="K84" s="314">
        <v>0.05</v>
      </c>
      <c r="L84" s="851">
        <f>N77*K84</f>
        <v>1796.4938</v>
      </c>
      <c r="M84" s="852"/>
      <c r="N84" s="57"/>
    </row>
    <row r="85" spans="1:14" ht="15.75" thickBot="1">
      <c r="B85" s="815" t="s">
        <v>1037</v>
      </c>
      <c r="C85" s="816"/>
      <c r="D85" s="816"/>
      <c r="E85" s="816"/>
      <c r="F85" s="816"/>
      <c r="G85" s="816"/>
      <c r="H85" s="816"/>
      <c r="I85" s="816"/>
      <c r="J85" s="816"/>
      <c r="K85" s="816"/>
      <c r="L85" s="816"/>
      <c r="M85" s="817"/>
      <c r="N85" s="58">
        <f>L82+L83+L84</f>
        <v>10778.962799999999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46708.838799999998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153.20099999999999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153.20099999999999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390254</v>
      </c>
      <c r="N48" s="281">
        <f>K48*M48</f>
        <v>780.50800000000004</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375937</v>
      </c>
      <c r="N49" s="281">
        <f>K49*M49</f>
        <v>26315.590000000004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3258</v>
      </c>
      <c r="N50" s="281">
        <f>K50*M50</f>
        <v>977.4</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28073.498000000007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19">
        <f>VLOOKUP(A58,TRANSPORTE!A1:D117,4,FALSE)</f>
        <v>897</v>
      </c>
      <c r="M58" s="820"/>
      <c r="N58" s="296">
        <f>K58*L58</f>
        <v>64.584000000000003</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64.584000000000003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110415.13513513515</v>
      </c>
      <c r="J69" s="302">
        <v>185</v>
      </c>
      <c r="K69" s="303">
        <f>VLOOKUP(A69,'MANO DE OBRA'!A8:D99,4,FALSE)</f>
        <v>204268</v>
      </c>
      <c r="L69" s="56"/>
      <c r="M69" s="443">
        <v>100</v>
      </c>
      <c r="N69" s="404">
        <f>K69/M69</f>
        <v>2042.68</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3064.02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31355.303000000007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6271.0606000000016</v>
      </c>
      <c r="M82" s="850"/>
      <c r="N82" s="57"/>
    </row>
    <row r="83" spans="1:14">
      <c r="B83" s="95" t="s">
        <v>1057</v>
      </c>
      <c r="C83" s="96"/>
      <c r="D83" s="96"/>
      <c r="E83" s="96"/>
      <c r="F83" s="96"/>
      <c r="G83" s="96"/>
      <c r="H83" s="96"/>
      <c r="I83" s="93"/>
      <c r="J83" s="94"/>
      <c r="K83" s="313">
        <v>0.05</v>
      </c>
      <c r="L83" s="849">
        <f>N77*K83</f>
        <v>1567.7651500000004</v>
      </c>
      <c r="M83" s="850"/>
      <c r="N83" s="57"/>
    </row>
    <row r="84" spans="1:14" ht="15.75" thickBot="1">
      <c r="B84" s="97" t="s">
        <v>1058</v>
      </c>
      <c r="C84" s="98"/>
      <c r="D84" s="98"/>
      <c r="E84" s="98"/>
      <c r="F84" s="98"/>
      <c r="G84" s="98"/>
      <c r="H84" s="98"/>
      <c r="I84" s="99"/>
      <c r="J84" s="100"/>
      <c r="K84" s="314">
        <v>0.05</v>
      </c>
      <c r="L84" s="851">
        <f>N77*K84</f>
        <v>1567.7651500000004</v>
      </c>
      <c r="M84" s="852"/>
      <c r="N84" s="57"/>
    </row>
    <row r="85" spans="1:14" ht="15.75" thickBot="1">
      <c r="B85" s="815" t="s">
        <v>1037</v>
      </c>
      <c r="C85" s="816"/>
      <c r="D85" s="816"/>
      <c r="E85" s="816"/>
      <c r="F85" s="816"/>
      <c r="G85" s="816"/>
      <c r="H85" s="816"/>
      <c r="I85" s="816"/>
      <c r="J85" s="816"/>
      <c r="K85" s="816"/>
      <c r="L85" s="816"/>
      <c r="M85" s="817"/>
      <c r="N85" s="58">
        <f>L82+L83+L84</f>
        <v>9406.5909000000029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40761.89390000001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85.111666666666679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85.111666666666679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390254</v>
      </c>
      <c r="N48" s="281">
        <f>K48*M48</f>
        <v>780.50800000000004</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27600</v>
      </c>
      <c r="N49" s="281">
        <f>K49*M49</f>
        <v>34500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35280.508000000002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19">
        <f>VLOOKUP(A58,TRANSPORTE!A1:D117,4,FALSE)</f>
        <v>897</v>
      </c>
      <c r="M58" s="820"/>
      <c r="N58" s="296">
        <f>K58*L58</f>
        <v>1.794</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1.794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9</v>
      </c>
      <c r="B69" s="55" t="str">
        <f>VLOOKUP(A69,'MANO DE OBRA'!A8:D68,3,FALSE)</f>
        <v>Obrero (3)</v>
      </c>
      <c r="C69" s="53"/>
      <c r="D69" s="53"/>
      <c r="E69" s="53"/>
      <c r="F69" s="53"/>
      <c r="G69" s="53"/>
      <c r="H69" s="53"/>
      <c r="I69" s="301">
        <f>K69/J69*100</f>
        <v>82811.351351351361</v>
      </c>
      <c r="J69" s="302">
        <v>185</v>
      </c>
      <c r="K69" s="303">
        <f>VLOOKUP(A69,'MANO DE OBRA'!A8:D99,4,FALSE)</f>
        <v>153201</v>
      </c>
      <c r="L69" s="56"/>
      <c r="M69" s="443">
        <v>150</v>
      </c>
      <c r="N69" s="404">
        <f>K69/M69</f>
        <v>1021.34</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1702.2333333333333</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37069.646999999997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7413.9294</v>
      </c>
      <c r="M82" s="850"/>
      <c r="N82" s="57"/>
    </row>
    <row r="83" spans="1:14">
      <c r="B83" s="95" t="s">
        <v>1057</v>
      </c>
      <c r="C83" s="96"/>
      <c r="D83" s="96"/>
      <c r="E83" s="96"/>
      <c r="F83" s="96"/>
      <c r="G83" s="96"/>
      <c r="H83" s="96"/>
      <c r="I83" s="93"/>
      <c r="J83" s="94"/>
      <c r="K83" s="313">
        <v>0.05</v>
      </c>
      <c r="L83" s="849">
        <f>N77*K83</f>
        <v>1853.48235</v>
      </c>
      <c r="M83" s="850"/>
      <c r="N83" s="57"/>
    </row>
    <row r="84" spans="1:14" ht="15.75" thickBot="1">
      <c r="B84" s="97" t="s">
        <v>1058</v>
      </c>
      <c r="C84" s="98"/>
      <c r="D84" s="98"/>
      <c r="E84" s="98"/>
      <c r="F84" s="98"/>
      <c r="G84" s="98"/>
      <c r="H84" s="98"/>
      <c r="I84" s="99"/>
      <c r="J84" s="100"/>
      <c r="K84" s="314">
        <v>0.05</v>
      </c>
      <c r="L84" s="851">
        <f>N77*K84</f>
        <v>1853.48235</v>
      </c>
      <c r="M84" s="852"/>
      <c r="N84" s="57"/>
    </row>
    <row r="85" spans="1:14" ht="15.75" thickBot="1">
      <c r="B85" s="815" t="s">
        <v>1037</v>
      </c>
      <c r="C85" s="816"/>
      <c r="D85" s="816"/>
      <c r="E85" s="816"/>
      <c r="F85" s="816"/>
      <c r="G85" s="816"/>
      <c r="H85" s="816"/>
      <c r="I85" s="816"/>
      <c r="J85" s="816"/>
      <c r="K85" s="816"/>
      <c r="L85" s="816"/>
      <c r="M85" s="817"/>
      <c r="N85" s="58">
        <f>L82+L83+L84</f>
        <v>11120.8941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48190.541099999995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21.27791666666667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5420</v>
      </c>
      <c r="N48" s="281">
        <f>K48*M48</f>
        <v>5962.0000000000009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5962.0000000000009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425.55833333333334</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6408.8362500000012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1281.7672500000003</v>
      </c>
      <c r="M82" s="850"/>
      <c r="N82" s="57"/>
    </row>
    <row r="83" spans="1:14">
      <c r="B83" s="95" t="s">
        <v>1057</v>
      </c>
      <c r="C83" s="96"/>
      <c r="D83" s="96"/>
      <c r="E83" s="96"/>
      <c r="F83" s="96"/>
      <c r="G83" s="96"/>
      <c r="H83" s="96"/>
      <c r="I83" s="93"/>
      <c r="J83" s="94"/>
      <c r="K83" s="313">
        <v>0.05</v>
      </c>
      <c r="L83" s="849">
        <f>N77*K83</f>
        <v>320.44181250000008</v>
      </c>
      <c r="M83" s="850"/>
      <c r="N83" s="57"/>
    </row>
    <row r="84" spans="1:14" ht="15.75" thickBot="1">
      <c r="B84" s="97" t="s">
        <v>1058</v>
      </c>
      <c r="C84" s="98"/>
      <c r="D84" s="98"/>
      <c r="E84" s="98"/>
      <c r="F84" s="98"/>
      <c r="G84" s="98"/>
      <c r="H84" s="98"/>
      <c r="I84" s="99"/>
      <c r="J84" s="100"/>
      <c r="K84" s="314">
        <v>0.05</v>
      </c>
      <c r="L84" s="851">
        <f>N77*K84</f>
        <v>320.44181250000008</v>
      </c>
      <c r="M84" s="852"/>
      <c r="N84" s="57"/>
    </row>
    <row r="85" spans="1:14" ht="15.75" thickBot="1">
      <c r="B85" s="815" t="s">
        <v>1037</v>
      </c>
      <c r="C85" s="816"/>
      <c r="D85" s="816"/>
      <c r="E85" s="816"/>
      <c r="F85" s="816"/>
      <c r="G85" s="816"/>
      <c r="H85" s="816"/>
      <c r="I85" s="816"/>
      <c r="J85" s="816"/>
      <c r="K85" s="816"/>
      <c r="L85" s="816"/>
      <c r="M85" s="817"/>
      <c r="N85" s="58">
        <f>L82+L83+L84</f>
        <v>1922.6508750000007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8331.4871250000015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21.27791666666667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7628</v>
      </c>
      <c r="N48" s="281">
        <f>K48*M48</f>
        <v>8390.8000000000011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8390.8000000000011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425.55833333333334</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8837.6362499999996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1767.5272500000001</v>
      </c>
      <c r="M82" s="850"/>
      <c r="N82" s="57"/>
    </row>
    <row r="83" spans="1:14">
      <c r="B83" s="95" t="s">
        <v>1057</v>
      </c>
      <c r="C83" s="96"/>
      <c r="D83" s="96"/>
      <c r="E83" s="96"/>
      <c r="F83" s="96"/>
      <c r="G83" s="96"/>
      <c r="H83" s="96"/>
      <c r="I83" s="93"/>
      <c r="J83" s="94"/>
      <c r="K83" s="313">
        <v>0.05</v>
      </c>
      <c r="L83" s="849">
        <f>N77*K83</f>
        <v>441.88181250000002</v>
      </c>
      <c r="M83" s="850"/>
      <c r="N83" s="57"/>
    </row>
    <row r="84" spans="1:14" ht="15.75" thickBot="1">
      <c r="B84" s="97" t="s">
        <v>1058</v>
      </c>
      <c r="C84" s="98"/>
      <c r="D84" s="98"/>
      <c r="E84" s="98"/>
      <c r="F84" s="98"/>
      <c r="G84" s="98"/>
      <c r="H84" s="98"/>
      <c r="I84" s="99"/>
      <c r="J84" s="100"/>
      <c r="K84" s="314">
        <v>0.05</v>
      </c>
      <c r="L84" s="851">
        <f>N77*K84</f>
        <v>441.88181250000002</v>
      </c>
      <c r="M84" s="852"/>
      <c r="N84" s="57"/>
    </row>
    <row r="85" spans="1:14" ht="15.75" thickBot="1">
      <c r="B85" s="815" t="s">
        <v>1037</v>
      </c>
      <c r="C85" s="816"/>
      <c r="D85" s="816"/>
      <c r="E85" s="816"/>
      <c r="F85" s="816"/>
      <c r="G85" s="816"/>
      <c r="H85" s="816"/>
      <c r="I85" s="816"/>
      <c r="J85" s="816"/>
      <c r="K85" s="816"/>
      <c r="L85" s="816"/>
      <c r="M85" s="817"/>
      <c r="N85" s="58">
        <f>L82+L83+L84</f>
        <v>2651.2908749999997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11488.927124999998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306.40199999999999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306.40199999999999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85000</v>
      </c>
      <c r="N48" s="281">
        <f>K48*M48</f>
        <v>93500.000000000015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93500.000000000015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19">
        <f>VLOOKUP(A58,TRANSPORTE!A1:D117,4,FALSE)</f>
        <v>855</v>
      </c>
      <c r="M58" s="820"/>
      <c r="N58" s="296">
        <f>K58*L58</f>
        <v>940.50000000000011</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940.50000000000011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9</v>
      </c>
      <c r="B69" s="55" t="str">
        <f>VLOOKUP(A69,'MANO DE OBRA'!A8:D68,3,FALSE)</f>
        <v>Obrero (3)</v>
      </c>
      <c r="C69" s="53"/>
      <c r="D69" s="53"/>
      <c r="E69" s="53"/>
      <c r="F69" s="53"/>
      <c r="G69" s="53"/>
      <c r="H69" s="53"/>
      <c r="I69" s="301">
        <f>K69/J69*100</f>
        <v>82811.351351351361</v>
      </c>
      <c r="J69" s="302">
        <v>185</v>
      </c>
      <c r="K69" s="303">
        <f>VLOOKUP(A69,'MANO DE OBRA'!A8:D99,4,FALSE)</f>
        <v>153201</v>
      </c>
      <c r="L69" s="56"/>
      <c r="M69" s="443">
        <v>25</v>
      </c>
      <c r="N69" s="404">
        <f>K69/M69</f>
        <v>6128.04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6128.04</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100874.94200000001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20174.988400000002</v>
      </c>
      <c r="M82" s="850"/>
      <c r="N82" s="57"/>
    </row>
    <row r="83" spans="1:14">
      <c r="B83" s="95" t="s">
        <v>1057</v>
      </c>
      <c r="C83" s="96"/>
      <c r="D83" s="96"/>
      <c r="E83" s="96"/>
      <c r="F83" s="96"/>
      <c r="G83" s="96"/>
      <c r="H83" s="96"/>
      <c r="I83" s="93"/>
      <c r="J83" s="94"/>
      <c r="K83" s="313">
        <v>0.05</v>
      </c>
      <c r="L83" s="849">
        <f>N77*K83</f>
        <v>5043.7471000000005</v>
      </c>
      <c r="M83" s="850"/>
      <c r="N83" s="57"/>
    </row>
    <row r="84" spans="1:14" ht="15.75" thickBot="1">
      <c r="B84" s="97" t="s">
        <v>1058</v>
      </c>
      <c r="C84" s="98"/>
      <c r="D84" s="98"/>
      <c r="E84" s="98"/>
      <c r="F84" s="98"/>
      <c r="G84" s="98"/>
      <c r="H84" s="98"/>
      <c r="I84" s="99"/>
      <c r="J84" s="100"/>
      <c r="K84" s="314">
        <v>0.05</v>
      </c>
      <c r="L84" s="851">
        <f>N77*K84</f>
        <v>5043.7471000000005</v>
      </c>
      <c r="M84" s="852"/>
      <c r="N84" s="57"/>
    </row>
    <row r="85" spans="1:14" ht="15.75" thickBot="1">
      <c r="B85" s="815" t="s">
        <v>1037</v>
      </c>
      <c r="C85" s="816"/>
      <c r="D85" s="816"/>
      <c r="E85" s="816"/>
      <c r="F85" s="816"/>
      <c r="G85" s="816"/>
      <c r="H85" s="816"/>
      <c r="I85" s="816"/>
      <c r="J85" s="816"/>
      <c r="K85" s="816"/>
      <c r="L85" s="816"/>
      <c r="M85" s="817"/>
      <c r="N85" s="58">
        <f>L82+L83+L84</f>
        <v>30262.482600000003</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131137.42460000003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5492</v>
      </c>
      <c r="L36" s="279"/>
      <c r="M36" s="345">
        <v>3</v>
      </c>
      <c r="N36" s="281">
        <f>K36/M36</f>
        <v>1830.6666666666667</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425.55833333333334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2256.2249999999999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72610</v>
      </c>
      <c r="N48" s="281">
        <f>K48*M48</f>
        <v>90762.5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90762.5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19">
        <f>VLOOKUP(A60,TRANSPORTE!A1:D117,4,FALSE)</f>
        <v>657</v>
      </c>
      <c r="M60" s="820"/>
      <c r="N60" s="296">
        <f>K60*L60</f>
        <v>821.25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821.25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4255.583333333333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98095.558333333334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19619.111666666668</v>
      </c>
      <c r="M84" s="850"/>
      <c r="N84" s="57"/>
    </row>
    <row r="85" spans="1:14">
      <c r="B85" s="95" t="s">
        <v>1057</v>
      </c>
      <c r="C85" s="96"/>
      <c r="D85" s="96"/>
      <c r="E85" s="96"/>
      <c r="F85" s="96"/>
      <c r="G85" s="96"/>
      <c r="H85" s="96"/>
      <c r="I85" s="93"/>
      <c r="J85" s="94"/>
      <c r="K85" s="313">
        <v>0.05</v>
      </c>
      <c r="L85" s="849">
        <f>N79*K85</f>
        <v>4904.7779166666669</v>
      </c>
      <c r="M85" s="850"/>
      <c r="N85" s="57"/>
    </row>
    <row r="86" spans="1:14" ht="15.75" thickBot="1">
      <c r="B86" s="97" t="s">
        <v>1058</v>
      </c>
      <c r="C86" s="98"/>
      <c r="D86" s="98"/>
      <c r="E86" s="98"/>
      <c r="F86" s="98"/>
      <c r="G86" s="98"/>
      <c r="H86" s="98"/>
      <c r="I86" s="99"/>
      <c r="J86" s="100"/>
      <c r="K86" s="314">
        <v>0.05</v>
      </c>
      <c r="L86" s="851">
        <f>N79*K86</f>
        <v>4904.7779166666669</v>
      </c>
      <c r="M86" s="852"/>
      <c r="N86" s="57"/>
    </row>
    <row r="87" spans="1:14" ht="15.75" thickBot="1">
      <c r="B87" s="815" t="s">
        <v>1037</v>
      </c>
      <c r="C87" s="816"/>
      <c r="D87" s="816"/>
      <c r="E87" s="816"/>
      <c r="F87" s="816"/>
      <c r="G87" s="816"/>
      <c r="H87" s="816"/>
      <c r="I87" s="816"/>
      <c r="J87" s="816"/>
      <c r="K87" s="816"/>
      <c r="L87" s="816"/>
      <c r="M87" s="817"/>
      <c r="N87" s="58">
        <f>L84+L85+L86</f>
        <v>29428.6675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127524.22583333333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197</v>
      </c>
      <c r="B36" s="828" t="str">
        <f>VLOOKUP(A36,EQUIPOS!A6:D154,3,FALSE)</f>
        <v>Equipo de perforación (TRACKDRILL), potencia 40 HP, 2100 golpes / minuto</v>
      </c>
      <c r="C36" s="829"/>
      <c r="D36" s="829"/>
      <c r="E36" s="829"/>
      <c r="F36" s="829"/>
      <c r="G36" s="829"/>
      <c r="H36" s="830"/>
      <c r="I36" s="276"/>
      <c r="J36" s="277"/>
      <c r="K36" s="278">
        <f>VLOOKUP(A36,EQUIPOS!A6:D163,4,FALSE)</f>
        <v>148801</v>
      </c>
      <c r="L36" s="279"/>
      <c r="M36" s="345">
        <v>2.5</v>
      </c>
      <c r="N36" s="281">
        <f>K36/M36</f>
        <v>59520.4</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59903.402500000004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18377</v>
      </c>
      <c r="N48" s="281">
        <f>K48*M48</f>
        <v>18560.77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18560.77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20</v>
      </c>
      <c r="N71" s="404">
        <f>K71/M71</f>
        <v>2553.35</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7660.0499999999993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86124.222500000003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17224.844500000003</v>
      </c>
      <c r="M84" s="850"/>
      <c r="N84" s="57"/>
    </row>
    <row r="85" spans="1:14">
      <c r="B85" s="95" t="s">
        <v>1057</v>
      </c>
      <c r="C85" s="96"/>
      <c r="D85" s="96"/>
      <c r="E85" s="96"/>
      <c r="F85" s="96"/>
      <c r="G85" s="96"/>
      <c r="H85" s="96"/>
      <c r="I85" s="93"/>
      <c r="J85" s="94"/>
      <c r="K85" s="313">
        <v>0.05</v>
      </c>
      <c r="L85" s="849">
        <f>N79*K85</f>
        <v>4306.2111250000007</v>
      </c>
      <c r="M85" s="850"/>
      <c r="N85" s="57"/>
    </row>
    <row r="86" spans="1:14" ht="15.75" thickBot="1">
      <c r="B86" s="97" t="s">
        <v>1058</v>
      </c>
      <c r="C86" s="98"/>
      <c r="D86" s="98"/>
      <c r="E86" s="98"/>
      <c r="F86" s="98"/>
      <c r="G86" s="98"/>
      <c r="H86" s="98"/>
      <c r="I86" s="99"/>
      <c r="J86" s="100"/>
      <c r="K86" s="314">
        <v>0.05</v>
      </c>
      <c r="L86" s="851">
        <f>N79*K86</f>
        <v>4306.2111250000007</v>
      </c>
      <c r="M86" s="852"/>
      <c r="N86" s="57"/>
    </row>
    <row r="87" spans="1:14" ht="15.75" thickBot="1">
      <c r="B87" s="815" t="s">
        <v>1037</v>
      </c>
      <c r="C87" s="816"/>
      <c r="D87" s="816"/>
      <c r="E87" s="816"/>
      <c r="F87" s="816"/>
      <c r="G87" s="816"/>
      <c r="H87" s="816"/>
      <c r="I87" s="816"/>
      <c r="J87" s="816"/>
      <c r="K87" s="816"/>
      <c r="L87" s="816"/>
      <c r="M87" s="817"/>
      <c r="N87" s="58">
        <f>L84+L85+L86</f>
        <v>25837.266750000006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111961.48925000001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197</v>
      </c>
      <c r="B36" s="828" t="str">
        <f>VLOOKUP(A36,EQUIPOS!A6:D154,3,FALSE)</f>
        <v>Equipo de perforación (TRACKDRILL), potencia 40 HP, 2100 golpes / minuto</v>
      </c>
      <c r="C36" s="829"/>
      <c r="D36" s="829"/>
      <c r="E36" s="829"/>
      <c r="F36" s="829"/>
      <c r="G36" s="829"/>
      <c r="H36" s="830"/>
      <c r="I36" s="276"/>
      <c r="J36" s="277"/>
      <c r="K36" s="278">
        <f>VLOOKUP(A36,EQUIPOS!A6:D163,4,FALSE)</f>
        <v>148801</v>
      </c>
      <c r="L36" s="279"/>
      <c r="M36" s="345">
        <v>1.25</v>
      </c>
      <c r="N36" s="281">
        <f>K36/M36</f>
        <v>119040.8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1021.34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120062.14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18377</v>
      </c>
      <c r="N48" s="281">
        <f>K48*M48</f>
        <v>18560.77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18560.77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20426.8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159049.71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31809.941999999999</v>
      </c>
      <c r="M84" s="850"/>
      <c r="N84" s="57"/>
    </row>
    <row r="85" spans="1:14">
      <c r="B85" s="95" t="s">
        <v>1057</v>
      </c>
      <c r="C85" s="96"/>
      <c r="D85" s="96"/>
      <c r="E85" s="96"/>
      <c r="F85" s="96"/>
      <c r="G85" s="96"/>
      <c r="H85" s="96"/>
      <c r="I85" s="93"/>
      <c r="J85" s="94"/>
      <c r="K85" s="313">
        <v>0.05</v>
      </c>
      <c r="L85" s="849">
        <f>N79*K85</f>
        <v>7952.4854999999998</v>
      </c>
      <c r="M85" s="850"/>
      <c r="N85" s="57"/>
    </row>
    <row r="86" spans="1:14" ht="15.75" thickBot="1">
      <c r="B86" s="97" t="s">
        <v>1058</v>
      </c>
      <c r="C86" s="98"/>
      <c r="D86" s="98"/>
      <c r="E86" s="98"/>
      <c r="F86" s="98"/>
      <c r="G86" s="98"/>
      <c r="H86" s="98"/>
      <c r="I86" s="99"/>
      <c r="J86" s="100"/>
      <c r="K86" s="314">
        <v>0.05</v>
      </c>
      <c r="L86" s="851">
        <f>N79*K86</f>
        <v>7952.4854999999998</v>
      </c>
      <c r="M86" s="852"/>
      <c r="N86" s="57"/>
    </row>
    <row r="87" spans="1:14" ht="15.75" thickBot="1">
      <c r="B87" s="815" t="s">
        <v>1037</v>
      </c>
      <c r="C87" s="816"/>
      <c r="D87" s="816"/>
      <c r="E87" s="816"/>
      <c r="F87" s="816"/>
      <c r="G87" s="816"/>
      <c r="H87" s="816"/>
      <c r="I87" s="816"/>
      <c r="J87" s="816"/>
      <c r="K87" s="816"/>
      <c r="L87" s="816"/>
      <c r="M87" s="817"/>
      <c r="N87" s="58">
        <f>L84+L85+L86</f>
        <v>47714.913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206764.62299999999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314</v>
      </c>
      <c r="B36" s="828" t="str">
        <f>VLOOKUP(A36,EQUIPOS!A6:D154,3,FALSE)</f>
        <v xml:space="preserve">Retroexcavadora E-200 sobre orugas
</v>
      </c>
      <c r="C36" s="829"/>
      <c r="D36" s="829"/>
      <c r="E36" s="829"/>
      <c r="F36" s="829"/>
      <c r="G36" s="829"/>
      <c r="H36" s="830"/>
      <c r="I36" s="276"/>
      <c r="J36" s="277"/>
      <c r="K36" s="278">
        <f>VLOOKUP(A36,EQUIPOS!A6:D163,4,FALSE)</f>
        <v>157220</v>
      </c>
      <c r="L36" s="279"/>
      <c r="M36" s="345">
        <v>23</v>
      </c>
      <c r="N36" s="281">
        <f>K36/M36</f>
        <v>6835.652173913043</v>
      </c>
    </row>
    <row r="37" spans="1:14">
      <c r="A37" s="119" t="s">
        <v>328</v>
      </c>
      <c r="B37" s="828" t="str">
        <f>VLOOKUP(A37,EQUIPOS!A7:D154,3,FALSE)</f>
        <v xml:space="preserve">Taco metálico o puntal (escamas en concreto)
</v>
      </c>
      <c r="C37" s="829"/>
      <c r="D37" s="829"/>
      <c r="E37" s="829"/>
      <c r="F37" s="829"/>
      <c r="G37" s="829"/>
      <c r="H37" s="830"/>
      <c r="I37" s="430"/>
      <c r="J37" s="431"/>
      <c r="K37" s="278">
        <f>VLOOKUP(A37,EQUIPOS!A7:D164,4,FALSE)</f>
        <v>110</v>
      </c>
      <c r="L37" s="344"/>
      <c r="M37" s="345">
        <v>1</v>
      </c>
      <c r="N37" s="281">
        <f>K37/M37</f>
        <v>110</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1021.34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7966.9921739130432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5489</v>
      </c>
      <c r="N48" s="281">
        <f>K48*M48</f>
        <v>1921.1499999999999</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5461</v>
      </c>
      <c r="N49" s="281">
        <f>K49*M49</f>
        <v>5461</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2698</v>
      </c>
      <c r="N50" s="281">
        <f>K50*M50</f>
        <v>10252.4</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410698</v>
      </c>
      <c r="N51" s="281">
        <f>K51*M51</f>
        <v>73925.64</v>
      </c>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91560.19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19">
        <f>VLOOKUP(A58,TRANSPORTE!A1:D117,4,FALSE)</f>
        <v>897</v>
      </c>
      <c r="M58" s="820"/>
      <c r="N58" s="296">
        <f>K58*L58</f>
        <v>161.46</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161.46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10</v>
      </c>
      <c r="N69" s="404">
        <f>K69/M69</f>
        <v>10213.4</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20426.8</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120115.44217391305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24023.08843478261</v>
      </c>
      <c r="M82" s="850"/>
      <c r="N82" s="57"/>
    </row>
    <row r="83" spans="1:14">
      <c r="B83" s="95" t="s">
        <v>1057</v>
      </c>
      <c r="C83" s="96"/>
      <c r="D83" s="96"/>
      <c r="E83" s="96"/>
      <c r="F83" s="96"/>
      <c r="G83" s="96"/>
      <c r="H83" s="96"/>
      <c r="I83" s="93"/>
      <c r="J83" s="94"/>
      <c r="K83" s="313">
        <v>0.05</v>
      </c>
      <c r="L83" s="849">
        <f>N77*K83</f>
        <v>6005.7721086956526</v>
      </c>
      <c r="M83" s="850"/>
      <c r="N83" s="57"/>
    </row>
    <row r="84" spans="1:14" ht="15.75" thickBot="1">
      <c r="B84" s="97" t="s">
        <v>1058</v>
      </c>
      <c r="C84" s="98"/>
      <c r="D84" s="98"/>
      <c r="E84" s="98"/>
      <c r="F84" s="98"/>
      <c r="G84" s="98"/>
      <c r="H84" s="98"/>
      <c r="I84" s="99"/>
      <c r="J84" s="100"/>
      <c r="K84" s="314">
        <v>0.05</v>
      </c>
      <c r="L84" s="851">
        <f>N77*K84</f>
        <v>6005.7721086956526</v>
      </c>
      <c r="M84" s="852"/>
      <c r="N84" s="57"/>
    </row>
    <row r="85" spans="1:14" ht="15.75" thickBot="1">
      <c r="B85" s="815" t="s">
        <v>1037</v>
      </c>
      <c r="C85" s="816"/>
      <c r="D85" s="816"/>
      <c r="E85" s="816"/>
      <c r="F85" s="816"/>
      <c r="G85" s="816"/>
      <c r="H85" s="816"/>
      <c r="I85" s="816"/>
      <c r="J85" s="816"/>
      <c r="K85" s="816"/>
      <c r="L85" s="816"/>
      <c r="M85" s="817"/>
      <c r="N85" s="58">
        <f>L82+L83+L84</f>
        <v>36034.632652173917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156150.07482608696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51.067000000000007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3348</v>
      </c>
      <c r="N48" s="281">
        <f>K48*M48</f>
        <v>3348</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615</v>
      </c>
      <c r="N49" s="281">
        <f>K49*M49</f>
        <v>2460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5808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400</v>
      </c>
      <c r="N69" s="404">
        <f>K69/M69</f>
        <v>255.33500000000001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400</v>
      </c>
      <c r="N70" s="404">
        <f>K70/M70</f>
        <v>255.33500000000001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510.67</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6369.7370000000001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1273.9474</v>
      </c>
      <c r="M82" s="850"/>
      <c r="N82" s="57"/>
    </row>
    <row r="83" spans="1:14">
      <c r="B83" s="95" t="s">
        <v>1057</v>
      </c>
      <c r="C83" s="96"/>
      <c r="D83" s="96"/>
      <c r="E83" s="96"/>
      <c r="F83" s="96"/>
      <c r="G83" s="96"/>
      <c r="H83" s="96"/>
      <c r="I83" s="93"/>
      <c r="J83" s="94"/>
      <c r="K83" s="313">
        <v>0.05</v>
      </c>
      <c r="L83" s="849">
        <f>N77*K83</f>
        <v>318.48685</v>
      </c>
      <c r="M83" s="850"/>
      <c r="N83" s="57"/>
    </row>
    <row r="84" spans="1:14" ht="15.75" thickBot="1">
      <c r="B84" s="97" t="s">
        <v>1058</v>
      </c>
      <c r="C84" s="98"/>
      <c r="D84" s="98"/>
      <c r="E84" s="98"/>
      <c r="F84" s="98"/>
      <c r="G84" s="98"/>
      <c r="H84" s="98"/>
      <c r="I84" s="99"/>
      <c r="J84" s="100"/>
      <c r="K84" s="314">
        <v>0.05</v>
      </c>
      <c r="L84" s="851">
        <f>N77*K84</f>
        <v>318.48685</v>
      </c>
      <c r="M84" s="852"/>
      <c r="N84" s="57"/>
    </row>
    <row r="85" spans="1:14" ht="15.75" thickBot="1">
      <c r="B85" s="815" t="s">
        <v>1037</v>
      </c>
      <c r="C85" s="816"/>
      <c r="D85" s="816"/>
      <c r="E85" s="816"/>
      <c r="F85" s="816"/>
      <c r="G85" s="816"/>
      <c r="H85" s="816"/>
      <c r="I85" s="816"/>
      <c r="J85" s="816"/>
      <c r="K85" s="816"/>
      <c r="L85" s="816"/>
      <c r="M85" s="817"/>
      <c r="N85" s="58">
        <f>L82+L83+L84</f>
        <v>1910.9211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8280.6581000000006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269</v>
      </c>
      <c r="B36" s="828" t="str">
        <f>VLOOKUP(A36,EQUIPOS!A6:D154,3,FALSE)</f>
        <v>Motoniveladora  potencia 215 HP, ancho de cuchilla 4,27 m, peso 18 ton.</v>
      </c>
      <c r="C36" s="829"/>
      <c r="D36" s="829"/>
      <c r="E36" s="829"/>
      <c r="F36" s="829"/>
      <c r="G36" s="829"/>
      <c r="H36" s="830"/>
      <c r="I36" s="276"/>
      <c r="J36" s="277"/>
      <c r="K36" s="278">
        <f>VLOOKUP(A36,EQUIPOS!A6:D163,4,FALSE)</f>
        <v>180000</v>
      </c>
      <c r="L36" s="279"/>
      <c r="M36" s="345">
        <v>15</v>
      </c>
      <c r="N36" s="281">
        <f>K36/M36</f>
        <v>12000</v>
      </c>
    </row>
    <row r="37" spans="1:14">
      <c r="A37" s="119" t="s">
        <v>365</v>
      </c>
      <c r="B37" s="828" t="str">
        <f>VLOOKUP(A37,EQUIPOS!A7:D154,3,FALSE)</f>
        <v xml:space="preserve">Vibrocompatador, potencia 153 HP, peso 10 Ton. </v>
      </c>
      <c r="C37" s="829"/>
      <c r="D37" s="829"/>
      <c r="E37" s="829"/>
      <c r="F37" s="829"/>
      <c r="G37" s="829"/>
      <c r="H37" s="830"/>
      <c r="I37" s="430"/>
      <c r="J37" s="431"/>
      <c r="K37" s="278">
        <f>VLOOKUP(A37,EQUIPOS!A7:D164,4,FALSE)</f>
        <v>142767</v>
      </c>
      <c r="L37" s="344"/>
      <c r="M37" s="345">
        <v>15</v>
      </c>
      <c r="N37" s="281">
        <f>K37/M37</f>
        <v>9517.7999999999993</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106.38958333333333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21624.189583333333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23208</v>
      </c>
      <c r="N48" s="281">
        <f>K48*M48</f>
        <v>24368.400000000001</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12</v>
      </c>
      <c r="N49" s="281">
        <f>K49*M49</f>
        <v>360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24728.400000000001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19">
        <f>VLOOKUP(A60,TRANSPORTE!A1:D117,4,FALSE)</f>
        <v>855</v>
      </c>
      <c r="M60" s="820"/>
      <c r="N60" s="296">
        <f>K60*L60</f>
        <v>897.75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897.75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120</v>
      </c>
      <c r="N71" s="404">
        <f>K71/M71</f>
        <v>851.11666666666667</v>
      </c>
      <c r="O71" s="112"/>
    </row>
    <row r="72" spans="1:15">
      <c r="A72" s="170"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120</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2127.7916666666665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49378.131249999999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9875.6262500000012</v>
      </c>
      <c r="M84" s="850"/>
      <c r="N84" s="57"/>
    </row>
    <row r="85" spans="1:14">
      <c r="B85" s="95" t="s">
        <v>1057</v>
      </c>
      <c r="C85" s="96"/>
      <c r="D85" s="96"/>
      <c r="E85" s="96"/>
      <c r="F85" s="96"/>
      <c r="G85" s="96"/>
      <c r="H85" s="96"/>
      <c r="I85" s="93"/>
      <c r="J85" s="94"/>
      <c r="K85" s="313">
        <v>0.05</v>
      </c>
      <c r="L85" s="849">
        <f>N79*K85</f>
        <v>2468.9065625000003</v>
      </c>
      <c r="M85" s="850"/>
      <c r="N85" s="57"/>
    </row>
    <row r="86" spans="1:14" ht="15.75" thickBot="1">
      <c r="B86" s="97" t="s">
        <v>1058</v>
      </c>
      <c r="C86" s="98"/>
      <c r="D86" s="98"/>
      <c r="E86" s="98"/>
      <c r="F86" s="98"/>
      <c r="G86" s="98"/>
      <c r="H86" s="98"/>
      <c r="I86" s="99"/>
      <c r="J86" s="100"/>
      <c r="K86" s="314">
        <v>0.05</v>
      </c>
      <c r="L86" s="851">
        <f>N79*K86</f>
        <v>2468.9065625000003</v>
      </c>
      <c r="M86" s="852"/>
      <c r="N86" s="57"/>
    </row>
    <row r="87" spans="1:14" ht="15.75" thickBot="1">
      <c r="B87" s="815" t="s">
        <v>1037</v>
      </c>
      <c r="C87" s="816"/>
      <c r="D87" s="816"/>
      <c r="E87" s="816"/>
      <c r="F87" s="816"/>
      <c r="G87" s="816"/>
      <c r="H87" s="816"/>
      <c r="I87" s="816"/>
      <c r="J87" s="816"/>
      <c r="K87" s="816"/>
      <c r="L87" s="816"/>
      <c r="M87" s="817"/>
      <c r="N87" s="58">
        <f>L84+L85+L86</f>
        <v>14813.439375000002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64191.570625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2.25" customHeight="1" thickBot="1">
      <c r="A31" t="s">
        <v>1929</v>
      </c>
      <c r="B31" s="86" t="s">
        <v>1228</v>
      </c>
      <c r="C31" s="955" t="s">
        <v>2261</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SUM(N36:N41)</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6737</v>
      </c>
      <c r="N49" s="281">
        <f>K49*M49</f>
        <v>7747.5499999999993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3258</v>
      </c>
      <c r="N50" s="281">
        <f>K50*M50</f>
        <v>6516</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106445</v>
      </c>
      <c r="N51" s="281">
        <f>K51*M51</f>
        <v>53222.5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137068.75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921</v>
      </c>
      <c r="M60" s="820"/>
      <c r="N60" s="296">
        <f>K60*L60</f>
        <v>1013.1000000000001</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1013.1000000000001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15320.099999999999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154167.95500000002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30833.591000000004</v>
      </c>
      <c r="M84" s="850"/>
      <c r="N84" s="57"/>
    </row>
    <row r="85" spans="1:14">
      <c r="B85" s="95" t="s">
        <v>1057</v>
      </c>
      <c r="C85" s="96"/>
      <c r="D85" s="96"/>
      <c r="E85" s="96"/>
      <c r="F85" s="96"/>
      <c r="G85" s="96"/>
      <c r="H85" s="96"/>
      <c r="I85" s="93"/>
      <c r="J85" s="94"/>
      <c r="K85" s="313">
        <v>0.05</v>
      </c>
      <c r="L85" s="849">
        <f>N79*K85</f>
        <v>7708.397750000001</v>
      </c>
      <c r="M85" s="850"/>
      <c r="N85" s="57"/>
    </row>
    <row r="86" spans="1:14" ht="15.75" thickBot="1">
      <c r="B86" s="97" t="s">
        <v>1058</v>
      </c>
      <c r="C86" s="98"/>
      <c r="D86" s="98"/>
      <c r="E86" s="98"/>
      <c r="F86" s="98"/>
      <c r="G86" s="98"/>
      <c r="H86" s="98"/>
      <c r="I86" s="99"/>
      <c r="J86" s="100"/>
      <c r="K86" s="314">
        <v>0.05</v>
      </c>
      <c r="L86" s="851">
        <f>N79*K86</f>
        <v>7708.397750000001</v>
      </c>
      <c r="M86" s="852"/>
      <c r="N86" s="57"/>
    </row>
    <row r="87" spans="1:14" ht="15.75" thickBot="1">
      <c r="B87" s="815" t="s">
        <v>1037</v>
      </c>
      <c r="C87" s="816"/>
      <c r="D87" s="816"/>
      <c r="E87" s="816"/>
      <c r="F87" s="816"/>
      <c r="G87" s="816"/>
      <c r="H87" s="816"/>
      <c r="I87" s="816"/>
      <c r="J87" s="816"/>
      <c r="K87" s="816"/>
      <c r="L87" s="816"/>
      <c r="M87" s="817"/>
      <c r="N87" s="58">
        <f>L84+L85+L86</f>
        <v>46250.386500000008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200418.34150000004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1.5" customHeight="1" thickBot="1">
      <c r="A31" t="s">
        <v>1929</v>
      </c>
      <c r="B31" s="86" t="s">
        <v>1776</v>
      </c>
      <c r="C31" s="955" t="s">
        <v>2262</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SUM(N36:N41)</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6737</v>
      </c>
      <c r="N49" s="281">
        <f>K49*M49</f>
        <v>7747.5499999999993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3258</v>
      </c>
      <c r="N50" s="281">
        <f>K50*M50</f>
        <v>6516</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75195</v>
      </c>
      <c r="N51" s="281">
        <f>K51*M51</f>
        <v>37597.5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121443.75000000001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921</v>
      </c>
      <c r="M60" s="820"/>
      <c r="N60" s="296">
        <f>K60*L60</f>
        <v>1013.1000000000001</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1013.1000000000001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15320.099999999999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138542.95500000002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27708.591000000004</v>
      </c>
      <c r="M84" s="850"/>
      <c r="N84" s="57"/>
    </row>
    <row r="85" spans="1:14">
      <c r="B85" s="95" t="s">
        <v>1057</v>
      </c>
      <c r="C85" s="96"/>
      <c r="D85" s="96"/>
      <c r="E85" s="96"/>
      <c r="F85" s="96"/>
      <c r="G85" s="96"/>
      <c r="H85" s="96"/>
      <c r="I85" s="93"/>
      <c r="J85" s="94"/>
      <c r="K85" s="313">
        <v>0.05</v>
      </c>
      <c r="L85" s="849">
        <f>N79*K85</f>
        <v>6927.147750000001</v>
      </c>
      <c r="M85" s="850"/>
      <c r="N85" s="57"/>
    </row>
    <row r="86" spans="1:14" ht="15.75" thickBot="1">
      <c r="B86" s="97" t="s">
        <v>1058</v>
      </c>
      <c r="C86" s="98"/>
      <c r="D86" s="98"/>
      <c r="E86" s="98"/>
      <c r="F86" s="98"/>
      <c r="G86" s="98"/>
      <c r="H86" s="98"/>
      <c r="I86" s="99"/>
      <c r="J86" s="100"/>
      <c r="K86" s="314">
        <v>0.05</v>
      </c>
      <c r="L86" s="851">
        <f>N79*K86</f>
        <v>6927.147750000001</v>
      </c>
      <c r="M86" s="852"/>
      <c r="N86" s="57"/>
    </row>
    <row r="87" spans="1:14" ht="15.75" thickBot="1">
      <c r="B87" s="815" t="s">
        <v>1037</v>
      </c>
      <c r="C87" s="816"/>
      <c r="D87" s="816"/>
      <c r="E87" s="816"/>
      <c r="F87" s="816"/>
      <c r="G87" s="816"/>
      <c r="H87" s="816"/>
      <c r="I87" s="816"/>
      <c r="J87" s="816"/>
      <c r="K87" s="816"/>
      <c r="L87" s="816"/>
      <c r="M87" s="817"/>
      <c r="N87" s="58">
        <f>L84+L85+L86</f>
        <v>41562.886500000008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180105.84150000004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1777</v>
      </c>
      <c r="C31" s="955" t="s">
        <v>2263</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6737</v>
      </c>
      <c r="N49" s="281">
        <f>K49*M49</f>
        <v>7747.5499999999993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3258</v>
      </c>
      <c r="N50" s="281">
        <f>K50*M50</f>
        <v>6516</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100006</v>
      </c>
      <c r="N51" s="281">
        <f>K51*M51</f>
        <v>50003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133849.25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921</v>
      </c>
      <c r="M60" s="820"/>
      <c r="N60" s="296">
        <f>K60*L60</f>
        <v>1013.1000000000001</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1013.1000000000001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15320.099999999999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150948.45500000002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30189.691000000006</v>
      </c>
      <c r="M84" s="850"/>
      <c r="N84" s="57"/>
    </row>
    <row r="85" spans="1:14">
      <c r="B85" s="95" t="s">
        <v>1057</v>
      </c>
      <c r="C85" s="96"/>
      <c r="D85" s="96"/>
      <c r="E85" s="96"/>
      <c r="F85" s="96"/>
      <c r="G85" s="96"/>
      <c r="H85" s="96"/>
      <c r="I85" s="93"/>
      <c r="J85" s="94"/>
      <c r="K85" s="313">
        <v>0.05</v>
      </c>
      <c r="L85" s="849">
        <f>N79*K85</f>
        <v>7547.4227500000015</v>
      </c>
      <c r="M85" s="850"/>
      <c r="N85" s="57"/>
    </row>
    <row r="86" spans="1:14" ht="15.75" thickBot="1">
      <c r="B86" s="97" t="s">
        <v>1058</v>
      </c>
      <c r="C86" s="98"/>
      <c r="D86" s="98"/>
      <c r="E86" s="98"/>
      <c r="F86" s="98"/>
      <c r="G86" s="98"/>
      <c r="H86" s="98"/>
      <c r="I86" s="99"/>
      <c r="J86" s="100"/>
      <c r="K86" s="314">
        <v>0.05</v>
      </c>
      <c r="L86" s="851">
        <f>N79*K86</f>
        <v>7547.4227500000015</v>
      </c>
      <c r="M86" s="852"/>
      <c r="N86" s="57"/>
    </row>
    <row r="87" spans="1:14" ht="15.75" thickBot="1">
      <c r="B87" s="815" t="s">
        <v>1037</v>
      </c>
      <c r="C87" s="816"/>
      <c r="D87" s="816"/>
      <c r="E87" s="816"/>
      <c r="F87" s="816"/>
      <c r="G87" s="816"/>
      <c r="H87" s="816"/>
      <c r="I87" s="816"/>
      <c r="J87" s="816"/>
      <c r="K87" s="816"/>
      <c r="L87" s="816"/>
      <c r="M87" s="817"/>
      <c r="N87" s="58">
        <f>L84+L85+L86</f>
        <v>45284.536500000002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196232.9915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7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1778</v>
      </c>
      <c r="C31" s="955" t="s">
        <v>2264</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6737</v>
      </c>
      <c r="N49" s="281">
        <f>K49*M49</f>
        <v>7747.5499999999993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3258</v>
      </c>
      <c r="N50" s="281">
        <f>K50*M50</f>
        <v>6516</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119462</v>
      </c>
      <c r="N51" s="281">
        <f>K51*M51</f>
        <v>59731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143577.25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921</v>
      </c>
      <c r="M60" s="820"/>
      <c r="N60" s="296">
        <f>K60*L60</f>
        <v>1013.1000000000001</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1013.1000000000001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15320.099999999999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160676.45500000002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32135.291000000005</v>
      </c>
      <c r="M84" s="850"/>
      <c r="N84" s="57"/>
    </row>
    <row r="85" spans="1:14">
      <c r="B85" s="95" t="s">
        <v>1057</v>
      </c>
      <c r="C85" s="96"/>
      <c r="D85" s="96"/>
      <c r="E85" s="96"/>
      <c r="F85" s="96"/>
      <c r="G85" s="96"/>
      <c r="H85" s="96"/>
      <c r="I85" s="93"/>
      <c r="J85" s="94"/>
      <c r="K85" s="313">
        <v>0.05</v>
      </c>
      <c r="L85" s="849">
        <f>N79*K85</f>
        <v>8033.8227500000012</v>
      </c>
      <c r="M85" s="850"/>
      <c r="N85" s="57"/>
    </row>
    <row r="86" spans="1:14" ht="15.75" thickBot="1">
      <c r="B86" s="97" t="s">
        <v>1058</v>
      </c>
      <c r="C86" s="98"/>
      <c r="D86" s="98"/>
      <c r="E86" s="98"/>
      <c r="F86" s="98"/>
      <c r="G86" s="98"/>
      <c r="H86" s="98"/>
      <c r="I86" s="99"/>
      <c r="J86" s="100"/>
      <c r="K86" s="314">
        <v>0.05</v>
      </c>
      <c r="L86" s="851">
        <f>N79*K86</f>
        <v>8033.8227500000012</v>
      </c>
      <c r="M86" s="852"/>
      <c r="N86" s="57"/>
    </row>
    <row r="87" spans="1:14" ht="15.75" thickBot="1">
      <c r="B87" s="815" t="s">
        <v>1037</v>
      </c>
      <c r="C87" s="816"/>
      <c r="D87" s="816"/>
      <c r="E87" s="816"/>
      <c r="F87" s="816"/>
      <c r="G87" s="816"/>
      <c r="H87" s="816"/>
      <c r="I87" s="816"/>
      <c r="J87" s="816"/>
      <c r="K87" s="816"/>
      <c r="L87" s="816"/>
      <c r="M87" s="817"/>
      <c r="N87" s="58">
        <f>L84+L85+L86</f>
        <v>48202.936500000003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208879.39150000003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1229</v>
      </c>
      <c r="C31" s="955" t="s">
        <v>1818</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6737</v>
      </c>
      <c r="N49" s="281">
        <f>K49*M49</f>
        <v>3368.5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3258</v>
      </c>
      <c r="N50" s="281">
        <f>K50*M50</f>
        <v>3258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113198</v>
      </c>
      <c r="N51" s="281">
        <f>K51*M51</f>
        <v>113198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189407.2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921</v>
      </c>
      <c r="M60" s="820"/>
      <c r="N60" s="296">
        <f>K60*L60</f>
        <v>1013.1000000000001</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1013.1000000000001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15320.099999999999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206506.40500000003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41301.28100000001</v>
      </c>
      <c r="M84" s="850"/>
      <c r="N84" s="57"/>
    </row>
    <row r="85" spans="1:14">
      <c r="B85" s="95" t="s">
        <v>1057</v>
      </c>
      <c r="C85" s="96"/>
      <c r="D85" s="96"/>
      <c r="E85" s="96"/>
      <c r="F85" s="96"/>
      <c r="G85" s="96"/>
      <c r="H85" s="96"/>
      <c r="I85" s="93"/>
      <c r="J85" s="94"/>
      <c r="K85" s="313">
        <v>0.05</v>
      </c>
      <c r="L85" s="849">
        <f>N79*K85</f>
        <v>10325.320250000002</v>
      </c>
      <c r="M85" s="850"/>
      <c r="N85" s="57"/>
    </row>
    <row r="86" spans="1:14" ht="15.75" thickBot="1">
      <c r="B86" s="97" t="s">
        <v>1058</v>
      </c>
      <c r="C86" s="98"/>
      <c r="D86" s="98"/>
      <c r="E86" s="98"/>
      <c r="F86" s="98"/>
      <c r="G86" s="98"/>
      <c r="H86" s="98"/>
      <c r="I86" s="99"/>
      <c r="J86" s="100"/>
      <c r="K86" s="314">
        <v>0.05</v>
      </c>
      <c r="L86" s="851">
        <f>N79*K86</f>
        <v>10325.320250000002</v>
      </c>
      <c r="M86" s="852"/>
      <c r="N86" s="57"/>
    </row>
    <row r="87" spans="1:14" ht="15.75" thickBot="1">
      <c r="B87" s="815" t="s">
        <v>1037</v>
      </c>
      <c r="C87" s="816"/>
      <c r="D87" s="816"/>
      <c r="E87" s="816"/>
      <c r="F87" s="816"/>
      <c r="G87" s="816"/>
      <c r="H87" s="816"/>
      <c r="I87" s="816"/>
      <c r="J87" s="816"/>
      <c r="K87" s="816"/>
      <c r="L87" s="816"/>
      <c r="M87" s="817"/>
      <c r="N87" s="58">
        <f>L84+L85+L86</f>
        <v>61951.921500000019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268458.32650000002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1779</v>
      </c>
      <c r="C31" s="955" t="s">
        <v>1780</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6737</v>
      </c>
      <c r="N49" s="281">
        <f>K49*M49</f>
        <v>3368.5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3258</v>
      </c>
      <c r="N50" s="281">
        <f>K50*M50</f>
        <v>3258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113198</v>
      </c>
      <c r="N51" s="281">
        <f>K51*M51</f>
        <v>113198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189407.2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19">
        <f>VLOOKUP(A60,TRANSPORTE!A1:D117,4,FALSE)</f>
        <v>921</v>
      </c>
      <c r="M60" s="820"/>
      <c r="N60" s="296">
        <f>K60*L60</f>
        <v>1013.1000000000001</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1013.1000000000001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15320.099999999999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206506.40500000003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41301.28100000001</v>
      </c>
      <c r="M84" s="850"/>
      <c r="N84" s="57"/>
    </row>
    <row r="85" spans="1:14">
      <c r="B85" s="95" t="s">
        <v>1057</v>
      </c>
      <c r="C85" s="96"/>
      <c r="D85" s="96"/>
      <c r="E85" s="96"/>
      <c r="F85" s="96"/>
      <c r="G85" s="96"/>
      <c r="H85" s="96"/>
      <c r="I85" s="93"/>
      <c r="J85" s="94"/>
      <c r="K85" s="313">
        <v>0.05</v>
      </c>
      <c r="L85" s="849">
        <f>N79*K85</f>
        <v>10325.320250000002</v>
      </c>
      <c r="M85" s="850"/>
      <c r="N85" s="57"/>
    </row>
    <row r="86" spans="1:14" ht="15.75" thickBot="1">
      <c r="B86" s="97" t="s">
        <v>1058</v>
      </c>
      <c r="C86" s="98"/>
      <c r="D86" s="98"/>
      <c r="E86" s="98"/>
      <c r="F86" s="98"/>
      <c r="G86" s="98"/>
      <c r="H86" s="98"/>
      <c r="I86" s="99"/>
      <c r="J86" s="100"/>
      <c r="K86" s="314">
        <v>0.05</v>
      </c>
      <c r="L86" s="851">
        <f>N79*K86</f>
        <v>10325.320250000002</v>
      </c>
      <c r="M86" s="852"/>
      <c r="N86" s="57"/>
    </row>
    <row r="87" spans="1:14" ht="15.75" thickBot="1">
      <c r="B87" s="815" t="s">
        <v>1037</v>
      </c>
      <c r="C87" s="816"/>
      <c r="D87" s="816"/>
      <c r="E87" s="816"/>
      <c r="F87" s="816"/>
      <c r="G87" s="816"/>
      <c r="H87" s="816"/>
      <c r="I87" s="816"/>
      <c r="J87" s="816"/>
      <c r="K87" s="816"/>
      <c r="L87" s="816"/>
      <c r="M87" s="817"/>
      <c r="N87" s="58">
        <f>L84+L85+L86</f>
        <v>61951.921500000019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268458.32650000002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1781</v>
      </c>
      <c r="C31" s="955" t="s">
        <v>1782</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6737</v>
      </c>
      <c r="N49" s="281">
        <f>K49*M49</f>
        <v>3368.5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3258</v>
      </c>
      <c r="N50" s="281">
        <f>K50*M50</f>
        <v>3258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113198</v>
      </c>
      <c r="N51" s="281">
        <f>K51*M51</f>
        <v>113198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189407.2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19">
        <f>VLOOKUP(A60,TRANSPORTE!A1:D117,4,FALSE)</f>
        <v>921</v>
      </c>
      <c r="M60" s="820"/>
      <c r="N60" s="296">
        <f>K60*L60</f>
        <v>1013.1000000000001</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1013.1000000000001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15320.099999999999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206506.40500000003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41301.28100000001</v>
      </c>
      <c r="M84" s="850"/>
      <c r="N84" s="57"/>
    </row>
    <row r="85" spans="1:14">
      <c r="B85" s="95" t="s">
        <v>1057</v>
      </c>
      <c r="C85" s="96"/>
      <c r="D85" s="96"/>
      <c r="E85" s="96"/>
      <c r="F85" s="96"/>
      <c r="G85" s="96"/>
      <c r="H85" s="96"/>
      <c r="I85" s="93"/>
      <c r="J85" s="94"/>
      <c r="K85" s="313">
        <v>0.05</v>
      </c>
      <c r="L85" s="849">
        <f>N79*K85</f>
        <v>10325.320250000002</v>
      </c>
      <c r="M85" s="850"/>
      <c r="N85" s="57"/>
    </row>
    <row r="86" spans="1:14" ht="15.75" thickBot="1">
      <c r="B86" s="97" t="s">
        <v>1058</v>
      </c>
      <c r="C86" s="98"/>
      <c r="D86" s="98"/>
      <c r="E86" s="98"/>
      <c r="F86" s="98"/>
      <c r="G86" s="98"/>
      <c r="H86" s="98"/>
      <c r="I86" s="99"/>
      <c r="J86" s="100"/>
      <c r="K86" s="314">
        <v>0.05</v>
      </c>
      <c r="L86" s="851">
        <f>N79*K86</f>
        <v>10325.320250000002</v>
      </c>
      <c r="M86" s="852"/>
      <c r="N86" s="57"/>
    </row>
    <row r="87" spans="1:14" ht="15.75" thickBot="1">
      <c r="B87" s="815" t="s">
        <v>1037</v>
      </c>
      <c r="C87" s="816"/>
      <c r="D87" s="816"/>
      <c r="E87" s="816"/>
      <c r="F87" s="816"/>
      <c r="G87" s="816"/>
      <c r="H87" s="816"/>
      <c r="I87" s="816"/>
      <c r="J87" s="816"/>
      <c r="K87" s="816"/>
      <c r="L87" s="816"/>
      <c r="M87" s="817"/>
      <c r="N87" s="58">
        <f>L84+L85+L86</f>
        <v>61951.921500000019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268458.32650000002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1783</v>
      </c>
      <c r="C31" s="955" t="s">
        <v>1784</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63257</v>
      </c>
      <c r="N48" s="281">
        <f>K48*M48</f>
        <v>69582.700000000012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6737</v>
      </c>
      <c r="N49" s="281">
        <f>K49*M49</f>
        <v>3368.5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3258</v>
      </c>
      <c r="N50" s="281">
        <f>K50*M50</f>
        <v>3258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113198</v>
      </c>
      <c r="N51" s="281">
        <f>K51*M51</f>
        <v>113198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189407.2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19">
        <f>VLOOKUP(A60,TRANSPORTE!A1:D117,4,FALSE)</f>
        <v>921</v>
      </c>
      <c r="M60" s="820"/>
      <c r="N60" s="296">
        <f>K60*L60</f>
        <v>1013.1000000000001</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1013.1000000000001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15320.099999999999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206506.40500000003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41301.28100000001</v>
      </c>
      <c r="M84" s="850"/>
      <c r="N84" s="57"/>
    </row>
    <row r="85" spans="1:14">
      <c r="B85" s="95" t="s">
        <v>1057</v>
      </c>
      <c r="C85" s="96"/>
      <c r="D85" s="96"/>
      <c r="E85" s="96"/>
      <c r="F85" s="96"/>
      <c r="G85" s="96"/>
      <c r="H85" s="96"/>
      <c r="I85" s="93"/>
      <c r="J85" s="94"/>
      <c r="K85" s="313">
        <v>0.05</v>
      </c>
      <c r="L85" s="849">
        <f>N79*K85</f>
        <v>10325.320250000002</v>
      </c>
      <c r="M85" s="850"/>
      <c r="N85" s="57"/>
    </row>
    <row r="86" spans="1:14" ht="15.75" thickBot="1">
      <c r="B86" s="97" t="s">
        <v>1058</v>
      </c>
      <c r="C86" s="98"/>
      <c r="D86" s="98"/>
      <c r="E86" s="98"/>
      <c r="F86" s="98"/>
      <c r="G86" s="98"/>
      <c r="H86" s="98"/>
      <c r="I86" s="99"/>
      <c r="J86" s="100"/>
      <c r="K86" s="314">
        <v>0.05</v>
      </c>
      <c r="L86" s="851">
        <f>N79*K86</f>
        <v>10325.320250000002</v>
      </c>
      <c r="M86" s="852"/>
      <c r="N86" s="57"/>
    </row>
    <row r="87" spans="1:14" ht="15.75" thickBot="1">
      <c r="B87" s="815" t="s">
        <v>1037</v>
      </c>
      <c r="C87" s="816"/>
      <c r="D87" s="816"/>
      <c r="E87" s="816"/>
      <c r="F87" s="816"/>
      <c r="G87" s="816"/>
      <c r="H87" s="816"/>
      <c r="I87" s="816"/>
      <c r="J87" s="816"/>
      <c r="K87" s="816"/>
      <c r="L87" s="816"/>
      <c r="M87" s="817"/>
      <c r="N87" s="58">
        <f>L84+L85+L86</f>
        <v>61951.921500000019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268458.32650000002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8.5" customHeight="1" thickBot="1">
      <c r="A31" t="s">
        <v>1929</v>
      </c>
      <c r="B31" s="86" t="s">
        <v>1785</v>
      </c>
      <c r="C31" s="955" t="s">
        <v>1786</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4346</v>
      </c>
      <c r="N48" s="281">
        <f>K48*M48</f>
        <v>5649.8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5649.8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7181.81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1436.3620000000001</v>
      </c>
      <c r="M84" s="850"/>
      <c r="N84" s="57"/>
    </row>
    <row r="85" spans="1:14">
      <c r="B85" s="95" t="s">
        <v>1057</v>
      </c>
      <c r="C85" s="96"/>
      <c r="D85" s="96"/>
      <c r="E85" s="96"/>
      <c r="F85" s="96"/>
      <c r="G85" s="96"/>
      <c r="H85" s="96"/>
      <c r="I85" s="93"/>
      <c r="J85" s="94"/>
      <c r="K85" s="313">
        <v>0.05</v>
      </c>
      <c r="L85" s="849">
        <f>N79*K85</f>
        <v>359.09050000000002</v>
      </c>
      <c r="M85" s="850"/>
      <c r="N85" s="57"/>
    </row>
    <row r="86" spans="1:14" ht="15.75" thickBot="1">
      <c r="B86" s="97" t="s">
        <v>1058</v>
      </c>
      <c r="C86" s="98"/>
      <c r="D86" s="98"/>
      <c r="E86" s="98"/>
      <c r="F86" s="98"/>
      <c r="G86" s="98"/>
      <c r="H86" s="98"/>
      <c r="I86" s="99"/>
      <c r="J86" s="100"/>
      <c r="K86" s="314">
        <v>0.05</v>
      </c>
      <c r="L86" s="851">
        <f>N79*K86</f>
        <v>359.09050000000002</v>
      </c>
      <c r="M86" s="852"/>
      <c r="N86" s="57"/>
    </row>
    <row r="87" spans="1:14" ht="15.75" thickBot="1">
      <c r="B87" s="815" t="s">
        <v>1037</v>
      </c>
      <c r="C87" s="816"/>
      <c r="D87" s="816"/>
      <c r="E87" s="816"/>
      <c r="F87" s="816"/>
      <c r="G87" s="816"/>
      <c r="H87" s="816"/>
      <c r="I87" s="816"/>
      <c r="J87" s="816"/>
      <c r="K87" s="816"/>
      <c r="L87" s="816"/>
      <c r="M87" s="817"/>
      <c r="N87" s="58">
        <f>L84+L85+L86</f>
        <v>2154.5430000000001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9336.353000000001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 customHeight="1" thickBot="1">
      <c r="A31" t="s">
        <v>1929</v>
      </c>
      <c r="B31" s="86" t="s">
        <v>1787</v>
      </c>
      <c r="C31" s="955" t="s">
        <v>1788</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14589</v>
      </c>
      <c r="N48" s="281">
        <f>K48*M48</f>
        <v>18965.7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18965.7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20497.71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4099.5420000000004</v>
      </c>
      <c r="M84" s="850"/>
      <c r="N84" s="57"/>
    </row>
    <row r="85" spans="1:14">
      <c r="B85" s="95" t="s">
        <v>1057</v>
      </c>
      <c r="C85" s="96"/>
      <c r="D85" s="96"/>
      <c r="E85" s="96"/>
      <c r="F85" s="96"/>
      <c r="G85" s="96"/>
      <c r="H85" s="96"/>
      <c r="I85" s="93"/>
      <c r="J85" s="94"/>
      <c r="K85" s="313">
        <v>0.05</v>
      </c>
      <c r="L85" s="849">
        <f>N79*K85</f>
        <v>1024.8855000000001</v>
      </c>
      <c r="M85" s="850"/>
      <c r="N85" s="57"/>
    </row>
    <row r="86" spans="1:14" ht="15.75" thickBot="1">
      <c r="B86" s="97" t="s">
        <v>1058</v>
      </c>
      <c r="C86" s="98"/>
      <c r="D86" s="98"/>
      <c r="E86" s="98"/>
      <c r="F86" s="98"/>
      <c r="G86" s="98"/>
      <c r="H86" s="98"/>
      <c r="I86" s="99"/>
      <c r="J86" s="100"/>
      <c r="K86" s="314">
        <v>0.05</v>
      </c>
      <c r="L86" s="851">
        <f>N79*K86</f>
        <v>1024.8855000000001</v>
      </c>
      <c r="M86" s="852"/>
      <c r="N86" s="57"/>
    </row>
    <row r="87" spans="1:14" ht="15.75" thickBot="1">
      <c r="B87" s="815" t="s">
        <v>1037</v>
      </c>
      <c r="C87" s="816"/>
      <c r="D87" s="816"/>
      <c r="E87" s="816"/>
      <c r="F87" s="816"/>
      <c r="G87" s="816"/>
      <c r="H87" s="816"/>
      <c r="I87" s="816"/>
      <c r="J87" s="816"/>
      <c r="K87" s="816"/>
      <c r="L87" s="816"/>
      <c r="M87" s="817"/>
      <c r="N87" s="58">
        <f>L84+L85+L86</f>
        <v>6149.313000000001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26647.023000000001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1789</v>
      </c>
      <c r="C31" s="955" t="s">
        <v>2265</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4346</v>
      </c>
      <c r="N48" s="281">
        <f>K48*M48</f>
        <v>5649.8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5649.8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7181.81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1436.3620000000001</v>
      </c>
      <c r="M84" s="850"/>
      <c r="N84" s="57"/>
    </row>
    <row r="85" spans="1:14">
      <c r="B85" s="95" t="s">
        <v>1057</v>
      </c>
      <c r="C85" s="96"/>
      <c r="D85" s="96"/>
      <c r="E85" s="96"/>
      <c r="F85" s="96"/>
      <c r="G85" s="96"/>
      <c r="H85" s="96"/>
      <c r="I85" s="93"/>
      <c r="J85" s="94"/>
      <c r="K85" s="313">
        <v>0.05</v>
      </c>
      <c r="L85" s="849">
        <f>N79*K85</f>
        <v>359.09050000000002</v>
      </c>
      <c r="M85" s="850"/>
      <c r="N85" s="57"/>
    </row>
    <row r="86" spans="1:14" ht="15.75" thickBot="1">
      <c r="B86" s="97" t="s">
        <v>1058</v>
      </c>
      <c r="C86" s="98"/>
      <c r="D86" s="98"/>
      <c r="E86" s="98"/>
      <c r="F86" s="98"/>
      <c r="G86" s="98"/>
      <c r="H86" s="98"/>
      <c r="I86" s="99"/>
      <c r="J86" s="100"/>
      <c r="K86" s="314">
        <v>0.05</v>
      </c>
      <c r="L86" s="851">
        <f>N79*K86</f>
        <v>359.09050000000002</v>
      </c>
      <c r="M86" s="852"/>
      <c r="N86" s="57"/>
    </row>
    <row r="87" spans="1:14" ht="15.75" thickBot="1">
      <c r="B87" s="815" t="s">
        <v>1037</v>
      </c>
      <c r="C87" s="816"/>
      <c r="D87" s="816"/>
      <c r="E87" s="816"/>
      <c r="F87" s="816"/>
      <c r="G87" s="816"/>
      <c r="H87" s="816"/>
      <c r="I87" s="816"/>
      <c r="J87" s="816"/>
      <c r="K87" s="816"/>
      <c r="L87" s="816"/>
      <c r="M87" s="817"/>
      <c r="N87" s="58">
        <f>L84+L85+L86</f>
        <v>2154.5430000000001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9336.353000000001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 customHeight="1" thickBot="1">
      <c r="A31" t="s">
        <v>1929</v>
      </c>
      <c r="B31" s="86" t="s">
        <v>1790</v>
      </c>
      <c r="C31" s="955" t="s">
        <v>2266</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14589</v>
      </c>
      <c r="N48" s="281">
        <f>K48*M48</f>
        <v>18965.7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18965.7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200</v>
      </c>
      <c r="N71" s="404">
        <f>K71/M71</f>
        <v>1021.34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20497.71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4099.5420000000004</v>
      </c>
      <c r="M84" s="850"/>
      <c r="N84" s="57"/>
    </row>
    <row r="85" spans="1:14">
      <c r="B85" s="95" t="s">
        <v>1057</v>
      </c>
      <c r="C85" s="96"/>
      <c r="D85" s="96"/>
      <c r="E85" s="96"/>
      <c r="F85" s="96"/>
      <c r="G85" s="96"/>
      <c r="H85" s="96"/>
      <c r="I85" s="93"/>
      <c r="J85" s="94"/>
      <c r="K85" s="313">
        <v>0.05</v>
      </c>
      <c r="L85" s="849">
        <f>N79*K85</f>
        <v>1024.8855000000001</v>
      </c>
      <c r="M85" s="850"/>
      <c r="N85" s="57"/>
    </row>
    <row r="86" spans="1:14" ht="15.75" thickBot="1">
      <c r="B86" s="97" t="s">
        <v>1058</v>
      </c>
      <c r="C86" s="98"/>
      <c r="D86" s="98"/>
      <c r="E86" s="98"/>
      <c r="F86" s="98"/>
      <c r="G86" s="98"/>
      <c r="H86" s="98"/>
      <c r="I86" s="99"/>
      <c r="J86" s="100"/>
      <c r="K86" s="314">
        <v>0.05</v>
      </c>
      <c r="L86" s="851">
        <f>N79*K86</f>
        <v>1024.8855000000001</v>
      </c>
      <c r="M86" s="852"/>
      <c r="N86" s="57"/>
    </row>
    <row r="87" spans="1:14" ht="15.75" thickBot="1">
      <c r="B87" s="815" t="s">
        <v>1037</v>
      </c>
      <c r="C87" s="816"/>
      <c r="D87" s="816"/>
      <c r="E87" s="816"/>
      <c r="F87" s="816"/>
      <c r="G87" s="816"/>
      <c r="H87" s="816"/>
      <c r="I87" s="816"/>
      <c r="J87" s="816"/>
      <c r="K87" s="816"/>
      <c r="L87" s="816"/>
      <c r="M87" s="817"/>
      <c r="N87" s="58">
        <f>L84+L85+L86</f>
        <v>6149.313000000001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26647.023000000001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50000</v>
      </c>
      <c r="L36" s="279"/>
      <c r="M36" s="345">
        <v>15</v>
      </c>
      <c r="N36" s="281">
        <f>K36/M36</f>
        <v>3333.3333333333335</v>
      </c>
    </row>
    <row r="37" spans="1:14">
      <c r="A37" s="119" t="s">
        <v>174</v>
      </c>
      <c r="B37" s="828" t="str">
        <f>VLOOKUP(A37,EQUIPOS!A7:D154,3,FALSE)</f>
        <v>Compactador vibratorio tipo DD-20</v>
      </c>
      <c r="C37" s="829"/>
      <c r="D37" s="829"/>
      <c r="E37" s="829"/>
      <c r="F37" s="829"/>
      <c r="G37" s="829"/>
      <c r="H37" s="830"/>
      <c r="I37" s="430"/>
      <c r="J37" s="431"/>
      <c r="K37" s="278">
        <f>VLOOKUP(A37,EQUIPOS!A7:D164,4,FALSE)</f>
        <v>70000</v>
      </c>
      <c r="L37" s="344"/>
      <c r="M37" s="345">
        <v>15</v>
      </c>
      <c r="N37" s="281">
        <f>K37/M37</f>
        <v>4666.666666666667</v>
      </c>
    </row>
    <row r="38" spans="1:14">
      <c r="A38" s="119" t="s">
        <v>269</v>
      </c>
      <c r="B38" s="828" t="str">
        <f>VLOOKUP(A38,EQUIPOS!A8:D154,3,FALSE)</f>
        <v>Motoniveladora  potencia 215 HP, ancho de cuchilla 4,27 m, peso 18 ton.</v>
      </c>
      <c r="C38" s="829"/>
      <c r="D38" s="829"/>
      <c r="E38" s="829"/>
      <c r="F38" s="829"/>
      <c r="G38" s="829"/>
      <c r="H38" s="830"/>
      <c r="I38" s="337"/>
      <c r="J38" s="339"/>
      <c r="K38" s="278">
        <f>VLOOKUP(A38,EQUIPOS!A8:D165,4,FALSE)</f>
        <v>180000</v>
      </c>
      <c r="L38" s="432"/>
      <c r="M38" s="433">
        <v>15</v>
      </c>
      <c r="N38" s="281">
        <f>K38/M38</f>
        <v>12000</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N75*M41</f>
        <v>42.555833333333332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SUM(N36:N41)</f>
        <v>20042.555833333332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23208</v>
      </c>
      <c r="N48" s="281">
        <f>K48*M48</f>
        <v>30170.400000000001</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12</v>
      </c>
      <c r="N49" s="281">
        <f>K49*M49</f>
        <v>360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821" t="s">
        <v>1037</v>
      </c>
      <c r="C53" s="822"/>
      <c r="D53" s="822"/>
      <c r="E53" s="822"/>
      <c r="F53" s="822"/>
      <c r="G53" s="822"/>
      <c r="H53" s="822"/>
      <c r="I53" s="822"/>
      <c r="J53" s="822"/>
      <c r="K53" s="822"/>
      <c r="L53" s="822"/>
      <c r="M53" s="823"/>
      <c r="N53" s="110">
        <f>SUM(N48:N52)</f>
        <v>30530.400000000001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19">
        <f>VLOOKUP(A58,TRANSPORTE!A1:D117,4,FALSE)</f>
        <v>855</v>
      </c>
      <c r="M58" s="820"/>
      <c r="N58" s="296">
        <f>K58*L58</f>
        <v>1111.5</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1111.5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3" t="s">
        <v>9</v>
      </c>
      <c r="B69" s="55" t="str">
        <f>VLOOKUP(A69,'MANO DE OBRA'!A8:D68,3,FALSE)</f>
        <v>Obrero (3)</v>
      </c>
      <c r="C69" s="53"/>
      <c r="D69" s="53"/>
      <c r="E69" s="53"/>
      <c r="F69" s="53"/>
      <c r="G69" s="53"/>
      <c r="H69" s="53"/>
      <c r="I69" s="301">
        <f>K69/J69*100</f>
        <v>82811.351351351361</v>
      </c>
      <c r="J69" s="302">
        <v>185</v>
      </c>
      <c r="K69" s="303">
        <f>VLOOKUP(A69,'MANO DE OBRA'!A8:D99,4,FALSE)</f>
        <v>153201</v>
      </c>
      <c r="L69" s="56"/>
      <c r="M69" s="443">
        <v>120</v>
      </c>
      <c r="N69" s="404">
        <f>K69/M69</f>
        <v>1276.675</v>
      </c>
      <c r="O69" s="112"/>
    </row>
    <row r="70" spans="1:15">
      <c r="A70" s="173"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120</v>
      </c>
      <c r="N70" s="404">
        <f>K70/M70</f>
        <v>851.11666666666667</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2127.7916666666665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53812.247499999998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10762.449500000001</v>
      </c>
      <c r="M82" s="850"/>
      <c r="N82" s="57"/>
    </row>
    <row r="83" spans="1:14">
      <c r="B83" s="95" t="s">
        <v>1057</v>
      </c>
      <c r="C83" s="96"/>
      <c r="D83" s="96"/>
      <c r="E83" s="96"/>
      <c r="F83" s="96"/>
      <c r="G83" s="96"/>
      <c r="H83" s="96"/>
      <c r="I83" s="93"/>
      <c r="J83" s="94"/>
      <c r="K83" s="313">
        <v>0.05</v>
      </c>
      <c r="L83" s="849">
        <f>N77*K83</f>
        <v>2690.6123750000002</v>
      </c>
      <c r="M83" s="850"/>
      <c r="N83" s="57"/>
    </row>
    <row r="84" spans="1:14" ht="15.75" thickBot="1">
      <c r="B84" s="97" t="s">
        <v>1058</v>
      </c>
      <c r="C84" s="98"/>
      <c r="D84" s="98"/>
      <c r="E84" s="98"/>
      <c r="F84" s="98"/>
      <c r="G84" s="98"/>
      <c r="H84" s="98"/>
      <c r="I84" s="99"/>
      <c r="J84" s="100"/>
      <c r="K84" s="314">
        <v>0.05</v>
      </c>
      <c r="L84" s="851">
        <f>N77*K84</f>
        <v>2690.6123750000002</v>
      </c>
      <c r="M84" s="852"/>
      <c r="N84" s="57"/>
    </row>
    <row r="85" spans="1:14" ht="15.75" thickBot="1">
      <c r="B85" s="815" t="s">
        <v>1037</v>
      </c>
      <c r="C85" s="816"/>
      <c r="D85" s="816"/>
      <c r="E85" s="816"/>
      <c r="F85" s="816"/>
      <c r="G85" s="816"/>
      <c r="H85" s="816"/>
      <c r="I85" s="816"/>
      <c r="J85" s="816"/>
      <c r="K85" s="816"/>
      <c r="L85" s="816"/>
      <c r="M85" s="817"/>
      <c r="N85" s="58">
        <f>L82+L83+L84</f>
        <v>16143.674250000002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69955.921749999994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102.13400000000001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12511</v>
      </c>
      <c r="N48" s="281">
        <f>K48*M48</f>
        <v>8757.6999999999989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8757.6999999999989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50</v>
      </c>
      <c r="N71" s="404">
        <f>K71/M71</f>
        <v>2042.68</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2042.68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10902.513999999999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2180.5027999999998</v>
      </c>
      <c r="M84" s="850"/>
      <c r="N84" s="57"/>
    </row>
    <row r="85" spans="1:14">
      <c r="B85" s="95" t="s">
        <v>1057</v>
      </c>
      <c r="C85" s="96"/>
      <c r="D85" s="96"/>
      <c r="E85" s="96"/>
      <c r="F85" s="96"/>
      <c r="G85" s="96"/>
      <c r="H85" s="96"/>
      <c r="I85" s="93"/>
      <c r="J85" s="94"/>
      <c r="K85" s="313">
        <v>0.05</v>
      </c>
      <c r="L85" s="849">
        <f>N79*K85</f>
        <v>545.12569999999994</v>
      </c>
      <c r="M85" s="850"/>
      <c r="N85" s="57"/>
    </row>
    <row r="86" spans="1:14" ht="15.75" thickBot="1">
      <c r="B86" s="97" t="s">
        <v>1058</v>
      </c>
      <c r="C86" s="98"/>
      <c r="D86" s="98"/>
      <c r="E86" s="98"/>
      <c r="F86" s="98"/>
      <c r="G86" s="98"/>
      <c r="H86" s="98"/>
      <c r="I86" s="99"/>
      <c r="J86" s="100"/>
      <c r="K86" s="314">
        <v>0.05</v>
      </c>
      <c r="L86" s="851">
        <f>N79*K86</f>
        <v>545.12569999999994</v>
      </c>
      <c r="M86" s="852"/>
      <c r="N86" s="57"/>
    </row>
    <row r="87" spans="1:14" ht="15.75" thickBot="1">
      <c r="B87" s="815" t="s">
        <v>1037</v>
      </c>
      <c r="C87" s="816"/>
      <c r="D87" s="816"/>
      <c r="E87" s="816"/>
      <c r="F87" s="816"/>
      <c r="G87" s="816"/>
      <c r="H87" s="816"/>
      <c r="I87" s="816"/>
      <c r="J87" s="816"/>
      <c r="K87" s="816"/>
      <c r="L87" s="816"/>
      <c r="M87" s="817"/>
      <c r="N87" s="58">
        <f>L84+L85+L86</f>
        <v>3270.7541999999999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58">
        <f>N79+N87</f>
        <v>14173.268199999999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510.67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510.67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60648</v>
      </c>
      <c r="N48" s="281">
        <f>K48*M48</f>
        <v>12129.6</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1775</v>
      </c>
      <c r="N49" s="281">
        <f>K49*M49</f>
        <v>1863.75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13993.35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7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10213.4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24717.42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4943.4840000000004</v>
      </c>
      <c r="M84" s="850"/>
      <c r="N84" s="57"/>
    </row>
    <row r="85" spans="1:14">
      <c r="B85" s="95" t="s">
        <v>1057</v>
      </c>
      <c r="C85" s="96"/>
      <c r="D85" s="96"/>
      <c r="E85" s="96"/>
      <c r="F85" s="96"/>
      <c r="G85" s="96"/>
      <c r="H85" s="96"/>
      <c r="I85" s="93"/>
      <c r="J85" s="94"/>
      <c r="K85" s="313">
        <v>0.05</v>
      </c>
      <c r="L85" s="849">
        <f>N79*K85</f>
        <v>1235.8710000000001</v>
      </c>
      <c r="M85" s="850"/>
      <c r="N85" s="57"/>
    </row>
    <row r="86" spans="1:14" ht="15.75" thickBot="1">
      <c r="B86" s="97" t="s">
        <v>1058</v>
      </c>
      <c r="C86" s="98"/>
      <c r="D86" s="98"/>
      <c r="E86" s="98"/>
      <c r="F86" s="98"/>
      <c r="G86" s="98"/>
      <c r="H86" s="98"/>
      <c r="I86" s="99"/>
      <c r="J86" s="100"/>
      <c r="K86" s="314">
        <v>0.05</v>
      </c>
      <c r="L86" s="851">
        <f>N79*K86</f>
        <v>1235.8710000000001</v>
      </c>
      <c r="M86" s="852"/>
      <c r="N86" s="57"/>
    </row>
    <row r="87" spans="1:14" ht="15.75" thickBot="1">
      <c r="B87" s="815" t="s">
        <v>1037</v>
      </c>
      <c r="C87" s="816"/>
      <c r="D87" s="816"/>
      <c r="E87" s="816"/>
      <c r="F87" s="816"/>
      <c r="G87" s="816"/>
      <c r="H87" s="816"/>
      <c r="I87" s="816"/>
      <c r="J87" s="816"/>
      <c r="K87" s="816"/>
      <c r="L87" s="816"/>
      <c r="M87" s="817"/>
      <c r="N87" s="58">
        <f>L84+L85+L86</f>
        <v>7415.2260000000006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32132.646000000001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8.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49624</v>
      </c>
      <c r="L36" s="279"/>
      <c r="M36" s="345">
        <v>1500</v>
      </c>
      <c r="N36" s="281">
        <f>K36/M36</f>
        <v>33.082666666666668</v>
      </c>
    </row>
    <row r="37" spans="1:14">
      <c r="A37" s="119" t="s">
        <v>361</v>
      </c>
      <c r="B37" s="828" t="str">
        <f>VLOOKUP(A37,EQUIPOS!A7:D154,3,FALSE)</f>
        <v>Vehículo delineador</v>
      </c>
      <c r="C37" s="829"/>
      <c r="D37" s="829"/>
      <c r="E37" s="829"/>
      <c r="F37" s="829"/>
      <c r="G37" s="829"/>
      <c r="H37" s="830"/>
      <c r="I37" s="430"/>
      <c r="J37" s="431"/>
      <c r="K37" s="278">
        <f>VLOOKUP(A37,EQUIPOS!A7:D164,4,FALSE)</f>
        <v>134800</v>
      </c>
      <c r="L37" s="344"/>
      <c r="M37" s="345">
        <v>1500</v>
      </c>
      <c r="N37" s="281">
        <f>K37/M37</f>
        <v>89.86666666666666</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0.21277916666666666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123.16211249999999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3198</v>
      </c>
      <c r="N48" s="281">
        <f>K48*M48</f>
        <v>147.108</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81893</v>
      </c>
      <c r="N49" s="281">
        <f>K49*M49</f>
        <v>1146.502</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41324</v>
      </c>
      <c r="N50" s="281">
        <f>K50*M50</f>
        <v>17.76932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1311.37932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12000</v>
      </c>
      <c r="N71" s="404">
        <f>K71/M71</f>
        <v>12.76675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12000</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21.277916666666666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1455.8193491666666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291.16386983333331</v>
      </c>
      <c r="M84" s="850"/>
      <c r="N84" s="57"/>
    </row>
    <row r="85" spans="1:14">
      <c r="B85" s="95" t="s">
        <v>1057</v>
      </c>
      <c r="C85" s="96"/>
      <c r="D85" s="96"/>
      <c r="E85" s="96"/>
      <c r="F85" s="96"/>
      <c r="G85" s="96"/>
      <c r="H85" s="96"/>
      <c r="I85" s="93"/>
      <c r="J85" s="94"/>
      <c r="K85" s="313">
        <v>0.05</v>
      </c>
      <c r="L85" s="849">
        <f>N79*K85</f>
        <v>72.790967458333327</v>
      </c>
      <c r="M85" s="850"/>
      <c r="N85" s="57"/>
    </row>
    <row r="86" spans="1:14" ht="15.75" thickBot="1">
      <c r="B86" s="97" t="s">
        <v>1058</v>
      </c>
      <c r="C86" s="98"/>
      <c r="D86" s="98"/>
      <c r="E86" s="98"/>
      <c r="F86" s="98"/>
      <c r="G86" s="98"/>
      <c r="H86" s="98"/>
      <c r="I86" s="99"/>
      <c r="J86" s="100"/>
      <c r="K86" s="314">
        <v>0.05</v>
      </c>
      <c r="L86" s="851">
        <f>N79*K86</f>
        <v>72.790967458333327</v>
      </c>
      <c r="M86" s="852"/>
      <c r="N86" s="57"/>
    </row>
    <row r="87" spans="1:14" ht="15.75" thickBot="1">
      <c r="B87" s="815" t="s">
        <v>1037</v>
      </c>
      <c r="C87" s="816"/>
      <c r="D87" s="816"/>
      <c r="E87" s="816"/>
      <c r="F87" s="816"/>
      <c r="G87" s="816"/>
      <c r="H87" s="816"/>
      <c r="I87" s="816"/>
      <c r="J87" s="816"/>
      <c r="K87" s="816"/>
      <c r="L87" s="816"/>
      <c r="M87" s="817"/>
      <c r="N87" s="58">
        <f>L84+L85+L86</f>
        <v>436.74580474999999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1892.5651539166665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49624</v>
      </c>
      <c r="L36" s="279"/>
      <c r="M36" s="345">
        <v>1200</v>
      </c>
      <c r="N36" s="281">
        <f>K36/M36</f>
        <v>41.353333333333332</v>
      </c>
    </row>
    <row r="37" spans="1:14">
      <c r="A37" s="119" t="s">
        <v>201</v>
      </c>
      <c r="B37" s="828" t="str">
        <f>VLOOKUP(A37,EQUIPOS!A7:D154,3,FALSE)</f>
        <v>Equipo autopropulsado para pintura termoplástica</v>
      </c>
      <c r="C37" s="829"/>
      <c r="D37" s="829"/>
      <c r="E37" s="829"/>
      <c r="F37" s="829"/>
      <c r="G37" s="829"/>
      <c r="H37" s="830"/>
      <c r="I37" s="430"/>
      <c r="J37" s="431"/>
      <c r="K37" s="278">
        <f>VLOOKUP(A37,EQUIPOS!A7:D164,4,FALSE)</f>
        <v>102142</v>
      </c>
      <c r="L37" s="344"/>
      <c r="M37" s="345">
        <v>1200</v>
      </c>
      <c r="N37" s="281">
        <f>K37/M37</f>
        <v>85.118333333333339</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0.37236354166666663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126.84403020833334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3198</v>
      </c>
      <c r="N48" s="281">
        <f>K48*M48</f>
        <v>345.38400000000001</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5417</v>
      </c>
      <c r="N49" s="281">
        <f>K49*M49</f>
        <v>422.52600000000001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767.91000000000008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13</v>
      </c>
      <c r="B71" s="55" t="str">
        <f>VLOOKUP(A71,'MANO DE OBRA'!A8:D68,3,FALSE)</f>
        <v>Obrero (5)</v>
      </c>
      <c r="C71" s="53"/>
      <c r="D71" s="53"/>
      <c r="E71" s="53"/>
      <c r="F71" s="53"/>
      <c r="G71" s="53"/>
      <c r="H71" s="53"/>
      <c r="I71" s="301">
        <f>K71/J71*100</f>
        <v>138018.91891891891</v>
      </c>
      <c r="J71" s="302">
        <v>185</v>
      </c>
      <c r="K71" s="303">
        <f>VLOOKUP(A71,'MANO DE OBRA'!A8:D99,4,FALSE)</f>
        <v>255335</v>
      </c>
      <c r="L71" s="56"/>
      <c r="M71" s="443">
        <v>9600</v>
      </c>
      <c r="N71" s="404">
        <f>K71/M71</f>
        <v>26.597395833333334</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9600</v>
      </c>
      <c r="N72" s="404">
        <f>K72/M72</f>
        <v>10.638958333333333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37.236354166666665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931.99038437500008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186.39807687500002</v>
      </c>
      <c r="M84" s="850"/>
      <c r="N84" s="57"/>
    </row>
    <row r="85" spans="1:14">
      <c r="B85" s="95" t="s">
        <v>1057</v>
      </c>
      <c r="C85" s="96"/>
      <c r="D85" s="96"/>
      <c r="E85" s="96"/>
      <c r="F85" s="96"/>
      <c r="G85" s="96"/>
      <c r="H85" s="96"/>
      <c r="I85" s="93"/>
      <c r="J85" s="94"/>
      <c r="K85" s="313">
        <v>0.05</v>
      </c>
      <c r="L85" s="849">
        <f>N79*K85</f>
        <v>46.599519218750004</v>
      </c>
      <c r="M85" s="850"/>
      <c r="N85" s="57"/>
    </row>
    <row r="86" spans="1:14" ht="15.75" thickBot="1">
      <c r="B86" s="97" t="s">
        <v>1058</v>
      </c>
      <c r="C86" s="98"/>
      <c r="D86" s="98"/>
      <c r="E86" s="98"/>
      <c r="F86" s="98"/>
      <c r="G86" s="98"/>
      <c r="H86" s="98"/>
      <c r="I86" s="99"/>
      <c r="J86" s="100"/>
      <c r="K86" s="314">
        <v>0.05</v>
      </c>
      <c r="L86" s="851">
        <f>N79*K86</f>
        <v>46.599519218750004</v>
      </c>
      <c r="M86" s="852"/>
      <c r="N86" s="57"/>
    </row>
    <row r="87" spans="1:14" ht="15.75" thickBot="1">
      <c r="B87" s="815" t="s">
        <v>1037</v>
      </c>
      <c r="C87" s="816"/>
      <c r="D87" s="816"/>
      <c r="E87" s="816"/>
      <c r="F87" s="816"/>
      <c r="G87" s="816"/>
      <c r="H87" s="816"/>
      <c r="I87" s="816"/>
      <c r="J87" s="816"/>
      <c r="K87" s="816"/>
      <c r="L87" s="816"/>
      <c r="M87" s="817"/>
      <c r="N87" s="58">
        <f>L84+L85+L86</f>
        <v>279.59711531250002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1211.5874996875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199</v>
      </c>
      <c r="B36" s="828" t="str">
        <f>VLOOKUP(A36,EQUIPOS!A6:D154,3,FALSE)</f>
        <v xml:space="preserve">Equipo de pintura (Compresor), Presión máxima de trabajo 3300 psi.
</v>
      </c>
      <c r="C36" s="829"/>
      <c r="D36" s="829"/>
      <c r="E36" s="829"/>
      <c r="F36" s="829"/>
      <c r="G36" s="829"/>
      <c r="H36" s="830"/>
      <c r="I36" s="276"/>
      <c r="J36" s="277"/>
      <c r="K36" s="278">
        <f>VLOOKUP(A36,EQUIPOS!A6:D163,4,FALSE)</f>
        <v>5849</v>
      </c>
      <c r="L36" s="279"/>
      <c r="M36" s="345">
        <v>6.1</v>
      </c>
      <c r="N36" s="281">
        <f>K36/M36</f>
        <v>958.85245901639348</v>
      </c>
    </row>
    <row r="37" spans="1:14">
      <c r="A37" s="119" t="s">
        <v>138</v>
      </c>
      <c r="B37" s="828" t="str">
        <f>VLOOKUP(A37,EQUIPOS!A7:D154,3,FALSE)</f>
        <v>Camioneta D-300</v>
      </c>
      <c r="C37" s="829"/>
      <c r="D37" s="829"/>
      <c r="E37" s="829"/>
      <c r="F37" s="829"/>
      <c r="G37" s="829"/>
      <c r="H37" s="830"/>
      <c r="I37" s="430"/>
      <c r="J37" s="431"/>
      <c r="K37" s="278">
        <f>VLOOKUP(A37,EQUIPOS!A7:D164,4,FALSE)</f>
        <v>49624</v>
      </c>
      <c r="L37" s="344"/>
      <c r="M37" s="345">
        <v>6.1</v>
      </c>
      <c r="N37" s="281">
        <f>K37/M37</f>
        <v>8135.0819672131156</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73.251844262295094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9167.186270491804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3198</v>
      </c>
      <c r="N48" s="281">
        <f>K48*M48</f>
        <v>1221.636</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41324</v>
      </c>
      <c r="N49" s="281">
        <f>K49*M49</f>
        <v>2066.2000000000003</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81893</v>
      </c>
      <c r="N50" s="281">
        <f>K50*M50</f>
        <v>9827.16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13114.995999999999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3" t="s">
        <v>13</v>
      </c>
      <c r="B71" s="55" t="str">
        <f>VLOOKUP(A71,'MANO DE OBRA'!A8:D68,3,FALSE)</f>
        <v>Obrero (5)</v>
      </c>
      <c r="C71" s="53"/>
      <c r="D71" s="53"/>
      <c r="E71" s="53"/>
      <c r="F71" s="53"/>
      <c r="G71" s="53"/>
      <c r="H71" s="53"/>
      <c r="I71" s="301">
        <f>K71/J71*100</f>
        <v>138018.91891891891</v>
      </c>
      <c r="J71" s="302">
        <v>185</v>
      </c>
      <c r="K71" s="303">
        <f>VLOOKUP(A71,'MANO DE OBRA'!A8:D99,4,FALSE)</f>
        <v>255335</v>
      </c>
      <c r="L71" s="56"/>
      <c r="M71" s="443">
        <v>48.8</v>
      </c>
      <c r="N71" s="404">
        <f>K71/M71</f>
        <v>5232.2745901639346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48.8</v>
      </c>
      <c r="N72" s="404">
        <f>K72/M72</f>
        <v>2092.9098360655739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7325.184426229509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29607.36669672131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5921.4733393442621</v>
      </c>
      <c r="M84" s="850"/>
      <c r="N84" s="57"/>
    </row>
    <row r="85" spans="1:14">
      <c r="B85" s="95" t="s">
        <v>1057</v>
      </c>
      <c r="C85" s="96"/>
      <c r="D85" s="96"/>
      <c r="E85" s="96"/>
      <c r="F85" s="96"/>
      <c r="G85" s="96"/>
      <c r="H85" s="96"/>
      <c r="I85" s="93"/>
      <c r="J85" s="94"/>
      <c r="K85" s="313">
        <v>0.05</v>
      </c>
      <c r="L85" s="849">
        <f>N79*K85</f>
        <v>1480.3683348360655</v>
      </c>
      <c r="M85" s="850"/>
      <c r="N85" s="57"/>
    </row>
    <row r="86" spans="1:14" ht="15.75" thickBot="1">
      <c r="B86" s="97" t="s">
        <v>1058</v>
      </c>
      <c r="C86" s="98"/>
      <c r="D86" s="98"/>
      <c r="E86" s="98"/>
      <c r="F86" s="98"/>
      <c r="G86" s="98"/>
      <c r="H86" s="98"/>
      <c r="I86" s="99"/>
      <c r="J86" s="100"/>
      <c r="K86" s="314">
        <v>0.05</v>
      </c>
      <c r="L86" s="851">
        <f>N79*K86</f>
        <v>1480.3683348360655</v>
      </c>
      <c r="M86" s="852"/>
      <c r="N86" s="57"/>
    </row>
    <row r="87" spans="1:14" ht="15.75" thickBot="1">
      <c r="B87" s="815" t="s">
        <v>1037</v>
      </c>
      <c r="C87" s="816"/>
      <c r="D87" s="816"/>
      <c r="E87" s="816"/>
      <c r="F87" s="816"/>
      <c r="G87" s="816"/>
      <c r="H87" s="816"/>
      <c r="I87" s="816"/>
      <c r="J87" s="816"/>
      <c r="K87" s="816"/>
      <c r="L87" s="816"/>
      <c r="M87" s="817"/>
      <c r="N87" s="58">
        <f>L84+L85+L86</f>
        <v>8882.2100090163931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38489.576705737702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49624</v>
      </c>
      <c r="L36" s="279"/>
      <c r="M36" s="345">
        <v>6</v>
      </c>
      <c r="N36" s="281">
        <f>K36/M36</f>
        <v>8270.6666666666661</v>
      </c>
    </row>
    <row r="37" spans="1:14">
      <c r="A37" s="119" t="s">
        <v>1795</v>
      </c>
      <c r="B37" s="828" t="str">
        <f>VLOOKUP(A37,EQUIPOS!A7:D154,3,FALSE)</f>
        <v>Caldera para pintura termoplástica</v>
      </c>
      <c r="C37" s="829"/>
      <c r="D37" s="829"/>
      <c r="E37" s="829"/>
      <c r="F37" s="829"/>
      <c r="G37" s="829"/>
      <c r="H37" s="830"/>
      <c r="I37" s="430"/>
      <c r="J37" s="431"/>
      <c r="K37" s="278">
        <f>VLOOKUP(A37,EQUIPOS!A7:D164,4,FALSE)</f>
        <v>60657</v>
      </c>
      <c r="L37" s="344"/>
      <c r="M37" s="345">
        <v>6</v>
      </c>
      <c r="N37" s="281">
        <f>K37/M37</f>
        <v>10109.5</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85.111666666666665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18465.278333333332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3198</v>
      </c>
      <c r="N48" s="281">
        <f>K48*M48</f>
        <v>2878.2000000000003</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5417</v>
      </c>
      <c r="N49" s="281">
        <f>K49*M49</f>
        <v>3521.05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6399.25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15</v>
      </c>
      <c r="B71" s="55" t="str">
        <f>VLOOKUP(A71,'MANO DE OBRA'!A8:D68,3,FALSE)</f>
        <v>Obrero (6)</v>
      </c>
      <c r="C71" s="53"/>
      <c r="D71" s="53"/>
      <c r="E71" s="53"/>
      <c r="F71" s="53"/>
      <c r="G71" s="53"/>
      <c r="H71" s="53"/>
      <c r="I71" s="301">
        <f>K71/J71*100</f>
        <v>165622.70270270272</v>
      </c>
      <c r="J71" s="302">
        <v>185</v>
      </c>
      <c r="K71" s="303">
        <f>VLOOKUP(A71,'MANO DE OBRA'!A8:D99,4,FALSE)</f>
        <v>306402</v>
      </c>
      <c r="L71" s="56"/>
      <c r="M71" s="443">
        <v>48</v>
      </c>
      <c r="N71" s="404">
        <f>K71/M71</f>
        <v>6383.375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v>
      </c>
      <c r="N72" s="404">
        <f>K72/M72</f>
        <v>2127.7916666666665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8511.1666666666661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33375.695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6675.1390000000001</v>
      </c>
      <c r="M84" s="850"/>
      <c r="N84" s="57"/>
    </row>
    <row r="85" spans="1:14">
      <c r="B85" s="95" t="s">
        <v>1057</v>
      </c>
      <c r="C85" s="96"/>
      <c r="D85" s="96"/>
      <c r="E85" s="96"/>
      <c r="F85" s="96"/>
      <c r="G85" s="96"/>
      <c r="H85" s="96"/>
      <c r="I85" s="93"/>
      <c r="J85" s="94"/>
      <c r="K85" s="313">
        <v>0.05</v>
      </c>
      <c r="L85" s="849">
        <f>N79*K85</f>
        <v>1668.78475</v>
      </c>
      <c r="M85" s="850"/>
      <c r="N85" s="57"/>
    </row>
    <row r="86" spans="1:14" ht="15.75" thickBot="1">
      <c r="B86" s="97" t="s">
        <v>1058</v>
      </c>
      <c r="C86" s="98"/>
      <c r="D86" s="98"/>
      <c r="E86" s="98"/>
      <c r="F86" s="98"/>
      <c r="G86" s="98"/>
      <c r="H86" s="98"/>
      <c r="I86" s="99"/>
      <c r="J86" s="100"/>
      <c r="K86" s="314">
        <v>0.05</v>
      </c>
      <c r="L86" s="851">
        <f>N79*K86</f>
        <v>1668.78475</v>
      </c>
      <c r="M86" s="852"/>
      <c r="N86" s="57"/>
    </row>
    <row r="87" spans="1:14" ht="15.75" thickBot="1">
      <c r="B87" s="815" t="s">
        <v>1037</v>
      </c>
      <c r="C87" s="816"/>
      <c r="D87" s="816"/>
      <c r="E87" s="816"/>
      <c r="F87" s="816"/>
      <c r="G87" s="816"/>
      <c r="H87" s="816"/>
      <c r="I87" s="816"/>
      <c r="J87" s="816"/>
      <c r="K87" s="816"/>
      <c r="L87" s="816"/>
      <c r="M87" s="817"/>
      <c r="N87" s="58">
        <f>L84+L85+L86</f>
        <v>10012.708500000001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43388.4035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49624</v>
      </c>
      <c r="L36" s="279"/>
      <c r="M36" s="345">
        <v>250</v>
      </c>
      <c r="N36" s="281">
        <f>K36/M36</f>
        <v>198.49600000000001</v>
      </c>
    </row>
    <row r="37" spans="1:14">
      <c r="A37" s="119" t="s">
        <v>251</v>
      </c>
      <c r="B37" s="828" t="str">
        <f>VLOOKUP(A37,EQUIPOS!A7:D154,3,FALSE)</f>
        <v>Maquina térmica pegatachas</v>
      </c>
      <c r="C37" s="829"/>
      <c r="D37" s="829"/>
      <c r="E37" s="829"/>
      <c r="F37" s="829"/>
      <c r="G37" s="829"/>
      <c r="H37" s="830"/>
      <c r="I37" s="430"/>
      <c r="J37" s="431"/>
      <c r="K37" s="278">
        <f>VLOOKUP(A37,EQUIPOS!A7:D164,4,FALSE)</f>
        <v>21568</v>
      </c>
      <c r="L37" s="344"/>
      <c r="M37" s="345">
        <v>250</v>
      </c>
      <c r="N37" s="281">
        <f>K37/M37</f>
        <v>86.272000000000006</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1.0213399999999999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285.78934000000004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5417</v>
      </c>
      <c r="N48" s="281">
        <f>K48*M48</f>
        <v>433.36</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6479</v>
      </c>
      <c r="N49" s="281">
        <f>K49*M49</f>
        <v>6479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6912.36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2000</v>
      </c>
      <c r="N71" s="404">
        <f>K71/M71</f>
        <v>51.067</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102.134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7300.28334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1460.0566680000002</v>
      </c>
      <c r="M84" s="850"/>
      <c r="N84" s="57"/>
    </row>
    <row r="85" spans="1:14">
      <c r="B85" s="95" t="s">
        <v>1057</v>
      </c>
      <c r="C85" s="96"/>
      <c r="D85" s="96"/>
      <c r="E85" s="96"/>
      <c r="F85" s="96"/>
      <c r="G85" s="96"/>
      <c r="H85" s="96"/>
      <c r="I85" s="93"/>
      <c r="J85" s="94"/>
      <c r="K85" s="313">
        <v>0.05</v>
      </c>
      <c r="L85" s="849">
        <f>N79*K85</f>
        <v>365.01416700000004</v>
      </c>
      <c r="M85" s="850"/>
      <c r="N85" s="57"/>
    </row>
    <row r="86" spans="1:14" ht="15.75" thickBot="1">
      <c r="B86" s="97" t="s">
        <v>1058</v>
      </c>
      <c r="C86" s="98"/>
      <c r="D86" s="98"/>
      <c r="E86" s="98"/>
      <c r="F86" s="98"/>
      <c r="G86" s="98"/>
      <c r="H86" s="98"/>
      <c r="I86" s="99"/>
      <c r="J86" s="100"/>
      <c r="K86" s="314">
        <v>0.05</v>
      </c>
      <c r="L86" s="851">
        <f>N79*K86</f>
        <v>365.01416700000004</v>
      </c>
      <c r="M86" s="852"/>
      <c r="N86" s="57"/>
    </row>
    <row r="87" spans="1:14" ht="15.75" thickBot="1">
      <c r="B87" s="815" t="s">
        <v>1037</v>
      </c>
      <c r="C87" s="816"/>
      <c r="D87" s="816"/>
      <c r="E87" s="816"/>
      <c r="F87" s="816"/>
      <c r="G87" s="816"/>
      <c r="H87" s="816"/>
      <c r="I87" s="816"/>
      <c r="J87" s="816"/>
      <c r="K87" s="816"/>
      <c r="L87" s="816"/>
      <c r="M87" s="817"/>
      <c r="N87" s="58">
        <f>L84+L85+L86</f>
        <v>2190.0850020000003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9490.3683419999998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49624</v>
      </c>
      <c r="L36" s="279"/>
      <c r="M36" s="345">
        <v>3.75</v>
      </c>
      <c r="N36" s="281">
        <f>K36/M36</f>
        <v>13233.066666666668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85.111666666666665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13318.178333333333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67922</v>
      </c>
      <c r="N48" s="281">
        <f>K48*M48</f>
        <v>67922</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263946</v>
      </c>
      <c r="N49" s="281">
        <f>K49*M49</f>
        <v>263946</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375937</v>
      </c>
      <c r="N50" s="281">
        <f>K50*M50</f>
        <v>11278.109999999999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343146.11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30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8511.1666666666661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364975.45500000002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72995.091</v>
      </c>
      <c r="M84" s="850"/>
      <c r="N84" s="57"/>
    </row>
    <row r="85" spans="1:14">
      <c r="B85" s="95" t="s">
        <v>1057</v>
      </c>
      <c r="C85" s="96"/>
      <c r="D85" s="96"/>
      <c r="E85" s="96"/>
      <c r="F85" s="96"/>
      <c r="G85" s="96"/>
      <c r="H85" s="96"/>
      <c r="I85" s="93"/>
      <c r="J85" s="94"/>
      <c r="K85" s="313">
        <v>0.05</v>
      </c>
      <c r="L85" s="849">
        <f>N79*K85</f>
        <v>18248.77275</v>
      </c>
      <c r="M85" s="850"/>
      <c r="N85" s="57"/>
    </row>
    <row r="86" spans="1:14" ht="15.75" thickBot="1">
      <c r="B86" s="97" t="s">
        <v>1058</v>
      </c>
      <c r="C86" s="98"/>
      <c r="D86" s="98"/>
      <c r="E86" s="98"/>
      <c r="F86" s="98"/>
      <c r="G86" s="98"/>
      <c r="H86" s="98"/>
      <c r="I86" s="99"/>
      <c r="J86" s="100"/>
      <c r="K86" s="314">
        <v>0.05</v>
      </c>
      <c r="L86" s="851">
        <f>N79*K86</f>
        <v>18248.77275</v>
      </c>
      <c r="M86" s="852"/>
      <c r="N86" s="57"/>
    </row>
    <row r="87" spans="1:14" ht="15.75" thickBot="1">
      <c r="B87" s="815" t="s">
        <v>1037</v>
      </c>
      <c r="C87" s="816"/>
      <c r="D87" s="816"/>
      <c r="E87" s="816"/>
      <c r="F87" s="816"/>
      <c r="G87" s="816"/>
      <c r="H87" s="816"/>
      <c r="I87" s="816"/>
      <c r="J87" s="816"/>
      <c r="K87" s="816"/>
      <c r="L87" s="816"/>
      <c r="M87" s="817"/>
      <c r="N87" s="58">
        <f>L84+L85+L86</f>
        <v>109492.63650000001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474468.09150000004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8.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49624</v>
      </c>
      <c r="L36" s="279"/>
      <c r="M36" s="345">
        <v>3.75</v>
      </c>
      <c r="N36" s="281">
        <f>K36/M36</f>
        <v>13233.066666666668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85.111666666666665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13318.178333333333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67922</v>
      </c>
      <c r="N48" s="281">
        <f>K48*M48</f>
        <v>67922</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226892</v>
      </c>
      <c r="N49" s="281">
        <f>K49*M49</f>
        <v>226892</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375937</v>
      </c>
      <c r="N50" s="281">
        <f>K50*M50</f>
        <v>11278.109999999999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306092.11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30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8511.1666666666661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327921.45500000002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65584.291000000012</v>
      </c>
      <c r="M84" s="850"/>
      <c r="N84" s="57"/>
    </row>
    <row r="85" spans="1:14">
      <c r="B85" s="95" t="s">
        <v>1057</v>
      </c>
      <c r="C85" s="96"/>
      <c r="D85" s="96"/>
      <c r="E85" s="96"/>
      <c r="F85" s="96"/>
      <c r="G85" s="96"/>
      <c r="H85" s="96"/>
      <c r="I85" s="93"/>
      <c r="J85" s="94"/>
      <c r="K85" s="313">
        <v>0.05</v>
      </c>
      <c r="L85" s="849">
        <f>N79*K85</f>
        <v>16396.072750000003</v>
      </c>
      <c r="M85" s="850"/>
      <c r="N85" s="57"/>
    </row>
    <row r="86" spans="1:14" ht="15.75" thickBot="1">
      <c r="B86" s="97" t="s">
        <v>1058</v>
      </c>
      <c r="C86" s="98"/>
      <c r="D86" s="98"/>
      <c r="E86" s="98"/>
      <c r="F86" s="98"/>
      <c r="G86" s="98"/>
      <c r="H86" s="98"/>
      <c r="I86" s="99"/>
      <c r="J86" s="100"/>
      <c r="K86" s="314">
        <v>0.05</v>
      </c>
      <c r="L86" s="851">
        <f>N79*K86</f>
        <v>16396.072750000003</v>
      </c>
      <c r="M86" s="852"/>
      <c r="N86" s="57"/>
    </row>
    <row r="87" spans="1:14" ht="15.75" thickBot="1">
      <c r="B87" s="815" t="s">
        <v>1037</v>
      </c>
      <c r="C87" s="816"/>
      <c r="D87" s="816"/>
      <c r="E87" s="816"/>
      <c r="F87" s="816"/>
      <c r="G87" s="816"/>
      <c r="H87" s="816"/>
      <c r="I87" s="816"/>
      <c r="J87" s="816"/>
      <c r="K87" s="816"/>
      <c r="L87" s="816"/>
      <c r="M87" s="817"/>
      <c r="N87" s="58">
        <f>L84+L85+L86</f>
        <v>98376.436500000025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426297.89150000003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49624</v>
      </c>
      <c r="L36" s="279"/>
      <c r="M36" s="345">
        <v>3</v>
      </c>
      <c r="N36" s="281">
        <f>K36/M36</f>
        <v>16541.333333333332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42.555833333333332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16583.889166666664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113526</v>
      </c>
      <c r="N48" s="281">
        <f>K48*M48</f>
        <v>113526</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375937</v>
      </c>
      <c r="N49" s="281">
        <f>K49*M49</f>
        <v>22556.219999999998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136082.22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4255.583333333333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156921.6925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31384.338500000002</v>
      </c>
      <c r="M84" s="850"/>
      <c r="N84" s="57"/>
    </row>
    <row r="85" spans="1:14">
      <c r="B85" s="95" t="s">
        <v>1057</v>
      </c>
      <c r="C85" s="96"/>
      <c r="D85" s="96"/>
      <c r="E85" s="96"/>
      <c r="F85" s="96"/>
      <c r="G85" s="96"/>
      <c r="H85" s="96"/>
      <c r="I85" s="93"/>
      <c r="J85" s="94"/>
      <c r="K85" s="313">
        <v>0.05</v>
      </c>
      <c r="L85" s="849">
        <f>N79*K85</f>
        <v>7846.0846250000004</v>
      </c>
      <c r="M85" s="850"/>
      <c r="N85" s="57"/>
    </row>
    <row r="86" spans="1:14" ht="15.75" thickBot="1">
      <c r="B86" s="97" t="s">
        <v>1058</v>
      </c>
      <c r="C86" s="98"/>
      <c r="D86" s="98"/>
      <c r="E86" s="98"/>
      <c r="F86" s="98"/>
      <c r="G86" s="98"/>
      <c r="H86" s="98"/>
      <c r="I86" s="99"/>
      <c r="J86" s="100"/>
      <c r="K86" s="314">
        <v>0.05</v>
      </c>
      <c r="L86" s="851">
        <f>N79*K86</f>
        <v>7846.0846250000004</v>
      </c>
      <c r="M86" s="852"/>
      <c r="N86" s="57"/>
    </row>
    <row r="87" spans="1:14" ht="15.75" thickBot="1">
      <c r="B87" s="815" t="s">
        <v>1037</v>
      </c>
      <c r="C87" s="816"/>
      <c r="D87" s="816"/>
      <c r="E87" s="816"/>
      <c r="F87" s="816"/>
      <c r="G87" s="816"/>
      <c r="H87" s="816"/>
      <c r="I87" s="816"/>
      <c r="J87" s="816"/>
      <c r="K87" s="816"/>
      <c r="L87" s="816"/>
      <c r="M87" s="817"/>
      <c r="N87" s="58">
        <f>L84+L85+L86</f>
        <v>47076.507750000004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203998.20024999999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135</v>
      </c>
      <c r="B36" s="828" t="str">
        <f>VLOOKUP(A36,EQUIPOS!A6:D154,3,FALSE)</f>
        <v>Camión 350</v>
      </c>
      <c r="C36" s="829"/>
      <c r="D36" s="829"/>
      <c r="E36" s="829"/>
      <c r="F36" s="829"/>
      <c r="G36" s="829"/>
      <c r="H36" s="830"/>
      <c r="I36" s="276"/>
      <c r="J36" s="277"/>
      <c r="K36" s="278">
        <f>VLOOKUP(A36,EQUIPOS!A6:D163,4,FALSE)</f>
        <v>55422</v>
      </c>
      <c r="L36" s="279"/>
      <c r="M36" s="345">
        <v>6.25</v>
      </c>
      <c r="N36" s="281">
        <f>K36/M36</f>
        <v>8867.52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306.40199999999999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9173.9220000000005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108908</v>
      </c>
      <c r="N48" s="281">
        <f>K48*M48</f>
        <v>27227</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143971</v>
      </c>
      <c r="N49" s="281">
        <f>K49*M49</f>
        <v>34859.806295399518</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62086.806295399518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50</v>
      </c>
      <c r="N71" s="404">
        <f>K71/M71</f>
        <v>4085.36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50</v>
      </c>
      <c r="N72" s="404">
        <f>K72/M72</f>
        <v>2042.68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6128.04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77388.76829539951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15477.753659079903</v>
      </c>
      <c r="M84" s="850"/>
      <c r="N84" s="57"/>
    </row>
    <row r="85" spans="1:14">
      <c r="B85" s="95" t="s">
        <v>1057</v>
      </c>
      <c r="C85" s="96"/>
      <c r="D85" s="96"/>
      <c r="E85" s="96"/>
      <c r="F85" s="96"/>
      <c r="G85" s="96"/>
      <c r="H85" s="96"/>
      <c r="I85" s="93"/>
      <c r="J85" s="94"/>
      <c r="K85" s="313">
        <v>0.05</v>
      </c>
      <c r="L85" s="849">
        <f>N79*K85</f>
        <v>3869.4384147699757</v>
      </c>
      <c r="M85" s="850"/>
      <c r="N85" s="57"/>
    </row>
    <row r="86" spans="1:14" ht="15.75" thickBot="1">
      <c r="B86" s="97" t="s">
        <v>1058</v>
      </c>
      <c r="C86" s="98"/>
      <c r="D86" s="98"/>
      <c r="E86" s="98"/>
      <c r="F86" s="98"/>
      <c r="G86" s="98"/>
      <c r="H86" s="98"/>
      <c r="I86" s="99"/>
      <c r="J86" s="100"/>
      <c r="K86" s="314">
        <v>0.05</v>
      </c>
      <c r="L86" s="851">
        <f>N79*K86</f>
        <v>3869.4384147699757</v>
      </c>
      <c r="M86" s="852"/>
      <c r="N86" s="57"/>
    </row>
    <row r="87" spans="1:14" ht="15.75" thickBot="1">
      <c r="B87" s="815" t="s">
        <v>1037</v>
      </c>
      <c r="C87" s="816"/>
      <c r="D87" s="816"/>
      <c r="E87" s="816"/>
      <c r="F87" s="816"/>
      <c r="G87" s="816"/>
      <c r="H87" s="816"/>
      <c r="I87" s="816"/>
      <c r="J87" s="816"/>
      <c r="K87" s="816"/>
      <c r="L87" s="816"/>
      <c r="M87" s="817"/>
      <c r="N87" s="58">
        <f>L84+L85+L86</f>
        <v>23216.630488619852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100605.39878401936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34.044666666666664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34.044666666666664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44033</v>
      </c>
      <c r="N48" s="281">
        <f>K48*M48</f>
        <v>44033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44033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3404.4666666666667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47471.511333333336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9494.3022666666675</v>
      </c>
      <c r="M84" s="850"/>
      <c r="N84" s="57"/>
    </row>
    <row r="85" spans="1:14">
      <c r="B85" s="95" t="s">
        <v>1057</v>
      </c>
      <c r="C85" s="96"/>
      <c r="D85" s="96"/>
      <c r="E85" s="96"/>
      <c r="F85" s="96"/>
      <c r="G85" s="96"/>
      <c r="H85" s="96"/>
      <c r="I85" s="93"/>
      <c r="J85" s="94"/>
      <c r="K85" s="313">
        <v>0.05</v>
      </c>
      <c r="L85" s="849">
        <f>N79*K85</f>
        <v>2373.5755666666669</v>
      </c>
      <c r="M85" s="850"/>
      <c r="N85" s="57"/>
    </row>
    <row r="86" spans="1:14" ht="15.75" thickBot="1">
      <c r="B86" s="97" t="s">
        <v>1058</v>
      </c>
      <c r="C86" s="98"/>
      <c r="D86" s="98"/>
      <c r="E86" s="98"/>
      <c r="F86" s="98"/>
      <c r="G86" s="98"/>
      <c r="H86" s="98"/>
      <c r="I86" s="99"/>
      <c r="J86" s="100"/>
      <c r="K86" s="314">
        <v>0.05</v>
      </c>
      <c r="L86" s="851">
        <f>N79*K86</f>
        <v>2373.5755666666669</v>
      </c>
      <c r="M86" s="852"/>
      <c r="N86" s="57"/>
    </row>
    <row r="87" spans="1:14" ht="15.75" thickBot="1">
      <c r="B87" s="815" t="s">
        <v>1037</v>
      </c>
      <c r="C87" s="816"/>
      <c r="D87" s="816"/>
      <c r="E87" s="816"/>
      <c r="F87" s="816"/>
      <c r="G87" s="816"/>
      <c r="H87" s="816"/>
      <c r="I87" s="816"/>
      <c r="J87" s="816"/>
      <c r="K87" s="816"/>
      <c r="L87" s="816"/>
      <c r="M87" s="817"/>
      <c r="N87" s="58">
        <f>L84+L85+L86</f>
        <v>14241.4534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61712.964733333334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35.218620689655175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38206</v>
      </c>
      <c r="N48" s="281">
        <f>K48*M48</f>
        <v>38206</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38206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9"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3521.8620689655172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41763.080689655173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8352.6161379310342</v>
      </c>
      <c r="M84" s="850"/>
      <c r="N84" s="57"/>
    </row>
    <row r="85" spans="1:14">
      <c r="B85" s="95" t="s">
        <v>1057</v>
      </c>
      <c r="C85" s="96"/>
      <c r="D85" s="96"/>
      <c r="E85" s="96"/>
      <c r="F85" s="96"/>
      <c r="G85" s="96"/>
      <c r="H85" s="96"/>
      <c r="I85" s="93"/>
      <c r="J85" s="94"/>
      <c r="K85" s="313">
        <v>0.05</v>
      </c>
      <c r="L85" s="849">
        <f>N79*K85</f>
        <v>2088.1540344827586</v>
      </c>
      <c r="M85" s="850"/>
      <c r="N85" s="57"/>
    </row>
    <row r="86" spans="1:14" ht="15.75" thickBot="1">
      <c r="B86" s="97" t="s">
        <v>1058</v>
      </c>
      <c r="C86" s="98"/>
      <c r="D86" s="98"/>
      <c r="E86" s="98"/>
      <c r="F86" s="98"/>
      <c r="G86" s="98"/>
      <c r="H86" s="98"/>
      <c r="I86" s="99"/>
      <c r="J86" s="100"/>
      <c r="K86" s="314">
        <v>0.05</v>
      </c>
      <c r="L86" s="851">
        <f>N79*K86</f>
        <v>2088.1540344827586</v>
      </c>
      <c r="M86" s="852"/>
      <c r="N86" s="57"/>
    </row>
    <row r="87" spans="1:14" ht="15.75" thickBot="1">
      <c r="B87" s="815" t="s">
        <v>1037</v>
      </c>
      <c r="C87" s="816"/>
      <c r="D87" s="816"/>
      <c r="E87" s="816"/>
      <c r="F87" s="816"/>
      <c r="G87" s="816"/>
      <c r="H87" s="816"/>
      <c r="I87" s="816"/>
      <c r="J87" s="816"/>
      <c r="K87" s="816"/>
      <c r="L87" s="816"/>
      <c r="M87" s="817"/>
      <c r="N87" s="58">
        <f>L84+L85+L86</f>
        <v>12528.924206896552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54292.004896551727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35.218620689655175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28361</v>
      </c>
      <c r="N48" s="281">
        <f>K48*M48</f>
        <v>28361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28361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3521.8620689655172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31918.080689655173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6383.6161379310352</v>
      </c>
      <c r="M84" s="850"/>
      <c r="N84" s="57"/>
    </row>
    <row r="85" spans="1:14">
      <c r="B85" s="95" t="s">
        <v>1057</v>
      </c>
      <c r="C85" s="96"/>
      <c r="D85" s="96"/>
      <c r="E85" s="96"/>
      <c r="F85" s="96"/>
      <c r="G85" s="96"/>
      <c r="H85" s="96"/>
      <c r="I85" s="93"/>
      <c r="J85" s="94"/>
      <c r="K85" s="313">
        <v>0.05</v>
      </c>
      <c r="L85" s="849">
        <f>N79*K85</f>
        <v>1595.9040344827588</v>
      </c>
      <c r="M85" s="850"/>
      <c r="N85" s="57"/>
    </row>
    <row r="86" spans="1:14" ht="15.75" thickBot="1">
      <c r="B86" s="97" t="s">
        <v>1058</v>
      </c>
      <c r="C86" s="98"/>
      <c r="D86" s="98"/>
      <c r="E86" s="98"/>
      <c r="F86" s="98"/>
      <c r="G86" s="98"/>
      <c r="H86" s="98"/>
      <c r="I86" s="99"/>
      <c r="J86" s="100"/>
      <c r="K86" s="314">
        <v>0.05</v>
      </c>
      <c r="L86" s="851">
        <f>N79*K86</f>
        <v>1595.9040344827588</v>
      </c>
      <c r="M86" s="852"/>
      <c r="N86" s="57"/>
    </row>
    <row r="87" spans="1:14" ht="15.75" thickBot="1">
      <c r="B87" s="815" t="s">
        <v>1037</v>
      </c>
      <c r="C87" s="816"/>
      <c r="D87" s="816"/>
      <c r="E87" s="816"/>
      <c r="F87" s="816"/>
      <c r="G87" s="816"/>
      <c r="H87" s="816"/>
      <c r="I87" s="816"/>
      <c r="J87" s="816"/>
      <c r="K87" s="816"/>
      <c r="L87" s="816"/>
      <c r="M87" s="817"/>
      <c r="N87" s="58">
        <f>L84+L85+L86</f>
        <v>9575.4242068965523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41493.504896551727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363</v>
      </c>
      <c r="B36" s="828" t="str">
        <f>VLOOKUP(A36,EQUIPOS!A6:D154,3,FALSE)</f>
        <v>Vibrador de concreto, Motor de 3 hp a 18.000 rpm Mangueras de 4 mt</v>
      </c>
      <c r="C36" s="829"/>
      <c r="D36" s="829"/>
      <c r="E36" s="829"/>
      <c r="F36" s="829"/>
      <c r="G36" s="829"/>
      <c r="H36" s="830"/>
      <c r="I36" s="276"/>
      <c r="J36" s="277"/>
      <c r="K36" s="278">
        <f>VLOOKUP(A36,EQUIPOS!A6:D163,4,FALSE)</f>
        <v>5340</v>
      </c>
      <c r="L36" s="279"/>
      <c r="M36" s="345">
        <v>1.25</v>
      </c>
      <c r="N36" s="281">
        <f>K36/M36</f>
        <v>4272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N77*M41</f>
        <v>510.67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4782.67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2698</v>
      </c>
      <c r="N48" s="281">
        <f>K48*M48</f>
        <v>25900.799999999999</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410698</v>
      </c>
      <c r="N49" s="281">
        <f>K49*M49</f>
        <v>49283.759999999995</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29176</v>
      </c>
      <c r="N50" s="281">
        <f>K50*M50</f>
        <v>14588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89772.56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10</v>
      </c>
      <c r="N71" s="404">
        <f>K71/M71</f>
        <v>15320.1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25533.5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120088.73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24017.745999999999</v>
      </c>
      <c r="M84" s="850"/>
      <c r="N84" s="57"/>
    </row>
    <row r="85" spans="1:14">
      <c r="B85" s="95" t="s">
        <v>1057</v>
      </c>
      <c r="C85" s="96"/>
      <c r="D85" s="96"/>
      <c r="E85" s="96"/>
      <c r="F85" s="96"/>
      <c r="G85" s="96"/>
      <c r="H85" s="96"/>
      <c r="I85" s="93"/>
      <c r="J85" s="94"/>
      <c r="K85" s="313">
        <v>0.05</v>
      </c>
      <c r="L85" s="849">
        <f>N79*K85</f>
        <v>6004.4364999999998</v>
      </c>
      <c r="M85" s="850"/>
      <c r="N85" s="57"/>
    </row>
    <row r="86" spans="1:14" ht="15.75" thickBot="1">
      <c r="B86" s="97" t="s">
        <v>1058</v>
      </c>
      <c r="C86" s="98"/>
      <c r="D86" s="98"/>
      <c r="E86" s="98"/>
      <c r="F86" s="98"/>
      <c r="G86" s="98"/>
      <c r="H86" s="98"/>
      <c r="I86" s="99"/>
      <c r="J86" s="100"/>
      <c r="K86" s="314">
        <v>0.05</v>
      </c>
      <c r="L86" s="851">
        <f>N79*K86</f>
        <v>6004.4364999999998</v>
      </c>
      <c r="M86" s="852"/>
      <c r="N86" s="57"/>
    </row>
    <row r="87" spans="1:14" ht="15.75" thickBot="1">
      <c r="B87" s="815" t="s">
        <v>1037</v>
      </c>
      <c r="C87" s="816"/>
      <c r="D87" s="816"/>
      <c r="E87" s="816"/>
      <c r="F87" s="816"/>
      <c r="G87" s="816"/>
      <c r="H87" s="816"/>
      <c r="I87" s="816"/>
      <c r="J87" s="816"/>
      <c r="K87" s="816"/>
      <c r="L87" s="816"/>
      <c r="M87" s="817"/>
      <c r="N87" s="58">
        <f>L84+L85+L86</f>
        <v>36026.618999999999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156115.34899999999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7.2952857142857148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7.2952857142857148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7859</v>
      </c>
      <c r="N48" s="281">
        <f>K48*M48</f>
        <v>7859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7859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70</v>
      </c>
      <c r="N71" s="404">
        <f>K71/M71</f>
        <v>729.52857142857147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729.52857142857147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8595.8238571428574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1719.1647714285716</v>
      </c>
      <c r="M84" s="850"/>
      <c r="N84" s="57"/>
    </row>
    <row r="85" spans="1:14">
      <c r="B85" s="95" t="s">
        <v>1057</v>
      </c>
      <c r="C85" s="96"/>
      <c r="D85" s="96"/>
      <c r="E85" s="96"/>
      <c r="F85" s="96"/>
      <c r="G85" s="96"/>
      <c r="H85" s="96"/>
      <c r="I85" s="93"/>
      <c r="J85" s="94"/>
      <c r="K85" s="313">
        <v>0.05</v>
      </c>
      <c r="L85" s="849">
        <f>N79*K85</f>
        <v>429.7911928571429</v>
      </c>
      <c r="M85" s="850"/>
      <c r="N85" s="57"/>
    </row>
    <row r="86" spans="1:14" ht="15.75" thickBot="1">
      <c r="B86" s="97" t="s">
        <v>1058</v>
      </c>
      <c r="C86" s="98"/>
      <c r="D86" s="98"/>
      <c r="E86" s="98"/>
      <c r="F86" s="98"/>
      <c r="G86" s="98"/>
      <c r="H86" s="98"/>
      <c r="I86" s="99"/>
      <c r="J86" s="100"/>
      <c r="K86" s="314">
        <v>0.05</v>
      </c>
      <c r="L86" s="851">
        <f>N79*K86</f>
        <v>429.7911928571429</v>
      </c>
      <c r="M86" s="852"/>
      <c r="N86" s="57"/>
    </row>
    <row r="87" spans="1:14" ht="15.75" thickBot="1">
      <c r="B87" s="815" t="s">
        <v>1037</v>
      </c>
      <c r="C87" s="816"/>
      <c r="D87" s="816"/>
      <c r="E87" s="816"/>
      <c r="F87" s="816"/>
      <c r="G87" s="816"/>
      <c r="H87" s="816"/>
      <c r="I87" s="816"/>
      <c r="J87" s="816"/>
      <c r="K87" s="816"/>
      <c r="L87" s="816"/>
      <c r="M87" s="817"/>
      <c r="N87" s="58">
        <f>L84+L85+L86</f>
        <v>2578.7471571428573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11174.571014285715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4"/>
      <c r="C1" s="916"/>
      <c r="D1" s="917"/>
      <c r="E1" s="917"/>
      <c r="F1" s="917"/>
      <c r="G1" s="917"/>
      <c r="H1" s="917"/>
      <c r="I1" s="917"/>
      <c r="J1" s="918"/>
      <c r="K1" s="919" t="s">
        <v>1017</v>
      </c>
      <c r="L1" s="921" t="s">
        <v>2304</v>
      </c>
      <c r="M1" s="922"/>
      <c r="N1" s="923"/>
    </row>
    <row r="2" spans="2:14" ht="24.7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49624</v>
      </c>
      <c r="L36" s="279"/>
      <c r="M36" s="345">
        <v>160</v>
      </c>
      <c r="N36" s="281">
        <f>K36/M36</f>
        <v>310.14999999999998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19.150124999999999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329.30012499999998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36628</v>
      </c>
      <c r="N48" s="281">
        <f>K48*M48</f>
        <v>36628</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375937</v>
      </c>
      <c r="N49" s="281">
        <f>K49*M49</f>
        <v>11278.109999999999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47906.11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80</v>
      </c>
      <c r="N71" s="404">
        <f>K71/M71</f>
        <v>1276.675</v>
      </c>
      <c r="O71" s="112"/>
    </row>
    <row r="72" spans="1:15">
      <c r="A72" s="173" t="s">
        <v>6</v>
      </c>
      <c r="B72" s="55" t="str">
        <f>VLOOKUP(A72,'MANO DE OBRA'!A8:D69,3,FALSE)</f>
        <v xml:space="preserve">Obrero </v>
      </c>
      <c r="C72" s="53"/>
      <c r="D72" s="53"/>
      <c r="E72" s="53"/>
      <c r="F72" s="53"/>
      <c r="G72" s="53"/>
      <c r="H72" s="53"/>
      <c r="I72" s="301">
        <f>K72/J72*100</f>
        <v>27603.783783783787</v>
      </c>
      <c r="J72" s="302">
        <v>185</v>
      </c>
      <c r="K72" s="303">
        <f>VLOOKUP(A72,'MANO DE OBRA'!A8:D100,4,FALSE)</f>
        <v>51067</v>
      </c>
      <c r="L72" s="56"/>
      <c r="M72" s="443">
        <v>80</v>
      </c>
      <c r="N72" s="404">
        <f>K72/M72</f>
        <v>638.33749999999998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1915.0124999999998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50150.422624999999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10030.084525</v>
      </c>
      <c r="M84" s="850"/>
      <c r="N84" s="57"/>
    </row>
    <row r="85" spans="1:14">
      <c r="B85" s="95" t="s">
        <v>1057</v>
      </c>
      <c r="C85" s="96"/>
      <c r="D85" s="96"/>
      <c r="E85" s="96"/>
      <c r="F85" s="96"/>
      <c r="G85" s="96"/>
      <c r="H85" s="96"/>
      <c r="I85" s="93"/>
      <c r="J85" s="94"/>
      <c r="K85" s="313">
        <v>0.05</v>
      </c>
      <c r="L85" s="849">
        <f>N79*K85</f>
        <v>2507.5211312500001</v>
      </c>
      <c r="M85" s="850"/>
      <c r="N85" s="57"/>
    </row>
    <row r="86" spans="1:14" ht="15.75" thickBot="1">
      <c r="B86" s="97" t="s">
        <v>1058</v>
      </c>
      <c r="C86" s="98"/>
      <c r="D86" s="98"/>
      <c r="E86" s="98"/>
      <c r="F86" s="98"/>
      <c r="G86" s="98"/>
      <c r="H86" s="98"/>
      <c r="I86" s="99"/>
      <c r="J86" s="100"/>
      <c r="K86" s="314">
        <v>0.05</v>
      </c>
      <c r="L86" s="851">
        <f>N79*K86</f>
        <v>2507.5211312500001</v>
      </c>
      <c r="M86" s="852"/>
      <c r="N86" s="57"/>
    </row>
    <row r="87" spans="1:14" ht="15.75" thickBot="1">
      <c r="B87" s="815" t="s">
        <v>1037</v>
      </c>
      <c r="C87" s="816"/>
      <c r="D87" s="816"/>
      <c r="E87" s="816"/>
      <c r="F87" s="816"/>
      <c r="G87" s="816"/>
      <c r="H87" s="816"/>
      <c r="I87" s="816"/>
      <c r="J87" s="816"/>
      <c r="K87" s="816"/>
      <c r="L87" s="816"/>
      <c r="M87" s="817"/>
      <c r="N87" s="58">
        <f>L84+L85+L86</f>
        <v>15045.126787499999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65195.549412499997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68.089333333333329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6417</v>
      </c>
      <c r="N48" s="281">
        <f>K48*M48</f>
        <v>256.68</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21556</v>
      </c>
      <c r="N49" s="281">
        <f>K49*M49</f>
        <v>8622.4</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380</v>
      </c>
      <c r="N50" s="281">
        <f>K50*M50</f>
        <v>1140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10019.08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680.89333333333332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10768.062666666667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2153.6125333333334</v>
      </c>
      <c r="M84" s="850"/>
      <c r="N84" s="57"/>
    </row>
    <row r="85" spans="1:14">
      <c r="B85" s="95" t="s">
        <v>1057</v>
      </c>
      <c r="C85" s="96"/>
      <c r="D85" s="96"/>
      <c r="E85" s="96"/>
      <c r="F85" s="96"/>
      <c r="G85" s="96"/>
      <c r="H85" s="96"/>
      <c r="I85" s="93"/>
      <c r="J85" s="94"/>
      <c r="K85" s="313">
        <v>0.05</v>
      </c>
      <c r="L85" s="849">
        <f>N79*K85</f>
        <v>538.40313333333336</v>
      </c>
      <c r="M85" s="850"/>
      <c r="N85" s="57"/>
    </row>
    <row r="86" spans="1:14" ht="15.75" thickBot="1">
      <c r="B86" s="97" t="s">
        <v>1058</v>
      </c>
      <c r="C86" s="98"/>
      <c r="D86" s="98"/>
      <c r="E86" s="98"/>
      <c r="F86" s="98"/>
      <c r="G86" s="98"/>
      <c r="H86" s="98"/>
      <c r="I86" s="99"/>
      <c r="J86" s="100"/>
      <c r="K86" s="314">
        <v>0.05</v>
      </c>
      <c r="L86" s="851">
        <f>N79*K86</f>
        <v>538.40313333333336</v>
      </c>
      <c r="M86" s="852"/>
      <c r="N86" s="57"/>
    </row>
    <row r="87" spans="1:14" ht="15.75" thickBot="1">
      <c r="B87" s="815" t="s">
        <v>1037</v>
      </c>
      <c r="C87" s="816"/>
      <c r="D87" s="816"/>
      <c r="E87" s="816"/>
      <c r="F87" s="816"/>
      <c r="G87" s="816"/>
      <c r="H87" s="816"/>
      <c r="I87" s="816"/>
      <c r="J87" s="816"/>
      <c r="K87" s="816"/>
      <c r="L87" s="816"/>
      <c r="M87" s="817"/>
      <c r="N87" s="58">
        <f>L84+L85+L86</f>
        <v>3230.4187999999999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13998.481466666666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68.089333333333329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37538</v>
      </c>
      <c r="N48" s="281">
        <f>K48*M48</f>
        <v>15015.2</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380</v>
      </c>
      <c r="N49" s="281">
        <f>K49*M49</f>
        <v>1140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16155.2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680.89333333333332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16904.182666666668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3380.8365333333336</v>
      </c>
      <c r="M84" s="850"/>
      <c r="N84" s="57"/>
    </row>
    <row r="85" spans="1:14">
      <c r="B85" s="95" t="s">
        <v>1057</v>
      </c>
      <c r="C85" s="96"/>
      <c r="D85" s="96"/>
      <c r="E85" s="96"/>
      <c r="F85" s="96"/>
      <c r="G85" s="96"/>
      <c r="H85" s="96"/>
      <c r="I85" s="93"/>
      <c r="J85" s="94"/>
      <c r="K85" s="313">
        <v>0.05</v>
      </c>
      <c r="L85" s="849">
        <f>N79*K85</f>
        <v>845.2091333333334</v>
      </c>
      <c r="M85" s="850"/>
      <c r="N85" s="57"/>
    </row>
    <row r="86" spans="1:14" ht="15.75" thickBot="1">
      <c r="B86" s="97" t="s">
        <v>1058</v>
      </c>
      <c r="C86" s="98"/>
      <c r="D86" s="98"/>
      <c r="E86" s="98"/>
      <c r="F86" s="98"/>
      <c r="G86" s="98"/>
      <c r="H86" s="98"/>
      <c r="I86" s="99"/>
      <c r="J86" s="100"/>
      <c r="K86" s="314">
        <v>0.05</v>
      </c>
      <c r="L86" s="851">
        <f>N79*K86</f>
        <v>845.2091333333334</v>
      </c>
      <c r="M86" s="852"/>
      <c r="N86" s="57"/>
    </row>
    <row r="87" spans="1:14" ht="15.75" thickBot="1">
      <c r="B87" s="815" t="s">
        <v>1037</v>
      </c>
      <c r="C87" s="816"/>
      <c r="D87" s="816"/>
      <c r="E87" s="816"/>
      <c r="F87" s="816"/>
      <c r="G87" s="816"/>
      <c r="H87" s="816"/>
      <c r="I87" s="816"/>
      <c r="J87" s="816"/>
      <c r="K87" s="816"/>
      <c r="L87" s="816"/>
      <c r="M87" s="817"/>
      <c r="N87" s="58">
        <f>L84+L85+L86</f>
        <v>5071.2548000000006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21975.43746666667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272.35733333333332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6417</v>
      </c>
      <c r="N48" s="281">
        <f>K48*M48</f>
        <v>513.36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21556</v>
      </c>
      <c r="N49" s="281">
        <f>K49*M49</f>
        <v>8622.4</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380</v>
      </c>
      <c r="N50" s="281">
        <f>K50*M50</f>
        <v>1140</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16163</v>
      </c>
      <c r="N51" s="281">
        <f>K51*M51</f>
        <v>24244.5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34520.26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51"/>
    </row>
    <row r="77" spans="1:15" ht="15.75" thickBot="1">
      <c r="B77" s="815" t="s">
        <v>1037</v>
      </c>
      <c r="C77" s="816"/>
      <c r="D77" s="816"/>
      <c r="E77" s="816"/>
      <c r="F77" s="816"/>
      <c r="G77" s="816"/>
      <c r="H77" s="816"/>
      <c r="I77" s="816"/>
      <c r="J77" s="816"/>
      <c r="K77" s="816"/>
      <c r="L77" s="816"/>
      <c r="M77" s="817"/>
      <c r="N77" s="310">
        <f>SUM(N71:N76)</f>
        <v>2723.5733333333333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37516.190666666669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7503.2381333333342</v>
      </c>
      <c r="M84" s="850"/>
      <c r="N84" s="57"/>
    </row>
    <row r="85" spans="1:14">
      <c r="B85" s="95" t="s">
        <v>1057</v>
      </c>
      <c r="C85" s="96"/>
      <c r="D85" s="96"/>
      <c r="E85" s="96"/>
      <c r="F85" s="96"/>
      <c r="G85" s="96"/>
      <c r="H85" s="96"/>
      <c r="I85" s="93"/>
      <c r="J85" s="94"/>
      <c r="K85" s="313">
        <v>0.05</v>
      </c>
      <c r="L85" s="849">
        <f>N79*K85</f>
        <v>1875.8095333333335</v>
      </c>
      <c r="M85" s="850"/>
      <c r="N85" s="57"/>
    </row>
    <row r="86" spans="1:14" ht="15.75" thickBot="1">
      <c r="B86" s="97" t="s">
        <v>1058</v>
      </c>
      <c r="C86" s="98"/>
      <c r="D86" s="98"/>
      <c r="E86" s="98"/>
      <c r="F86" s="98"/>
      <c r="G86" s="98"/>
      <c r="H86" s="98"/>
      <c r="I86" s="99"/>
      <c r="J86" s="100"/>
      <c r="K86" s="314">
        <v>0.05</v>
      </c>
      <c r="L86" s="851">
        <f>N79*K86</f>
        <v>1875.8095333333335</v>
      </c>
      <c r="M86" s="852"/>
      <c r="N86" s="57"/>
    </row>
    <row r="87" spans="1:14" ht="15.75" thickBot="1">
      <c r="B87" s="815" t="s">
        <v>1037</v>
      </c>
      <c r="C87" s="816"/>
      <c r="D87" s="816"/>
      <c r="E87" s="816"/>
      <c r="F87" s="816"/>
      <c r="G87" s="816"/>
      <c r="H87" s="816"/>
      <c r="I87" s="816"/>
      <c r="J87" s="816"/>
      <c r="K87" s="816"/>
      <c r="L87" s="816"/>
      <c r="M87" s="817"/>
      <c r="N87" s="58">
        <f>L84+L85+L86</f>
        <v>11254.8572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48771.047866666668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272.35733333333332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37538</v>
      </c>
      <c r="N48" s="281">
        <f>K48*M48</f>
        <v>15015.2</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380</v>
      </c>
      <c r="N49" s="281">
        <f>K49*M49</f>
        <v>1140</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16163</v>
      </c>
      <c r="N50" s="281">
        <f>K50*M50</f>
        <v>24244.5</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40399.699999999997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2723.5733333333333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43395.630666666664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8679.1261333333332</v>
      </c>
      <c r="M84" s="850"/>
      <c r="N84" s="57"/>
    </row>
    <row r="85" spans="1:14">
      <c r="B85" s="95" t="s">
        <v>1057</v>
      </c>
      <c r="C85" s="96"/>
      <c r="D85" s="96"/>
      <c r="E85" s="96"/>
      <c r="F85" s="96"/>
      <c r="G85" s="96"/>
      <c r="H85" s="96"/>
      <c r="I85" s="93"/>
      <c r="J85" s="94"/>
      <c r="K85" s="313">
        <v>0.05</v>
      </c>
      <c r="L85" s="849">
        <f>N79*K85</f>
        <v>2169.7815333333333</v>
      </c>
      <c r="M85" s="850"/>
      <c r="N85" s="57"/>
    </row>
    <row r="86" spans="1:14" ht="15.75" thickBot="1">
      <c r="B86" s="97" t="s">
        <v>1058</v>
      </c>
      <c r="C86" s="98"/>
      <c r="D86" s="98"/>
      <c r="E86" s="98"/>
      <c r="F86" s="98"/>
      <c r="G86" s="98"/>
      <c r="H86" s="98"/>
      <c r="I86" s="99"/>
      <c r="J86" s="100"/>
      <c r="K86" s="314">
        <v>0.05</v>
      </c>
      <c r="L86" s="851">
        <f>N79*K86</f>
        <v>2169.7815333333333</v>
      </c>
      <c r="M86" s="852"/>
      <c r="N86" s="57"/>
    </row>
    <row r="87" spans="1:14" ht="15.75" thickBot="1">
      <c r="B87" s="815" t="s">
        <v>1037</v>
      </c>
      <c r="C87" s="816"/>
      <c r="D87" s="816"/>
      <c r="E87" s="816"/>
      <c r="F87" s="816"/>
      <c r="G87" s="816"/>
      <c r="H87" s="816"/>
      <c r="I87" s="816"/>
      <c r="J87" s="816"/>
      <c r="K87" s="816"/>
      <c r="L87" s="816"/>
      <c r="M87" s="817"/>
      <c r="N87" s="58">
        <f>L84+L85+L86</f>
        <v>13018.689199999999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56414.319866666665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241</v>
      </c>
      <c r="B36" s="828" t="str">
        <f>VLOOKUP(A36,EQUIPOS!A6:D154,3,FALSE)</f>
        <v>Grúa (capacidad 15 ton)</v>
      </c>
      <c r="C36" s="829"/>
      <c r="D36" s="829"/>
      <c r="E36" s="829"/>
      <c r="F36" s="829"/>
      <c r="G36" s="829"/>
      <c r="H36" s="830"/>
      <c r="I36" s="276"/>
      <c r="J36" s="277"/>
      <c r="K36" s="278">
        <f>VLOOKUP(A36,EQUIPOS!A6:D163,4,FALSE)</f>
        <v>107841</v>
      </c>
      <c r="L36" s="279"/>
      <c r="M36" s="345">
        <v>0.75</v>
      </c>
      <c r="N36" s="281">
        <f>K36/M36</f>
        <v>143788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0.2</v>
      </c>
      <c r="N41" s="353">
        <f>N77*M41</f>
        <v>8511.1666666666661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152299.16666666666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12417</v>
      </c>
      <c r="N48" s="281">
        <f>K48*M48</f>
        <v>12417</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12417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v>
      </c>
      <c r="N71" s="404">
        <f>K71/M71</f>
        <v>17022.333333333332</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6</v>
      </c>
      <c r="N72" s="404">
        <f>K72/M72</f>
        <v>25533.5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42555.833333333328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207272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41454.400000000001</v>
      </c>
      <c r="M84" s="850"/>
      <c r="N84" s="57"/>
    </row>
    <row r="85" spans="1:14">
      <c r="B85" s="95" t="s">
        <v>1057</v>
      </c>
      <c r="C85" s="96"/>
      <c r="D85" s="96"/>
      <c r="E85" s="96"/>
      <c r="F85" s="96"/>
      <c r="G85" s="96"/>
      <c r="H85" s="96"/>
      <c r="I85" s="93"/>
      <c r="J85" s="94"/>
      <c r="K85" s="313">
        <v>0.05</v>
      </c>
      <c r="L85" s="849">
        <f>N79*K85</f>
        <v>10363.6</v>
      </c>
      <c r="M85" s="850"/>
      <c r="N85" s="57"/>
    </row>
    <row r="86" spans="1:14" ht="15.75" thickBot="1">
      <c r="B86" s="97" t="s">
        <v>1058</v>
      </c>
      <c r="C86" s="98"/>
      <c r="D86" s="98"/>
      <c r="E86" s="98"/>
      <c r="F86" s="98"/>
      <c r="G86" s="98"/>
      <c r="H86" s="98"/>
      <c r="I86" s="99"/>
      <c r="J86" s="100"/>
      <c r="K86" s="314">
        <v>0.05</v>
      </c>
      <c r="L86" s="851">
        <f>N79*K86</f>
        <v>10363.6</v>
      </c>
      <c r="M86" s="852"/>
      <c r="N86" s="57"/>
    </row>
    <row r="87" spans="1:14" ht="15.75" thickBot="1">
      <c r="B87" s="815" t="s">
        <v>1037</v>
      </c>
      <c r="C87" s="816"/>
      <c r="D87" s="816"/>
      <c r="E87" s="816"/>
      <c r="F87" s="816"/>
      <c r="G87" s="816"/>
      <c r="H87" s="816"/>
      <c r="I87" s="816"/>
      <c r="J87" s="816"/>
      <c r="K87" s="816"/>
      <c r="L87" s="816"/>
      <c r="M87" s="817"/>
      <c r="N87" s="58">
        <f>L84+L85+L86</f>
        <v>62181.599999999999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269453.59999999998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0.2</v>
      </c>
      <c r="N41" s="353">
        <f>N77*M41</f>
        <v>6383.375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6383.375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12417</v>
      </c>
      <c r="N48" s="281">
        <f>K48*M48</f>
        <v>12417</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12417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v>
      </c>
      <c r="N71" s="404">
        <f>K71/M71</f>
        <v>12766.75</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8</v>
      </c>
      <c r="N72" s="404">
        <f>K72/M72</f>
        <v>19150.125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51"/>
    </row>
    <row r="77" spans="1:15" ht="15.75" thickBot="1">
      <c r="B77" s="815" t="s">
        <v>1037</v>
      </c>
      <c r="C77" s="816"/>
      <c r="D77" s="816"/>
      <c r="E77" s="816"/>
      <c r="F77" s="816"/>
      <c r="G77" s="816"/>
      <c r="H77" s="816"/>
      <c r="I77" s="816"/>
      <c r="J77" s="816"/>
      <c r="K77" s="816"/>
      <c r="L77" s="816"/>
      <c r="M77" s="817"/>
      <c r="N77" s="310">
        <f>SUM(N71:N76)</f>
        <v>31916.875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50717.25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10143.450000000001</v>
      </c>
      <c r="M84" s="850"/>
      <c r="N84" s="57"/>
    </row>
    <row r="85" spans="1:14">
      <c r="B85" s="95" t="s">
        <v>1057</v>
      </c>
      <c r="C85" s="96"/>
      <c r="D85" s="96"/>
      <c r="E85" s="96"/>
      <c r="F85" s="96"/>
      <c r="G85" s="96"/>
      <c r="H85" s="96"/>
      <c r="I85" s="93"/>
      <c r="J85" s="94"/>
      <c r="K85" s="313">
        <v>0.05</v>
      </c>
      <c r="L85" s="849">
        <f>N79*K85</f>
        <v>2535.8625000000002</v>
      </c>
      <c r="M85" s="850"/>
      <c r="N85" s="57"/>
    </row>
    <row r="86" spans="1:14" ht="15.75" thickBot="1">
      <c r="B86" s="97" t="s">
        <v>1058</v>
      </c>
      <c r="C86" s="98"/>
      <c r="D86" s="98"/>
      <c r="E86" s="98"/>
      <c r="F86" s="98"/>
      <c r="G86" s="98"/>
      <c r="H86" s="98"/>
      <c r="I86" s="99"/>
      <c r="J86" s="100"/>
      <c r="K86" s="314">
        <v>0.05</v>
      </c>
      <c r="L86" s="851">
        <f>N79*K86</f>
        <v>2535.8625000000002</v>
      </c>
      <c r="M86" s="852"/>
      <c r="N86" s="57"/>
    </row>
    <row r="87" spans="1:14" ht="15.75" thickBot="1">
      <c r="B87" s="815" t="s">
        <v>1037</v>
      </c>
      <c r="C87" s="816"/>
      <c r="D87" s="816"/>
      <c r="E87" s="816"/>
      <c r="F87" s="816"/>
      <c r="G87" s="816"/>
      <c r="H87" s="816"/>
      <c r="I87" s="816"/>
      <c r="J87" s="816"/>
      <c r="K87" s="816"/>
      <c r="L87" s="816"/>
      <c r="M87" s="817"/>
      <c r="N87" s="58">
        <f>L84+L85+L86</f>
        <v>15215.174999999999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65932.425000000003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2553.35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2553.35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12417</v>
      </c>
      <c r="N48" s="281">
        <f>K48*M48</f>
        <v>12417</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12417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v>
      </c>
      <c r="N71" s="404">
        <f>K71/M71</f>
        <v>8511.1666666666661</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12</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51"/>
    </row>
    <row r="77" spans="1:15" ht="15.75" thickBot="1">
      <c r="B77" s="815" t="s">
        <v>1037</v>
      </c>
      <c r="C77" s="816"/>
      <c r="D77" s="816"/>
      <c r="E77" s="816"/>
      <c r="F77" s="816"/>
      <c r="G77" s="816"/>
      <c r="H77" s="816"/>
      <c r="I77" s="816"/>
      <c r="J77" s="816"/>
      <c r="K77" s="816"/>
      <c r="L77" s="816"/>
      <c r="M77" s="817"/>
      <c r="N77" s="310">
        <f>SUM(N71:N76)</f>
        <v>17022.333333333332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31992.683333333334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6398.5366666666669</v>
      </c>
      <c r="M84" s="850"/>
      <c r="N84" s="57"/>
    </row>
    <row r="85" spans="1:14">
      <c r="B85" s="95" t="s">
        <v>1057</v>
      </c>
      <c r="C85" s="96"/>
      <c r="D85" s="96"/>
      <c r="E85" s="96"/>
      <c r="F85" s="96"/>
      <c r="G85" s="96"/>
      <c r="H85" s="96"/>
      <c r="I85" s="93"/>
      <c r="J85" s="94"/>
      <c r="K85" s="313">
        <v>0.05</v>
      </c>
      <c r="L85" s="849">
        <f>N79*K85</f>
        <v>1599.6341666666667</v>
      </c>
      <c r="M85" s="850"/>
      <c r="N85" s="57"/>
    </row>
    <row r="86" spans="1:14" ht="15.75" thickBot="1">
      <c r="B86" s="97" t="s">
        <v>1058</v>
      </c>
      <c r="C86" s="98"/>
      <c r="D86" s="98"/>
      <c r="E86" s="98"/>
      <c r="F86" s="98"/>
      <c r="G86" s="98"/>
      <c r="H86" s="98"/>
      <c r="I86" s="99"/>
      <c r="J86" s="100"/>
      <c r="K86" s="314">
        <v>0.05</v>
      </c>
      <c r="L86" s="851">
        <f>N79*K86</f>
        <v>1599.6341666666667</v>
      </c>
      <c r="M86" s="852"/>
      <c r="N86" s="57"/>
    </row>
    <row r="87" spans="1:14" ht="15.75" thickBot="1">
      <c r="B87" s="815" t="s">
        <v>1037</v>
      </c>
      <c r="C87" s="816"/>
      <c r="D87" s="816"/>
      <c r="E87" s="816"/>
      <c r="F87" s="816"/>
      <c r="G87" s="816"/>
      <c r="H87" s="816"/>
      <c r="I87" s="816"/>
      <c r="J87" s="816"/>
      <c r="K87" s="816"/>
      <c r="L87" s="816"/>
      <c r="M87" s="817"/>
      <c r="N87" s="58">
        <f>L84+L85+L86</f>
        <v>9597.8050000000003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41590.488333333335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1915.0124999999998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1915.0124999999998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12417</v>
      </c>
      <c r="N48" s="281">
        <f>K48*M48</f>
        <v>12417</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12417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16</v>
      </c>
      <c r="N71" s="404">
        <f>K71/M71</f>
        <v>6383.375</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12766.75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27098.762500000001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5419.7525000000005</v>
      </c>
      <c r="M84" s="850"/>
      <c r="N84" s="57"/>
    </row>
    <row r="85" spans="1:14">
      <c r="B85" s="95" t="s">
        <v>1057</v>
      </c>
      <c r="C85" s="96"/>
      <c r="D85" s="96"/>
      <c r="E85" s="96"/>
      <c r="F85" s="96"/>
      <c r="G85" s="96"/>
      <c r="H85" s="96"/>
      <c r="I85" s="93"/>
      <c r="J85" s="94"/>
      <c r="K85" s="313">
        <v>0.05</v>
      </c>
      <c r="L85" s="849">
        <f>N79*K85</f>
        <v>1354.9381250000001</v>
      </c>
      <c r="M85" s="850"/>
      <c r="N85" s="57"/>
    </row>
    <row r="86" spans="1:14" ht="15.75" thickBot="1">
      <c r="B86" s="97" t="s">
        <v>1058</v>
      </c>
      <c r="C86" s="98"/>
      <c r="D86" s="98"/>
      <c r="E86" s="98"/>
      <c r="F86" s="98"/>
      <c r="G86" s="98"/>
      <c r="H86" s="98"/>
      <c r="I86" s="99"/>
      <c r="J86" s="100"/>
      <c r="K86" s="314">
        <v>0.05</v>
      </c>
      <c r="L86" s="851">
        <f>N79*K86</f>
        <v>1354.9381250000001</v>
      </c>
      <c r="M86" s="852"/>
      <c r="N86" s="57"/>
    </row>
    <row r="87" spans="1:14" ht="15.75" thickBot="1">
      <c r="B87" s="815" t="s">
        <v>1037</v>
      </c>
      <c r="C87" s="816"/>
      <c r="D87" s="816"/>
      <c r="E87" s="816"/>
      <c r="F87" s="816"/>
      <c r="G87" s="816"/>
      <c r="H87" s="816"/>
      <c r="I87" s="816"/>
      <c r="J87" s="816"/>
      <c r="K87" s="816"/>
      <c r="L87" s="816"/>
      <c r="M87" s="817"/>
      <c r="N87" s="58">
        <f>L84+L85+L86</f>
        <v>8129.6287500000017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35228.391250000001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10728.361344537816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10728.361344537816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60371</v>
      </c>
      <c r="N48" s="281">
        <f>K48*M48</f>
        <v>126779.1</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12417</v>
      </c>
      <c r="N49" s="281">
        <f>K49*M49</f>
        <v>12417</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139196.1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3.57</v>
      </c>
      <c r="N72" s="404">
        <f>K72/M72</f>
        <v>42913.445378151264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71522.408963585447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221446.87030812327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44289.374061624658</v>
      </c>
      <c r="M84" s="850"/>
      <c r="N84" s="57"/>
    </row>
    <row r="85" spans="1:14">
      <c r="B85" s="95" t="s">
        <v>1057</v>
      </c>
      <c r="C85" s="96"/>
      <c r="D85" s="96"/>
      <c r="E85" s="96"/>
      <c r="F85" s="96"/>
      <c r="G85" s="96"/>
      <c r="H85" s="96"/>
      <c r="I85" s="93"/>
      <c r="J85" s="94"/>
      <c r="K85" s="313">
        <v>0.05</v>
      </c>
      <c r="L85" s="849">
        <f>N79*K85</f>
        <v>11072.343515406164</v>
      </c>
      <c r="M85" s="850"/>
      <c r="N85" s="57"/>
    </row>
    <row r="86" spans="1:14" ht="15.75" thickBot="1">
      <c r="B86" s="97" t="s">
        <v>1058</v>
      </c>
      <c r="C86" s="98"/>
      <c r="D86" s="98"/>
      <c r="E86" s="98"/>
      <c r="F86" s="98"/>
      <c r="G86" s="98"/>
      <c r="H86" s="98"/>
      <c r="I86" s="99"/>
      <c r="J86" s="100"/>
      <c r="K86" s="314">
        <v>0.05</v>
      </c>
      <c r="L86" s="851">
        <f>N79*K86</f>
        <v>11072.343515406164</v>
      </c>
      <c r="M86" s="852"/>
      <c r="N86" s="57"/>
    </row>
    <row r="87" spans="1:14" ht="15.75" thickBot="1">
      <c r="B87" s="815" t="s">
        <v>1037</v>
      </c>
      <c r="C87" s="816"/>
      <c r="D87" s="816"/>
      <c r="E87" s="816"/>
      <c r="F87" s="816"/>
      <c r="G87" s="816"/>
      <c r="H87" s="816"/>
      <c r="I87" s="816"/>
      <c r="J87" s="816"/>
      <c r="K87" s="816"/>
      <c r="L87" s="816"/>
      <c r="M87" s="817"/>
      <c r="N87" s="58">
        <f>L84+L85+L86</f>
        <v>66434.061092436983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287880.93140056025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10728.361344537816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10728.361344537816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60371</v>
      </c>
      <c r="N48" s="281">
        <f>K48*M48</f>
        <v>120742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12417</v>
      </c>
      <c r="N49" s="281">
        <f>K49*M49</f>
        <v>12417</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133159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3.57</v>
      </c>
      <c r="N72" s="404">
        <f>K72/M72</f>
        <v>42913.445378151264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71522.408963585447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215409.77030812326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43081.954061624652</v>
      </c>
      <c r="M84" s="850"/>
      <c r="N84" s="57"/>
    </row>
    <row r="85" spans="1:14">
      <c r="B85" s="95" t="s">
        <v>1057</v>
      </c>
      <c r="C85" s="96"/>
      <c r="D85" s="96"/>
      <c r="E85" s="96"/>
      <c r="F85" s="96"/>
      <c r="G85" s="96"/>
      <c r="H85" s="96"/>
      <c r="I85" s="93"/>
      <c r="J85" s="94"/>
      <c r="K85" s="313">
        <v>0.05</v>
      </c>
      <c r="L85" s="849">
        <f>N79*K85</f>
        <v>10770.488515406163</v>
      </c>
      <c r="M85" s="850"/>
      <c r="N85" s="57"/>
    </row>
    <row r="86" spans="1:14" ht="15.75" thickBot="1">
      <c r="B86" s="97" t="s">
        <v>1058</v>
      </c>
      <c r="C86" s="98"/>
      <c r="D86" s="98"/>
      <c r="E86" s="98"/>
      <c r="F86" s="98"/>
      <c r="G86" s="98"/>
      <c r="H86" s="98"/>
      <c r="I86" s="99"/>
      <c r="J86" s="100"/>
      <c r="K86" s="314">
        <v>0.05</v>
      </c>
      <c r="L86" s="851">
        <f>N79*K86</f>
        <v>10770.488515406163</v>
      </c>
      <c r="M86" s="852"/>
      <c r="N86" s="57"/>
    </row>
    <row r="87" spans="1:14" ht="15.75" thickBot="1">
      <c r="B87" s="815" t="s">
        <v>1037</v>
      </c>
      <c r="C87" s="816"/>
      <c r="D87" s="816"/>
      <c r="E87" s="816"/>
      <c r="F87" s="816"/>
      <c r="G87" s="816"/>
      <c r="H87" s="816"/>
      <c r="I87" s="816"/>
      <c r="J87" s="816"/>
      <c r="K87" s="816"/>
      <c r="L87" s="816"/>
      <c r="M87" s="817"/>
      <c r="N87" s="58">
        <f>L84+L85+L86</f>
        <v>64622.931092436978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280032.70140056021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4479.5614035087719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4479.5614035087719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60371</v>
      </c>
      <c r="N48" s="281">
        <f>K48*M48</f>
        <v>79086.010000000009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12417</v>
      </c>
      <c r="N49" s="281">
        <f>K49*M49</f>
        <v>12417</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91503.010000000009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5.7</v>
      </c>
      <c r="N71" s="404">
        <f>K71/M71</f>
        <v>17918.245614035088</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5.7</v>
      </c>
      <c r="N72" s="404">
        <f>K72/M72</f>
        <v>26877.36842105263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44795.614035087718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140778.1854385965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28155.6370877193</v>
      </c>
      <c r="M84" s="850"/>
      <c r="N84" s="57"/>
    </row>
    <row r="85" spans="1:14">
      <c r="B85" s="95" t="s">
        <v>1057</v>
      </c>
      <c r="C85" s="96"/>
      <c r="D85" s="96"/>
      <c r="E85" s="96"/>
      <c r="F85" s="96"/>
      <c r="G85" s="96"/>
      <c r="H85" s="96"/>
      <c r="I85" s="93"/>
      <c r="J85" s="94"/>
      <c r="K85" s="313">
        <v>0.05</v>
      </c>
      <c r="L85" s="849">
        <f>N79*K85</f>
        <v>7038.9092719298251</v>
      </c>
      <c r="M85" s="850"/>
      <c r="N85" s="57"/>
    </row>
    <row r="86" spans="1:14" ht="15.75" thickBot="1">
      <c r="B86" s="97" t="s">
        <v>1058</v>
      </c>
      <c r="C86" s="98"/>
      <c r="D86" s="98"/>
      <c r="E86" s="98"/>
      <c r="F86" s="98"/>
      <c r="G86" s="98"/>
      <c r="H86" s="98"/>
      <c r="I86" s="99"/>
      <c r="J86" s="100"/>
      <c r="K86" s="314">
        <v>0.05</v>
      </c>
      <c r="L86" s="851">
        <f>N79*K86</f>
        <v>7038.9092719298251</v>
      </c>
      <c r="M86" s="852"/>
      <c r="N86" s="57"/>
    </row>
    <row r="87" spans="1:14" ht="15.75" thickBot="1">
      <c r="B87" s="815" t="s">
        <v>1037</v>
      </c>
      <c r="C87" s="816"/>
      <c r="D87" s="816"/>
      <c r="E87" s="816"/>
      <c r="F87" s="816"/>
      <c r="G87" s="816"/>
      <c r="H87" s="816"/>
      <c r="I87" s="816"/>
      <c r="J87" s="816"/>
      <c r="K87" s="816"/>
      <c r="L87" s="816"/>
      <c r="M87" s="817"/>
      <c r="N87" s="58">
        <f>L84+L85+L86</f>
        <v>42233.455631578952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183011.64107017545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3754.926470588236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3754.926470588236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60371</v>
      </c>
      <c r="N48" s="281">
        <f>K48*M48</f>
        <v>66408.100000000006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12417</v>
      </c>
      <c r="N49" s="281">
        <f>K49*M49</f>
        <v>12417</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78825.100000000006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6.8</v>
      </c>
      <c r="N71" s="404">
        <f>K71/M71</f>
        <v>15019.705882352942</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6.8</v>
      </c>
      <c r="N72" s="404">
        <f>K72/M72</f>
        <v>22529.558823529413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37549.264705882357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120129.29117647061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24025.858235294123</v>
      </c>
      <c r="M84" s="850"/>
      <c r="N84" s="57"/>
    </row>
    <row r="85" spans="1:14">
      <c r="B85" s="95" t="s">
        <v>1057</v>
      </c>
      <c r="C85" s="96"/>
      <c r="D85" s="96"/>
      <c r="E85" s="96"/>
      <c r="F85" s="96"/>
      <c r="G85" s="96"/>
      <c r="H85" s="96"/>
      <c r="I85" s="93"/>
      <c r="J85" s="94"/>
      <c r="K85" s="313">
        <v>0.05</v>
      </c>
      <c r="L85" s="849">
        <f>N79*K85</f>
        <v>6006.4645588235308</v>
      </c>
      <c r="M85" s="850"/>
      <c r="N85" s="57"/>
    </row>
    <row r="86" spans="1:14" ht="15.75" thickBot="1">
      <c r="B86" s="97" t="s">
        <v>1058</v>
      </c>
      <c r="C86" s="98"/>
      <c r="D86" s="98"/>
      <c r="E86" s="98"/>
      <c r="F86" s="98"/>
      <c r="G86" s="98"/>
      <c r="H86" s="98"/>
      <c r="I86" s="99"/>
      <c r="J86" s="100"/>
      <c r="K86" s="314">
        <v>0.05</v>
      </c>
      <c r="L86" s="851">
        <f>N79*K86</f>
        <v>6006.4645588235308</v>
      </c>
      <c r="M86" s="852"/>
      <c r="N86" s="57"/>
    </row>
    <row r="87" spans="1:14" ht="15.75" thickBot="1">
      <c r="B87" s="815" t="s">
        <v>1037</v>
      </c>
      <c r="C87" s="816"/>
      <c r="D87" s="816"/>
      <c r="E87" s="816"/>
      <c r="F87" s="816"/>
      <c r="G87" s="816"/>
      <c r="H87" s="816"/>
      <c r="I87" s="816"/>
      <c r="J87" s="816"/>
      <c r="K87" s="816"/>
      <c r="L87" s="816"/>
      <c r="M87" s="817"/>
      <c r="N87" s="58">
        <f>L84+L85+L86</f>
        <v>36038.787352941181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156168.07852941178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255.33500000000001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255.33500000000001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60371</v>
      </c>
      <c r="N48" s="281">
        <f>K48*M48</f>
        <v>3018.55</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12</v>
      </c>
      <c r="N49" s="281">
        <f>K49*M49</f>
        <v>60</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4746</v>
      </c>
      <c r="N50" s="281">
        <f>K50*M50</f>
        <v>4746</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7824.55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t="s">
        <v>9</v>
      </c>
      <c r="B72" s="55" t="str">
        <f>VLOOKUP(A72,'MANO DE OBRA'!A8:D69,3,FALSE)</f>
        <v>Obrero (3)</v>
      </c>
      <c r="C72" s="53"/>
      <c r="D72" s="53"/>
      <c r="E72" s="53"/>
      <c r="F72" s="53"/>
      <c r="G72" s="53"/>
      <c r="H72" s="53"/>
      <c r="I72" s="301">
        <f>K72/J72*100</f>
        <v>82811.351351351361</v>
      </c>
      <c r="J72" s="302">
        <v>185</v>
      </c>
      <c r="K72" s="303">
        <f>VLOOKUP(A72,'MANO DE OBRA'!A8:D100,4,FALSE)</f>
        <v>153201</v>
      </c>
      <c r="L72" s="56"/>
      <c r="M72" s="443">
        <v>100</v>
      </c>
      <c r="N72" s="404">
        <f>K72/M72</f>
        <v>1532.01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2553.35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10633.235000000001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2126.6470000000004</v>
      </c>
      <c r="M84" s="850"/>
      <c r="N84" s="57"/>
    </row>
    <row r="85" spans="1:14">
      <c r="B85" s="95" t="s">
        <v>1057</v>
      </c>
      <c r="C85" s="96"/>
      <c r="D85" s="96"/>
      <c r="E85" s="96"/>
      <c r="F85" s="96"/>
      <c r="G85" s="96"/>
      <c r="H85" s="96"/>
      <c r="I85" s="93"/>
      <c r="J85" s="94"/>
      <c r="K85" s="313">
        <v>0.05</v>
      </c>
      <c r="L85" s="849">
        <f>N79*K85</f>
        <v>531.6617500000001</v>
      </c>
      <c r="M85" s="850"/>
      <c r="N85" s="57"/>
    </row>
    <row r="86" spans="1:14" ht="15.75" thickBot="1">
      <c r="B86" s="97" t="s">
        <v>1058</v>
      </c>
      <c r="C86" s="98"/>
      <c r="D86" s="98"/>
      <c r="E86" s="98"/>
      <c r="F86" s="98"/>
      <c r="G86" s="98"/>
      <c r="H86" s="98"/>
      <c r="I86" s="99"/>
      <c r="J86" s="100"/>
      <c r="K86" s="314">
        <v>0.05</v>
      </c>
      <c r="L86" s="851">
        <f>N79*K86</f>
        <v>531.6617500000001</v>
      </c>
      <c r="M86" s="852"/>
      <c r="N86" s="57"/>
    </row>
    <row r="87" spans="1:14" ht="15.75" thickBot="1">
      <c r="B87" s="815" t="s">
        <v>1037</v>
      </c>
      <c r="C87" s="816"/>
      <c r="D87" s="816"/>
      <c r="E87" s="816"/>
      <c r="F87" s="816"/>
      <c r="G87" s="816"/>
      <c r="H87" s="816"/>
      <c r="I87" s="816"/>
      <c r="J87" s="816"/>
      <c r="K87" s="816"/>
      <c r="L87" s="816"/>
      <c r="M87" s="817"/>
      <c r="N87" s="58">
        <f>L84+L85+L86</f>
        <v>3189.9705000000008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13823.205500000002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102.13400000000001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1298</v>
      </c>
      <c r="N48" s="281">
        <f>K48*M48</f>
        <v>1298</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31785</v>
      </c>
      <c r="N49" s="281">
        <f>K49*M49</f>
        <v>1589.25</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60371</v>
      </c>
      <c r="N50" s="281">
        <f>K50*M50</f>
        <v>4527.8249999999998</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12</v>
      </c>
      <c r="N51" s="281">
        <f>K51*M51</f>
        <v>60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7475.0749999999998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1021.34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8598.5489999999991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1719.7097999999999</v>
      </c>
      <c r="M84" s="850"/>
      <c r="N84" s="57"/>
    </row>
    <row r="85" spans="1:14">
      <c r="B85" s="95" t="s">
        <v>1057</v>
      </c>
      <c r="C85" s="96"/>
      <c r="D85" s="96"/>
      <c r="E85" s="96"/>
      <c r="F85" s="96"/>
      <c r="G85" s="96"/>
      <c r="H85" s="96"/>
      <c r="I85" s="93"/>
      <c r="J85" s="94"/>
      <c r="K85" s="313">
        <v>0.05</v>
      </c>
      <c r="L85" s="849">
        <f>N79*K85</f>
        <v>429.92744999999996</v>
      </c>
      <c r="M85" s="850"/>
      <c r="N85" s="57"/>
    </row>
    <row r="86" spans="1:14" ht="15.75" thickBot="1">
      <c r="B86" s="97" t="s">
        <v>1058</v>
      </c>
      <c r="C86" s="98"/>
      <c r="D86" s="98"/>
      <c r="E86" s="98"/>
      <c r="F86" s="98"/>
      <c r="G86" s="98"/>
      <c r="H86" s="98"/>
      <c r="I86" s="99"/>
      <c r="J86" s="100"/>
      <c r="K86" s="314">
        <v>0.05</v>
      </c>
      <c r="L86" s="851">
        <f>N79*K86</f>
        <v>429.92744999999996</v>
      </c>
      <c r="M86" s="852"/>
      <c r="N86" s="57"/>
    </row>
    <row r="87" spans="1:14" ht="15.75" thickBot="1">
      <c r="B87" s="815" t="s">
        <v>1037</v>
      </c>
      <c r="C87" s="816"/>
      <c r="D87" s="816"/>
      <c r="E87" s="816"/>
      <c r="F87" s="816"/>
      <c r="G87" s="816"/>
      <c r="H87" s="816"/>
      <c r="I87" s="816"/>
      <c r="J87" s="816"/>
      <c r="K87" s="816"/>
      <c r="L87" s="816"/>
      <c r="M87" s="817"/>
      <c r="N87" s="58">
        <f>L84+L85+L86</f>
        <v>2579.5646999999999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11178.113699999998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253</v>
      </c>
      <c r="B36" s="828" t="str">
        <f>VLOOKUP(A36,EQUIPOS!A6:D154,3,FALSE)</f>
        <v>Máquina hidrosembradora</v>
      </c>
      <c r="C36" s="829"/>
      <c r="D36" s="829"/>
      <c r="E36" s="829"/>
      <c r="F36" s="829"/>
      <c r="G36" s="829"/>
      <c r="H36" s="830"/>
      <c r="I36" s="276"/>
      <c r="J36" s="277"/>
      <c r="K36" s="278">
        <f>VLOOKUP(A36,EQUIPOS!A6:D163,4,FALSE)</f>
        <v>16431</v>
      </c>
      <c r="L36" s="279"/>
      <c r="M36" s="345">
        <v>350</v>
      </c>
      <c r="N36" s="281">
        <f>K36/M36</f>
        <v>46.945714285714288</v>
      </c>
    </row>
    <row r="37" spans="1:14">
      <c r="A37" s="119" t="s">
        <v>138</v>
      </c>
      <c r="B37" s="828" t="str">
        <f>VLOOKUP(A37,EQUIPOS!A7:D154,3,FALSE)</f>
        <v>Camioneta D-300</v>
      </c>
      <c r="C37" s="829"/>
      <c r="D37" s="829"/>
      <c r="E37" s="829"/>
      <c r="F37" s="829"/>
      <c r="G37" s="829"/>
      <c r="H37" s="830"/>
      <c r="I37" s="430"/>
      <c r="J37" s="431"/>
      <c r="K37" s="278">
        <f>VLOOKUP(A37,EQUIPOS!A7:D164,4,FALSE)</f>
        <v>49624</v>
      </c>
      <c r="L37" s="344"/>
      <c r="M37" s="345">
        <v>350</v>
      </c>
      <c r="N37" s="281">
        <f>K37/M37</f>
        <v>141.78285714285715</v>
      </c>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4.5595535714285722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193.28812500000004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1298</v>
      </c>
      <c r="N48" s="281">
        <f>K48*M48</f>
        <v>1298</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1910</v>
      </c>
      <c r="N49" s="281">
        <f>K49*M49</f>
        <v>764</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12</v>
      </c>
      <c r="N50" s="281">
        <f>K50*M50</f>
        <v>60</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31785</v>
      </c>
      <c r="N51" s="281">
        <f>K51*M51</f>
        <v>1589.25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3711.25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2800</v>
      </c>
      <c r="N71" s="404">
        <f>K71/M71</f>
        <v>54.714642857142856</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2800</v>
      </c>
      <c r="N72" s="404">
        <f>K72/M72</f>
        <v>36.476428571428571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91.191071428571433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3995.7291964285714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799.14583928571437</v>
      </c>
      <c r="M84" s="850"/>
      <c r="N84" s="57"/>
    </row>
    <row r="85" spans="1:14">
      <c r="B85" s="95" t="s">
        <v>1057</v>
      </c>
      <c r="C85" s="96"/>
      <c r="D85" s="96"/>
      <c r="E85" s="96"/>
      <c r="F85" s="96"/>
      <c r="G85" s="96"/>
      <c r="H85" s="96"/>
      <c r="I85" s="93"/>
      <c r="J85" s="94"/>
      <c r="K85" s="313">
        <v>0.05</v>
      </c>
      <c r="L85" s="849">
        <f>N79*K85</f>
        <v>199.78645982142859</v>
      </c>
      <c r="M85" s="850"/>
      <c r="N85" s="57"/>
    </row>
    <row r="86" spans="1:14" ht="15.75" thickBot="1">
      <c r="B86" s="97" t="s">
        <v>1058</v>
      </c>
      <c r="C86" s="98"/>
      <c r="D86" s="98"/>
      <c r="E86" s="98"/>
      <c r="F86" s="98"/>
      <c r="G86" s="98"/>
      <c r="H86" s="98"/>
      <c r="I86" s="99"/>
      <c r="J86" s="100"/>
      <c r="K86" s="314">
        <v>0.05</v>
      </c>
      <c r="L86" s="851">
        <f>N79*K86</f>
        <v>199.78645982142859</v>
      </c>
      <c r="M86" s="852"/>
      <c r="N86" s="57"/>
    </row>
    <row r="87" spans="1:14" ht="15.75" thickBot="1">
      <c r="B87" s="815" t="s">
        <v>1037</v>
      </c>
      <c r="C87" s="816"/>
      <c r="D87" s="816"/>
      <c r="E87" s="816"/>
      <c r="F87" s="816"/>
      <c r="G87" s="816"/>
      <c r="H87" s="816"/>
      <c r="I87" s="816"/>
      <c r="J87" s="816"/>
      <c r="K87" s="816"/>
      <c r="L87" s="816"/>
      <c r="M87" s="817"/>
      <c r="N87" s="58">
        <f>L84+L85+L86</f>
        <v>1198.7187589285716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5194.4479553571427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1810</v>
      </c>
      <c r="C31" s="955" t="s">
        <v>2155</v>
      </c>
      <c r="D31" s="956"/>
      <c r="E31" s="956"/>
      <c r="F31" s="956"/>
      <c r="G31" s="956"/>
      <c r="H31" s="956"/>
      <c r="I31" s="956"/>
      <c r="J31" s="956"/>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49624</v>
      </c>
      <c r="L36" s="279"/>
      <c r="M36" s="345">
        <v>8000</v>
      </c>
      <c r="N36" s="281">
        <f>K36/M36</f>
        <v>6.2030000000000003</v>
      </c>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25.5335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31.736499999999999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4932</v>
      </c>
      <c r="N48" s="281">
        <f>K48*M48</f>
        <v>5178.6000000000004</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13208</v>
      </c>
      <c r="N49" s="281">
        <f>K49*M49</f>
        <v>13208</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725</v>
      </c>
      <c r="N50" s="281">
        <f>K50*M50</f>
        <v>1450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19836.599999999999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100</v>
      </c>
      <c r="N71" s="404">
        <f>K71/M71</f>
        <v>1532.01</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2553.35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22421.686499999996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4484.3372999999992</v>
      </c>
      <c r="M84" s="850"/>
      <c r="N84" s="57"/>
    </row>
    <row r="85" spans="1:14">
      <c r="B85" s="95" t="s">
        <v>1057</v>
      </c>
      <c r="C85" s="96"/>
      <c r="D85" s="96"/>
      <c r="E85" s="96"/>
      <c r="F85" s="96"/>
      <c r="G85" s="96"/>
      <c r="H85" s="96"/>
      <c r="I85" s="93"/>
      <c r="J85" s="94"/>
      <c r="K85" s="313">
        <v>0.05</v>
      </c>
      <c r="L85" s="849">
        <f>N79*K85</f>
        <v>1121.0843249999998</v>
      </c>
      <c r="M85" s="850"/>
      <c r="N85" s="57"/>
    </row>
    <row r="86" spans="1:14" ht="15.75" thickBot="1">
      <c r="B86" s="97" t="s">
        <v>1058</v>
      </c>
      <c r="C86" s="98"/>
      <c r="D86" s="98"/>
      <c r="E86" s="98"/>
      <c r="F86" s="98"/>
      <c r="G86" s="98"/>
      <c r="H86" s="98"/>
      <c r="I86" s="99"/>
      <c r="J86" s="100"/>
      <c r="K86" s="314">
        <v>0.05</v>
      </c>
      <c r="L86" s="851">
        <f>N79*K86</f>
        <v>1121.0843249999998</v>
      </c>
      <c r="M86" s="852"/>
      <c r="N86" s="57"/>
    </row>
    <row r="87" spans="1:14" ht="15.75" thickBot="1">
      <c r="B87" s="815" t="s">
        <v>1037</v>
      </c>
      <c r="C87" s="816"/>
      <c r="D87" s="816"/>
      <c r="E87" s="816"/>
      <c r="F87" s="816"/>
      <c r="G87" s="816"/>
      <c r="H87" s="816"/>
      <c r="I87" s="816"/>
      <c r="J87" s="816"/>
      <c r="K87" s="816"/>
      <c r="L87" s="816"/>
      <c r="M87" s="817"/>
      <c r="N87" s="58">
        <f>L84+L85+L86</f>
        <v>6726.5059499999988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29148.192449999995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8.5" customHeight="1" thickBot="1">
      <c r="A31" t="s">
        <v>1929</v>
      </c>
      <c r="B31" s="86" t="s">
        <v>1811</v>
      </c>
      <c r="C31" s="955" t="s">
        <v>2158</v>
      </c>
      <c r="D31" s="956"/>
      <c r="E31" s="956"/>
      <c r="F31" s="956"/>
      <c r="G31" s="956"/>
      <c r="H31" s="956"/>
      <c r="I31" s="956"/>
      <c r="J31" s="956"/>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49624</v>
      </c>
      <c r="L36" s="279"/>
      <c r="M36" s="345">
        <v>8000</v>
      </c>
      <c r="N36" s="281">
        <f>K36/M36</f>
        <v>6.2030000000000003</v>
      </c>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25.5335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31.736499999999999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10116</v>
      </c>
      <c r="N48" s="281">
        <f>K48*M48</f>
        <v>10621.800000000001</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13208</v>
      </c>
      <c r="N49" s="281">
        <f>K49*M49</f>
        <v>13208</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725</v>
      </c>
      <c r="N50" s="281">
        <f>K50*M50</f>
        <v>1450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25279.800000000003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9</v>
      </c>
      <c r="B71" s="55" t="str">
        <f>VLOOKUP(A71,'MANO DE OBRA'!A8:D68,3,FALSE)</f>
        <v>Obrero (3)</v>
      </c>
      <c r="C71" s="53"/>
      <c r="D71" s="53"/>
      <c r="E71" s="53"/>
      <c r="F71" s="53"/>
      <c r="G71" s="53"/>
      <c r="H71" s="53"/>
      <c r="I71" s="301">
        <f>K71/J71*100</f>
        <v>82811.351351351361</v>
      </c>
      <c r="J71" s="302">
        <v>185</v>
      </c>
      <c r="K71" s="303">
        <f>VLOOKUP(A71,'MANO DE OBRA'!A8:D99,4,FALSE)</f>
        <v>153201</v>
      </c>
      <c r="L71" s="56"/>
      <c r="M71" s="443">
        <v>100</v>
      </c>
      <c r="N71" s="404">
        <f>K71/M71</f>
        <v>1532.01</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2553.35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27864.886500000001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5572.9773000000005</v>
      </c>
      <c r="M84" s="850"/>
      <c r="N84" s="57"/>
    </row>
    <row r="85" spans="1:14">
      <c r="B85" s="95" t="s">
        <v>1057</v>
      </c>
      <c r="C85" s="96"/>
      <c r="D85" s="96"/>
      <c r="E85" s="96"/>
      <c r="F85" s="96"/>
      <c r="G85" s="96"/>
      <c r="H85" s="96"/>
      <c r="I85" s="93"/>
      <c r="J85" s="94"/>
      <c r="K85" s="313">
        <v>0.05</v>
      </c>
      <c r="L85" s="849">
        <f>N79*K85</f>
        <v>1393.2443250000001</v>
      </c>
      <c r="M85" s="850"/>
      <c r="N85" s="57"/>
    </row>
    <row r="86" spans="1:14" ht="15.75" thickBot="1">
      <c r="B86" s="97" t="s">
        <v>1058</v>
      </c>
      <c r="C86" s="98"/>
      <c r="D86" s="98"/>
      <c r="E86" s="98"/>
      <c r="F86" s="98"/>
      <c r="G86" s="98"/>
      <c r="H86" s="98"/>
      <c r="I86" s="99"/>
      <c r="J86" s="100"/>
      <c r="K86" s="314">
        <v>0.05</v>
      </c>
      <c r="L86" s="851">
        <f>N79*K86</f>
        <v>1393.2443250000001</v>
      </c>
      <c r="M86" s="852"/>
      <c r="N86" s="57"/>
    </row>
    <row r="87" spans="1:14" ht="15.75" thickBot="1">
      <c r="B87" s="815" t="s">
        <v>1037</v>
      </c>
      <c r="C87" s="816"/>
      <c r="D87" s="816"/>
      <c r="E87" s="816"/>
      <c r="F87" s="816"/>
      <c r="G87" s="816"/>
      <c r="H87" s="816"/>
      <c r="I87" s="816"/>
      <c r="J87" s="816"/>
      <c r="K87" s="816"/>
      <c r="L87" s="816"/>
      <c r="M87" s="817"/>
      <c r="N87" s="58">
        <f>L84+L85+L86</f>
        <v>8359.4659499999998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36224.352449999998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119</v>
      </c>
      <c r="B36" s="828" t="str">
        <f>VLOOKUP(A36,EQUIPOS!A6:D154,3,FALSE)</f>
        <v xml:space="preserve">Bomba de concreto, Producción: 30 m3/h, POTENCIA: 67 HP, MAX PRESION DE CONCRETO: 1150 PSI
</v>
      </c>
      <c r="C36" s="829"/>
      <c r="D36" s="829"/>
      <c r="E36" s="829"/>
      <c r="F36" s="829"/>
      <c r="G36" s="829"/>
      <c r="H36" s="830"/>
      <c r="I36" s="276"/>
      <c r="J36" s="277"/>
      <c r="K36" s="278">
        <f>VLOOKUP(A36,EQUIPOS!A6:D163,4,FALSE)</f>
        <v>46082</v>
      </c>
      <c r="L36" s="279"/>
      <c r="M36" s="345">
        <v>100</v>
      </c>
      <c r="N36" s="281">
        <f>K36/M36</f>
        <v>460.82</v>
      </c>
    </row>
    <row r="37" spans="1:14">
      <c r="A37" s="119" t="s">
        <v>138</v>
      </c>
      <c r="B37" s="828" t="str">
        <f>VLOOKUP(A37,EQUIPOS!A7:D154,3,FALSE)</f>
        <v>Camioneta D-300</v>
      </c>
      <c r="C37" s="829"/>
      <c r="D37" s="829"/>
      <c r="E37" s="829"/>
      <c r="F37" s="829"/>
      <c r="G37" s="829"/>
      <c r="H37" s="830"/>
      <c r="I37" s="430"/>
      <c r="J37" s="431"/>
      <c r="K37" s="278">
        <f>VLOOKUP(A37,EQUIPOS!A7:D164,4,FALSE)</f>
        <v>49624</v>
      </c>
      <c r="L37" s="344"/>
      <c r="M37" s="345">
        <v>1000</v>
      </c>
      <c r="N37" s="281">
        <f>K37/M37</f>
        <v>49.624000000000002</v>
      </c>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3.830025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514.27402500000005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390254</v>
      </c>
      <c r="N48" s="281">
        <f>K48*M48</f>
        <v>39025.4</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2899</v>
      </c>
      <c r="N49" s="281">
        <f>K49*M49</f>
        <v>3188.9</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5524</v>
      </c>
      <c r="N50" s="281">
        <f>K50*M50</f>
        <v>5524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47738.3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11</v>
      </c>
      <c r="B71" s="55" t="str">
        <f>VLOOKUP(A71,'MANO DE OBRA'!A8:D68,3,FALSE)</f>
        <v>Obrero (4)</v>
      </c>
      <c r="C71" s="53"/>
      <c r="D71" s="53"/>
      <c r="E71" s="53"/>
      <c r="F71" s="53"/>
      <c r="G71" s="53"/>
      <c r="H71" s="53"/>
      <c r="I71" s="301">
        <f>K71/J71*100</f>
        <v>110415.13513513515</v>
      </c>
      <c r="J71" s="302">
        <v>185</v>
      </c>
      <c r="K71" s="303">
        <f>VLOOKUP(A71,'MANO DE OBRA'!A8:D99,4,FALSE)</f>
        <v>204268</v>
      </c>
      <c r="L71" s="56"/>
      <c r="M71" s="443">
        <v>800</v>
      </c>
      <c r="N71" s="404">
        <f>K71/M71</f>
        <v>255.33500000000001</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800</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383.0025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48635.576525000004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9727.1153050000012</v>
      </c>
      <c r="M84" s="850"/>
      <c r="N84" s="57"/>
    </row>
    <row r="85" spans="1:14">
      <c r="B85" s="95" t="s">
        <v>1057</v>
      </c>
      <c r="C85" s="96"/>
      <c r="D85" s="96"/>
      <c r="E85" s="96"/>
      <c r="F85" s="96"/>
      <c r="G85" s="96"/>
      <c r="H85" s="96"/>
      <c r="I85" s="93"/>
      <c r="J85" s="94"/>
      <c r="K85" s="313">
        <v>0.05</v>
      </c>
      <c r="L85" s="849">
        <f>N79*K85</f>
        <v>2431.7788262500003</v>
      </c>
      <c r="M85" s="850"/>
      <c r="N85" s="57"/>
    </row>
    <row r="86" spans="1:14" ht="15.75" thickBot="1">
      <c r="B86" s="97" t="s">
        <v>1058</v>
      </c>
      <c r="C86" s="98"/>
      <c r="D86" s="98"/>
      <c r="E86" s="98"/>
      <c r="F86" s="98"/>
      <c r="G86" s="98"/>
      <c r="H86" s="98"/>
      <c r="I86" s="99"/>
      <c r="J86" s="100"/>
      <c r="K86" s="314">
        <v>0.05</v>
      </c>
      <c r="L86" s="851">
        <f>N79*K86</f>
        <v>2431.7788262500003</v>
      </c>
      <c r="M86" s="852"/>
      <c r="N86" s="57"/>
    </row>
    <row r="87" spans="1:14" ht="15.75" thickBot="1">
      <c r="B87" s="815" t="s">
        <v>1037</v>
      </c>
      <c r="C87" s="816"/>
      <c r="D87" s="816"/>
      <c r="E87" s="816"/>
      <c r="F87" s="816"/>
      <c r="G87" s="816"/>
      <c r="H87" s="816"/>
      <c r="I87" s="816"/>
      <c r="J87" s="816"/>
      <c r="K87" s="816"/>
      <c r="L87" s="816"/>
      <c r="M87" s="817"/>
      <c r="N87" s="58">
        <f>L84+L85+L86</f>
        <v>14590.672957500001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63226.249482500003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255.33500000000001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255.33500000000001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60371</v>
      </c>
      <c r="N48" s="281">
        <f>K48*M48</f>
        <v>30185.5</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15500</v>
      </c>
      <c r="N49" s="281">
        <f>K49*M49</f>
        <v>15500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45685.5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96">
        <v>10</v>
      </c>
      <c r="N71" s="404">
        <f>K71/M71</f>
        <v>5106.7</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5106.7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51047.534999999996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10209.507</v>
      </c>
      <c r="M84" s="850"/>
      <c r="N84" s="57"/>
    </row>
    <row r="85" spans="1:14">
      <c r="B85" s="95" t="s">
        <v>1057</v>
      </c>
      <c r="C85" s="96"/>
      <c r="D85" s="96"/>
      <c r="E85" s="96"/>
      <c r="F85" s="96"/>
      <c r="G85" s="96"/>
      <c r="H85" s="96"/>
      <c r="I85" s="93"/>
      <c r="J85" s="94"/>
      <c r="K85" s="313">
        <v>0.05</v>
      </c>
      <c r="L85" s="849">
        <f>N79*K85</f>
        <v>2552.3767499999999</v>
      </c>
      <c r="M85" s="850"/>
      <c r="N85" s="57"/>
    </row>
    <row r="86" spans="1:14" ht="15.75" thickBot="1">
      <c r="B86" s="97" t="s">
        <v>1058</v>
      </c>
      <c r="C86" s="98"/>
      <c r="D86" s="98"/>
      <c r="E86" s="98"/>
      <c r="F86" s="98"/>
      <c r="G86" s="98"/>
      <c r="H86" s="98"/>
      <c r="I86" s="99"/>
      <c r="J86" s="100"/>
      <c r="K86" s="314">
        <v>0.05</v>
      </c>
      <c r="L86" s="851">
        <f>N79*K86</f>
        <v>2552.3767499999999</v>
      </c>
      <c r="M86" s="852"/>
      <c r="N86" s="57"/>
    </row>
    <row r="87" spans="1:14" ht="15.75" thickBot="1">
      <c r="B87" s="815" t="s">
        <v>1037</v>
      </c>
      <c r="C87" s="816"/>
      <c r="D87" s="816"/>
      <c r="E87" s="816"/>
      <c r="F87" s="816"/>
      <c r="G87" s="816"/>
      <c r="H87" s="816"/>
      <c r="I87" s="816"/>
      <c r="J87" s="816"/>
      <c r="K87" s="816"/>
      <c r="L87" s="816"/>
      <c r="M87" s="817"/>
      <c r="N87" s="58">
        <f>L84+L85+L86</f>
        <v>15314.260499999999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66361.795499999993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N76*M41</f>
        <v>85111.666666666686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85111.666666666686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2167</v>
      </c>
      <c r="N48" s="281">
        <f>K48*M48</f>
        <v>2383700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5" t="s">
        <v>1037</v>
      </c>
      <c r="C54" s="816"/>
      <c r="D54" s="816"/>
      <c r="E54" s="816"/>
      <c r="F54" s="816"/>
      <c r="G54" s="816"/>
      <c r="H54" s="816"/>
      <c r="I54" s="816"/>
      <c r="J54" s="816"/>
      <c r="K54" s="816"/>
      <c r="L54" s="816"/>
      <c r="M54" s="817"/>
      <c r="N54" s="403">
        <f>SUM(N48:N53)</f>
        <v>2383700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7"/>
      <c r="M64" s="988"/>
      <c r="N64" s="494"/>
    </row>
    <row r="65" spans="1:15" ht="15.75" thickBot="1">
      <c r="B65" s="815" t="s">
        <v>1037</v>
      </c>
      <c r="C65" s="816"/>
      <c r="D65" s="816"/>
      <c r="E65" s="816"/>
      <c r="F65" s="816"/>
      <c r="G65" s="816"/>
      <c r="H65" s="816"/>
      <c r="I65" s="816"/>
      <c r="J65" s="816"/>
      <c r="K65" s="816"/>
      <c r="L65" s="816"/>
      <c r="M65" s="817"/>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967"/>
      <c r="N69" s="104" t="s">
        <v>1035</v>
      </c>
    </row>
    <row r="70" spans="1:15">
      <c r="A70" s="177" t="s">
        <v>13</v>
      </c>
      <c r="B70" s="55" t="str">
        <f>VLOOKUP(A70,'MANO DE OBRA'!A8:D68,3,FALSE)</f>
        <v>Obrero (5)</v>
      </c>
      <c r="C70" s="53"/>
      <c r="D70" s="53"/>
      <c r="E70" s="53"/>
      <c r="F70" s="53"/>
      <c r="G70" s="53"/>
      <c r="H70" s="53"/>
      <c r="I70" s="301">
        <f>K70/J70*100</f>
        <v>138018.91891891891</v>
      </c>
      <c r="J70" s="302">
        <v>185</v>
      </c>
      <c r="K70" s="303">
        <f>VLOOKUP(A70,'MANO DE OBRA'!A8:D99,4,FALSE)</f>
        <v>255335</v>
      </c>
      <c r="L70" s="56"/>
      <c r="M70" s="496">
        <v>0.15</v>
      </c>
      <c r="N70" s="404">
        <f>K70/M70</f>
        <v>1702233.3333333335</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83"/>
      <c r="C75" s="984"/>
      <c r="D75" s="984"/>
      <c r="E75" s="984"/>
      <c r="F75" s="984"/>
      <c r="G75" s="984"/>
      <c r="H75" s="984"/>
      <c r="I75" s="175"/>
      <c r="J75" s="175"/>
      <c r="K75" s="175"/>
      <c r="L75" s="985"/>
      <c r="M75" s="986"/>
      <c r="N75" s="51"/>
    </row>
    <row r="76" spans="1:15" ht="15.75" thickBot="1">
      <c r="B76" s="815" t="s">
        <v>1037</v>
      </c>
      <c r="C76" s="816"/>
      <c r="D76" s="816"/>
      <c r="E76" s="816"/>
      <c r="F76" s="816"/>
      <c r="G76" s="816"/>
      <c r="H76" s="816"/>
      <c r="I76" s="816"/>
      <c r="J76" s="816"/>
      <c r="K76" s="816"/>
      <c r="L76" s="816"/>
      <c r="M76" s="817"/>
      <c r="N76" s="310">
        <f>SUM(N70:N75)</f>
        <v>1702233.3333333335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4171045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834209</v>
      </c>
      <c r="M83" s="850"/>
      <c r="N83" s="57"/>
    </row>
    <row r="84" spans="1:14">
      <c r="B84" s="95" t="s">
        <v>1057</v>
      </c>
      <c r="C84" s="96"/>
      <c r="D84" s="96"/>
      <c r="E84" s="96"/>
      <c r="F84" s="96"/>
      <c r="G84" s="96"/>
      <c r="H84" s="96"/>
      <c r="I84" s="93"/>
      <c r="J84" s="94"/>
      <c r="K84" s="313">
        <v>0.05</v>
      </c>
      <c r="L84" s="849">
        <f>N78*K84</f>
        <v>208552.25</v>
      </c>
      <c r="M84" s="850"/>
      <c r="N84" s="57"/>
    </row>
    <row r="85" spans="1:14" ht="15.75" thickBot="1">
      <c r="B85" s="97" t="s">
        <v>1058</v>
      </c>
      <c r="C85" s="98"/>
      <c r="D85" s="98"/>
      <c r="E85" s="98"/>
      <c r="F85" s="98"/>
      <c r="G85" s="98"/>
      <c r="H85" s="98"/>
      <c r="I85" s="99"/>
      <c r="J85" s="100"/>
      <c r="K85" s="314">
        <v>0.05</v>
      </c>
      <c r="L85" s="851">
        <f>N78*K85</f>
        <v>208552.25</v>
      </c>
      <c r="M85" s="852"/>
      <c r="N85" s="57"/>
    </row>
    <row r="86" spans="1:14" ht="15.75" thickBot="1">
      <c r="B86" s="815" t="s">
        <v>1037</v>
      </c>
      <c r="C86" s="816"/>
      <c r="D86" s="816"/>
      <c r="E86" s="816"/>
      <c r="F86" s="816"/>
      <c r="G86" s="816"/>
      <c r="H86" s="816"/>
      <c r="I86" s="816"/>
      <c r="J86" s="816"/>
      <c r="K86" s="816"/>
      <c r="L86" s="816"/>
      <c r="M86" s="817"/>
      <c r="N86" s="58">
        <f>L83+L84+L85</f>
        <v>1251313.5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5422358.5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28.5" customHeight="1" thickBot="1">
      <c r="A31" t="s">
        <v>1929</v>
      </c>
      <c r="B31" s="113" t="s">
        <v>1250</v>
      </c>
      <c r="C31" s="989" t="s">
        <v>2299</v>
      </c>
      <c r="D31" s="990"/>
      <c r="E31" s="990"/>
      <c r="F31" s="990"/>
      <c r="G31" s="990"/>
      <c r="H31" s="990"/>
      <c r="I31" s="990"/>
      <c r="J31" s="990"/>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77" t="s">
        <v>373</v>
      </c>
      <c r="B36" s="828" t="str">
        <f>VLOOKUP(A36,EQUIPOS!A6:D154,3,FALSE)</f>
        <v>Volqueta 6 m3</v>
      </c>
      <c r="C36" s="829"/>
      <c r="D36" s="829"/>
      <c r="E36" s="829"/>
      <c r="F36" s="829"/>
      <c r="G36" s="829"/>
      <c r="H36" s="830"/>
      <c r="I36" s="276"/>
      <c r="J36" s="277"/>
      <c r="K36" s="278">
        <f>VLOOKUP(A36,EQUIPOS!A6:D161,4,FALSE)</f>
        <v>100000</v>
      </c>
      <c r="L36" s="279"/>
      <c r="M36" s="464">
        <v>81</v>
      </c>
      <c r="N36" s="281">
        <f>K36/M36</f>
        <v>1234.5679012345679</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105">
        <f>SUM(N36:N42)</f>
        <v>1234.5679012345679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0"/>
      <c r="C53" s="811"/>
      <c r="D53" s="811"/>
      <c r="E53" s="811"/>
      <c r="F53" s="811"/>
      <c r="G53" s="811"/>
      <c r="H53" s="811"/>
      <c r="I53" s="812"/>
      <c r="J53" s="48"/>
      <c r="K53" s="50"/>
      <c r="L53" s="813"/>
      <c r="M53" s="814"/>
      <c r="N53" s="51"/>
    </row>
    <row r="54" spans="2:14" ht="15.7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7"/>
      <c r="M64" s="988"/>
      <c r="N64" s="494"/>
    </row>
    <row r="65" spans="2:15" ht="15.75" thickBot="1">
      <c r="B65" s="815" t="s">
        <v>1037</v>
      </c>
      <c r="C65" s="816"/>
      <c r="D65" s="816"/>
      <c r="E65" s="816"/>
      <c r="F65" s="816"/>
      <c r="G65" s="816"/>
      <c r="H65" s="816"/>
      <c r="I65" s="816"/>
      <c r="J65" s="816"/>
      <c r="K65" s="816"/>
      <c r="L65" s="816"/>
      <c r="M65" s="817"/>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3"/>
      <c r="C75" s="984"/>
      <c r="D75" s="984"/>
      <c r="E75" s="984"/>
      <c r="F75" s="984"/>
      <c r="G75" s="984"/>
      <c r="H75" s="984"/>
      <c r="I75" s="175"/>
      <c r="J75" s="175"/>
      <c r="K75" s="175"/>
      <c r="L75" s="985"/>
      <c r="M75" s="986"/>
      <c r="N75" s="51"/>
    </row>
    <row r="76" spans="2:15" ht="15.75" thickBot="1">
      <c r="B76" s="815" t="s">
        <v>1037</v>
      </c>
      <c r="C76" s="816"/>
      <c r="D76" s="816"/>
      <c r="E76" s="816"/>
      <c r="F76" s="816"/>
      <c r="G76" s="816"/>
      <c r="H76" s="816"/>
      <c r="I76" s="816"/>
      <c r="J76" s="816"/>
      <c r="K76" s="816"/>
      <c r="L76" s="816"/>
      <c r="M76" s="817"/>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1234.5679012345679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246.9135802469136</v>
      </c>
      <c r="M83" s="850"/>
      <c r="N83" s="57"/>
    </row>
    <row r="84" spans="1:14">
      <c r="B84" s="95" t="s">
        <v>1057</v>
      </c>
      <c r="C84" s="96"/>
      <c r="D84" s="96"/>
      <c r="E84" s="96"/>
      <c r="F84" s="96"/>
      <c r="G84" s="96"/>
      <c r="H84" s="96"/>
      <c r="I84" s="93"/>
      <c r="J84" s="94"/>
      <c r="K84" s="313">
        <v>0.05</v>
      </c>
      <c r="L84" s="849">
        <f>N78*K84</f>
        <v>61.728395061728399</v>
      </c>
      <c r="M84" s="850"/>
      <c r="N84" s="57"/>
    </row>
    <row r="85" spans="1:14" ht="15.75" thickBot="1">
      <c r="B85" s="97" t="s">
        <v>1058</v>
      </c>
      <c r="C85" s="98"/>
      <c r="D85" s="98"/>
      <c r="E85" s="98"/>
      <c r="F85" s="98"/>
      <c r="G85" s="98"/>
      <c r="H85" s="98"/>
      <c r="I85" s="99"/>
      <c r="J85" s="100"/>
      <c r="K85" s="314">
        <v>0.05</v>
      </c>
      <c r="L85" s="851">
        <f>N78*K85</f>
        <v>61.728395061728399</v>
      </c>
      <c r="M85" s="852"/>
      <c r="N85" s="57"/>
    </row>
    <row r="86" spans="1:14" ht="15.75" thickBot="1">
      <c r="B86" s="815" t="s">
        <v>1037</v>
      </c>
      <c r="C86" s="816"/>
      <c r="D86" s="816"/>
      <c r="E86" s="816"/>
      <c r="F86" s="816"/>
      <c r="G86" s="816"/>
      <c r="H86" s="816"/>
      <c r="I86" s="816"/>
      <c r="J86" s="816"/>
      <c r="K86" s="816"/>
      <c r="L86" s="816"/>
      <c r="M86" s="817"/>
      <c r="N86" s="58">
        <f>L83+L84+L85</f>
        <v>370.37037037037038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1604.9382716049383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41.25" customHeight="1" thickBot="1">
      <c r="A31" t="s">
        <v>1929</v>
      </c>
      <c r="B31" s="113" t="s">
        <v>1251</v>
      </c>
      <c r="C31" s="989" t="s">
        <v>2302</v>
      </c>
      <c r="D31" s="990"/>
      <c r="E31" s="990"/>
      <c r="F31" s="990"/>
      <c r="G31" s="990"/>
      <c r="H31" s="990"/>
      <c r="I31" s="990"/>
      <c r="J31" s="990"/>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373</v>
      </c>
      <c r="B36" s="828" t="str">
        <f>VLOOKUP(A36,EQUIPOS!A6:D154,3,FALSE)</f>
        <v>Volqueta 6 m3</v>
      </c>
      <c r="C36" s="829"/>
      <c r="D36" s="829"/>
      <c r="E36" s="829"/>
      <c r="F36" s="829"/>
      <c r="G36" s="829"/>
      <c r="H36" s="830"/>
      <c r="I36" s="276"/>
      <c r="J36" s="277"/>
      <c r="K36" s="278">
        <f>VLOOKUP(A36,EQUIPOS!A6:D161,4,FALSE)</f>
        <v>100000</v>
      </c>
      <c r="L36" s="279"/>
      <c r="M36" s="292">
        <v>66</v>
      </c>
      <c r="N36" s="281">
        <f>K36/M36</f>
        <v>1515.1515151515152</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105">
        <f>SUM(N36:N42)</f>
        <v>1515.1515151515152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0"/>
      <c r="C53" s="811"/>
      <c r="D53" s="811"/>
      <c r="E53" s="811"/>
      <c r="F53" s="811"/>
      <c r="G53" s="811"/>
      <c r="H53" s="811"/>
      <c r="I53" s="812"/>
      <c r="J53" s="48"/>
      <c r="K53" s="50"/>
      <c r="L53" s="813"/>
      <c r="M53" s="814"/>
      <c r="N53" s="51"/>
    </row>
    <row r="54" spans="2:14" ht="15.7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7"/>
      <c r="M64" s="988"/>
      <c r="N64" s="494"/>
    </row>
    <row r="65" spans="2:15" ht="15.75" thickBot="1">
      <c r="B65" s="815" t="s">
        <v>1037</v>
      </c>
      <c r="C65" s="816"/>
      <c r="D65" s="816"/>
      <c r="E65" s="816"/>
      <c r="F65" s="816"/>
      <c r="G65" s="816"/>
      <c r="H65" s="816"/>
      <c r="I65" s="816"/>
      <c r="J65" s="816"/>
      <c r="K65" s="816"/>
      <c r="L65" s="816"/>
      <c r="M65" s="817"/>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3"/>
      <c r="C75" s="984"/>
      <c r="D75" s="984"/>
      <c r="E75" s="984"/>
      <c r="F75" s="984"/>
      <c r="G75" s="984"/>
      <c r="H75" s="984"/>
      <c r="I75" s="175"/>
      <c r="J75" s="175"/>
      <c r="K75" s="175"/>
      <c r="L75" s="985"/>
      <c r="M75" s="986"/>
      <c r="N75" s="51"/>
    </row>
    <row r="76" spans="2:15" ht="15.75" thickBot="1">
      <c r="B76" s="815" t="s">
        <v>1037</v>
      </c>
      <c r="C76" s="816"/>
      <c r="D76" s="816"/>
      <c r="E76" s="816"/>
      <c r="F76" s="816"/>
      <c r="G76" s="816"/>
      <c r="H76" s="816"/>
      <c r="I76" s="816"/>
      <c r="J76" s="816"/>
      <c r="K76" s="816"/>
      <c r="L76" s="816"/>
      <c r="M76" s="817"/>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1515.1515151515152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303.03030303030306</v>
      </c>
      <c r="M83" s="850"/>
      <c r="N83" s="57"/>
    </row>
    <row r="84" spans="1:14">
      <c r="B84" s="95" t="s">
        <v>1057</v>
      </c>
      <c r="C84" s="96"/>
      <c r="D84" s="96"/>
      <c r="E84" s="96"/>
      <c r="F84" s="96"/>
      <c r="G84" s="96"/>
      <c r="H84" s="96"/>
      <c r="I84" s="93"/>
      <c r="J84" s="94"/>
      <c r="K84" s="313">
        <v>0.05</v>
      </c>
      <c r="L84" s="849">
        <f>N78*K84</f>
        <v>75.757575757575765</v>
      </c>
      <c r="M84" s="850"/>
      <c r="N84" s="57"/>
    </row>
    <row r="85" spans="1:14" ht="15.75" thickBot="1">
      <c r="B85" s="97" t="s">
        <v>1058</v>
      </c>
      <c r="C85" s="98"/>
      <c r="D85" s="98"/>
      <c r="E85" s="98"/>
      <c r="F85" s="98"/>
      <c r="G85" s="98"/>
      <c r="H85" s="98"/>
      <c r="I85" s="99"/>
      <c r="J85" s="100"/>
      <c r="K85" s="314">
        <v>0.05</v>
      </c>
      <c r="L85" s="851">
        <f>N78*K85</f>
        <v>75.757575757575765</v>
      </c>
      <c r="M85" s="852"/>
      <c r="N85" s="57"/>
    </row>
    <row r="86" spans="1:14" ht="15.75" thickBot="1">
      <c r="B86" s="815" t="s">
        <v>1037</v>
      </c>
      <c r="C86" s="816"/>
      <c r="D86" s="816"/>
      <c r="E86" s="816"/>
      <c r="F86" s="816"/>
      <c r="G86" s="816"/>
      <c r="H86" s="816"/>
      <c r="I86" s="816"/>
      <c r="J86" s="816"/>
      <c r="K86" s="816"/>
      <c r="L86" s="816"/>
      <c r="M86" s="817"/>
      <c r="N86" s="58">
        <f>L83+L84+L85</f>
        <v>454.54545454545456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1969.6969696969697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6"/>
      <c r="H25" s="89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3" t="s">
        <v>1026</v>
      </c>
      <c r="C27" s="994"/>
      <c r="D27" s="994"/>
      <c r="E27" s="994"/>
      <c r="F27" s="994"/>
      <c r="G27" s="994"/>
      <c r="H27" s="994"/>
      <c r="I27" s="994"/>
      <c r="J27" s="994"/>
      <c r="K27" s="994"/>
      <c r="L27" s="994"/>
      <c r="M27" s="994"/>
      <c r="N27" s="995"/>
    </row>
    <row r="28" spans="1:14" ht="15.75" thickBot="1">
      <c r="B28" s="39"/>
      <c r="C28" s="40"/>
      <c r="D28" s="40"/>
      <c r="E28" s="40"/>
      <c r="F28" s="40"/>
      <c r="G28" s="40"/>
      <c r="H28" s="40"/>
      <c r="I28" s="40"/>
      <c r="J28" s="40"/>
      <c r="K28" s="40"/>
      <c r="L28" s="40"/>
      <c r="M28" s="40"/>
      <c r="N28" s="41"/>
    </row>
    <row r="29" spans="1:14" ht="26.25" thickBot="1">
      <c r="B29" s="77" t="s">
        <v>1027</v>
      </c>
      <c r="C29" s="991" t="s">
        <v>1028</v>
      </c>
      <c r="D29" s="992"/>
      <c r="E29" s="992"/>
      <c r="F29" s="992"/>
      <c r="G29" s="992"/>
      <c r="H29" s="992"/>
      <c r="I29" s="992"/>
      <c r="J29" s="78"/>
      <c r="K29" s="351" t="s">
        <v>2321</v>
      </c>
      <c r="L29" s="996" t="s">
        <v>1029</v>
      </c>
      <c r="M29" s="99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373</v>
      </c>
      <c r="B36" s="828" t="str">
        <f>VLOOKUP(A36,EQUIPOS!A6:D154,3,FALSE)</f>
        <v>Volqueta 6 m3</v>
      </c>
      <c r="C36" s="829"/>
      <c r="D36" s="829"/>
      <c r="E36" s="829"/>
      <c r="F36" s="829"/>
      <c r="G36" s="829"/>
      <c r="H36" s="830"/>
      <c r="I36" s="276"/>
      <c r="J36" s="277"/>
      <c r="K36" s="278">
        <f>VLOOKUP(A36,EQUIPOS!A6:D161,4,FALSE)</f>
        <v>100000</v>
      </c>
      <c r="L36" s="279"/>
      <c r="M36" s="292">
        <v>66</v>
      </c>
      <c r="N36" s="281">
        <f>K36/M36</f>
        <v>1515.1515151515152</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105">
        <f>SUM(N36:N42)</f>
        <v>1515.1515151515152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0"/>
      <c r="C53" s="811"/>
      <c r="D53" s="811"/>
      <c r="E53" s="811"/>
      <c r="F53" s="811"/>
      <c r="G53" s="811"/>
      <c r="H53" s="811"/>
      <c r="I53" s="812"/>
      <c r="J53" s="48"/>
      <c r="K53" s="50"/>
      <c r="L53" s="813"/>
      <c r="M53" s="814"/>
      <c r="N53" s="51"/>
    </row>
    <row r="54" spans="2:14" ht="15.7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7"/>
      <c r="M64" s="988"/>
      <c r="N64" s="494"/>
    </row>
    <row r="65" spans="2:15" ht="15.75" thickBot="1">
      <c r="B65" s="815" t="s">
        <v>1037</v>
      </c>
      <c r="C65" s="816"/>
      <c r="D65" s="816"/>
      <c r="E65" s="816"/>
      <c r="F65" s="816"/>
      <c r="G65" s="816"/>
      <c r="H65" s="816"/>
      <c r="I65" s="816"/>
      <c r="J65" s="816"/>
      <c r="K65" s="816"/>
      <c r="L65" s="816"/>
      <c r="M65" s="817"/>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3"/>
      <c r="C75" s="984"/>
      <c r="D75" s="984"/>
      <c r="E75" s="984"/>
      <c r="F75" s="984"/>
      <c r="G75" s="984"/>
      <c r="H75" s="984"/>
      <c r="I75" s="175"/>
      <c r="J75" s="175"/>
      <c r="K75" s="175"/>
      <c r="L75" s="985"/>
      <c r="M75" s="986"/>
      <c r="N75" s="51"/>
    </row>
    <row r="76" spans="2:15" ht="15.75" thickBot="1">
      <c r="B76" s="815" t="s">
        <v>1037</v>
      </c>
      <c r="C76" s="816"/>
      <c r="D76" s="816"/>
      <c r="E76" s="816"/>
      <c r="F76" s="816"/>
      <c r="G76" s="816"/>
      <c r="H76" s="816"/>
      <c r="I76" s="816"/>
      <c r="J76" s="816"/>
      <c r="K76" s="816"/>
      <c r="L76" s="816"/>
      <c r="M76" s="817"/>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1515.1515151515152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303.03030303030306</v>
      </c>
      <c r="M83" s="850"/>
      <c r="N83" s="57"/>
    </row>
    <row r="84" spans="1:14">
      <c r="B84" s="95" t="s">
        <v>1057</v>
      </c>
      <c r="C84" s="96"/>
      <c r="D84" s="96"/>
      <c r="E84" s="96"/>
      <c r="F84" s="96"/>
      <c r="G84" s="96"/>
      <c r="H84" s="96"/>
      <c r="I84" s="93"/>
      <c r="J84" s="94"/>
      <c r="K84" s="313">
        <v>0.05</v>
      </c>
      <c r="L84" s="849">
        <f>N78*K84</f>
        <v>75.757575757575765</v>
      </c>
      <c r="M84" s="850"/>
      <c r="N84" s="57"/>
    </row>
    <row r="85" spans="1:14" ht="15.75" thickBot="1">
      <c r="B85" s="97" t="s">
        <v>1058</v>
      </c>
      <c r="C85" s="98"/>
      <c r="D85" s="98"/>
      <c r="E85" s="98"/>
      <c r="F85" s="98"/>
      <c r="G85" s="98"/>
      <c r="H85" s="98"/>
      <c r="I85" s="99"/>
      <c r="J85" s="100"/>
      <c r="K85" s="314">
        <v>0.05</v>
      </c>
      <c r="L85" s="851">
        <f>N78*K85</f>
        <v>75.757575757575765</v>
      </c>
      <c r="M85" s="852"/>
      <c r="N85" s="57"/>
    </row>
    <row r="86" spans="1:14" ht="15.75" thickBot="1">
      <c r="B86" s="815" t="s">
        <v>1037</v>
      </c>
      <c r="C86" s="816"/>
      <c r="D86" s="816"/>
      <c r="E86" s="816"/>
      <c r="F86" s="816"/>
      <c r="G86" s="816"/>
      <c r="H86" s="816"/>
      <c r="I86" s="816"/>
      <c r="J86" s="816"/>
      <c r="K86" s="816"/>
      <c r="L86" s="816"/>
      <c r="M86" s="817"/>
      <c r="N86" s="58">
        <f>L83+L84+L85</f>
        <v>454.54545454545456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1969.6969696969697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2019-12-12T17:10:01Z</dcterms:modified>
</cp:coreProperties>
</file>