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BD7A39FF-28B6-4BD5-87C7-9B9FC56CB840}" xr6:coauthVersionLast="44" xr6:coauthVersionMax="44" xr10:uidLastSave="{00000000-0000-0000-0000-000000000000}"/>
  <bookViews>
    <workbookView xWindow="4155" yWindow="4155"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c r="M58" i="244"/>
  <c r="N58" i="244" s="1"/>
  <c r="J58" i="244"/>
  <c r="B58" i="244"/>
  <c r="B57" i="244"/>
  <c r="K44" i="244"/>
  <c r="N44" i="244" s="1"/>
  <c r="B44" i="244"/>
  <c r="K79" i="244"/>
  <c r="I79" i="244" s="1"/>
  <c r="L59" i="25"/>
  <c r="L59" i="23"/>
  <c r="B48" i="276"/>
  <c r="J48" i="276"/>
  <c r="M48" i="276"/>
  <c r="N48" i="276" s="1"/>
  <c r="N56" i="276" s="1"/>
  <c r="B72" i="276"/>
  <c r="K72" i="276"/>
  <c r="I72" i="276" s="1"/>
  <c r="K39" i="57"/>
  <c r="N39" i="57" s="1"/>
  <c r="B39" i="57"/>
  <c r="M72" i="150"/>
  <c r="M73" i="150" s="1"/>
  <c r="M74" i="150" s="1"/>
  <c r="M48" i="367"/>
  <c r="N48" i="367" s="1"/>
  <c r="N54" i="367" s="1"/>
  <c r="K62" i="294"/>
  <c r="K61" i="294"/>
  <c r="B62" i="294"/>
  <c r="B61" i="294"/>
  <c r="B60" i="294"/>
  <c r="L58" i="287"/>
  <c r="K59" i="287"/>
  <c r="B59" i="287"/>
  <c r="B58" i="287"/>
  <c r="L58" i="286"/>
  <c r="N58" i="286" s="1"/>
  <c r="L58" i="285"/>
  <c r="K59" i="286"/>
  <c r="K58" i="286"/>
  <c r="B59" i="286"/>
  <c r="B58" i="286"/>
  <c r="B58" i="285"/>
  <c r="K58" i="284"/>
  <c r="B58" i="284"/>
  <c r="L58" i="284"/>
  <c r="L58" i="283"/>
  <c r="K58" i="283"/>
  <c r="B58" i="283"/>
  <c r="B61" i="270"/>
  <c r="K66" i="268"/>
  <c r="B66" i="268"/>
  <c r="B65" i="268"/>
  <c r="L69" i="252"/>
  <c r="N69" i="252" s="1"/>
  <c r="L68" i="252"/>
  <c r="K69" i="252"/>
  <c r="B69" i="252"/>
  <c r="B68" i="252"/>
  <c r="L65" i="248"/>
  <c r="L64" i="248"/>
  <c r="N64" i="248" s="1"/>
  <c r="K65" i="248"/>
  <c r="B65" i="248"/>
  <c r="B64" i="248"/>
  <c r="B63" i="249"/>
  <c r="K63" i="249"/>
  <c r="L63" i="249"/>
  <c r="N63" i="249" s="1"/>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c r="K70" i="12"/>
  <c r="B71" i="12"/>
  <c r="B70" i="12"/>
  <c r="K38" i="12"/>
  <c r="N38" i="12" s="1"/>
  <c r="K37" i="12"/>
  <c r="B38" i="12"/>
  <c r="B37" i="12"/>
  <c r="N71" i="12"/>
  <c r="C3" i="5"/>
  <c r="K36" i="370"/>
  <c r="N36" i="370" s="1"/>
  <c r="N43" i="370" s="1"/>
  <c r="N78" i="370" s="1"/>
  <c r="L84" i="370" s="1"/>
  <c r="B36" i="370"/>
  <c r="K36" i="11"/>
  <c r="N36" i="11" s="1"/>
  <c r="N43" i="11" s="1"/>
  <c r="N78" i="11" s="1"/>
  <c r="B36" i="11"/>
  <c r="K36" i="369"/>
  <c r="N36" i="369" s="1"/>
  <c r="N43" i="369" s="1"/>
  <c r="N78" i="369" s="1"/>
  <c r="B36" i="369"/>
  <c r="K70" i="367"/>
  <c r="N70" i="367" s="1"/>
  <c r="N76" i="367" s="1"/>
  <c r="N41" i="367" s="1"/>
  <c r="N43" i="367" s="1"/>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N55"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N77" i="359" s="1"/>
  <c r="N41" i="359" s="1"/>
  <c r="N43" i="359" s="1"/>
  <c r="B71" i="359"/>
  <c r="M50" i="359"/>
  <c r="N50" i="359" s="1"/>
  <c r="J50" i="359"/>
  <c r="B50" i="359"/>
  <c r="M49" i="359"/>
  <c r="N49" i="359" s="1"/>
  <c r="J49" i="359"/>
  <c r="B49" i="359"/>
  <c r="M48" i="359"/>
  <c r="N48" i="359" s="1"/>
  <c r="J48" i="359"/>
  <c r="B48" i="359"/>
  <c r="K72" i="357"/>
  <c r="B72" i="357"/>
  <c r="K71" i="357"/>
  <c r="B71" i="357"/>
  <c r="M49" i="357"/>
  <c r="N49" i="357" s="1"/>
  <c r="N55"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N77" i="354" s="1"/>
  <c r="N41" i="354" s="1"/>
  <c r="N43"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N71" i="346" s="1"/>
  <c r="N77" i="346" s="1"/>
  <c r="N41" i="346" s="1"/>
  <c r="N43" i="346" s="1"/>
  <c r="B71" i="346"/>
  <c r="M49" i="346"/>
  <c r="N49" i="346" s="1"/>
  <c r="J49" i="346"/>
  <c r="B49" i="346"/>
  <c r="M48" i="346"/>
  <c r="N48" i="346" s="1"/>
  <c r="J48" i="346"/>
  <c r="B48" i="346"/>
  <c r="K71" i="345"/>
  <c r="N71" i="345" s="1"/>
  <c r="N77" i="345" s="1"/>
  <c r="N41" i="345" s="1"/>
  <c r="N43" i="345" s="1"/>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N55"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N55"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N77" i="332" s="1"/>
  <c r="N41" i="332" s="1"/>
  <c r="B71" i="332"/>
  <c r="M49" i="332"/>
  <c r="N49" i="332" s="1"/>
  <c r="J49" i="332"/>
  <c r="B49" i="332"/>
  <c r="M48" i="332"/>
  <c r="N48" i="332"/>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N71" i="330" s="1"/>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N55" i="329" s="1"/>
  <c r="J49" i="329"/>
  <c r="B49" i="329"/>
  <c r="M48" i="329"/>
  <c r="N48" i="329" s="1"/>
  <c r="J48" i="329"/>
  <c r="B48" i="329"/>
  <c r="K37" i="329"/>
  <c r="N37" i="329" s="1"/>
  <c r="B37" i="329"/>
  <c r="K36" i="329"/>
  <c r="N36" i="329" s="1"/>
  <c r="B36" i="329"/>
  <c r="K72" i="328"/>
  <c r="N72" i="328" s="1"/>
  <c r="B72" i="328"/>
  <c r="K71" i="328"/>
  <c r="N71" i="328" s="1"/>
  <c r="N77" i="328" s="1"/>
  <c r="N41" i="328" s="1"/>
  <c r="N43"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N55"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N55" i="318" s="1"/>
  <c r="J48" i="318"/>
  <c r="B48" i="318"/>
  <c r="K72" i="317"/>
  <c r="B72" i="317"/>
  <c r="K71" i="317"/>
  <c r="N71" i="317" s="1"/>
  <c r="N77" i="317" s="1"/>
  <c r="N41" i="317" s="1"/>
  <c r="N43" i="317" s="1"/>
  <c r="B71" i="317"/>
  <c r="K60" i="317"/>
  <c r="B60" i="317"/>
  <c r="M51" i="317"/>
  <c r="N51" i="317" s="1"/>
  <c r="J51" i="317"/>
  <c r="B51" i="317"/>
  <c r="M50" i="317"/>
  <c r="N50" i="317" s="1"/>
  <c r="J50" i="317"/>
  <c r="B50" i="317"/>
  <c r="M49" i="317"/>
  <c r="N49" i="317" s="1"/>
  <c r="J49" i="317"/>
  <c r="B49" i="317"/>
  <c r="M48" i="317"/>
  <c r="N48" i="317" s="1"/>
  <c r="J48" i="317"/>
  <c r="B48" i="317"/>
  <c r="K72" i="316"/>
  <c r="N72" i="316" s="1"/>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N55"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N55" i="314" s="1"/>
  <c r="J48" i="314"/>
  <c r="B48" i="314"/>
  <c r="K72" i="313"/>
  <c r="B72" i="313"/>
  <c r="K71" i="313"/>
  <c r="N71" i="313" s="1"/>
  <c r="N77" i="313" s="1"/>
  <c r="N41" i="313" s="1"/>
  <c r="N43" i="313" s="1"/>
  <c r="B71" i="313"/>
  <c r="K60" i="313"/>
  <c r="B60" i="313"/>
  <c r="M51" i="313"/>
  <c r="N51" i="313" s="1"/>
  <c r="J51" i="313"/>
  <c r="B51" i="313"/>
  <c r="M50" i="313"/>
  <c r="N50" i="313" s="1"/>
  <c r="J50" i="313"/>
  <c r="B50" i="313"/>
  <c r="M49" i="313"/>
  <c r="N49" i="313" s="1"/>
  <c r="J49" i="313"/>
  <c r="B49" i="313"/>
  <c r="M48" i="313"/>
  <c r="N48" i="313" s="1"/>
  <c r="J48" i="313"/>
  <c r="B48" i="313"/>
  <c r="K72" i="312"/>
  <c r="N72" i="312" s="1"/>
  <c r="N77" i="312" s="1"/>
  <c r="N41" i="312" s="1"/>
  <c r="N43"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N55"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N75" i="309" s="1"/>
  <c r="N41"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c r="N75" i="303" s="1"/>
  <c r="N41" i="303" s="1"/>
  <c r="N43" i="303" s="1"/>
  <c r="B69" i="303"/>
  <c r="M48" i="303"/>
  <c r="N48" i="303" s="1"/>
  <c r="N53" i="303" s="1"/>
  <c r="J48" i="303"/>
  <c r="B48" i="303"/>
  <c r="K70" i="302"/>
  <c r="N70" i="302" s="1"/>
  <c r="B70" i="302"/>
  <c r="K69" i="302"/>
  <c r="N69" i="302"/>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N53" i="299" s="1"/>
  <c r="J48" i="299"/>
  <c r="B48" i="299"/>
  <c r="K70" i="298"/>
  <c r="N70" i="298"/>
  <c r="N75" i="298" s="1"/>
  <c r="N41" i="298" s="1"/>
  <c r="B70" i="298"/>
  <c r="K69" i="298"/>
  <c r="N69" i="298" s="1"/>
  <c r="B69" i="298"/>
  <c r="K58" i="298"/>
  <c r="B58" i="298"/>
  <c r="M50" i="298"/>
  <c r="N50" i="298" s="1"/>
  <c r="J50" i="298"/>
  <c r="B50" i="298"/>
  <c r="M49" i="298"/>
  <c r="N49" i="298" s="1"/>
  <c r="J49" i="298"/>
  <c r="B49" i="298"/>
  <c r="M48" i="298"/>
  <c r="N48" i="298" s="1"/>
  <c r="N53" i="298" s="1"/>
  <c r="J48" i="298"/>
  <c r="B48" i="298"/>
  <c r="K36" i="298"/>
  <c r="N36" i="298" s="1"/>
  <c r="B36" i="298"/>
  <c r="K70" i="297"/>
  <c r="N70" i="297" s="1"/>
  <c r="B70" i="297"/>
  <c r="K69" i="297"/>
  <c r="N69" i="297" s="1"/>
  <c r="B69" i="297"/>
  <c r="K59" i="297"/>
  <c r="B59" i="297"/>
  <c r="K58" i="297"/>
  <c r="B58" i="297"/>
  <c r="M51" i="297"/>
  <c r="N51" i="297" s="1"/>
  <c r="J51" i="297"/>
  <c r="B51" i="297"/>
  <c r="M50" i="297"/>
  <c r="N50" i="297" s="1"/>
  <c r="N53" i="297" s="1"/>
  <c r="J50" i="297"/>
  <c r="B50" i="297"/>
  <c r="M49" i="297"/>
  <c r="N49" i="297" s="1"/>
  <c r="J49" i="297"/>
  <c r="B49" i="297"/>
  <c r="M48" i="297"/>
  <c r="N48" i="297" s="1"/>
  <c r="J48" i="297"/>
  <c r="B48" i="297"/>
  <c r="K36" i="297"/>
  <c r="N36" i="297" s="1"/>
  <c r="B36" i="297"/>
  <c r="K72" i="296"/>
  <c r="N72" i="296"/>
  <c r="N77" i="296" s="1"/>
  <c r="N41" i="296" s="1"/>
  <c r="N43" i="296" s="1"/>
  <c r="B72" i="296"/>
  <c r="K71" i="296"/>
  <c r="N71" i="296" s="1"/>
  <c r="B71" i="296"/>
  <c r="M49" i="296"/>
  <c r="N49" i="296" s="1"/>
  <c r="N55"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N55"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N53" i="293" s="1"/>
  <c r="J48" i="293"/>
  <c r="B48" i="293"/>
  <c r="K70" i="292"/>
  <c r="N70" i="292" s="1"/>
  <c r="N75" i="292" s="1"/>
  <c r="N41" i="292" s="1"/>
  <c r="N43"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N69" i="287" s="1"/>
  <c r="N75" i="287" s="1"/>
  <c r="N41"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N53" i="286" s="1"/>
  <c r="J48" i="286"/>
  <c r="B48" i="286"/>
  <c r="K37" i="286"/>
  <c r="N37" i="286" s="1"/>
  <c r="B37" i="286"/>
  <c r="K36" i="286"/>
  <c r="N36" i="286" s="1"/>
  <c r="B36" i="286"/>
  <c r="K70" i="285"/>
  <c r="B70" i="285"/>
  <c r="K69" i="285"/>
  <c r="B69" i="285"/>
  <c r="K59" i="285"/>
  <c r="B59" i="285"/>
  <c r="K58" i="285"/>
  <c r="M50" i="285"/>
  <c r="N50" i="285" s="1"/>
  <c r="J50" i="285"/>
  <c r="B50" i="285"/>
  <c r="M49" i="285"/>
  <c r="N49" i="285" s="1"/>
  <c r="N53" i="285" s="1"/>
  <c r="J49" i="285"/>
  <c r="B49" i="285"/>
  <c r="M48" i="285"/>
  <c r="N48" i="285" s="1"/>
  <c r="J48" i="285"/>
  <c r="B48" i="285"/>
  <c r="K36" i="285"/>
  <c r="N36" i="285" s="1"/>
  <c r="B36" i="285"/>
  <c r="K70" i="284"/>
  <c r="N70" i="284" s="1"/>
  <c r="B70" i="284"/>
  <c r="K69" i="284"/>
  <c r="N69" i="284" s="1"/>
  <c r="N75" i="284" s="1"/>
  <c r="N41" i="284" s="1"/>
  <c r="B69" i="284"/>
  <c r="M50" i="284"/>
  <c r="N50" i="284" s="1"/>
  <c r="J50" i="284"/>
  <c r="B50" i="284"/>
  <c r="M49" i="284"/>
  <c r="N49" i="284" s="1"/>
  <c r="N53"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c r="B75" i="282"/>
  <c r="M58" i="282"/>
  <c r="N58" i="282" s="1"/>
  <c r="J58" i="282"/>
  <c r="B58" i="282"/>
  <c r="M57" i="282"/>
  <c r="N57" i="282" s="1"/>
  <c r="J57" i="282"/>
  <c r="B57" i="282"/>
  <c r="M56" i="282"/>
  <c r="N56" i="282" s="1"/>
  <c r="J56" i="282"/>
  <c r="B56" i="282"/>
  <c r="M55" i="282"/>
  <c r="N55" i="282" s="1"/>
  <c r="N59"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c r="B73" i="275"/>
  <c r="K72" i="275"/>
  <c r="N72" i="275"/>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N61" i="273" s="1"/>
  <c r="N67" i="273" s="1"/>
  <c r="K61" i="273"/>
  <c r="B61" i="273"/>
  <c r="M49" i="273"/>
  <c r="N49" i="273" s="1"/>
  <c r="N56" i="273" s="1"/>
  <c r="J49" i="273"/>
  <c r="B49" i="273"/>
  <c r="M48" i="273"/>
  <c r="N48" i="273" s="1"/>
  <c r="J48" i="273"/>
  <c r="B48" i="273"/>
  <c r="K36" i="273"/>
  <c r="N36" i="273" s="1"/>
  <c r="B36" i="273"/>
  <c r="K73" i="272"/>
  <c r="N73" i="272" s="1"/>
  <c r="B73" i="272"/>
  <c r="K72" i="272"/>
  <c r="N72" i="272"/>
  <c r="B72" i="272"/>
  <c r="L61" i="272"/>
  <c r="N61" i="272" s="1"/>
  <c r="N67" i="272" s="1"/>
  <c r="K61" i="272"/>
  <c r="B61" i="272"/>
  <c r="M49" i="272"/>
  <c r="N49" i="272" s="1"/>
  <c r="N56" i="272" s="1"/>
  <c r="J49" i="272"/>
  <c r="B49" i="272"/>
  <c r="M48" i="272"/>
  <c r="N48" i="272" s="1"/>
  <c r="J48" i="272"/>
  <c r="B48" i="272"/>
  <c r="K36" i="272"/>
  <c r="N36" i="272"/>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N56" i="270" s="1"/>
  <c r="J49" i="270"/>
  <c r="B49" i="270"/>
  <c r="M48" i="270"/>
  <c r="N48" i="270" s="1"/>
  <c r="J48" i="270"/>
  <c r="B48" i="270"/>
  <c r="K36" i="270"/>
  <c r="N36" i="270" s="1"/>
  <c r="B36" i="270"/>
  <c r="K76" i="268"/>
  <c r="N76" i="268" s="1"/>
  <c r="N81" i="268" s="1"/>
  <c r="N41"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N59"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c r="B72" i="265"/>
  <c r="K71" i="265"/>
  <c r="N71" i="265" s="1"/>
  <c r="B71" i="265"/>
  <c r="K60" i="265"/>
  <c r="B60" i="265"/>
  <c r="M50" i="265"/>
  <c r="N50" i="265" s="1"/>
  <c r="N55"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N55"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N77" i="258" s="1"/>
  <c r="N41" i="258" s="1"/>
  <c r="B72" i="258"/>
  <c r="K71" i="258"/>
  <c r="N71" i="258" s="1"/>
  <c r="B71" i="258"/>
  <c r="K60" i="258"/>
  <c r="B60" i="258"/>
  <c r="M50" i="258"/>
  <c r="N50" i="258" s="1"/>
  <c r="N55"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N55"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N77"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N55" i="251" s="1"/>
  <c r="J48" i="251"/>
  <c r="B48" i="251"/>
  <c r="K36" i="251"/>
  <c r="N36" i="251" s="1"/>
  <c r="N43" i="251" s="1"/>
  <c r="B36" i="251"/>
  <c r="K72" i="250"/>
  <c r="N72" i="250" s="1"/>
  <c r="B72" i="250"/>
  <c r="K71" i="250"/>
  <c r="N71" i="250" s="1"/>
  <c r="N77" i="250" s="1"/>
  <c r="N4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N58" i="249" s="1"/>
  <c r="J50" i="249"/>
  <c r="B50" i="249"/>
  <c r="K38" i="249"/>
  <c r="N38" i="249" s="1"/>
  <c r="B38" i="249"/>
  <c r="K37" i="249"/>
  <c r="N37" i="249" s="1"/>
  <c r="B37" i="249"/>
  <c r="K36" i="249"/>
  <c r="N36" i="249" s="1"/>
  <c r="B36" i="249"/>
  <c r="K79" i="248"/>
  <c r="N79" i="248" s="1"/>
  <c r="B79" i="248"/>
  <c r="K78" i="248"/>
  <c r="N78" i="248"/>
  <c r="B78" i="248"/>
  <c r="K77" i="248"/>
  <c r="N77" i="248" s="1"/>
  <c r="B77" i="248"/>
  <c r="K76" i="248"/>
  <c r="B76" i="248"/>
  <c r="K75" i="248"/>
  <c r="B75" i="248"/>
  <c r="K74" i="248"/>
  <c r="I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N54"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N41" i="239" s="1"/>
  <c r="N43"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N43"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N55" i="235" s="1"/>
  <c r="J48" i="235"/>
  <c r="B48" i="235"/>
  <c r="K36" i="235"/>
  <c r="N36" i="235" s="1"/>
  <c r="B36" i="235"/>
  <c r="K71" i="234"/>
  <c r="N71" i="234"/>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N55" i="228" s="1"/>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N61"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N80" i="217" s="1"/>
  <c r="N46"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N76" i="216" s="1"/>
  <c r="N42" i="216" s="1"/>
  <c r="N44" i="216" s="1"/>
  <c r="B71" i="216"/>
  <c r="K70" i="216"/>
  <c r="N70" i="216"/>
  <c r="B70" i="216"/>
  <c r="M49" i="216"/>
  <c r="N49" i="216" s="1"/>
  <c r="N54" i="216" s="1"/>
  <c r="J49" i="216"/>
  <c r="B49" i="216"/>
  <c r="K71" i="215"/>
  <c r="N71" i="215" s="1"/>
  <c r="N76" i="215" s="1"/>
  <c r="N42"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N76" i="213" s="1"/>
  <c r="N42"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N75" i="190" s="1"/>
  <c r="N41"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N77" i="182" s="1"/>
  <c r="B77" i="182"/>
  <c r="K76" i="182"/>
  <c r="N76" i="182" s="1"/>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c r="B74" i="181"/>
  <c r="K64" i="181"/>
  <c r="B64" i="181"/>
  <c r="K63" i="181"/>
  <c r="B63" i="181"/>
  <c r="M54" i="181"/>
  <c r="N54" i="181" s="1"/>
  <c r="N58"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B76" i="177"/>
  <c r="K75" i="177"/>
  <c r="N75" i="177"/>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c r="B76" i="180"/>
  <c r="K75" i="180"/>
  <c r="N75" i="180" s="1"/>
  <c r="B75" i="180"/>
  <c r="K74" i="180"/>
  <c r="N74" i="180"/>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I75" i="174" s="1"/>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I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I77" i="168" s="1"/>
  <c r="B77" i="168"/>
  <c r="K76" i="168"/>
  <c r="N76" i="168" s="1"/>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N75" i="155" s="1"/>
  <c r="N81" i="155" s="1"/>
  <c r="N47" i="155" s="1"/>
  <c r="B75" i="155"/>
  <c r="B65" i="155"/>
  <c r="B64" i="155"/>
  <c r="M55" i="155"/>
  <c r="N55" i="155" s="1"/>
  <c r="J55" i="155"/>
  <c r="B55" i="155"/>
  <c r="M54" i="155"/>
  <c r="N54" i="155" s="1"/>
  <c r="N59"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N59"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I73" i="150" s="1"/>
  <c r="B73" i="150"/>
  <c r="K72" i="150"/>
  <c r="B72" i="150"/>
  <c r="K62" i="150"/>
  <c r="B62" i="150"/>
  <c r="K61" i="150"/>
  <c r="B61" i="150"/>
  <c r="M54" i="150"/>
  <c r="N54" i="150" s="1"/>
  <c r="J54" i="150"/>
  <c r="B54" i="150"/>
  <c r="M53" i="150"/>
  <c r="N53" i="150" s="1"/>
  <c r="N56"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N53"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B70" i="146"/>
  <c r="K69" i="146"/>
  <c r="N69" i="146" s="1"/>
  <c r="B69" i="146"/>
  <c r="K58" i="146"/>
  <c r="B58" i="146"/>
  <c r="M49" i="146"/>
  <c r="N49" i="146" s="1"/>
  <c r="N53" i="146" s="1"/>
  <c r="J49" i="146"/>
  <c r="B49" i="146"/>
  <c r="M48" i="146"/>
  <c r="N48" i="146" s="1"/>
  <c r="J48" i="146"/>
  <c r="B48" i="146"/>
  <c r="K37" i="146"/>
  <c r="N37" i="146" s="1"/>
  <c r="B37" i="146"/>
  <c r="K36" i="146"/>
  <c r="N36" i="146" s="1"/>
  <c r="B36" i="146"/>
  <c r="K70" i="147"/>
  <c r="N70" i="147" s="1"/>
  <c r="N76" i="147" s="1"/>
  <c r="N41" i="147" s="1"/>
  <c r="B70" i="147"/>
  <c r="K69" i="147"/>
  <c r="N69" i="147" s="1"/>
  <c r="B69" i="147"/>
  <c r="K58" i="147"/>
  <c r="B58" i="147"/>
  <c r="M49" i="147"/>
  <c r="N49" i="147" s="1"/>
  <c r="N53" i="147" s="1"/>
  <c r="J49" i="147"/>
  <c r="B49" i="147"/>
  <c r="M48" i="147"/>
  <c r="N48" i="147" s="1"/>
  <c r="J48" i="147"/>
  <c r="B48" i="147"/>
  <c r="K37" i="147"/>
  <c r="N37" i="147" s="1"/>
  <c r="B37" i="147"/>
  <c r="K36" i="147"/>
  <c r="N36" i="147" s="1"/>
  <c r="B36" i="147"/>
  <c r="K71" i="148"/>
  <c r="N71" i="148" s="1"/>
  <c r="N76" i="148" s="1"/>
  <c r="N41" i="148" s="1"/>
  <c r="B71" i="148"/>
  <c r="K70" i="148"/>
  <c r="N70" i="148" s="1"/>
  <c r="B70" i="148"/>
  <c r="K59" i="148"/>
  <c r="B59" i="148"/>
  <c r="M49" i="148"/>
  <c r="N49" i="148" s="1"/>
  <c r="N54"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N53"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N76" i="209" s="1"/>
  <c r="N41"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N76" i="139" s="1"/>
  <c r="N41" i="139" s="1"/>
  <c r="B69" i="139"/>
  <c r="K58" i="139"/>
  <c r="B58" i="139"/>
  <c r="M50" i="139"/>
  <c r="N50" i="139" s="1"/>
  <c r="J50" i="139"/>
  <c r="B50" i="139"/>
  <c r="M49" i="139"/>
  <c r="N49" i="139" s="1"/>
  <c r="J49" i="139"/>
  <c r="B49" i="139"/>
  <c r="M48" i="139"/>
  <c r="N48" i="139" s="1"/>
  <c r="N53"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N53"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N53"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N53" i="135" s="1"/>
  <c r="J48" i="135"/>
  <c r="B48" i="135"/>
  <c r="K39" i="135"/>
  <c r="N39" i="135" s="1"/>
  <c r="B39" i="135"/>
  <c r="K38" i="135"/>
  <c r="N38" i="135" s="1"/>
  <c r="B38" i="135"/>
  <c r="K37" i="135"/>
  <c r="N37" i="135" s="1"/>
  <c r="B37" i="135"/>
  <c r="K36" i="135"/>
  <c r="N36" i="135" s="1"/>
  <c r="B36" i="135"/>
  <c r="K70" i="134"/>
  <c r="N70" i="134"/>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N43" i="132" s="1"/>
  <c r="N78" i="132" s="1"/>
  <c r="L83"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N43"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N78"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L85" i="119" s="1"/>
  <c r="J48" i="119"/>
  <c r="B48" i="119"/>
  <c r="M48" i="118"/>
  <c r="N48" i="118" s="1"/>
  <c r="N54" i="118" s="1"/>
  <c r="N78" i="118" s="1"/>
  <c r="J48" i="118"/>
  <c r="B48" i="118"/>
  <c r="M48" i="117"/>
  <c r="N48" i="117" s="1"/>
  <c r="N54" i="117" s="1"/>
  <c r="N78" i="117" s="1"/>
  <c r="L84" i="117" s="1"/>
  <c r="J48" i="117"/>
  <c r="B48" i="117"/>
  <c r="M48" i="115"/>
  <c r="N48" i="115" s="1"/>
  <c r="N54" i="115" s="1"/>
  <c r="N78" i="115" s="1"/>
  <c r="L84" i="115" s="1"/>
  <c r="J48" i="115"/>
  <c r="B48" i="115"/>
  <c r="M48" i="116"/>
  <c r="N48" i="116" s="1"/>
  <c r="N54" i="116" s="1"/>
  <c r="J48" i="116"/>
  <c r="B48" i="116"/>
  <c r="M48" i="114"/>
  <c r="N48" i="114" s="1"/>
  <c r="N54" i="114" s="1"/>
  <c r="N78" i="114" s="1"/>
  <c r="J48" i="114"/>
  <c r="B48" i="114"/>
  <c r="M48" i="113"/>
  <c r="N48" i="113" s="1"/>
  <c r="N54" i="113" s="1"/>
  <c r="N78" i="113" s="1"/>
  <c r="L84" i="113" s="1"/>
  <c r="J48" i="113"/>
  <c r="B48" i="113"/>
  <c r="M48" i="112"/>
  <c r="N48" i="112" s="1"/>
  <c r="N54" i="112" s="1"/>
  <c r="N78" i="112" s="1"/>
  <c r="J48" i="112"/>
  <c r="B48" i="112"/>
  <c r="M48" i="111"/>
  <c r="N48" i="111" s="1"/>
  <c r="N54" i="111" s="1"/>
  <c r="N78" i="111" s="1"/>
  <c r="L84" i="111" s="1"/>
  <c r="J48" i="111"/>
  <c r="B48" i="111"/>
  <c r="M48" i="110"/>
  <c r="N48" i="110" s="1"/>
  <c r="N54" i="110" s="1"/>
  <c r="J48" i="110"/>
  <c r="B48" i="110"/>
  <c r="M48" i="109"/>
  <c r="N48" i="109" s="1"/>
  <c r="N54" i="109" s="1"/>
  <c r="N78" i="109" s="1"/>
  <c r="L83"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N54"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N54" i="105" s="1"/>
  <c r="J48" i="105"/>
  <c r="B48" i="105"/>
  <c r="K38" i="105"/>
  <c r="N38" i="105" s="1"/>
  <c r="B38" i="105"/>
  <c r="K37" i="105"/>
  <c r="N37" i="105" s="1"/>
  <c r="B37" i="105"/>
  <c r="K36" i="105"/>
  <c r="N36" i="105" s="1"/>
  <c r="B36" i="105"/>
  <c r="M48" i="104"/>
  <c r="N48" i="104" s="1"/>
  <c r="N54" i="104" s="1"/>
  <c r="N78" i="104" s="1"/>
  <c r="L83" i="104" s="1"/>
  <c r="J48" i="104"/>
  <c r="B48" i="104"/>
  <c r="K71" i="103"/>
  <c r="N71" i="103" s="1"/>
  <c r="B71" i="103"/>
  <c r="K70" i="103"/>
  <c r="N70" i="103" s="1"/>
  <c r="N76" i="103" s="1"/>
  <c r="N41"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I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N76" i="97" s="1"/>
  <c r="N41" i="97" s="1"/>
  <c r="B70" i="97"/>
  <c r="K59" i="97"/>
  <c r="B59" i="97"/>
  <c r="M49" i="97"/>
  <c r="N49" i="97" s="1"/>
  <c r="J49" i="97"/>
  <c r="B49" i="97"/>
  <c r="M48" i="97"/>
  <c r="N48" i="97" s="1"/>
  <c r="N54"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N54"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N54" i="87" s="1"/>
  <c r="J49" i="87"/>
  <c r="B49" i="87"/>
  <c r="M48" i="87"/>
  <c r="N48" i="87" s="1"/>
  <c r="J48" i="87"/>
  <c r="B48" i="87"/>
  <c r="K38" i="87"/>
  <c r="N38" i="87" s="1"/>
  <c r="B38" i="87"/>
  <c r="K37" i="87"/>
  <c r="N37" i="87" s="1"/>
  <c r="B37" i="87"/>
  <c r="K36" i="87"/>
  <c r="N36" i="87" s="1"/>
  <c r="B36" i="87"/>
  <c r="K71" i="86"/>
  <c r="N71" i="86"/>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B70" i="84"/>
  <c r="K59" i="84"/>
  <c r="B59" i="84"/>
  <c r="M49" i="84"/>
  <c r="N49" i="84" s="1"/>
  <c r="J49" i="84"/>
  <c r="B49" i="84"/>
  <c r="M48" i="84"/>
  <c r="N48" i="84" s="1"/>
  <c r="N54" i="84" s="1"/>
  <c r="J48" i="84"/>
  <c r="B48" i="84"/>
  <c r="K36" i="84"/>
  <c r="N36" i="84" s="1"/>
  <c r="B36" i="84"/>
  <c r="K71" i="83"/>
  <c r="N71" i="83"/>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I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N54" i="79" s="1"/>
  <c r="J49" i="79"/>
  <c r="B49" i="79"/>
  <c r="M48" i="79"/>
  <c r="N48" i="79" s="1"/>
  <c r="J48" i="79"/>
  <c r="B48" i="79"/>
  <c r="K38" i="79"/>
  <c r="N38" i="79" s="1"/>
  <c r="B38" i="79"/>
  <c r="K37" i="79"/>
  <c r="N37" i="79" s="1"/>
  <c r="B37" i="79"/>
  <c r="K36" i="79"/>
  <c r="N36" i="79" s="1"/>
  <c r="B36" i="79"/>
  <c r="M49" i="78"/>
  <c r="N49" i="78" s="1"/>
  <c r="J49" i="78"/>
  <c r="B49" i="78"/>
  <c r="M48" i="78"/>
  <c r="N48" i="78" s="1"/>
  <c r="N53" i="78" s="1"/>
  <c r="N77" i="78" s="1"/>
  <c r="J48" i="78"/>
  <c r="B48" i="78"/>
  <c r="M48" i="77"/>
  <c r="N48" i="77" s="1"/>
  <c r="N54" i="77" s="1"/>
  <c r="N78" i="77" s="1"/>
  <c r="J48" i="77"/>
  <c r="B48" i="77"/>
  <c r="M48" i="76"/>
  <c r="N48" i="76" s="1"/>
  <c r="N54" i="76" s="1"/>
  <c r="N78"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N70" i="71" s="1"/>
  <c r="B70" i="71"/>
  <c r="M49" i="71"/>
  <c r="N49" i="71" s="1"/>
  <c r="J49" i="71"/>
  <c r="B49" i="71"/>
  <c r="M48" i="71"/>
  <c r="N48" i="71" s="1"/>
  <c r="J48" i="71"/>
  <c r="B48" i="71"/>
  <c r="K38" i="71"/>
  <c r="N38" i="71" s="1"/>
  <c r="B38" i="71"/>
  <c r="K37" i="71"/>
  <c r="N37" i="71" s="1"/>
  <c r="B37" i="71"/>
  <c r="K36" i="71"/>
  <c r="N36" i="71" s="1"/>
  <c r="B36" i="71"/>
  <c r="N76" i="70"/>
  <c r="M48" i="70"/>
  <c r="N48" i="70" s="1"/>
  <c r="N54" i="70" s="1"/>
  <c r="N78" i="70" s="1"/>
  <c r="J48" i="70"/>
  <c r="B48" i="70"/>
  <c r="K71" i="69"/>
  <c r="N71" i="69" s="1"/>
  <c r="B71" i="69"/>
  <c r="K70" i="69"/>
  <c r="I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N54"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I71" i="66" s="1"/>
  <c r="B71" i="66"/>
  <c r="K70" i="66"/>
  <c r="I70" i="66" s="1"/>
  <c r="B70" i="66"/>
  <c r="M48" i="66"/>
  <c r="N48" i="66" s="1"/>
  <c r="N54" i="66" s="1"/>
  <c r="J48" i="66"/>
  <c r="B48" i="66"/>
  <c r="K71" i="65"/>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I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I71" i="54" s="1"/>
  <c r="B71" i="54"/>
  <c r="K70" i="54"/>
  <c r="I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N76" i="49" s="1"/>
  <c r="N42" i="49" s="1"/>
  <c r="B70" i="49"/>
  <c r="M48" i="49"/>
  <c r="N48" i="49" s="1"/>
  <c r="N54" i="49" s="1"/>
  <c r="J48" i="49"/>
  <c r="B48" i="49"/>
  <c r="K37" i="49"/>
  <c r="N37" i="49" s="1"/>
  <c r="B37" i="49"/>
  <c r="K36" i="49"/>
  <c r="N36" i="49" s="1"/>
  <c r="B36" i="49"/>
  <c r="K73" i="48"/>
  <c r="I73" i="48" s="1"/>
  <c r="B73" i="48"/>
  <c r="K72" i="48"/>
  <c r="I72" i="48" s="1"/>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I70"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N59" i="31" s="1"/>
  <c r="N65" i="31" s="1"/>
  <c r="K59" i="31"/>
  <c r="B59" i="31"/>
  <c r="N54" i="31"/>
  <c r="K36" i="31"/>
  <c r="N36" i="31" s="1"/>
  <c r="N43" i="31" s="1"/>
  <c r="B36" i="31"/>
  <c r="K70" i="30"/>
  <c r="N70" i="30" s="1"/>
  <c r="N76" i="30" s="1"/>
  <c r="N42" i="30" s="1"/>
  <c r="B70" i="30"/>
  <c r="K59" i="30"/>
  <c r="B59" i="30"/>
  <c r="N54" i="30"/>
  <c r="K36" i="30"/>
  <c r="N36" i="30" s="1"/>
  <c r="B36" i="30"/>
  <c r="K70" i="29"/>
  <c r="I70"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I70" i="26" s="1"/>
  <c r="N70" i="26"/>
  <c r="B70" i="26"/>
  <c r="K59" i="26"/>
  <c r="H59" i="26"/>
  <c r="B59" i="26"/>
  <c r="N54" i="26"/>
  <c r="K36" i="26"/>
  <c r="N36" i="26" s="1"/>
  <c r="B36" i="26"/>
  <c r="K71" i="25"/>
  <c r="I71" i="25" s="1"/>
  <c r="B71" i="25"/>
  <c r="K70" i="25"/>
  <c r="N70" i="25" s="1"/>
  <c r="B70" i="25"/>
  <c r="K59" i="25"/>
  <c r="H59" i="25"/>
  <c r="B59" i="25"/>
  <c r="N54" i="25"/>
  <c r="K37" i="25"/>
  <c r="N37" i="25" s="1"/>
  <c r="B37" i="25"/>
  <c r="K36" i="25"/>
  <c r="N36" i="25" s="1"/>
  <c r="B36" i="25"/>
  <c r="K71" i="24"/>
  <c r="B71" i="24"/>
  <c r="K70" i="24"/>
  <c r="N70" i="24" s="1"/>
  <c r="B70" i="24"/>
  <c r="K59" i="24"/>
  <c r="H59" i="24"/>
  <c r="B59" i="24"/>
  <c r="K37" i="24"/>
  <c r="N37" i="24" s="1"/>
  <c r="B37" i="24"/>
  <c r="K36" i="24"/>
  <c r="N36" i="24" s="1"/>
  <c r="B36" i="24"/>
  <c r="K70" i="23"/>
  <c r="N70" i="23" s="1"/>
  <c r="N76" i="23" s="1"/>
  <c r="N42" i="23" s="1"/>
  <c r="B70" i="23"/>
  <c r="K59" i="23"/>
  <c r="N59" i="23" s="1"/>
  <c r="N65" i="23" s="1"/>
  <c r="H59" i="23"/>
  <c r="B59" i="23"/>
  <c r="K37" i="23"/>
  <c r="N37" i="23" s="1"/>
  <c r="B37" i="23"/>
  <c r="K36" i="23"/>
  <c r="N36" i="23" s="1"/>
  <c r="B36" i="23"/>
  <c r="K70" i="22"/>
  <c r="N70" i="22" s="1"/>
  <c r="N76" i="22" s="1"/>
  <c r="N42" i="22" s="1"/>
  <c r="B70" i="22"/>
  <c r="L59" i="22"/>
  <c r="N59" i="22" s="1"/>
  <c r="N65" i="22" s="1"/>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N59" i="20" s="1"/>
  <c r="N65" i="20" s="1"/>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I70" i="17" s="1"/>
  <c r="N70" i="17"/>
  <c r="B70" i="17"/>
  <c r="H59" i="17"/>
  <c r="B59" i="17"/>
  <c r="K38" i="17"/>
  <c r="N38" i="17" s="1"/>
  <c r="B38" i="17"/>
  <c r="K37" i="17"/>
  <c r="N37" i="17" s="1"/>
  <c r="B37" i="17"/>
  <c r="K36" i="17"/>
  <c r="N36" i="17" s="1"/>
  <c r="B36" i="17"/>
  <c r="K70" i="16"/>
  <c r="N70" i="16" s="1"/>
  <c r="N76" i="16" s="1"/>
  <c r="N42" i="16"/>
  <c r="B70" i="16"/>
  <c r="L59" i="16"/>
  <c r="N59" i="16" s="1"/>
  <c r="N65" i="16" s="1"/>
  <c r="H59" i="16"/>
  <c r="B59" i="16"/>
  <c r="K36" i="16"/>
  <c r="N36" i="16" s="1"/>
  <c r="B36" i="16"/>
  <c r="K71" i="15"/>
  <c r="N71" i="15" s="1"/>
  <c r="B71" i="15"/>
  <c r="K70" i="15"/>
  <c r="N70" i="15" s="1"/>
  <c r="N76" i="15" s="1"/>
  <c r="N42" i="15" s="1"/>
  <c r="B70" i="15"/>
  <c r="L59" i="15"/>
  <c r="N59" i="15" s="1"/>
  <c r="N65" i="15" s="1"/>
  <c r="H59" i="15"/>
  <c r="B59" i="15"/>
  <c r="K37" i="15"/>
  <c r="N37" i="15" s="1"/>
  <c r="B37" i="15"/>
  <c r="K36" i="15"/>
  <c r="N36" i="15" s="1"/>
  <c r="B36" i="15"/>
  <c r="K71" i="14"/>
  <c r="N71" i="14" s="1"/>
  <c r="B71" i="14"/>
  <c r="K70" i="14"/>
  <c r="I70" i="14" s="1"/>
  <c r="N70" i="14"/>
  <c r="N76" i="14" s="1"/>
  <c r="N42" i="14" s="1"/>
  <c r="B70" i="14"/>
  <c r="L59" i="14"/>
  <c r="N59" i="14" s="1"/>
  <c r="N65" i="14" s="1"/>
  <c r="H59" i="14"/>
  <c r="B59" i="14"/>
  <c r="K38" i="14"/>
  <c r="N38" i="14" s="1"/>
  <c r="B38" i="14"/>
  <c r="K37" i="14"/>
  <c r="N37" i="14" s="1"/>
  <c r="B37" i="14"/>
  <c r="K36" i="14"/>
  <c r="N36" i="14" s="1"/>
  <c r="B36" i="14"/>
  <c r="N70" i="12"/>
  <c r="L59" i="12"/>
  <c r="N59" i="12" s="1"/>
  <c r="N65" i="12" s="1"/>
  <c r="K59" i="12"/>
  <c r="H59" i="12"/>
  <c r="B59" i="12"/>
  <c r="N37" i="12"/>
  <c r="K36" i="12"/>
  <c r="N36" i="12" s="1"/>
  <c r="B36" i="12"/>
  <c r="K70" i="9"/>
  <c r="I70" i="9" s="1"/>
  <c r="B70" i="9"/>
  <c r="L59" i="9"/>
  <c r="K59" i="9"/>
  <c r="H59" i="9"/>
  <c r="B59" i="9"/>
  <c r="K37" i="9"/>
  <c r="N37" i="9" s="1"/>
  <c r="B37" i="9"/>
  <c r="K36" i="9"/>
  <c r="N36" i="9" s="1"/>
  <c r="B36" i="9"/>
  <c r="K70" i="7"/>
  <c r="N70" i="7" s="1"/>
  <c r="N76" i="7" s="1"/>
  <c r="N42" i="7" s="1"/>
  <c r="B70" i="7"/>
  <c r="K59" i="7"/>
  <c r="N59" i="7"/>
  <c r="N65" i="7" s="1"/>
  <c r="H59" i="7"/>
  <c r="B59" i="7"/>
  <c r="K38" i="7"/>
  <c r="N38" i="7" s="1"/>
  <c r="B38" i="7"/>
  <c r="K37" i="7"/>
  <c r="N37" i="7" s="1"/>
  <c r="B37" i="7"/>
  <c r="K36" i="7"/>
  <c r="N36" i="7" s="1"/>
  <c r="B36" i="7"/>
  <c r="N43" i="238"/>
  <c r="N43" i="235"/>
  <c r="L84" i="11"/>
  <c r="L57" i="227"/>
  <c r="N57" i="227" s="1"/>
  <c r="N62" i="227" s="1"/>
  <c r="L61" i="150"/>
  <c r="N61" i="150" s="1"/>
  <c r="L64" i="188"/>
  <c r="N64" i="188" s="1"/>
  <c r="L58" i="75"/>
  <c r="N58" i="75"/>
  <c r="N64" i="75" s="1"/>
  <c r="L65" i="155"/>
  <c r="N65" i="155" s="1"/>
  <c r="L65" i="186"/>
  <c r="N65" i="186" s="1"/>
  <c r="L65" i="187"/>
  <c r="N65" i="187" s="1"/>
  <c r="L65" i="154"/>
  <c r="N65" i="154" s="1"/>
  <c r="L65" i="170"/>
  <c r="N65" i="170" s="1"/>
  <c r="L64" i="160"/>
  <c r="N64" i="160" s="1"/>
  <c r="L65" i="182"/>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322"/>
  <c r="N79" i="322" s="1"/>
  <c r="L86" i="322" s="1"/>
  <c r="N78" i="275"/>
  <c r="N41" i="275" s="1"/>
  <c r="N43" i="275" s="1"/>
  <c r="N77" i="263"/>
  <c r="N41" i="263" s="1"/>
  <c r="N77" i="265"/>
  <c r="N41" i="265" s="1"/>
  <c r="N43" i="265" s="1"/>
  <c r="N78" i="274"/>
  <c r="N41" i="274" s="1"/>
  <c r="N75" i="301"/>
  <c r="N41" i="301" s="1"/>
  <c r="N43" i="301" s="1"/>
  <c r="N80" i="219"/>
  <c r="N46" i="219" s="1"/>
  <c r="N76" i="138"/>
  <c r="N41" i="138" s="1"/>
  <c r="N76" i="142"/>
  <c r="N41" i="142" s="1"/>
  <c r="N43" i="142" s="1"/>
  <c r="I70" i="53"/>
  <c r="I75" i="157"/>
  <c r="I76" i="157"/>
  <c r="N60" i="261"/>
  <c r="N66" i="261" s="1"/>
  <c r="N37" i="137"/>
  <c r="I69" i="138"/>
  <c r="I70" i="138"/>
  <c r="I71" i="235"/>
  <c r="I75" i="282"/>
  <c r="I77" i="282"/>
  <c r="I78" i="282"/>
  <c r="I72" i="250"/>
  <c r="I71" i="258"/>
  <c r="I72" i="258"/>
  <c r="I69" i="298"/>
  <c r="I70" i="298"/>
  <c r="I71" i="306"/>
  <c r="I71" i="308"/>
  <c r="I72" i="308"/>
  <c r="I71" i="334"/>
  <c r="I70" i="68"/>
  <c r="I71" i="68"/>
  <c r="I70" i="82"/>
  <c r="I69" i="209"/>
  <c r="I70" i="209"/>
  <c r="I69" i="142"/>
  <c r="I70" i="142"/>
  <c r="I69" i="146"/>
  <c r="I74" i="160"/>
  <c r="I76" i="160"/>
  <c r="N75" i="174"/>
  <c r="N76" i="174"/>
  <c r="I74" i="189"/>
  <c r="I75" i="189"/>
  <c r="I76" i="189"/>
  <c r="I67" i="228"/>
  <c r="I67" i="229"/>
  <c r="I71" i="241"/>
  <c r="N64" i="244"/>
  <c r="N70" i="244" s="1"/>
  <c r="N63" i="248"/>
  <c r="I71" i="262"/>
  <c r="I72" i="262"/>
  <c r="I71" i="265"/>
  <c r="I72" i="265"/>
  <c r="I72" i="271"/>
  <c r="I73" i="271"/>
  <c r="I71" i="339"/>
  <c r="I71" i="340"/>
  <c r="I71" i="343"/>
  <c r="I71" i="347"/>
  <c r="I72" i="347"/>
  <c r="I70" i="64"/>
  <c r="I71" i="67"/>
  <c r="I70" i="75"/>
  <c r="I70" i="88"/>
  <c r="I71" i="88"/>
  <c r="I69" i="141"/>
  <c r="I70" i="141"/>
  <c r="I69" i="147"/>
  <c r="I70" i="147"/>
  <c r="I69" i="143"/>
  <c r="I70" i="143"/>
  <c r="I77" i="165"/>
  <c r="I79" i="165"/>
  <c r="I75" i="171"/>
  <c r="I76" i="171"/>
  <c r="I77" i="171"/>
  <c r="I74" i="179"/>
  <c r="I75" i="179"/>
  <c r="I76" i="179"/>
  <c r="I75" i="177"/>
  <c r="N76" i="214"/>
  <c r="N42" i="214" s="1"/>
  <c r="I71" i="214"/>
  <c r="I67" i="227"/>
  <c r="I68" i="227"/>
  <c r="I71" i="237"/>
  <c r="I75" i="244"/>
  <c r="I77" i="244"/>
  <c r="I78" i="244"/>
  <c r="N74" i="247"/>
  <c r="I74" i="247"/>
  <c r="N73" i="248"/>
  <c r="I73" i="248"/>
  <c r="N74" i="248"/>
  <c r="N75" i="248"/>
  <c r="I75" i="248"/>
  <c r="N76" i="248"/>
  <c r="I76" i="248"/>
  <c r="I71" i="261"/>
  <c r="I71" i="263"/>
  <c r="I72" i="263"/>
  <c r="I75" i="266"/>
  <c r="I76" i="266"/>
  <c r="I75" i="280"/>
  <c r="I77" i="280"/>
  <c r="I78" i="280"/>
  <c r="I69" i="289"/>
  <c r="I70" i="289"/>
  <c r="I69" i="291"/>
  <c r="I70" i="291"/>
  <c r="I71" i="294"/>
  <c r="I72" i="294"/>
  <c r="I71" i="296"/>
  <c r="I72" i="296"/>
  <c r="I69" i="309"/>
  <c r="I70" i="309"/>
  <c r="I71" i="322"/>
  <c r="I72" i="322"/>
  <c r="I71" i="328"/>
  <c r="I72" i="328"/>
  <c r="I71" i="333"/>
  <c r="I71" i="337"/>
  <c r="I72" i="337"/>
  <c r="I71" i="371"/>
  <c r="I71" i="342"/>
  <c r="I72" i="342"/>
  <c r="I71" i="356"/>
  <c r="I72" i="356"/>
  <c r="I71" i="360"/>
  <c r="I70" i="34"/>
  <c r="N72" i="48"/>
  <c r="N78" i="48" s="1"/>
  <c r="N42" i="48" s="1"/>
  <c r="N73" i="48"/>
  <c r="I70" i="71"/>
  <c r="I71" i="71"/>
  <c r="I70" i="16"/>
  <c r="N70" i="60"/>
  <c r="I70" i="60"/>
  <c r="I71" i="60"/>
  <c r="N70" i="66"/>
  <c r="I71" i="69"/>
  <c r="I70" i="86"/>
  <c r="I71" i="86"/>
  <c r="I70" i="90"/>
  <c r="I71" i="90"/>
  <c r="I70" i="96"/>
  <c r="I71" i="96"/>
  <c r="I70" i="106"/>
  <c r="I71" i="106"/>
  <c r="I70" i="108"/>
  <c r="I70" i="149"/>
  <c r="I70" i="148"/>
  <c r="I71" i="148"/>
  <c r="I69" i="145"/>
  <c r="I70" i="145"/>
  <c r="I70" i="144"/>
  <c r="I75" i="154"/>
  <c r="I76" i="154"/>
  <c r="I77" i="154"/>
  <c r="N81" i="157"/>
  <c r="N47" i="157" s="1"/>
  <c r="I77" i="157"/>
  <c r="N75" i="182"/>
  <c r="I75" i="182"/>
  <c r="I77" i="182"/>
  <c r="I74" i="164"/>
  <c r="I75" i="164"/>
  <c r="I76" i="164"/>
  <c r="N65" i="182"/>
  <c r="I74" i="188"/>
  <c r="I75" i="188"/>
  <c r="N76" i="212"/>
  <c r="N42" i="212" s="1"/>
  <c r="I71" i="212"/>
  <c r="I70" i="216"/>
  <c r="I78" i="220"/>
  <c r="N55" i="233"/>
  <c r="I71" i="233"/>
  <c r="I72" i="233"/>
  <c r="I70" i="234"/>
  <c r="I71" i="234"/>
  <c r="I71" i="236"/>
  <c r="I71" i="240"/>
  <c r="I70" i="243"/>
  <c r="I71" i="243"/>
  <c r="I72" i="243"/>
  <c r="N69" i="246"/>
  <c r="I79" i="252"/>
  <c r="I80" i="252"/>
  <c r="I81" i="252"/>
  <c r="I82" i="252"/>
  <c r="I71" i="253"/>
  <c r="I71" i="259"/>
  <c r="I72" i="259"/>
  <c r="I85" i="260"/>
  <c r="I86" i="260"/>
  <c r="I75" i="267"/>
  <c r="I72" i="273"/>
  <c r="I73" i="273"/>
  <c r="I72" i="274"/>
  <c r="I73" i="274"/>
  <c r="I72" i="275"/>
  <c r="I73" i="275"/>
  <c r="I72" i="277"/>
  <c r="N61" i="281"/>
  <c r="N67" i="281" s="1"/>
  <c r="N80" i="281" s="1"/>
  <c r="I70" i="284"/>
  <c r="N69" i="285"/>
  <c r="I69" i="285"/>
  <c r="N70" i="285"/>
  <c r="N75" i="285" s="1"/>
  <c r="N41" i="285" s="1"/>
  <c r="N43" i="285" s="1"/>
  <c r="I70" i="285"/>
  <c r="N70" i="287"/>
  <c r="I70" i="287"/>
  <c r="N43" i="261"/>
  <c r="I69" i="293"/>
  <c r="I70" i="293"/>
  <c r="I69" i="297"/>
  <c r="I70" i="297"/>
  <c r="I69" i="299"/>
  <c r="I70" i="299"/>
  <c r="I69" i="301"/>
  <c r="I70" i="301"/>
  <c r="N53" i="302"/>
  <c r="I69" i="302"/>
  <c r="I69" i="303"/>
  <c r="I69" i="305"/>
  <c r="I71" i="312"/>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72" i="150"/>
  <c r="I72" i="150"/>
  <c r="N73" i="150"/>
  <c r="N74" i="150"/>
  <c r="I74" i="150"/>
  <c r="N76" i="155"/>
  <c r="I76" i="155"/>
  <c r="N77" i="155"/>
  <c r="I77" i="155"/>
  <c r="N75" i="162"/>
  <c r="I75" i="162"/>
  <c r="N76" i="162"/>
  <c r="I76" i="162"/>
  <c r="N77" i="162"/>
  <c r="I77" i="162"/>
  <c r="N75" i="172"/>
  <c r="I75" i="172"/>
  <c r="N76" i="172"/>
  <c r="I76" i="172"/>
  <c r="I71" i="15"/>
  <c r="I70" i="27"/>
  <c r="I70" i="32"/>
  <c r="I70" i="33"/>
  <c r="I70" i="36"/>
  <c r="I70" i="37"/>
  <c r="I70" i="39"/>
  <c r="I70" i="45"/>
  <c r="I74" i="50"/>
  <c r="I70" i="55"/>
  <c r="I71" i="55"/>
  <c r="I71" i="56"/>
  <c r="I70" i="58"/>
  <c r="I70" i="61"/>
  <c r="I70" i="57"/>
  <c r="I71" i="57"/>
  <c r="I70" i="63"/>
  <c r="I69" i="72"/>
  <c r="I69" i="74"/>
  <c r="I70" i="79"/>
  <c r="I71" i="79"/>
  <c r="I70" i="83"/>
  <c r="I71" i="83"/>
  <c r="I71" i="85"/>
  <c r="I70" i="87"/>
  <c r="I71" i="87"/>
  <c r="I71" i="89"/>
  <c r="I70" i="92"/>
  <c r="I71" i="92"/>
  <c r="I71" i="94"/>
  <c r="I70" i="95"/>
  <c r="I71" i="95"/>
  <c r="I71" i="97"/>
  <c r="I70" i="100"/>
  <c r="I71" i="100"/>
  <c r="I70" i="101"/>
  <c r="I71" i="101"/>
  <c r="I71" i="103"/>
  <c r="I70" i="105"/>
  <c r="I70" i="129"/>
  <c r="I70" i="128"/>
  <c r="I70" i="130"/>
  <c r="I70" i="132"/>
  <c r="I69" i="133"/>
  <c r="I70" i="134"/>
  <c r="I69" i="135"/>
  <c r="I69" i="136"/>
  <c r="I69" i="137"/>
  <c r="I70" i="139"/>
  <c r="I69" i="140"/>
  <c r="N75" i="158"/>
  <c r="I75" i="158"/>
  <c r="N76" i="158"/>
  <c r="I76" i="158"/>
  <c r="N77" i="158"/>
  <c r="I77" i="158"/>
  <c r="N75" i="168"/>
  <c r="I75" i="168"/>
  <c r="I76" i="168"/>
  <c r="N77" i="168"/>
  <c r="N59" i="170"/>
  <c r="N58" i="174"/>
  <c r="I76" i="176"/>
  <c r="I77" i="176"/>
  <c r="I75" i="178"/>
  <c r="I76" i="178"/>
  <c r="I77" i="178"/>
  <c r="I74" i="180"/>
  <c r="I76" i="180"/>
  <c r="I74" i="181"/>
  <c r="I75" i="181"/>
  <c r="I76" i="181"/>
  <c r="I74" i="183"/>
  <c r="I75" i="183"/>
  <c r="I76" i="183"/>
  <c r="I74" i="184"/>
  <c r="I75" i="184"/>
  <c r="I76" i="184"/>
  <c r="I75" i="185"/>
  <c r="I76" i="185"/>
  <c r="I77" i="185"/>
  <c r="I75" i="186"/>
  <c r="I76" i="186"/>
  <c r="I75" i="187"/>
  <c r="I76" i="187"/>
  <c r="I70" i="192"/>
  <c r="I70" i="231"/>
  <c r="I71" i="231"/>
  <c r="I72" i="232"/>
  <c r="N54" i="234"/>
  <c r="N54" i="242"/>
  <c r="N59" i="242"/>
  <c r="N65" i="242" s="1"/>
  <c r="I70" i="242"/>
  <c r="I71" i="242"/>
  <c r="I77" i="245"/>
  <c r="I79" i="245"/>
  <c r="I80" i="245"/>
  <c r="I71" i="213"/>
  <c r="I71" i="215"/>
  <c r="I75" i="217"/>
  <c r="N80" i="218"/>
  <c r="N46" i="218" s="1"/>
  <c r="N48" i="218" s="1"/>
  <c r="N82" i="218" s="1"/>
  <c r="I75" i="218"/>
  <c r="I74" i="219"/>
  <c r="I75" i="219"/>
  <c r="I77" i="207"/>
  <c r="I77" i="221"/>
  <c r="I78" i="221"/>
  <c r="I66" i="228"/>
  <c r="I71" i="254"/>
  <c r="I71" i="256"/>
  <c r="I72" i="256"/>
  <c r="I73" i="256"/>
  <c r="I71" i="257"/>
  <c r="I72" i="257"/>
  <c r="N80" i="277"/>
  <c r="L85" i="277" s="1"/>
  <c r="N71" i="307"/>
  <c r="I71" i="307"/>
  <c r="N72" i="307"/>
  <c r="I72" i="307"/>
  <c r="N71" i="314"/>
  <c r="N77" i="314" s="1"/>
  <c r="N41" i="314" s="1"/>
  <c r="N43" i="314" s="1"/>
  <c r="I71" i="314"/>
  <c r="N72" i="314"/>
  <c r="I72" i="314"/>
  <c r="N71" i="316"/>
  <c r="I71" i="316"/>
  <c r="I72" i="316"/>
  <c r="N71" i="318"/>
  <c r="N77" i="318" s="1"/>
  <c r="N41" i="318" s="1"/>
  <c r="N43" i="318" s="1"/>
  <c r="I71" i="318"/>
  <c r="N72" i="318"/>
  <c r="I72" i="318"/>
  <c r="N71" i="335"/>
  <c r="I71" i="335"/>
  <c r="N72" i="335"/>
  <c r="I72" i="335"/>
  <c r="N71" i="336"/>
  <c r="N77" i="336" s="1"/>
  <c r="N41" i="336" s="1"/>
  <c r="N43" i="336" s="1"/>
  <c r="I71" i="336"/>
  <c r="N71" i="344"/>
  <c r="N77" i="344" s="1"/>
  <c r="N41" i="344" s="1"/>
  <c r="N43" i="344" s="1"/>
  <c r="I71" i="344"/>
  <c r="N72" i="344"/>
  <c r="I72" i="344"/>
  <c r="N71" i="351"/>
  <c r="N77" i="351" s="1"/>
  <c r="N41" i="351" s="1"/>
  <c r="N43" i="351" s="1"/>
  <c r="I71" i="351"/>
  <c r="N72" i="351"/>
  <c r="I72" i="351"/>
  <c r="N71" i="353"/>
  <c r="N77" i="353" s="1"/>
  <c r="N41" i="353" s="1"/>
  <c r="N43" i="353" s="1"/>
  <c r="I71" i="353"/>
  <c r="N72" i="353"/>
  <c r="I72" i="353"/>
  <c r="N71" i="357"/>
  <c r="I71" i="357"/>
  <c r="N72" i="357"/>
  <c r="I72" i="357"/>
  <c r="I70" i="367"/>
  <c r="I72" i="264"/>
  <c r="I75" i="268"/>
  <c r="I72" i="270"/>
  <c r="I73" i="270"/>
  <c r="I72" i="272"/>
  <c r="N56" i="275"/>
  <c r="I77" i="279"/>
  <c r="I78" i="279"/>
  <c r="I80" i="279"/>
  <c r="I81" i="279"/>
  <c r="I82" i="279"/>
  <c r="I69" i="283"/>
  <c r="I70" i="283"/>
  <c r="I70" i="286"/>
  <c r="I69" i="290"/>
  <c r="I70" i="290"/>
  <c r="I69" i="292"/>
  <c r="I71" i="295"/>
  <c r="I72" i="295"/>
  <c r="N69" i="300"/>
  <c r="I69" i="300"/>
  <c r="N70" i="300"/>
  <c r="I70" i="300"/>
  <c r="N77" i="303"/>
  <c r="N69" i="304"/>
  <c r="N75" i="304" s="1"/>
  <c r="N41" i="304" s="1"/>
  <c r="N43" i="304" s="1"/>
  <c r="N77" i="304" s="1"/>
  <c r="L84" i="304" s="1"/>
  <c r="I69" i="304"/>
  <c r="N69" i="310"/>
  <c r="I69" i="310"/>
  <c r="N70" i="310"/>
  <c r="I70" i="310"/>
  <c r="N71" i="311"/>
  <c r="I71" i="311"/>
  <c r="N72" i="311"/>
  <c r="N77" i="311" s="1"/>
  <c r="N41" i="311" s="1"/>
  <c r="N43" i="311" s="1"/>
  <c r="I72" i="311"/>
  <c r="N72" i="313"/>
  <c r="I72" i="313"/>
  <c r="N71" i="315"/>
  <c r="I71" i="315"/>
  <c r="N72" i="315"/>
  <c r="N77" i="315" s="1"/>
  <c r="N41" i="315" s="1"/>
  <c r="N43" i="315" s="1"/>
  <c r="I72" i="315"/>
  <c r="N72" i="317"/>
  <c r="I72" i="317"/>
  <c r="N71" i="319"/>
  <c r="I71" i="319"/>
  <c r="N72" i="319"/>
  <c r="N77" i="319" s="1"/>
  <c r="N41" i="319" s="1"/>
  <c r="N43" i="319" s="1"/>
  <c r="I72" i="319"/>
  <c r="N71" i="320"/>
  <c r="I71" i="320"/>
  <c r="N72" i="320"/>
  <c r="I72" i="320"/>
  <c r="N79" i="327"/>
  <c r="N43" i="329"/>
  <c r="I71" i="330"/>
  <c r="N72" i="330"/>
  <c r="I72" i="330"/>
  <c r="N71" i="331"/>
  <c r="N77" i="331" s="1"/>
  <c r="N41" i="331" s="1"/>
  <c r="I71" i="331"/>
  <c r="N72" i="331"/>
  <c r="I72" i="331"/>
  <c r="N79" i="339"/>
  <c r="N79" i="371"/>
  <c r="L84" i="371" s="1"/>
  <c r="I71" i="346"/>
  <c r="N55" i="313"/>
  <c r="N55" i="317"/>
  <c r="N55" i="332"/>
  <c r="N55" i="333"/>
  <c r="N55" i="335"/>
  <c r="N71" i="350"/>
  <c r="I71" i="350"/>
  <c r="N72" i="350"/>
  <c r="I72" i="350"/>
  <c r="N71" i="352"/>
  <c r="N77" i="352" s="1"/>
  <c r="N41" i="352" s="1"/>
  <c r="N43" i="352" s="1"/>
  <c r="N79" i="352" s="1"/>
  <c r="I71" i="352"/>
  <c r="N72" i="352"/>
  <c r="I72" i="352"/>
  <c r="N71" i="355"/>
  <c r="I71" i="355"/>
  <c r="N72" i="355"/>
  <c r="I72" i="355"/>
  <c r="I71" i="359"/>
  <c r="N72" i="359"/>
  <c r="I72" i="359"/>
  <c r="N71" i="366"/>
  <c r="N77" i="366" s="1"/>
  <c r="N41" i="366" s="1"/>
  <c r="N43" i="366" s="1"/>
  <c r="I71" i="366"/>
  <c r="L83" i="370"/>
  <c r="L85" i="370"/>
  <c r="L85" i="11"/>
  <c r="L59" i="17"/>
  <c r="N59" i="17" s="1"/>
  <c r="N65" i="17" s="1"/>
  <c r="L59" i="19"/>
  <c r="N59" i="19" s="1"/>
  <c r="N65" i="19" s="1"/>
  <c r="L83" i="11"/>
  <c r="L84" i="369"/>
  <c r="L83" i="369"/>
  <c r="L85" i="369"/>
  <c r="N53" i="133"/>
  <c r="N53" i="209"/>
  <c r="N58" i="248"/>
  <c r="N55" i="254"/>
  <c r="N64" i="249"/>
  <c r="N65" i="249"/>
  <c r="I73" i="249"/>
  <c r="I74" i="249"/>
  <c r="I76" i="249"/>
  <c r="I80" i="246"/>
  <c r="I83" i="246"/>
  <c r="I84" i="246"/>
  <c r="N53" i="149"/>
  <c r="N59" i="158"/>
  <c r="N58" i="183"/>
  <c r="N59" i="185"/>
  <c r="N59" i="187"/>
  <c r="N55" i="331"/>
  <c r="N55" i="345"/>
  <c r="N55" i="346"/>
  <c r="N55" i="348"/>
  <c r="N55" i="366"/>
  <c r="N78" i="226"/>
  <c r="L83" i="226" s="1"/>
  <c r="N78" i="225"/>
  <c r="L84" i="225" s="1"/>
  <c r="N78" i="224"/>
  <c r="L83" i="224" s="1"/>
  <c r="N62" i="220"/>
  <c r="I74" i="218"/>
  <c r="I74" i="217"/>
  <c r="I70" i="215"/>
  <c r="I70" i="214"/>
  <c r="I70" i="212"/>
  <c r="N61" i="165"/>
  <c r="N59" i="245"/>
  <c r="N55" i="264"/>
  <c r="N59" i="280"/>
  <c r="N53" i="283"/>
  <c r="N55" i="360"/>
  <c r="N79" i="360" s="1"/>
  <c r="I71" i="193"/>
  <c r="I72" i="193"/>
  <c r="N75" i="192"/>
  <c r="N41" i="192" s="1"/>
  <c r="I69" i="192"/>
  <c r="I69" i="191"/>
  <c r="I69" i="190"/>
  <c r="N78" i="125"/>
  <c r="L85" i="125" s="1"/>
  <c r="N78" i="123"/>
  <c r="L85" i="123" s="1"/>
  <c r="N78" i="121"/>
  <c r="L83" i="121" s="1"/>
  <c r="N53" i="140"/>
  <c r="N59" i="162"/>
  <c r="N59" i="171"/>
  <c r="N58" i="179"/>
  <c r="N58" i="177"/>
  <c r="N59" i="182"/>
  <c r="N58" i="184"/>
  <c r="N59" i="186"/>
  <c r="N54" i="82"/>
  <c r="N53" i="134"/>
  <c r="N59" i="157"/>
  <c r="N58" i="164"/>
  <c r="N58" i="172"/>
  <c r="N58" i="188"/>
  <c r="N53" i="192"/>
  <c r="N55" i="257"/>
  <c r="N55" i="259"/>
  <c r="N55" i="347"/>
  <c r="N55" i="365"/>
  <c r="N53" i="291"/>
  <c r="N53" i="301"/>
  <c r="N55" i="328"/>
  <c r="N79" i="328" s="1"/>
  <c r="N55" i="330"/>
  <c r="N55" i="342"/>
  <c r="N55" i="344"/>
  <c r="N55" i="359"/>
  <c r="N54" i="96"/>
  <c r="L85" i="120"/>
  <c r="L83" i="120"/>
  <c r="L84" i="120"/>
  <c r="L85" i="122"/>
  <c r="L83" i="122"/>
  <c r="L84" i="122"/>
  <c r="L85" i="126"/>
  <c r="L83" i="126"/>
  <c r="L84" i="126"/>
  <c r="N58" i="160"/>
  <c r="N59" i="168"/>
  <c r="N59" i="176"/>
  <c r="N59" i="178"/>
  <c r="N58" i="180"/>
  <c r="N55" i="236"/>
  <c r="N55" i="237"/>
  <c r="N55" i="238"/>
  <c r="N53" i="290"/>
  <c r="N53" i="292"/>
  <c r="N55" i="295"/>
  <c r="N53" i="310"/>
  <c r="N55" i="312"/>
  <c r="N55" i="316"/>
  <c r="N55" i="354"/>
  <c r="L84" i="118"/>
  <c r="L83" i="118"/>
  <c r="L85" i="118"/>
  <c r="L83" i="117"/>
  <c r="L85" i="117"/>
  <c r="N78" i="116"/>
  <c r="L84" i="116" s="1"/>
  <c r="L84" i="114"/>
  <c r="L85" i="114"/>
  <c r="L83" i="114"/>
  <c r="L85" i="113"/>
  <c r="L84" i="112"/>
  <c r="L83" i="112"/>
  <c r="L85" i="112"/>
  <c r="N78" i="110"/>
  <c r="L84" i="110" s="1"/>
  <c r="L84" i="109"/>
  <c r="L84" i="104"/>
  <c r="L85" i="77"/>
  <c r="I70" i="12"/>
  <c r="L59" i="108"/>
  <c r="N59" i="108"/>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s="1"/>
  <c r="N65" i="92" s="1"/>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L63" i="189"/>
  <c r="N63" i="189" s="1"/>
  <c r="L64" i="162"/>
  <c r="N64" i="162" s="1"/>
  <c r="L64" i="154"/>
  <c r="N64" i="154" s="1"/>
  <c r="L64" i="168"/>
  <c r="N64" i="168" s="1"/>
  <c r="L63" i="164"/>
  <c r="N63" i="164" s="1"/>
  <c r="L64" i="158"/>
  <c r="N64" i="158" s="1"/>
  <c r="L64" i="155"/>
  <c r="N64" i="155"/>
  <c r="L66" i="165"/>
  <c r="N66" i="165" s="1"/>
  <c r="L63" i="160"/>
  <c r="N63" i="160" s="1"/>
  <c r="L62" i="150"/>
  <c r="N62" i="150" s="1"/>
  <c r="N67"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N59" i="29" s="1"/>
  <c r="N65" i="29" s="1"/>
  <c r="L58" i="144"/>
  <c r="N58" i="144" s="1"/>
  <c r="N64" i="144" s="1"/>
  <c r="L59" i="148"/>
  <c r="N59" i="148" s="1"/>
  <c r="N65" i="148" s="1"/>
  <c r="L61" i="294"/>
  <c r="N61" i="294" s="1"/>
  <c r="L64" i="267"/>
  <c r="N64" i="267"/>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c r="N64" i="299" s="1"/>
  <c r="L58" i="297"/>
  <c r="N58" i="297" s="1"/>
  <c r="L60" i="262"/>
  <c r="N60" i="262" s="1"/>
  <c r="N66" i="262" s="1"/>
  <c r="L66" i="221"/>
  <c r="N66" i="221" s="1"/>
  <c r="N72" i="221" s="1"/>
  <c r="L59" i="27"/>
  <c r="N59" i="27" s="1"/>
  <c r="N65" i="27" s="1"/>
  <c r="L59" i="26"/>
  <c r="N59" i="26" s="1"/>
  <c r="N65" i="26" s="1"/>
  <c r="L59" i="24"/>
  <c r="L60" i="294"/>
  <c r="N60" i="294" s="1"/>
  <c r="L60" i="318"/>
  <c r="N60" i="318" s="1"/>
  <c r="N66" i="318" s="1"/>
  <c r="L60" i="316"/>
  <c r="N60" i="316" s="1"/>
  <c r="N66" i="316" s="1"/>
  <c r="L60" i="314"/>
  <c r="N60" i="314" s="1"/>
  <c r="N66" i="314" s="1"/>
  <c r="L60" i="312"/>
  <c r="N60" i="312" s="1"/>
  <c r="N66" i="312" s="1"/>
  <c r="L60" i="319"/>
  <c r="N60" i="319" s="1"/>
  <c r="N66" i="319" s="1"/>
  <c r="L60" i="317"/>
  <c r="N60" i="317"/>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c r="N64" i="145" s="1"/>
  <c r="L58" i="149"/>
  <c r="N58" i="149" s="1"/>
  <c r="N64" i="149" s="1"/>
  <c r="L59" i="214"/>
  <c r="N59" i="214" s="1"/>
  <c r="N65" i="214" s="1"/>
  <c r="L59" i="212"/>
  <c r="N59" i="212"/>
  <c r="N65" i="212" s="1"/>
  <c r="L64" i="179"/>
  <c r="N64" i="179" s="1"/>
  <c r="N69" i="179" s="1"/>
  <c r="L64" i="172"/>
  <c r="N64" i="172" s="1"/>
  <c r="L67" i="165"/>
  <c r="N67" i="165" s="1"/>
  <c r="L58" i="143"/>
  <c r="N58" i="143" s="1"/>
  <c r="N64" i="143" s="1"/>
  <c r="L58" i="147"/>
  <c r="N58" i="147" s="1"/>
  <c r="N64" i="147" s="1"/>
  <c r="L59" i="90"/>
  <c r="N59" i="90" s="1"/>
  <c r="N65" i="90" s="1"/>
  <c r="L59" i="88"/>
  <c r="N59" i="88"/>
  <c r="N65" i="88"/>
  <c r="L59" i="86"/>
  <c r="N59" i="86" s="1"/>
  <c r="N65" i="86" s="1"/>
  <c r="L59" i="84"/>
  <c r="N59" i="84" s="1"/>
  <c r="N65" i="84" s="1"/>
  <c r="L59" i="82"/>
  <c r="N59" i="82" s="1"/>
  <c r="N65" i="82" s="1"/>
  <c r="L59" i="80"/>
  <c r="N59" i="80" s="1"/>
  <c r="N65" i="80" s="1"/>
  <c r="L59" i="89"/>
  <c r="N59" i="89" s="1"/>
  <c r="N65" i="89" s="1"/>
  <c r="L59" i="85"/>
  <c r="N59" i="85" s="1"/>
  <c r="N65" i="85" s="1"/>
  <c r="L59" i="81"/>
  <c r="N59" i="81"/>
  <c r="N65" i="81" s="1"/>
  <c r="L59" i="91"/>
  <c r="N59" i="91" s="1"/>
  <c r="N65" i="91" s="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N59" i="60" s="1"/>
  <c r="N65" i="60" s="1"/>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c r="N64" i="325" s="1"/>
  <c r="L60" i="311"/>
  <c r="N60" i="311" s="1"/>
  <c r="N66" i="311" s="1"/>
  <c r="L60" i="241"/>
  <c r="N60" i="241" s="1"/>
  <c r="N66" i="241" s="1"/>
  <c r="N79" i="241" s="1"/>
  <c r="L60" i="239"/>
  <c r="N60" i="239" s="1"/>
  <c r="N66" i="239" s="1"/>
  <c r="L59" i="59"/>
  <c r="N59" i="59" s="1"/>
  <c r="N65" i="59" s="1"/>
  <c r="L64" i="184"/>
  <c r="N64" i="184" s="1"/>
  <c r="L64" i="183"/>
  <c r="N64" i="183" s="1"/>
  <c r="L56" i="228"/>
  <c r="N56" i="228" s="1"/>
  <c r="L57" i="228"/>
  <c r="N57" i="228"/>
  <c r="L67" i="220"/>
  <c r="N67" i="220" s="1"/>
  <c r="N73" i="220" s="1"/>
  <c r="L58" i="141"/>
  <c r="N58" i="141" s="1"/>
  <c r="N64" i="141" s="1"/>
  <c r="L58" i="140"/>
  <c r="N58" i="140" s="1"/>
  <c r="N64" i="140" s="1"/>
  <c r="L85" i="116"/>
  <c r="N43" i="236" l="1"/>
  <c r="N43" i="130"/>
  <c r="N43" i="131"/>
  <c r="N43" i="298"/>
  <c r="N43" i="258"/>
  <c r="N43" i="268"/>
  <c r="N50" i="228"/>
  <c r="N54" i="231"/>
  <c r="N56" i="232"/>
  <c r="N59" i="244"/>
  <c r="N58" i="247"/>
  <c r="N63" i="252"/>
  <c r="N69" i="260"/>
  <c r="N55" i="263"/>
  <c r="N59" i="266"/>
  <c r="N59" i="268"/>
  <c r="N56" i="271"/>
  <c r="N61" i="279"/>
  <c r="N54" i="85"/>
  <c r="N54" i="80"/>
  <c r="N54" i="89"/>
  <c r="N53" i="143"/>
  <c r="N53" i="287"/>
  <c r="N59" i="24"/>
  <c r="N65" i="24" s="1"/>
  <c r="N69" i="177"/>
  <c r="N58" i="285"/>
  <c r="N70" i="170"/>
  <c r="N69" i="181"/>
  <c r="N74" i="246"/>
  <c r="N68" i="252"/>
  <c r="N74" i="252" s="1"/>
  <c r="N69" i="184"/>
  <c r="N59" i="33"/>
  <c r="N65" i="33" s="1"/>
  <c r="N79" i="353"/>
  <c r="L85" i="111"/>
  <c r="N54" i="81"/>
  <c r="L83" i="111"/>
  <c r="L84" i="119"/>
  <c r="L83" i="119"/>
  <c r="N86" i="119" s="1"/>
  <c r="N88" i="119" s="1"/>
  <c r="D109" i="5" s="1"/>
  <c r="N78" i="131"/>
  <c r="L83" i="131" s="1"/>
  <c r="N79" i="340"/>
  <c r="L84" i="340" s="1"/>
  <c r="N54" i="91"/>
  <c r="N78" i="367"/>
  <c r="L85" i="367" s="1"/>
  <c r="N43" i="127"/>
  <c r="N44" i="215"/>
  <c r="N43" i="259"/>
  <c r="N43" i="39"/>
  <c r="N43" i="97"/>
  <c r="N78" i="97" s="1"/>
  <c r="N43" i="134"/>
  <c r="N78" i="134" s="1"/>
  <c r="L85" i="134" s="1"/>
  <c r="N43" i="332"/>
  <c r="N79" i="332" s="1"/>
  <c r="N43" i="284"/>
  <c r="N43" i="148"/>
  <c r="N78" i="148" s="1"/>
  <c r="N43" i="147"/>
  <c r="N43" i="192"/>
  <c r="N43" i="138"/>
  <c r="N86" i="11"/>
  <c r="N88" i="11" s="1"/>
  <c r="D319" i="5" s="1"/>
  <c r="N43" i="250"/>
  <c r="N79" i="250" s="1"/>
  <c r="L84" i="250" s="1"/>
  <c r="N79" i="253"/>
  <c r="L85" i="253" s="1"/>
  <c r="N43" i="48"/>
  <c r="N43" i="309"/>
  <c r="I72" i="312"/>
  <c r="N77" i="264"/>
  <c r="N41" i="264" s="1"/>
  <c r="N81" i="282"/>
  <c r="N44" i="282" s="1"/>
  <c r="I71" i="345"/>
  <c r="I70" i="292"/>
  <c r="I72" i="254"/>
  <c r="I69" i="134"/>
  <c r="N74" i="172"/>
  <c r="N80" i="172" s="1"/>
  <c r="N46" i="172" s="1"/>
  <c r="N48" i="172" s="1"/>
  <c r="I72" i="333"/>
  <c r="I76" i="282"/>
  <c r="I71" i="264"/>
  <c r="I70" i="133"/>
  <c r="I71" i="59"/>
  <c r="I70" i="44"/>
  <c r="I70" i="23"/>
  <c r="I70" i="65"/>
  <c r="I72" i="334"/>
  <c r="N79" i="50"/>
  <c r="N42" i="50" s="1"/>
  <c r="N76" i="60"/>
  <c r="N42" i="60" s="1"/>
  <c r="N76" i="67"/>
  <c r="N41" i="67" s="1"/>
  <c r="N76" i="88"/>
  <c r="N41" i="88" s="1"/>
  <c r="N43" i="88" s="1"/>
  <c r="N76" i="100"/>
  <c r="N41" i="100" s="1"/>
  <c r="N43" i="100" s="1"/>
  <c r="N78" i="100" s="1"/>
  <c r="L84" i="100" s="1"/>
  <c r="N43" i="129"/>
  <c r="N78" i="129" s="1"/>
  <c r="L83" i="129" s="1"/>
  <c r="N76" i="149"/>
  <c r="N41" i="149" s="1"/>
  <c r="N43" i="149" s="1"/>
  <c r="N78" i="149" s="1"/>
  <c r="N72" i="228"/>
  <c r="N38" i="228" s="1"/>
  <c r="N40" i="228" s="1"/>
  <c r="N77" i="356"/>
  <c r="N41" i="356" s="1"/>
  <c r="N43" i="356" s="1"/>
  <c r="I70" i="103"/>
  <c r="N77" i="247"/>
  <c r="N43" i="247" s="1"/>
  <c r="N45" i="247" s="1"/>
  <c r="N79" i="247" s="1"/>
  <c r="N76" i="140"/>
  <c r="N41" i="140" s="1"/>
  <c r="N86" i="252"/>
  <c r="N45" i="252" s="1"/>
  <c r="N79" i="345"/>
  <c r="L84" i="345" s="1"/>
  <c r="I73" i="232"/>
  <c r="I69" i="139"/>
  <c r="I70" i="40"/>
  <c r="I69" i="284"/>
  <c r="N70" i="69"/>
  <c r="N76" i="69" s="1"/>
  <c r="N41" i="69" s="1"/>
  <c r="I76" i="280"/>
  <c r="I75" i="180"/>
  <c r="I70" i="52"/>
  <c r="N80" i="174"/>
  <c r="N46" i="174" s="1"/>
  <c r="N48" i="174" s="1"/>
  <c r="N81" i="182"/>
  <c r="N47" i="182" s="1"/>
  <c r="N80" i="189"/>
  <c r="N46" i="189" s="1"/>
  <c r="N78" i="271"/>
  <c r="N41" i="271" s="1"/>
  <c r="N43" i="271" s="1"/>
  <c r="N78" i="273"/>
  <c r="N41" i="273" s="1"/>
  <c r="N43" i="273" s="1"/>
  <c r="I77" i="186"/>
  <c r="I72" i="253"/>
  <c r="I71" i="84"/>
  <c r="I73" i="247"/>
  <c r="I70" i="15"/>
  <c r="I79" i="279"/>
  <c r="N81" i="158"/>
  <c r="N47" i="158" s="1"/>
  <c r="N49" i="158" s="1"/>
  <c r="I75" i="155"/>
  <c r="I69" i="287"/>
  <c r="I75" i="170"/>
  <c r="I71" i="250"/>
  <c r="N76" i="12"/>
  <c r="N42" i="12" s="1"/>
  <c r="I70" i="38"/>
  <c r="N79" i="354"/>
  <c r="L85" i="354" s="1"/>
  <c r="I71" i="317"/>
  <c r="I71" i="313"/>
  <c r="I76" i="268"/>
  <c r="I72" i="242"/>
  <c r="I70" i="136"/>
  <c r="I70" i="94"/>
  <c r="I70" i="85"/>
  <c r="I71" i="63"/>
  <c r="I70" i="56"/>
  <c r="I70" i="302"/>
  <c r="I76" i="267"/>
  <c r="N81" i="248"/>
  <c r="N43" i="248" s="1"/>
  <c r="N45" i="248" s="1"/>
  <c r="I71" i="239"/>
  <c r="I70" i="19"/>
  <c r="N76" i="71"/>
  <c r="N41" i="71" s="1"/>
  <c r="N76" i="83"/>
  <c r="N41" i="83" s="1"/>
  <c r="N76" i="86"/>
  <c r="N41" i="86" s="1"/>
  <c r="N43" i="86" s="1"/>
  <c r="N76" i="105"/>
  <c r="N41" i="105" s="1"/>
  <c r="N43" i="105" s="1"/>
  <c r="N78" i="105" s="1"/>
  <c r="L85" i="105" s="1"/>
  <c r="N77" i="193"/>
  <c r="N43" i="193" s="1"/>
  <c r="N83" i="207"/>
  <c r="N46" i="207" s="1"/>
  <c r="I69" i="286"/>
  <c r="I78" i="207"/>
  <c r="I74" i="177"/>
  <c r="I78" i="165"/>
  <c r="I68" i="229"/>
  <c r="I74" i="174"/>
  <c r="N71" i="81"/>
  <c r="N76" i="81" s="1"/>
  <c r="N41" i="81" s="1"/>
  <c r="N43" i="81" s="1"/>
  <c r="N78" i="81" s="1"/>
  <c r="N76" i="243"/>
  <c r="N40" i="243" s="1"/>
  <c r="I75" i="249"/>
  <c r="I73" i="272"/>
  <c r="N77" i="357"/>
  <c r="N41" i="357" s="1"/>
  <c r="N43" i="357" s="1"/>
  <c r="I77" i="187"/>
  <c r="I71" i="105"/>
  <c r="I70" i="99"/>
  <c r="I71" i="91"/>
  <c r="I76" i="188"/>
  <c r="I70" i="107"/>
  <c r="N70" i="54"/>
  <c r="I75" i="160"/>
  <c r="N81" i="249"/>
  <c r="N43" i="249" s="1"/>
  <c r="N45" i="249" s="1"/>
  <c r="N83" i="245"/>
  <c r="N45" i="245" s="1"/>
  <c r="I70" i="135"/>
  <c r="I71" i="80"/>
  <c r="I71" i="82"/>
  <c r="N43" i="47"/>
  <c r="N78" i="47" s="1"/>
  <c r="L85" i="47" s="1"/>
  <c r="N81" i="266"/>
  <c r="N41" i="266" s="1"/>
  <c r="N43" i="266" s="1"/>
  <c r="I71" i="238"/>
  <c r="I76" i="182"/>
  <c r="I69" i="149"/>
  <c r="I70" i="47"/>
  <c r="N79" i="240"/>
  <c r="L84" i="240" s="1"/>
  <c r="N79" i="329"/>
  <c r="L86" i="329" s="1"/>
  <c r="I70" i="213"/>
  <c r="I76" i="245"/>
  <c r="N81" i="168"/>
  <c r="N47" i="168" s="1"/>
  <c r="I71" i="102"/>
  <c r="I70" i="72"/>
  <c r="I73" i="50"/>
  <c r="I71" i="14"/>
  <c r="N77" i="150"/>
  <c r="N46" i="150" s="1"/>
  <c r="I71" i="216"/>
  <c r="I76" i="170"/>
  <c r="I70" i="80"/>
  <c r="I70" i="49"/>
  <c r="I70" i="21"/>
  <c r="N76" i="18"/>
  <c r="N42" i="18" s="1"/>
  <c r="N76" i="20"/>
  <c r="N42" i="20" s="1"/>
  <c r="N43" i="20" s="1"/>
  <c r="N78" i="20" s="1"/>
  <c r="N76" i="99"/>
  <c r="N41" i="99" s="1"/>
  <c r="N43" i="99" s="1"/>
  <c r="N78" i="99" s="1"/>
  <c r="L85" i="99" s="1"/>
  <c r="N83" i="165"/>
  <c r="N49" i="165" s="1"/>
  <c r="N51" i="165" s="1"/>
  <c r="N79" i="239"/>
  <c r="L85" i="239" s="1"/>
  <c r="I75" i="176"/>
  <c r="I70" i="140"/>
  <c r="N76" i="26"/>
  <c r="N42" i="26" s="1"/>
  <c r="L82" i="304"/>
  <c r="I81" i="246"/>
  <c r="N77" i="335"/>
  <c r="N41" i="335" s="1"/>
  <c r="N77" i="316"/>
  <c r="N41" i="316" s="1"/>
  <c r="N43" i="316" s="1"/>
  <c r="N79" i="316" s="1"/>
  <c r="N77" i="307"/>
  <c r="N41" i="307" s="1"/>
  <c r="N43" i="307" s="1"/>
  <c r="N79" i="307" s="1"/>
  <c r="I70" i="208"/>
  <c r="I70" i="102"/>
  <c r="I70" i="97"/>
  <c r="I70" i="91"/>
  <c r="I70" i="59"/>
  <c r="I70" i="35"/>
  <c r="I69" i="144"/>
  <c r="I71" i="108"/>
  <c r="N71" i="54"/>
  <c r="N76" i="54" s="1"/>
  <c r="I69" i="75"/>
  <c r="I71" i="98"/>
  <c r="I71" i="53"/>
  <c r="N76" i="55"/>
  <c r="N78" i="55" s="1"/>
  <c r="N76" i="141"/>
  <c r="N41" i="141" s="1"/>
  <c r="N43" i="141" s="1"/>
  <c r="N78" i="141" s="1"/>
  <c r="N43" i="191"/>
  <c r="N77" i="191" s="1"/>
  <c r="N77" i="308"/>
  <c r="N41" i="308" s="1"/>
  <c r="N43" i="308" s="1"/>
  <c r="N79" i="308" s="1"/>
  <c r="L84" i="308" s="1"/>
  <c r="I70" i="137"/>
  <c r="I70" i="127"/>
  <c r="I70" i="89"/>
  <c r="I70" i="81"/>
  <c r="I71" i="26"/>
  <c r="N81" i="162"/>
  <c r="N47" i="162" s="1"/>
  <c r="N49" i="162" s="1"/>
  <c r="N83" i="162" s="1"/>
  <c r="I71" i="17"/>
  <c r="I70" i="28"/>
  <c r="I70" i="7"/>
  <c r="I70" i="42"/>
  <c r="N70" i="29"/>
  <c r="N76" i="29" s="1"/>
  <c r="N42" i="29" s="1"/>
  <c r="N43" i="44"/>
  <c r="N76" i="53"/>
  <c r="N76" i="108"/>
  <c r="N41" i="108" s="1"/>
  <c r="N43" i="108" s="1"/>
  <c r="N78" i="108" s="1"/>
  <c r="L84" i="108" s="1"/>
  <c r="N77" i="320"/>
  <c r="N79" i="320" s="1"/>
  <c r="L85" i="320" s="1"/>
  <c r="N75" i="310"/>
  <c r="N41" i="310" s="1"/>
  <c r="N43" i="310" s="1"/>
  <c r="N75" i="300"/>
  <c r="N41" i="300" s="1"/>
  <c r="N43" i="300" s="1"/>
  <c r="N77" i="300" s="1"/>
  <c r="I71" i="64"/>
  <c r="N75" i="75"/>
  <c r="N41" i="75" s="1"/>
  <c r="N70" i="98"/>
  <c r="N77" i="256"/>
  <c r="N41" i="256" s="1"/>
  <c r="N43" i="256" s="1"/>
  <c r="N79" i="256" s="1"/>
  <c r="N75" i="283"/>
  <c r="N41" i="283" s="1"/>
  <c r="N43" i="283" s="1"/>
  <c r="N79" i="346"/>
  <c r="L85" i="346" s="1"/>
  <c r="I71" i="20"/>
  <c r="N77" i="355"/>
  <c r="N41" i="355" s="1"/>
  <c r="N43" i="355" s="1"/>
  <c r="N77" i="350"/>
  <c r="N41" i="350" s="1"/>
  <c r="N43" i="350" s="1"/>
  <c r="N79" i="350" s="1"/>
  <c r="N77" i="330"/>
  <c r="N41" i="330" s="1"/>
  <c r="I70" i="131"/>
  <c r="I71" i="99"/>
  <c r="I70" i="74"/>
  <c r="I71" i="61"/>
  <c r="I71" i="18"/>
  <c r="I79" i="220"/>
  <c r="N76" i="21"/>
  <c r="N42" i="21" s="1"/>
  <c r="N71" i="25"/>
  <c r="N76" i="25" s="1"/>
  <c r="N42" i="25" s="1"/>
  <c r="N43" i="25" s="1"/>
  <c r="N75" i="291"/>
  <c r="N41" i="291" s="1"/>
  <c r="N43" i="291" s="1"/>
  <c r="N77" i="291" s="1"/>
  <c r="L86" i="253"/>
  <c r="N43" i="41"/>
  <c r="N76" i="87"/>
  <c r="N41" i="87" s="1"/>
  <c r="N76" i="89"/>
  <c r="N41" i="89" s="1"/>
  <c r="L84" i="28"/>
  <c r="L85" i="28"/>
  <c r="L83" i="28"/>
  <c r="N43" i="38"/>
  <c r="N78" i="38" s="1"/>
  <c r="N43" i="16"/>
  <c r="N78" i="16" s="1"/>
  <c r="L84" i="16" s="1"/>
  <c r="N43" i="30"/>
  <c r="N43" i="75"/>
  <c r="N76" i="136"/>
  <c r="N41" i="136" s="1"/>
  <c r="N43" i="136" s="1"/>
  <c r="N48" i="207"/>
  <c r="I70" i="31"/>
  <c r="I70" i="43"/>
  <c r="I70" i="41"/>
  <c r="N55" i="50"/>
  <c r="N43" i="54"/>
  <c r="N70" i="146"/>
  <c r="I70" i="146"/>
  <c r="N76" i="242"/>
  <c r="N40" i="242" s="1"/>
  <c r="L86" i="371"/>
  <c r="I70" i="20"/>
  <c r="N43" i="29"/>
  <c r="N78" i="29" s="1"/>
  <c r="N70" i="171"/>
  <c r="I70" i="30"/>
  <c r="N59" i="21"/>
  <c r="N65" i="21" s="1"/>
  <c r="N71" i="24"/>
  <c r="I71" i="24"/>
  <c r="N76" i="63"/>
  <c r="N41" i="63" s="1"/>
  <c r="N43" i="63" s="1"/>
  <c r="N76" i="64"/>
  <c r="N41" i="64" s="1"/>
  <c r="N43" i="64" s="1"/>
  <c r="N78" i="64" s="1"/>
  <c r="I70" i="18"/>
  <c r="N71" i="66"/>
  <c r="N76" i="66" s="1"/>
  <c r="N41" i="66" s="1"/>
  <c r="N43" i="66" s="1"/>
  <c r="N78" i="66" s="1"/>
  <c r="I70" i="67"/>
  <c r="I70" i="25"/>
  <c r="I70" i="51"/>
  <c r="N59" i="9"/>
  <c r="N65" i="9" s="1"/>
  <c r="N71" i="58"/>
  <c r="N76" i="58" s="1"/>
  <c r="N42" i="58" s="1"/>
  <c r="N43" i="58" s="1"/>
  <c r="N78" i="58" s="1"/>
  <c r="N76" i="57"/>
  <c r="N41" i="57" s="1"/>
  <c r="N75" i="74"/>
  <c r="N41" i="74" s="1"/>
  <c r="N54" i="99"/>
  <c r="N43" i="103"/>
  <c r="N78" i="103" s="1"/>
  <c r="L85" i="103" s="1"/>
  <c r="I71" i="21"/>
  <c r="I71" i="19"/>
  <c r="N76" i="19"/>
  <c r="N42" i="19" s="1"/>
  <c r="N43" i="37"/>
  <c r="N56" i="48"/>
  <c r="N76" i="59"/>
  <c r="N42" i="59" s="1"/>
  <c r="N54" i="71"/>
  <c r="N81" i="178"/>
  <c r="N47" i="178" s="1"/>
  <c r="N49" i="178" s="1"/>
  <c r="N76" i="177"/>
  <c r="N80" i="177" s="1"/>
  <c r="N46" i="177" s="1"/>
  <c r="N48" i="177" s="1"/>
  <c r="N82" i="177" s="1"/>
  <c r="I76" i="177"/>
  <c r="N76" i="244"/>
  <c r="I76" i="244"/>
  <c r="N86" i="120"/>
  <c r="N88" i="120" s="1"/>
  <c r="D110" i="5" s="1"/>
  <c r="I70" i="22"/>
  <c r="I70" i="24"/>
  <c r="N70" i="9"/>
  <c r="N76" i="9" s="1"/>
  <c r="N42" i="9" s="1"/>
  <c r="N70" i="46"/>
  <c r="N76" i="46" s="1"/>
  <c r="N42" i="46" s="1"/>
  <c r="N43" i="46" s="1"/>
  <c r="N78" i="46" s="1"/>
  <c r="N71" i="65"/>
  <c r="N76" i="65" s="1"/>
  <c r="N41" i="65" s="1"/>
  <c r="N43" i="65" s="1"/>
  <c r="N78" i="65" s="1"/>
  <c r="I71" i="65"/>
  <c r="N77" i="170"/>
  <c r="I77" i="170"/>
  <c r="N76" i="98"/>
  <c r="N41" i="98" s="1"/>
  <c r="N43" i="98" s="1"/>
  <c r="N63" i="246"/>
  <c r="N59" i="30"/>
  <c r="N65" i="30" s="1"/>
  <c r="N78" i="30" s="1"/>
  <c r="L83" i="30" s="1"/>
  <c r="N70" i="157"/>
  <c r="N79" i="259"/>
  <c r="L86" i="259" s="1"/>
  <c r="N79" i="366"/>
  <c r="L85" i="366" s="1"/>
  <c r="N79" i="296"/>
  <c r="L86" i="296" s="1"/>
  <c r="N76" i="61"/>
  <c r="N42" i="61" s="1"/>
  <c r="N76" i="80"/>
  <c r="N41" i="80" s="1"/>
  <c r="N43" i="80" s="1"/>
  <c r="N78" i="80" s="1"/>
  <c r="N70" i="84"/>
  <c r="N76" i="84" s="1"/>
  <c r="N41" i="84" s="1"/>
  <c r="N43" i="84" s="1"/>
  <c r="N78" i="84" s="1"/>
  <c r="I70" i="84"/>
  <c r="N54" i="98"/>
  <c r="N76" i="102"/>
  <c r="N41" i="102" s="1"/>
  <c r="N43" i="102" s="1"/>
  <c r="N43" i="69"/>
  <c r="N70" i="154"/>
  <c r="N76" i="90"/>
  <c r="N41" i="90" s="1"/>
  <c r="N43" i="90" s="1"/>
  <c r="N71" i="107"/>
  <c r="N76" i="107" s="1"/>
  <c r="N41" i="107" s="1"/>
  <c r="N43" i="107" s="1"/>
  <c r="N78" i="107" s="1"/>
  <c r="I71" i="107"/>
  <c r="N77" i="262"/>
  <c r="N41" i="262" s="1"/>
  <c r="N43" i="262" s="1"/>
  <c r="N79" i="262" s="1"/>
  <c r="L85" i="262" s="1"/>
  <c r="N43" i="26"/>
  <c r="N78" i="26" s="1"/>
  <c r="N43" i="36"/>
  <c r="N43" i="43"/>
  <c r="N78" i="63"/>
  <c r="L84" i="63" s="1"/>
  <c r="N76" i="79"/>
  <c r="N41" i="79" s="1"/>
  <c r="N43" i="87"/>
  <c r="N78" i="87" s="1"/>
  <c r="L85" i="87" s="1"/>
  <c r="N43" i="89"/>
  <c r="N78" i="89" s="1"/>
  <c r="L85" i="89" s="1"/>
  <c r="N43" i="128"/>
  <c r="N78" i="128" s="1"/>
  <c r="L84" i="128" s="1"/>
  <c r="N75" i="133"/>
  <c r="N41" i="133" s="1"/>
  <c r="N43" i="133" s="1"/>
  <c r="N77" i="133" s="1"/>
  <c r="L84" i="133" s="1"/>
  <c r="N76" i="143"/>
  <c r="N41" i="143" s="1"/>
  <c r="N43" i="143" s="1"/>
  <c r="N81" i="171"/>
  <c r="N47" i="171" s="1"/>
  <c r="N49" i="171" s="1"/>
  <c r="N72" i="227"/>
  <c r="N41" i="227" s="1"/>
  <c r="N43" i="227" s="1"/>
  <c r="N74" i="227" s="1"/>
  <c r="N76" i="234"/>
  <c r="N40" i="234" s="1"/>
  <c r="N42" i="234" s="1"/>
  <c r="N59" i="243"/>
  <c r="N65" i="243" s="1"/>
  <c r="N47" i="252"/>
  <c r="N77" i="323"/>
  <c r="N79" i="323" s="1"/>
  <c r="L86" i="323" s="1"/>
  <c r="N77" i="348"/>
  <c r="N41" i="348" s="1"/>
  <c r="N43" i="348" s="1"/>
  <c r="N79" i="348" s="1"/>
  <c r="N77" i="365"/>
  <c r="N41" i="365" s="1"/>
  <c r="N43" i="365" s="1"/>
  <c r="N79" i="365" s="1"/>
  <c r="N58" i="287"/>
  <c r="N64" i="287" s="1"/>
  <c r="N76" i="96"/>
  <c r="N41" i="96" s="1"/>
  <c r="N43" i="96" s="1"/>
  <c r="N78" i="96" s="1"/>
  <c r="L85" i="96" s="1"/>
  <c r="N53" i="138"/>
  <c r="N80" i="184"/>
  <c r="N46" i="184" s="1"/>
  <c r="N48" i="184" s="1"/>
  <c r="N80" i="188"/>
  <c r="N46" i="188" s="1"/>
  <c r="N48" i="188" s="1"/>
  <c r="N81" i="187"/>
  <c r="N47" i="187" s="1"/>
  <c r="N49" i="187" s="1"/>
  <c r="N77" i="233"/>
  <c r="N41" i="233" s="1"/>
  <c r="N43" i="233" s="1"/>
  <c r="N79" i="233" s="1"/>
  <c r="N47" i="245"/>
  <c r="N77" i="254"/>
  <c r="N41" i="254" s="1"/>
  <c r="N43" i="254" s="1"/>
  <c r="N81" i="267"/>
  <c r="N41" i="267" s="1"/>
  <c r="N43" i="267" s="1"/>
  <c r="N43" i="274"/>
  <c r="N80" i="274" s="1"/>
  <c r="N77" i="295"/>
  <c r="N41" i="295" s="1"/>
  <c r="N43" i="295" s="1"/>
  <c r="N91" i="260"/>
  <c r="N47" i="260" s="1"/>
  <c r="N49" i="260" s="1"/>
  <c r="N93" i="260" s="1"/>
  <c r="N46" i="282"/>
  <c r="N83" i="282" s="1"/>
  <c r="L90" i="282" s="1"/>
  <c r="N79" i="343"/>
  <c r="L84" i="343" s="1"/>
  <c r="N77" i="347"/>
  <c r="N41" i="347" s="1"/>
  <c r="N43" i="347" s="1"/>
  <c r="N79" i="347" s="1"/>
  <c r="L85" i="347" s="1"/>
  <c r="N58" i="283"/>
  <c r="N64" i="283" s="1"/>
  <c r="N76" i="145"/>
  <c r="N41" i="145" s="1"/>
  <c r="N43" i="145" s="1"/>
  <c r="N76" i="231"/>
  <c r="N40" i="231" s="1"/>
  <c r="N42" i="231" s="1"/>
  <c r="N78" i="231" s="1"/>
  <c r="N65" i="245"/>
  <c r="N81" i="280"/>
  <c r="N44" i="280" s="1"/>
  <c r="N46" i="280" s="1"/>
  <c r="N83" i="280" s="1"/>
  <c r="L89" i="280" s="1"/>
  <c r="N75" i="290"/>
  <c r="N41" i="290" s="1"/>
  <c r="N43" i="290" s="1"/>
  <c r="N77" i="290" s="1"/>
  <c r="N77" i="362"/>
  <c r="N41" i="362" s="1"/>
  <c r="N43" i="362" s="1"/>
  <c r="N77" i="364"/>
  <c r="N41" i="364" s="1"/>
  <c r="N43" i="364" s="1"/>
  <c r="N58" i="284"/>
  <c r="N64" i="284" s="1"/>
  <c r="N76" i="101"/>
  <c r="N41" i="101" s="1"/>
  <c r="N43" i="101" s="1"/>
  <c r="N78" i="101" s="1"/>
  <c r="L84" i="101" s="1"/>
  <c r="N76" i="106"/>
  <c r="N41" i="106" s="1"/>
  <c r="N43" i="106" s="1"/>
  <c r="N78" i="106" s="1"/>
  <c r="N43" i="209"/>
  <c r="N76" i="144"/>
  <c r="N41" i="144" s="1"/>
  <c r="N43" i="144" s="1"/>
  <c r="N78" i="144" s="1"/>
  <c r="L85" i="144" s="1"/>
  <c r="N81" i="154"/>
  <c r="N47" i="154" s="1"/>
  <c r="N49" i="154" s="1"/>
  <c r="N80" i="179"/>
  <c r="N46" i="179" s="1"/>
  <c r="N48" i="179" s="1"/>
  <c r="N82" i="179" s="1"/>
  <c r="L88" i="179" s="1"/>
  <c r="N75" i="286"/>
  <c r="N41" i="286" s="1"/>
  <c r="N55" i="336"/>
  <c r="N59" i="25"/>
  <c r="N65" i="25" s="1"/>
  <c r="N42" i="243"/>
  <c r="N78" i="243" s="1"/>
  <c r="L83" i="243" s="1"/>
  <c r="N77" i="334"/>
  <c r="N41" i="334" s="1"/>
  <c r="N43" i="334" s="1"/>
  <c r="N79" i="334" s="1"/>
  <c r="N72" i="276"/>
  <c r="N78" i="276" s="1"/>
  <c r="N41" i="276" s="1"/>
  <c r="N43" i="276" s="1"/>
  <c r="N79" i="244"/>
  <c r="N78" i="270"/>
  <c r="N41" i="270" s="1"/>
  <c r="N43" i="270" s="1"/>
  <c r="N65" i="248"/>
  <c r="N68" i="248" s="1"/>
  <c r="N80" i="181"/>
  <c r="N46" i="181" s="1"/>
  <c r="N48" i="181" s="1"/>
  <c r="N82" i="181" s="1"/>
  <c r="N81" i="186"/>
  <c r="N47" i="186" s="1"/>
  <c r="N49" i="186" s="1"/>
  <c r="N84" i="220"/>
  <c r="N46" i="220" s="1"/>
  <c r="N48" i="220" s="1"/>
  <c r="N86" i="220" s="1"/>
  <c r="N83" i="221"/>
  <c r="N46" i="221" s="1"/>
  <c r="N48" i="221" s="1"/>
  <c r="N45" i="193"/>
  <c r="N79" i="193" s="1"/>
  <c r="L85" i="193" s="1"/>
  <c r="N69" i="189"/>
  <c r="N77" i="305"/>
  <c r="L83" i="305" s="1"/>
  <c r="N70" i="168"/>
  <c r="N70" i="268"/>
  <c r="N83" i="268" s="1"/>
  <c r="N69" i="160"/>
  <c r="N70" i="186"/>
  <c r="N64" i="286"/>
  <c r="N66" i="294"/>
  <c r="N70" i="158"/>
  <c r="N69" i="188"/>
  <c r="N68" i="249"/>
  <c r="N70" i="176"/>
  <c r="N70" i="155"/>
  <c r="N70" i="162"/>
  <c r="N69" i="172"/>
  <c r="N70" i="267"/>
  <c r="N70" i="182"/>
  <c r="N53" i="145"/>
  <c r="N55" i="362"/>
  <c r="L83" i="225"/>
  <c r="L85" i="104"/>
  <c r="L83" i="113"/>
  <c r="L84" i="322"/>
  <c r="L85" i="224"/>
  <c r="N80" i="271"/>
  <c r="L86" i="271" s="1"/>
  <c r="N78" i="102"/>
  <c r="L85" i="102" s="1"/>
  <c r="L85" i="109"/>
  <c r="N86" i="109" s="1"/>
  <c r="N88" i="109" s="1"/>
  <c r="D99" i="5" s="1"/>
  <c r="N78" i="130"/>
  <c r="L84" i="130" s="1"/>
  <c r="N53" i="141"/>
  <c r="N54" i="34"/>
  <c r="L85" i="345"/>
  <c r="N79" i="265"/>
  <c r="L86" i="265" s="1"/>
  <c r="L85" i="73"/>
  <c r="L83" i="73"/>
  <c r="L84" i="73"/>
  <c r="N56" i="274"/>
  <c r="N78" i="216"/>
  <c r="N77" i="127"/>
  <c r="L83" i="127" s="1"/>
  <c r="L84" i="125"/>
  <c r="L84" i="323"/>
  <c r="N86" i="126"/>
  <c r="N88" i="126" s="1"/>
  <c r="D116" i="5" s="1"/>
  <c r="L85" i="323"/>
  <c r="N54" i="38"/>
  <c r="N54" i="43"/>
  <c r="N54" i="45"/>
  <c r="N61" i="221"/>
  <c r="N79" i="351"/>
  <c r="L84" i="351" s="1"/>
  <c r="N53" i="309"/>
  <c r="N55" i="355"/>
  <c r="N79" i="355" s="1"/>
  <c r="L85" i="328"/>
  <c r="L84" i="328"/>
  <c r="L86" i="328"/>
  <c r="N55" i="363"/>
  <c r="L84" i="124"/>
  <c r="L85" i="124"/>
  <c r="L83" i="124"/>
  <c r="N55" i="356"/>
  <c r="N79" i="356" s="1"/>
  <c r="L85" i="356" s="1"/>
  <c r="N86" i="118"/>
  <c r="N88" i="118" s="1"/>
  <c r="D108" i="5" s="1"/>
  <c r="L85" i="115"/>
  <c r="N86" i="115" s="1"/>
  <c r="N88" i="115" s="1"/>
  <c r="D106" i="5" s="1"/>
  <c r="L83" i="125"/>
  <c r="L83" i="115"/>
  <c r="N86" i="112"/>
  <c r="N88" i="112" s="1"/>
  <c r="D102" i="5" s="1"/>
  <c r="N54" i="37"/>
  <c r="N54" i="35"/>
  <c r="N53" i="325"/>
  <c r="N86" i="117"/>
  <c r="N88" i="117" s="1"/>
  <c r="D107" i="5" s="1"/>
  <c r="L83" i="116"/>
  <c r="N86" i="116" s="1"/>
  <c r="N88" i="116" s="1"/>
  <c r="D105" i="5" s="1"/>
  <c r="L85" i="110"/>
  <c r="L85" i="322"/>
  <c r="N77" i="310"/>
  <c r="L82" i="310" s="1"/>
  <c r="N79" i="359"/>
  <c r="L84" i="224"/>
  <c r="N86" i="114"/>
  <c r="N88" i="114" s="1"/>
  <c r="D104" i="5" s="1"/>
  <c r="N86" i="122"/>
  <c r="N88" i="122" s="1"/>
  <c r="D112" i="5" s="1"/>
  <c r="N54" i="44"/>
  <c r="N54" i="83"/>
  <c r="N43" i="79"/>
  <c r="N78" i="79" s="1"/>
  <c r="L84" i="79" s="1"/>
  <c r="N49" i="155"/>
  <c r="N43" i="335"/>
  <c r="N43" i="330"/>
  <c r="N79" i="330" s="1"/>
  <c r="L86" i="330" s="1"/>
  <c r="N49" i="182"/>
  <c r="N83" i="182" s="1"/>
  <c r="L89" i="182" s="1"/>
  <c r="N43" i="287"/>
  <c r="N77" i="192"/>
  <c r="L84" i="192" s="1"/>
  <c r="N43" i="190"/>
  <c r="N79" i="362"/>
  <c r="L86" i="362" s="1"/>
  <c r="N80" i="273"/>
  <c r="L87" i="273" s="1"/>
  <c r="N86" i="370"/>
  <c r="N88" i="370" s="1"/>
  <c r="D320" i="5" s="1"/>
  <c r="N48" i="217"/>
  <c r="N82" i="217" s="1"/>
  <c r="L87" i="217" s="1"/>
  <c r="N43" i="139"/>
  <c r="N78" i="139" s="1"/>
  <c r="N43" i="35"/>
  <c r="N43" i="57"/>
  <c r="N78" i="57" s="1"/>
  <c r="N43" i="74"/>
  <c r="N77" i="74" s="1"/>
  <c r="L84" i="74" s="1"/>
  <c r="N43" i="264"/>
  <c r="N79" i="264" s="1"/>
  <c r="N79" i="251"/>
  <c r="L85" i="251" s="1"/>
  <c r="N44" i="212"/>
  <c r="N49" i="157"/>
  <c r="N83" i="157" s="1"/>
  <c r="L90" i="157" s="1"/>
  <c r="N48" i="189"/>
  <c r="N82" i="189" s="1"/>
  <c r="N43" i="263"/>
  <c r="N78" i="31"/>
  <c r="L85" i="31" s="1"/>
  <c r="N43" i="140"/>
  <c r="N42" i="242"/>
  <c r="N78" i="242" s="1"/>
  <c r="L84" i="242" s="1"/>
  <c r="N43" i="60"/>
  <c r="N78" i="60" s="1"/>
  <c r="L84" i="60" s="1"/>
  <c r="N49" i="168"/>
  <c r="N43" i="331"/>
  <c r="N79" i="331" s="1"/>
  <c r="L85" i="331" s="1"/>
  <c r="N43" i="71"/>
  <c r="N44" i="214"/>
  <c r="N78" i="214" s="1"/>
  <c r="N44" i="213"/>
  <c r="N43" i="19"/>
  <c r="N78" i="19" s="1"/>
  <c r="L84" i="19" s="1"/>
  <c r="N43" i="53"/>
  <c r="N43" i="59"/>
  <c r="N78" i="59" s="1"/>
  <c r="L85" i="59" s="1"/>
  <c r="N48" i="150"/>
  <c r="N79" i="150" s="1"/>
  <c r="L84" i="150" s="1"/>
  <c r="N48" i="219"/>
  <c r="N82" i="219" s="1"/>
  <c r="L89" i="219" s="1"/>
  <c r="L87" i="281"/>
  <c r="L85" i="281"/>
  <c r="L86" i="281"/>
  <c r="N69" i="183"/>
  <c r="N79" i="261"/>
  <c r="N70" i="245"/>
  <c r="N85" i="245" s="1"/>
  <c r="L92" i="245" s="1"/>
  <c r="N64" i="297"/>
  <c r="N77" i="297" s="1"/>
  <c r="L83" i="297" s="1"/>
  <c r="N69" i="180"/>
  <c r="N77" i="301"/>
  <c r="L82" i="301" s="1"/>
  <c r="N70" i="185"/>
  <c r="N61" i="228"/>
  <c r="N74" i="228" s="1"/>
  <c r="N69" i="164"/>
  <c r="N69" i="174"/>
  <c r="N70" i="266"/>
  <c r="N70" i="187"/>
  <c r="L84" i="76"/>
  <c r="L85" i="76"/>
  <c r="L83" i="76"/>
  <c r="L84" i="259"/>
  <c r="N54" i="39"/>
  <c r="N78" i="39" s="1"/>
  <c r="L86" i="277"/>
  <c r="N79" i="254"/>
  <c r="L85" i="254" s="1"/>
  <c r="L84" i="354"/>
  <c r="N79" i="314"/>
  <c r="L85" i="314" s="1"/>
  <c r="N80" i="270"/>
  <c r="L87" i="270" s="1"/>
  <c r="N54" i="88"/>
  <c r="L84" i="121"/>
  <c r="L86" i="354"/>
  <c r="N79" i="357"/>
  <c r="L86" i="357" s="1"/>
  <c r="L83" i="304"/>
  <c r="N85" i="304" s="1"/>
  <c r="N87" i="304" s="1"/>
  <c r="D260" i="5" s="1"/>
  <c r="L87" i="277"/>
  <c r="N77" i="292"/>
  <c r="L84" i="292" s="1"/>
  <c r="L84" i="226"/>
  <c r="N86" i="224"/>
  <c r="N88" i="224" s="1"/>
  <c r="D185" i="5" s="1"/>
  <c r="N54" i="40"/>
  <c r="N78" i="44"/>
  <c r="L84" i="44" s="1"/>
  <c r="L83" i="110"/>
  <c r="N86" i="110" s="1"/>
  <c r="N88" i="110" s="1"/>
  <c r="D100" i="5" s="1"/>
  <c r="L85" i="225"/>
  <c r="N79" i="344"/>
  <c r="L86" i="344" s="1"/>
  <c r="L85" i="371"/>
  <c r="N79" i="258"/>
  <c r="L84" i="258" s="1"/>
  <c r="N78" i="234"/>
  <c r="L83" i="234" s="1"/>
  <c r="L85" i="226"/>
  <c r="N86" i="104"/>
  <c r="N88" i="104" s="1"/>
  <c r="D94" i="5" s="1"/>
  <c r="N86" i="111"/>
  <c r="N88" i="111" s="1"/>
  <c r="D101" i="5" s="1"/>
  <c r="N86" i="113"/>
  <c r="N88" i="113" s="1"/>
  <c r="D103" i="5" s="1"/>
  <c r="N78" i="208"/>
  <c r="L85" i="208" s="1"/>
  <c r="N78" i="147"/>
  <c r="L83" i="147" s="1"/>
  <c r="N80" i="275"/>
  <c r="L87" i="275" s="1"/>
  <c r="N79" i="237"/>
  <c r="L85" i="237" s="1"/>
  <c r="N86" i="369"/>
  <c r="N88" i="369" s="1"/>
  <c r="D318" i="5" s="1"/>
  <c r="N78" i="142"/>
  <c r="L83" i="142" s="1"/>
  <c r="N43" i="15"/>
  <c r="N43" i="9"/>
  <c r="N78" i="9" s="1"/>
  <c r="L85" i="9" s="1"/>
  <c r="N43" i="42"/>
  <c r="N77" i="298"/>
  <c r="L84" i="298" s="1"/>
  <c r="N79" i="236"/>
  <c r="L84" i="236" s="1"/>
  <c r="N78" i="138"/>
  <c r="L85" i="138" s="1"/>
  <c r="N78" i="209"/>
  <c r="L85" i="209" s="1"/>
  <c r="N43" i="12"/>
  <c r="N78" i="12" s="1"/>
  <c r="N79" i="364"/>
  <c r="N79" i="336"/>
  <c r="L84" i="336" s="1"/>
  <c r="N43" i="286"/>
  <c r="N77" i="286" s="1"/>
  <c r="N43" i="67"/>
  <c r="N78" i="67" s="1"/>
  <c r="L83" i="67" s="1"/>
  <c r="N43" i="34"/>
  <c r="N78" i="34" s="1"/>
  <c r="L83" i="34" s="1"/>
  <c r="N43" i="52"/>
  <c r="N43" i="40"/>
  <c r="N43" i="45"/>
  <c r="N78" i="45" s="1"/>
  <c r="N70" i="178"/>
  <c r="N72" i="165"/>
  <c r="N79" i="311"/>
  <c r="L86" i="311" s="1"/>
  <c r="N78" i="213"/>
  <c r="N64" i="285"/>
  <c r="N77" i="285" s="1"/>
  <c r="N79" i="318"/>
  <c r="L86" i="318" s="1"/>
  <c r="N79" i="312"/>
  <c r="N79" i="238"/>
  <c r="L84" i="238" s="1"/>
  <c r="N85" i="207"/>
  <c r="L90" i="207" s="1"/>
  <c r="N78" i="136"/>
  <c r="N79" i="313"/>
  <c r="L86" i="313" s="1"/>
  <c r="N79" i="319"/>
  <c r="L86" i="319" s="1"/>
  <c r="N78" i="212"/>
  <c r="N83" i="249"/>
  <c r="N79" i="257"/>
  <c r="N78" i="140"/>
  <c r="L83" i="140" s="1"/>
  <c r="N77" i="190"/>
  <c r="L83" i="190" s="1"/>
  <c r="N79" i="295"/>
  <c r="N79" i="235"/>
  <c r="N78" i="90"/>
  <c r="L83" i="90" s="1"/>
  <c r="N78" i="215"/>
  <c r="N78" i="32"/>
  <c r="L84" i="32" s="1"/>
  <c r="L84" i="329"/>
  <c r="L86" i="320"/>
  <c r="L86" i="340"/>
  <c r="L85" i="70"/>
  <c r="L83" i="70"/>
  <c r="L84" i="70"/>
  <c r="L84" i="347"/>
  <c r="L82" i="78"/>
  <c r="L84" i="78"/>
  <c r="L83" i="78"/>
  <c r="L83" i="123"/>
  <c r="L84" i="123"/>
  <c r="L84" i="360"/>
  <c r="L85" i="360"/>
  <c r="L86" i="360"/>
  <c r="L84" i="241"/>
  <c r="L85" i="241"/>
  <c r="L85" i="339"/>
  <c r="L86" i="339"/>
  <c r="L84" i="339"/>
  <c r="L85" i="327"/>
  <c r="L86" i="327"/>
  <c r="L83" i="303"/>
  <c r="L84" i="303"/>
  <c r="L83" i="367"/>
  <c r="L84" i="367"/>
  <c r="L82" i="305"/>
  <c r="L83" i="77"/>
  <c r="L84" i="77"/>
  <c r="N54" i="86"/>
  <c r="N78" i="86" s="1"/>
  <c r="L86" i="241"/>
  <c r="L86" i="346"/>
  <c r="L84" i="346"/>
  <c r="L82" i="303"/>
  <c r="L85" i="121"/>
  <c r="N86" i="121" s="1"/>
  <c r="N88" i="121" s="1"/>
  <c r="D111" i="5" s="1"/>
  <c r="L85" i="216"/>
  <c r="L84" i="216"/>
  <c r="L83" i="216"/>
  <c r="L85" i="343"/>
  <c r="L86" i="343"/>
  <c r="N78" i="43"/>
  <c r="L83" i="43" s="1"/>
  <c r="L85" i="132"/>
  <c r="L84" i="132"/>
  <c r="N54" i="36"/>
  <c r="N78" i="36" s="1"/>
  <c r="N54" i="41"/>
  <c r="N78" i="41" s="1"/>
  <c r="L85" i="41" s="1"/>
  <c r="N53" i="75"/>
  <c r="N77" i="75" s="1"/>
  <c r="N54" i="42"/>
  <c r="N78" i="42" s="1"/>
  <c r="N79" i="315"/>
  <c r="L84" i="315" s="1"/>
  <c r="N83" i="158"/>
  <c r="N79" i="335"/>
  <c r="L86" i="335" s="1"/>
  <c r="N79" i="317"/>
  <c r="L86" i="317" s="1"/>
  <c r="N78" i="69"/>
  <c r="L85" i="69" s="1"/>
  <c r="N78" i="52"/>
  <c r="N80" i="276"/>
  <c r="L86" i="276" s="1"/>
  <c r="N43" i="7"/>
  <c r="N78" i="7" s="1"/>
  <c r="L83" i="7" s="1"/>
  <c r="L88" i="218"/>
  <c r="L89" i="218"/>
  <c r="N78" i="15"/>
  <c r="N43" i="61"/>
  <c r="N78" i="61" s="1"/>
  <c r="L84" i="254"/>
  <c r="L84" i="131"/>
  <c r="N43" i="14"/>
  <c r="N78" i="14" s="1"/>
  <c r="N43" i="21"/>
  <c r="N78" i="21" s="1"/>
  <c r="L83" i="21" s="1"/>
  <c r="N43" i="23"/>
  <c r="N78" i="23" s="1"/>
  <c r="N43" i="33"/>
  <c r="N78" i="33" s="1"/>
  <c r="N43" i="50"/>
  <c r="N81" i="50" s="1"/>
  <c r="N43" i="51"/>
  <c r="N78" i="51" s="1"/>
  <c r="N43" i="22"/>
  <c r="N78" i="22" s="1"/>
  <c r="N43" i="49"/>
  <c r="N78" i="49" s="1"/>
  <c r="N43" i="18"/>
  <c r="N78" i="18" s="1"/>
  <c r="N43" i="27"/>
  <c r="N78" i="27" s="1"/>
  <c r="N43" i="83"/>
  <c r="N78" i="83" s="1"/>
  <c r="N43" i="306"/>
  <c r="N79" i="306" s="1"/>
  <c r="L82" i="300"/>
  <c r="L84" i="300"/>
  <c r="L83" i="300"/>
  <c r="L85" i="318"/>
  <c r="L84" i="331"/>
  <c r="L86" i="352"/>
  <c r="L84" i="352"/>
  <c r="L85" i="352"/>
  <c r="L86" i="359"/>
  <c r="L85" i="359"/>
  <c r="L84" i="359"/>
  <c r="L86" i="353"/>
  <c r="L85" i="353"/>
  <c r="L84" i="353"/>
  <c r="L84" i="357"/>
  <c r="L86" i="350"/>
  <c r="L85" i="350"/>
  <c r="L84" i="350"/>
  <c r="L85" i="32"/>
  <c r="L87" i="218"/>
  <c r="N76" i="135"/>
  <c r="N41" i="135" s="1"/>
  <c r="N43" i="135" s="1"/>
  <c r="N78" i="135" s="1"/>
  <c r="N76" i="146"/>
  <c r="N41" i="146" s="1"/>
  <c r="N43" i="146" s="1"/>
  <c r="N78" i="146" s="1"/>
  <c r="N80" i="160"/>
  <c r="N46" i="160" s="1"/>
  <c r="N48" i="160" s="1"/>
  <c r="L84" i="327"/>
  <c r="N76" i="17"/>
  <c r="N42" i="17" s="1"/>
  <c r="N43" i="17" s="1"/>
  <c r="N78" i="17" s="1"/>
  <c r="N76" i="68"/>
  <c r="N41" i="68" s="1"/>
  <c r="N43" i="68" s="1"/>
  <c r="N78" i="68" s="1"/>
  <c r="N75" i="72"/>
  <c r="N41" i="72" s="1"/>
  <c r="N43" i="72" s="1"/>
  <c r="N77" i="72" s="1"/>
  <c r="N76" i="82"/>
  <c r="N41" i="82" s="1"/>
  <c r="N43" i="82" s="1"/>
  <c r="N78" i="82" s="1"/>
  <c r="N76" i="85"/>
  <c r="N41" i="85" s="1"/>
  <c r="N43" i="85" s="1"/>
  <c r="N78" i="85" s="1"/>
  <c r="N76" i="24"/>
  <c r="N42" i="24" s="1"/>
  <c r="N43" i="24" s="1"/>
  <c r="N78" i="24" s="1"/>
  <c r="N76" i="56"/>
  <c r="N42" i="56" s="1"/>
  <c r="N43" i="56" s="1"/>
  <c r="N78" i="56" s="1"/>
  <c r="N76" i="91"/>
  <c r="N41" i="91" s="1"/>
  <c r="N43" i="91" s="1"/>
  <c r="N78" i="91" s="1"/>
  <c r="N76" i="92"/>
  <c r="N41" i="92" s="1"/>
  <c r="N43" i="92" s="1"/>
  <c r="N78" i="92" s="1"/>
  <c r="N76" i="94"/>
  <c r="N41" i="94" s="1"/>
  <c r="N43" i="94" s="1"/>
  <c r="N78" i="94" s="1"/>
  <c r="N76" i="95"/>
  <c r="N41" i="95" s="1"/>
  <c r="N43" i="95" s="1"/>
  <c r="N78" i="95" s="1"/>
  <c r="N76" i="137"/>
  <c r="N41" i="137" s="1"/>
  <c r="N43" i="137" s="1"/>
  <c r="N78" i="137" s="1"/>
  <c r="N80" i="164"/>
  <c r="N46" i="164" s="1"/>
  <c r="N48" i="164" s="1"/>
  <c r="N82" i="164" s="1"/>
  <c r="N80" i="180"/>
  <c r="N46" i="180" s="1"/>
  <c r="N48" i="180" s="1"/>
  <c r="N82" i="180" s="1"/>
  <c r="N81" i="185"/>
  <c r="N47" i="185" s="1"/>
  <c r="N49" i="185" s="1"/>
  <c r="N73" i="229"/>
  <c r="N40" i="229" s="1"/>
  <c r="N42" i="229" s="1"/>
  <c r="N75" i="229" s="1"/>
  <c r="N78" i="232"/>
  <c r="N41" i="232" s="1"/>
  <c r="N43" i="232" s="1"/>
  <c r="N80" i="232" s="1"/>
  <c r="N78" i="272"/>
  <c r="N41" i="272" s="1"/>
  <c r="N43" i="272" s="1"/>
  <c r="N80" i="272" s="1"/>
  <c r="N83" i="279"/>
  <c r="N46" i="279" s="1"/>
  <c r="N48" i="279" s="1"/>
  <c r="N85" i="279" s="1"/>
  <c r="N81" i="176"/>
  <c r="N47" i="176" s="1"/>
  <c r="N49" i="176" s="1"/>
  <c r="N80" i="183"/>
  <c r="N46" i="183" s="1"/>
  <c r="N48" i="183" s="1"/>
  <c r="N82" i="183" s="1"/>
  <c r="N81" i="170"/>
  <c r="N47" i="170" s="1"/>
  <c r="N49" i="170" s="1"/>
  <c r="N83" i="170" s="1"/>
  <c r="N87" i="246"/>
  <c r="N45" i="246" s="1"/>
  <c r="N47" i="246" s="1"/>
  <c r="N89" i="246" s="1"/>
  <c r="N75" i="293"/>
  <c r="N41" i="293" s="1"/>
  <c r="N43" i="293" s="1"/>
  <c r="N77" i="293" s="1"/>
  <c r="N75" i="325"/>
  <c r="N41" i="325" s="1"/>
  <c r="N43" i="325" s="1"/>
  <c r="N77" i="325" s="1"/>
  <c r="N77" i="337"/>
  <c r="N41" i="337" s="1"/>
  <c r="N43" i="337" s="1"/>
  <c r="N79" i="337" s="1"/>
  <c r="N77" i="342"/>
  <c r="N41" i="342" s="1"/>
  <c r="N43" i="342" s="1"/>
  <c r="N79" i="342" s="1"/>
  <c r="N77" i="363"/>
  <c r="N41" i="363" s="1"/>
  <c r="N43" i="363" s="1"/>
  <c r="N79" i="363" s="1"/>
  <c r="N75" i="289"/>
  <c r="N41" i="289" s="1"/>
  <c r="N43" i="289" s="1"/>
  <c r="N77" i="289" s="1"/>
  <c r="N77" i="294"/>
  <c r="N41" i="294" s="1"/>
  <c r="N43" i="294" s="1"/>
  <c r="N75" i="299"/>
  <c r="N41" i="299" s="1"/>
  <c r="N43" i="299" s="1"/>
  <c r="N77" i="299" s="1"/>
  <c r="N75" i="302"/>
  <c r="N41" i="302" s="1"/>
  <c r="N43" i="302" s="1"/>
  <c r="N77" i="302" s="1"/>
  <c r="N77" i="321"/>
  <c r="N79" i="321" s="1"/>
  <c r="N77" i="333"/>
  <c r="N41" i="333" s="1"/>
  <c r="N43" i="333" s="1"/>
  <c r="N79" i="333" s="1"/>
  <c r="N82" i="188" l="1"/>
  <c r="N82" i="160"/>
  <c r="L82" i="292"/>
  <c r="N83" i="155"/>
  <c r="L83" i="32"/>
  <c r="N82" i="172"/>
  <c r="L89" i="172" s="1"/>
  <c r="N78" i="25"/>
  <c r="L83" i="25" s="1"/>
  <c r="L86" i="331"/>
  <c r="L85" i="131"/>
  <c r="L84" i="190"/>
  <c r="L82" i="190"/>
  <c r="L84" i="307"/>
  <c r="L86" i="307"/>
  <c r="L85" i="307"/>
  <c r="L85" i="329"/>
  <c r="N87" i="329" s="1"/>
  <c r="N89" i="329" s="1"/>
  <c r="D283" i="5" s="1"/>
  <c r="L84" i="253"/>
  <c r="N78" i="35"/>
  <c r="L84" i="35" s="1"/>
  <c r="N77" i="309"/>
  <c r="N83" i="248"/>
  <c r="L88" i="248" s="1"/>
  <c r="N77" i="287"/>
  <c r="L84" i="287" s="1"/>
  <c r="N78" i="143"/>
  <c r="N79" i="263"/>
  <c r="L86" i="263" s="1"/>
  <c r="L86" i="258"/>
  <c r="L85" i="308"/>
  <c r="N83" i="266"/>
  <c r="L90" i="266" s="1"/>
  <c r="L86" i="254"/>
  <c r="L86" i="308"/>
  <c r="L88" i="217"/>
  <c r="L85" i="143"/>
  <c r="L83" i="143"/>
  <c r="L85" i="362"/>
  <c r="L85" i="351"/>
  <c r="L84" i="356"/>
  <c r="L86" i="351"/>
  <c r="L83" i="292"/>
  <c r="L86" i="366"/>
  <c r="N87" i="366" s="1"/>
  <c r="N89" i="366" s="1"/>
  <c r="D316" i="5" s="1"/>
  <c r="L86" i="356"/>
  <c r="L84" i="366"/>
  <c r="N87" i="323"/>
  <c r="N89" i="323" s="1"/>
  <c r="D279" i="5" s="1"/>
  <c r="N78" i="98"/>
  <c r="L83" i="98" s="1"/>
  <c r="L83" i="103"/>
  <c r="N86" i="124"/>
  <c r="N88" i="124" s="1"/>
  <c r="D113" i="5" s="1"/>
  <c r="N78" i="145"/>
  <c r="L81" i="228"/>
  <c r="L79" i="228"/>
  <c r="L84" i="318"/>
  <c r="L85" i="273"/>
  <c r="L89" i="217"/>
  <c r="N90" i="217" s="1"/>
  <c r="N92" i="217" s="1"/>
  <c r="D179" i="5" s="1"/>
  <c r="N83" i="185"/>
  <c r="L88" i="185" s="1"/>
  <c r="N83" i="154"/>
  <c r="L84" i="251"/>
  <c r="N88" i="252"/>
  <c r="L93" i="252" s="1"/>
  <c r="N77" i="284"/>
  <c r="L84" i="284" s="1"/>
  <c r="L84" i="239"/>
  <c r="N82" i="184"/>
  <c r="L87" i="184" s="1"/>
  <c r="N77" i="283"/>
  <c r="L82" i="283" s="1"/>
  <c r="L86" i="251"/>
  <c r="N83" i="187"/>
  <c r="N83" i="176"/>
  <c r="L90" i="176" s="1"/>
  <c r="L86" i="239"/>
  <c r="N83" i="168"/>
  <c r="L88" i="168" s="1"/>
  <c r="N83" i="186"/>
  <c r="L85" i="355"/>
  <c r="L84" i="355"/>
  <c r="L85" i="35"/>
  <c r="N78" i="37"/>
  <c r="L83" i="37" s="1"/>
  <c r="N78" i="88"/>
  <c r="L85" i="88" s="1"/>
  <c r="L85" i="357"/>
  <c r="L84" i="305"/>
  <c r="L85" i="259"/>
  <c r="L83" i="301"/>
  <c r="L83" i="99"/>
  <c r="N86" i="99" s="1"/>
  <c r="N88" i="99" s="1"/>
  <c r="D89" i="5" s="1"/>
  <c r="L86" i="193"/>
  <c r="L83" i="44"/>
  <c r="L84" i="301"/>
  <c r="N86" i="76"/>
  <c r="N88" i="76" s="1"/>
  <c r="D67" i="5" s="1"/>
  <c r="N78" i="71"/>
  <c r="L85" i="71" s="1"/>
  <c r="L84" i="105"/>
  <c r="L83" i="310"/>
  <c r="L84" i="310"/>
  <c r="L84" i="69"/>
  <c r="L88" i="219"/>
  <c r="L86" i="240"/>
  <c r="N86" i="125"/>
  <c r="N88" i="125" s="1"/>
  <c r="D115" i="5" s="1"/>
  <c r="L85" i="128"/>
  <c r="N85" i="221"/>
  <c r="L90" i="221" s="1"/>
  <c r="L86" i="347"/>
  <c r="L85" i="340"/>
  <c r="N86" i="225"/>
  <c r="N88" i="225" s="1"/>
  <c r="D186" i="5" s="1"/>
  <c r="N80" i="48"/>
  <c r="L86" i="48" s="1"/>
  <c r="L85" i="313"/>
  <c r="L86" i="250"/>
  <c r="L86" i="345"/>
  <c r="N87" i="345" s="1"/>
  <c r="N89" i="345" s="1"/>
  <c r="D298" i="5" s="1"/>
  <c r="L85" i="130"/>
  <c r="L83" i="242"/>
  <c r="L86" i="262"/>
  <c r="L88" i="280"/>
  <c r="L84" i="362"/>
  <c r="L85" i="129"/>
  <c r="N87" i="253"/>
  <c r="N89" i="253" s="1"/>
  <c r="D213" i="5" s="1"/>
  <c r="L83" i="130"/>
  <c r="L82" i="287"/>
  <c r="L84" i="344"/>
  <c r="L83" i="9"/>
  <c r="L84" i="297"/>
  <c r="L86" i="336"/>
  <c r="L84" i="234"/>
  <c r="L83" i="16"/>
  <c r="L85" i="344"/>
  <c r="L84" i="9"/>
  <c r="L86" i="237"/>
  <c r="L84" i="90"/>
  <c r="L89" i="282"/>
  <c r="L85" i="16"/>
  <c r="L84" i="47"/>
  <c r="L85" i="30"/>
  <c r="L92" i="207"/>
  <c r="L84" i="237"/>
  <c r="L84" i="129"/>
  <c r="N86" i="129" s="1"/>
  <c r="N88" i="129" s="1"/>
  <c r="D118" i="5" s="1"/>
  <c r="L84" i="21"/>
  <c r="L83" i="208"/>
  <c r="L85" i="19"/>
  <c r="L87" i="219"/>
  <c r="L86" i="270"/>
  <c r="N78" i="54"/>
  <c r="L84" i="208"/>
  <c r="L85" i="258"/>
  <c r="N87" i="258" s="1"/>
  <c r="N89" i="258" s="1"/>
  <c r="D217" i="5" s="1"/>
  <c r="L85" i="250"/>
  <c r="N87" i="250" s="1"/>
  <c r="N89" i="250" s="1"/>
  <c r="D210" i="5" s="1"/>
  <c r="L85" i="231"/>
  <c r="L84" i="231"/>
  <c r="L83" i="81"/>
  <c r="L84" i="81"/>
  <c r="L85" i="81"/>
  <c r="L93" i="220"/>
  <c r="L92" i="220"/>
  <c r="L86" i="355"/>
  <c r="N87" i="355" s="1"/>
  <c r="N89" i="355" s="1"/>
  <c r="D307" i="5" s="1"/>
  <c r="L86" i="314"/>
  <c r="L83" i="105"/>
  <c r="L84" i="99"/>
  <c r="L84" i="262"/>
  <c r="L85" i="240"/>
  <c r="L82" i="298"/>
  <c r="L83" i="63"/>
  <c r="L83" i="192"/>
  <c r="L85" i="63"/>
  <c r="N78" i="53"/>
  <c r="L82" i="192"/>
  <c r="L83" i="47"/>
  <c r="L83" i="144"/>
  <c r="L84" i="71"/>
  <c r="L84" i="319"/>
  <c r="L84" i="144"/>
  <c r="L84" i="67"/>
  <c r="L85" i="90"/>
  <c r="L84" i="296"/>
  <c r="L85" i="296"/>
  <c r="L85" i="335"/>
  <c r="L83" i="128"/>
  <c r="N86" i="128" s="1"/>
  <c r="N88" i="128" s="1"/>
  <c r="D120" i="5" s="1"/>
  <c r="L82" i="191"/>
  <c r="L84" i="191"/>
  <c r="N85" i="191" s="1"/>
  <c r="N87" i="191" s="1"/>
  <c r="D171" i="5" s="1"/>
  <c r="L83" i="191"/>
  <c r="L86" i="316"/>
  <c r="L85" i="316"/>
  <c r="L84" i="316"/>
  <c r="L83" i="54"/>
  <c r="L84" i="54"/>
  <c r="L85" i="54"/>
  <c r="L82" i="291"/>
  <c r="L84" i="291"/>
  <c r="L83" i="291"/>
  <c r="L88" i="155"/>
  <c r="L90" i="155"/>
  <c r="L84" i="290"/>
  <c r="L82" i="290"/>
  <c r="L83" i="290"/>
  <c r="L84" i="46"/>
  <c r="L83" i="46"/>
  <c r="L85" i="46"/>
  <c r="L86" i="264"/>
  <c r="L85" i="264"/>
  <c r="L85" i="106"/>
  <c r="L84" i="106"/>
  <c r="L98" i="260"/>
  <c r="L99" i="260"/>
  <c r="L84" i="314"/>
  <c r="L85" i="242"/>
  <c r="N86" i="132"/>
  <c r="N88" i="132" s="1"/>
  <c r="D123" i="5" s="1"/>
  <c r="L86" i="273"/>
  <c r="N88" i="273" s="1"/>
  <c r="N90" i="273" s="1"/>
  <c r="D231" i="5" s="1"/>
  <c r="L84" i="265"/>
  <c r="L88" i="182"/>
  <c r="L84" i="140"/>
  <c r="L84" i="142"/>
  <c r="L83" i="102"/>
  <c r="L83" i="134"/>
  <c r="L85" i="108"/>
  <c r="N87" i="356"/>
  <c r="N89" i="356" s="1"/>
  <c r="D308" i="5" s="1"/>
  <c r="L83" i="209"/>
  <c r="L85" i="34"/>
  <c r="L85" i="7"/>
  <c r="L85" i="311"/>
  <c r="L85" i="67"/>
  <c r="L83" i="19"/>
  <c r="N85" i="165"/>
  <c r="L92" i="165" s="1"/>
  <c r="N87" i="259"/>
  <c r="N89" i="259" s="1"/>
  <c r="D218" i="5" s="1"/>
  <c r="L83" i="108"/>
  <c r="N87" i="371"/>
  <c r="N89" i="371" s="1"/>
  <c r="D293" i="5" s="1"/>
  <c r="L87" i="271"/>
  <c r="N87" i="322"/>
  <c r="N89" i="322" s="1"/>
  <c r="D278" i="5" s="1"/>
  <c r="N81" i="244"/>
  <c r="N45" i="244" s="1"/>
  <c r="N47" i="244" s="1"/>
  <c r="N83" i="244" s="1"/>
  <c r="L89" i="244" s="1"/>
  <c r="L84" i="335"/>
  <c r="L88" i="157"/>
  <c r="L85" i="271"/>
  <c r="L84" i="193"/>
  <c r="N87" i="193" s="1"/>
  <c r="N89" i="193" s="1"/>
  <c r="D173" i="5" s="1"/>
  <c r="L84" i="102"/>
  <c r="L85" i="265"/>
  <c r="L82" i="127"/>
  <c r="L85" i="60"/>
  <c r="L91" i="207"/>
  <c r="N93" i="207" s="1"/>
  <c r="N95" i="207" s="1"/>
  <c r="D183" i="5" s="1"/>
  <c r="L89" i="157"/>
  <c r="L84" i="127"/>
  <c r="N85" i="127" s="1"/>
  <c r="N87" i="127" s="1"/>
  <c r="D117" i="5" s="1"/>
  <c r="L84" i="320"/>
  <c r="L84" i="134"/>
  <c r="L84" i="107"/>
  <c r="L85" i="107"/>
  <c r="L83" i="107"/>
  <c r="L84" i="80"/>
  <c r="L83" i="80"/>
  <c r="L84" i="98"/>
  <c r="L85" i="66"/>
  <c r="L84" i="66"/>
  <c r="L83" i="66"/>
  <c r="L91" i="221"/>
  <c r="L89" i="188"/>
  <c r="L87" i="188"/>
  <c r="L88" i="188"/>
  <c r="L85" i="365"/>
  <c r="L86" i="365"/>
  <c r="L84" i="365"/>
  <c r="L84" i="334"/>
  <c r="L85" i="334"/>
  <c r="L86" i="334"/>
  <c r="L85" i="348"/>
  <c r="L84" i="348"/>
  <c r="L86" i="348"/>
  <c r="L85" i="26"/>
  <c r="L83" i="26"/>
  <c r="L84" i="26"/>
  <c r="L88" i="181"/>
  <c r="L89" i="181"/>
  <c r="L87" i="181"/>
  <c r="L83" i="65"/>
  <c r="L84" i="65"/>
  <c r="L85" i="65"/>
  <c r="L84" i="138"/>
  <c r="L85" i="236"/>
  <c r="N83" i="178"/>
  <c r="L88" i="178" s="1"/>
  <c r="N90" i="218"/>
  <c r="N92" i="218" s="1"/>
  <c r="D180" i="5" s="1"/>
  <c r="L89" i="155"/>
  <c r="L83" i="59"/>
  <c r="L83" i="58"/>
  <c r="L85" i="58"/>
  <c r="L84" i="58"/>
  <c r="N83" i="171"/>
  <c r="L85" i="330"/>
  <c r="N87" i="330" s="1"/>
  <c r="N89" i="330" s="1"/>
  <c r="D284" i="5" s="1"/>
  <c r="L85" i="315"/>
  <c r="L84" i="59"/>
  <c r="L85" i="147"/>
  <c r="N82" i="174"/>
  <c r="L89" i="174" s="1"/>
  <c r="N86" i="28"/>
  <c r="N88" i="28" s="1"/>
  <c r="D20" i="5" s="1"/>
  <c r="L83" i="64"/>
  <c r="L85" i="64"/>
  <c r="L84" i="64"/>
  <c r="L82" i="285"/>
  <c r="L83" i="285"/>
  <c r="L84" i="285"/>
  <c r="L89" i="268"/>
  <c r="L88" i="268"/>
  <c r="L90" i="268"/>
  <c r="L83" i="60"/>
  <c r="L84" i="31"/>
  <c r="L82" i="297"/>
  <c r="L85" i="150"/>
  <c r="N79" i="294"/>
  <c r="L84" i="294" s="1"/>
  <c r="L84" i="313"/>
  <c r="N83" i="267"/>
  <c r="L84" i="30"/>
  <c r="L85" i="263"/>
  <c r="L86" i="238"/>
  <c r="L85" i="270"/>
  <c r="N88" i="270" s="1"/>
  <c r="N90" i="270" s="1"/>
  <c r="D228" i="5" s="1"/>
  <c r="L84" i="143"/>
  <c r="L86" i="150"/>
  <c r="L84" i="96"/>
  <c r="L90" i="168"/>
  <c r="N88" i="281"/>
  <c r="N90" i="281" s="1"/>
  <c r="D238" i="5" s="1"/>
  <c r="L83" i="31"/>
  <c r="L85" i="319"/>
  <c r="N87" i="319" s="1"/>
  <c r="N89" i="319" s="1"/>
  <c r="D275" i="5" s="1"/>
  <c r="L84" i="103"/>
  <c r="L91" i="245"/>
  <c r="L84" i="25"/>
  <c r="L80" i="228"/>
  <c r="N82" i="228" s="1"/>
  <c r="N84" i="228" s="1"/>
  <c r="D189" i="5" s="1"/>
  <c r="L85" i="238"/>
  <c r="L89" i="248"/>
  <c r="L83" i="284"/>
  <c r="L83" i="96"/>
  <c r="L82" i="284"/>
  <c r="L90" i="280"/>
  <c r="L82" i="133"/>
  <c r="N86" i="123"/>
  <c r="N88" i="123" s="1"/>
  <c r="D114" i="5" s="1"/>
  <c r="L83" i="89"/>
  <c r="L84" i="89"/>
  <c r="N86" i="89" s="1"/>
  <c r="N88" i="89" s="1"/>
  <c r="D80" i="5" s="1"/>
  <c r="N86" i="73"/>
  <c r="N88" i="73" s="1"/>
  <c r="D64" i="5" s="1"/>
  <c r="N86" i="226"/>
  <c r="N88" i="226" s="1"/>
  <c r="D187" i="5" s="1"/>
  <c r="N87" i="328"/>
  <c r="N89" i="328" s="1"/>
  <c r="D282" i="5" s="1"/>
  <c r="L87" i="276"/>
  <c r="L84" i="330"/>
  <c r="L85" i="140"/>
  <c r="N87" i="346"/>
  <c r="N89" i="346" s="1"/>
  <c r="D299" i="5" s="1"/>
  <c r="L83" i="106"/>
  <c r="L85" i="80"/>
  <c r="L85" i="101"/>
  <c r="L85" i="276"/>
  <c r="N87" i="327"/>
  <c r="N89" i="327" s="1"/>
  <c r="D281" i="5" s="1"/>
  <c r="L86" i="315"/>
  <c r="L83" i="74"/>
  <c r="N87" i="347"/>
  <c r="N89" i="347" s="1"/>
  <c r="D300" i="5" s="1"/>
  <c r="L88" i="282"/>
  <c r="L83" i="101"/>
  <c r="N88" i="277"/>
  <c r="N90" i="277" s="1"/>
  <c r="D235" i="5" s="1"/>
  <c r="N85" i="300"/>
  <c r="N87" i="300" s="1"/>
  <c r="D256" i="5" s="1"/>
  <c r="L82" i="74"/>
  <c r="N85" i="78"/>
  <c r="N87" i="78" s="1"/>
  <c r="D69" i="5" s="1"/>
  <c r="L83" i="231"/>
  <c r="L90" i="182"/>
  <c r="L82" i="286"/>
  <c r="L84" i="286"/>
  <c r="L83" i="286"/>
  <c r="L89" i="189"/>
  <c r="L87" i="189"/>
  <c r="L88" i="189"/>
  <c r="L83" i="139"/>
  <c r="L85" i="139"/>
  <c r="L84" i="139"/>
  <c r="N85" i="190"/>
  <c r="N87" i="190" s="1"/>
  <c r="D170" i="5" s="1"/>
  <c r="L89" i="168"/>
  <c r="N91" i="168" s="1"/>
  <c r="N93" i="168" s="1"/>
  <c r="D151" i="5" s="1"/>
  <c r="L85" i="57"/>
  <c r="L83" i="57"/>
  <c r="L84" i="57"/>
  <c r="L83" i="35"/>
  <c r="N78" i="40"/>
  <c r="L83" i="40" s="1"/>
  <c r="L88" i="172"/>
  <c r="L87" i="172"/>
  <c r="L87" i="179"/>
  <c r="L83" i="138"/>
  <c r="L84" i="147"/>
  <c r="L84" i="261"/>
  <c r="L86" i="261"/>
  <c r="L85" i="261"/>
  <c r="N86" i="70"/>
  <c r="N88" i="70" s="1"/>
  <c r="D61" i="5" s="1"/>
  <c r="L84" i="332"/>
  <c r="L85" i="332"/>
  <c r="L86" i="332"/>
  <c r="N87" i="354"/>
  <c r="N89" i="354" s="1"/>
  <c r="D306" i="5" s="1"/>
  <c r="L86" i="275"/>
  <c r="L84" i="317"/>
  <c r="N87" i="343"/>
  <c r="N89" i="343" s="1"/>
  <c r="D296" i="5" s="1"/>
  <c r="L85" i="317"/>
  <c r="L84" i="311"/>
  <c r="N87" i="311" s="1"/>
  <c r="N89" i="311" s="1"/>
  <c r="D267" i="5" s="1"/>
  <c r="L83" i="287"/>
  <c r="N85" i="287" s="1"/>
  <c r="N87" i="287" s="1"/>
  <c r="D244" i="5" s="1"/>
  <c r="L83" i="69"/>
  <c r="N86" i="69" s="1"/>
  <c r="N88" i="69" s="1"/>
  <c r="D60" i="5" s="1"/>
  <c r="N86" i="131"/>
  <c r="N88" i="131" s="1"/>
  <c r="D122" i="5" s="1"/>
  <c r="N87" i="254"/>
  <c r="N89" i="254" s="1"/>
  <c r="D214" i="5" s="1"/>
  <c r="L84" i="87"/>
  <c r="L90" i="245"/>
  <c r="N87" i="308"/>
  <c r="N89" i="308" s="1"/>
  <c r="D264" i="5" s="1"/>
  <c r="N85" i="292"/>
  <c r="N87" i="292" s="1"/>
  <c r="D248" i="5" s="1"/>
  <c r="N86" i="367"/>
  <c r="N88" i="367" s="1"/>
  <c r="D317" i="5" s="1"/>
  <c r="L100" i="260"/>
  <c r="L85" i="234"/>
  <c r="N86" i="234" s="1"/>
  <c r="N88" i="234" s="1"/>
  <c r="D194" i="5" s="1"/>
  <c r="L85" i="44"/>
  <c r="N86" i="44" s="1"/>
  <c r="N88" i="44" s="1"/>
  <c r="D35" i="5" s="1"/>
  <c r="L89" i="179"/>
  <c r="L84" i="209"/>
  <c r="L85" i="142"/>
  <c r="N86" i="142" s="1"/>
  <c r="N88" i="142" s="1"/>
  <c r="D134" i="5" s="1"/>
  <c r="L83" i="298"/>
  <c r="N85" i="298" s="1"/>
  <c r="N87" i="298" s="1"/>
  <c r="D254" i="5" s="1"/>
  <c r="L85" i="275"/>
  <c r="N86" i="130"/>
  <c r="N88" i="130" s="1"/>
  <c r="D121" i="5" s="1"/>
  <c r="L84" i="34"/>
  <c r="N86" i="34" s="1"/>
  <c r="N88" i="34" s="1"/>
  <c r="D26" i="5" s="1"/>
  <c r="L91" i="220"/>
  <c r="L83" i="87"/>
  <c r="L83" i="133"/>
  <c r="L85" i="336"/>
  <c r="L84" i="264"/>
  <c r="L86" i="256"/>
  <c r="L85" i="256"/>
  <c r="L84" i="256"/>
  <c r="L86" i="236"/>
  <c r="L86" i="364"/>
  <c r="L85" i="364"/>
  <c r="L84" i="364"/>
  <c r="N86" i="16"/>
  <c r="N88" i="16" s="1"/>
  <c r="D8" i="5" s="1"/>
  <c r="L85" i="12"/>
  <c r="L83" i="12"/>
  <c r="L84" i="12"/>
  <c r="L83" i="45"/>
  <c r="L85" i="45"/>
  <c r="L84" i="45"/>
  <c r="L85" i="79"/>
  <c r="N87" i="313"/>
  <c r="N89" i="313" s="1"/>
  <c r="D269" i="5" s="1"/>
  <c r="N87" i="241"/>
  <c r="N89" i="241" s="1"/>
  <c r="D201" i="5" s="1"/>
  <c r="L86" i="295"/>
  <c r="L85" i="295"/>
  <c r="L84" i="295"/>
  <c r="L84" i="29"/>
  <c r="L85" i="29"/>
  <c r="L83" i="29"/>
  <c r="L84" i="243"/>
  <c r="L85" i="243"/>
  <c r="L85" i="212"/>
  <c r="L84" i="212"/>
  <c r="L83" i="212"/>
  <c r="L90" i="162"/>
  <c r="L88" i="162"/>
  <c r="L89" i="162"/>
  <c r="L84" i="215"/>
  <c r="L83" i="215"/>
  <c r="L85" i="215"/>
  <c r="L85" i="145"/>
  <c r="L84" i="145"/>
  <c r="L83" i="145"/>
  <c r="L84" i="233"/>
  <c r="L85" i="233"/>
  <c r="L86" i="233"/>
  <c r="L84" i="247"/>
  <c r="L86" i="247"/>
  <c r="L85" i="247"/>
  <c r="L84" i="148"/>
  <c r="L83" i="148"/>
  <c r="L85" i="148"/>
  <c r="L84" i="214"/>
  <c r="L85" i="214"/>
  <c r="L83" i="214"/>
  <c r="L83" i="84"/>
  <c r="L85" i="84"/>
  <c r="L84" i="84"/>
  <c r="L86" i="312"/>
  <c r="L85" i="312"/>
  <c r="L84" i="312"/>
  <c r="L85" i="100"/>
  <c r="L83" i="100"/>
  <c r="L86" i="257"/>
  <c r="L85" i="257"/>
  <c r="L84" i="257"/>
  <c r="L90" i="249"/>
  <c r="L88" i="249"/>
  <c r="L89" i="249"/>
  <c r="L85" i="136"/>
  <c r="L84" i="136"/>
  <c r="L83" i="136"/>
  <c r="N86" i="30"/>
  <c r="N88" i="30" s="1"/>
  <c r="D22" i="5" s="1"/>
  <c r="L83" i="79"/>
  <c r="L84" i="235"/>
  <c r="L86" i="235"/>
  <c r="L85" i="235"/>
  <c r="L79" i="227"/>
  <c r="L81" i="227"/>
  <c r="L80" i="227"/>
  <c r="L89" i="177"/>
  <c r="L87" i="177"/>
  <c r="L88" i="177"/>
  <c r="L83" i="213"/>
  <c r="L84" i="213"/>
  <c r="L85" i="213"/>
  <c r="N87" i="351"/>
  <c r="N89" i="351" s="1"/>
  <c r="D303" i="5" s="1"/>
  <c r="N86" i="46"/>
  <c r="N88" i="46" s="1"/>
  <c r="D38" i="5" s="1"/>
  <c r="L84" i="52"/>
  <c r="L85" i="52"/>
  <c r="L83" i="52"/>
  <c r="L90" i="178"/>
  <c r="L90" i="158"/>
  <c r="L89" i="158"/>
  <c r="L88" i="158"/>
  <c r="L84" i="41"/>
  <c r="L83" i="41"/>
  <c r="L88" i="186"/>
  <c r="L90" i="186"/>
  <c r="L89" i="186"/>
  <c r="N86" i="216"/>
  <c r="N88" i="216" s="1"/>
  <c r="D178" i="5" s="1"/>
  <c r="N85" i="303"/>
  <c r="N87" i="303" s="1"/>
  <c r="D259" i="5" s="1"/>
  <c r="N90" i="219"/>
  <c r="N92" i="219" s="1"/>
  <c r="D181" i="5" s="1"/>
  <c r="L83" i="149"/>
  <c r="L85" i="149"/>
  <c r="L84" i="149"/>
  <c r="L85" i="38"/>
  <c r="L83" i="38"/>
  <c r="L84" i="38"/>
  <c r="L84" i="309"/>
  <c r="L82" i="309"/>
  <c r="L83" i="309"/>
  <c r="L85" i="86"/>
  <c r="L84" i="86"/>
  <c r="L83" i="86"/>
  <c r="L85" i="36"/>
  <c r="L84" i="36"/>
  <c r="L83" i="36"/>
  <c r="L85" i="43"/>
  <c r="L84" i="43"/>
  <c r="L88" i="187"/>
  <c r="L90" i="187"/>
  <c r="L89" i="187"/>
  <c r="N86" i="77"/>
  <c r="N88" i="77" s="1"/>
  <c r="D68" i="5" s="1"/>
  <c r="N85" i="305"/>
  <c r="N87" i="305" s="1"/>
  <c r="D261" i="5" s="1"/>
  <c r="N87" i="339"/>
  <c r="N89" i="339" s="1"/>
  <c r="D292" i="5" s="1"/>
  <c r="N87" i="340"/>
  <c r="N89" i="340" s="1"/>
  <c r="D294" i="5" s="1"/>
  <c r="L83" i="39"/>
  <c r="L84" i="39"/>
  <c r="L85" i="39"/>
  <c r="L86" i="274"/>
  <c r="L87" i="274"/>
  <c r="L85" i="274"/>
  <c r="L88" i="154"/>
  <c r="L90" i="154"/>
  <c r="L89" i="154"/>
  <c r="L85" i="42"/>
  <c r="L84" i="42"/>
  <c r="L83" i="42"/>
  <c r="L84" i="97"/>
  <c r="L83" i="97"/>
  <c r="L85" i="97"/>
  <c r="L88" i="184"/>
  <c r="L83" i="141"/>
  <c r="L84" i="141"/>
  <c r="L85" i="141"/>
  <c r="L84" i="75"/>
  <c r="L82" i="75"/>
  <c r="L83" i="75"/>
  <c r="N87" i="360"/>
  <c r="N89" i="360" s="1"/>
  <c r="D311" i="5" s="1"/>
  <c r="N87" i="320"/>
  <c r="N89" i="320" s="1"/>
  <c r="D276" i="5" s="1"/>
  <c r="L84" i="7"/>
  <c r="N87" i="350"/>
  <c r="N89" i="350" s="1"/>
  <c r="D302" i="5" s="1"/>
  <c r="L86" i="306"/>
  <c r="L85" i="306"/>
  <c r="L84" i="306"/>
  <c r="L83" i="20"/>
  <c r="L84" i="20"/>
  <c r="L85" i="20"/>
  <c r="L85" i="22"/>
  <c r="L83" i="22"/>
  <c r="L84" i="22"/>
  <c r="L85" i="23"/>
  <c r="L83" i="23"/>
  <c r="L84" i="23"/>
  <c r="N86" i="81"/>
  <c r="N88" i="81" s="1"/>
  <c r="D72" i="5" s="1"/>
  <c r="L88" i="267"/>
  <c r="L89" i="267"/>
  <c r="L90" i="267"/>
  <c r="L84" i="18"/>
  <c r="L83" i="18"/>
  <c r="L85" i="18"/>
  <c r="L84" i="51"/>
  <c r="L83" i="51"/>
  <c r="L85" i="51"/>
  <c r="L85" i="61"/>
  <c r="L84" i="61"/>
  <c r="L83" i="61"/>
  <c r="L85" i="21"/>
  <c r="N87" i="307"/>
  <c r="N89" i="307" s="1"/>
  <c r="D263" i="5" s="1"/>
  <c r="L83" i="83"/>
  <c r="L84" i="83"/>
  <c r="L85" i="83"/>
  <c r="L83" i="49"/>
  <c r="L85" i="49"/>
  <c r="L84" i="49"/>
  <c r="L87" i="50"/>
  <c r="L86" i="50"/>
  <c r="L88" i="50"/>
  <c r="L83" i="55"/>
  <c r="L85" i="55"/>
  <c r="L84" i="55"/>
  <c r="L84" i="15"/>
  <c r="L83" i="15"/>
  <c r="L85" i="15"/>
  <c r="L83" i="27"/>
  <c r="L84" i="27"/>
  <c r="L85" i="27"/>
  <c r="L84" i="33"/>
  <c r="L83" i="33"/>
  <c r="L85" i="33"/>
  <c r="L84" i="14"/>
  <c r="L85" i="14"/>
  <c r="L83" i="14"/>
  <c r="L85" i="321"/>
  <c r="L86" i="321"/>
  <c r="L84" i="321"/>
  <c r="L83" i="289"/>
  <c r="L84" i="289"/>
  <c r="L82" i="289"/>
  <c r="L83" i="325"/>
  <c r="L82" i="325"/>
  <c r="L84" i="325"/>
  <c r="L88" i="183"/>
  <c r="L87" i="183"/>
  <c r="L89" i="183"/>
  <c r="L87" i="232"/>
  <c r="L86" i="232"/>
  <c r="L85" i="232"/>
  <c r="L87" i="164"/>
  <c r="L89" i="164"/>
  <c r="L88" i="164"/>
  <c r="L84" i="92"/>
  <c r="L85" i="92"/>
  <c r="L83" i="92"/>
  <c r="L83" i="68"/>
  <c r="L84" i="68"/>
  <c r="L85" i="68"/>
  <c r="L84" i="146"/>
  <c r="L85" i="146"/>
  <c r="L83" i="146"/>
  <c r="L82" i="302"/>
  <c r="L84" i="302"/>
  <c r="L83" i="302"/>
  <c r="L86" i="363"/>
  <c r="L84" i="363"/>
  <c r="L85" i="363"/>
  <c r="L84" i="293"/>
  <c r="L82" i="293"/>
  <c r="L83" i="293"/>
  <c r="L82" i="229"/>
  <c r="L81" i="229"/>
  <c r="L80" i="229"/>
  <c r="L83" i="137"/>
  <c r="L84" i="137"/>
  <c r="L85" i="137"/>
  <c r="L85" i="91"/>
  <c r="L83" i="91"/>
  <c r="L84" i="91"/>
  <c r="L83" i="85"/>
  <c r="L85" i="85"/>
  <c r="L84" i="85"/>
  <c r="L83" i="17"/>
  <c r="L85" i="17"/>
  <c r="L84" i="17"/>
  <c r="L83" i="135"/>
  <c r="L84" i="135"/>
  <c r="L85" i="135"/>
  <c r="L84" i="299"/>
  <c r="L83" i="299"/>
  <c r="L82" i="299"/>
  <c r="L85" i="342"/>
  <c r="L84" i="342"/>
  <c r="L86" i="342"/>
  <c r="L95" i="246"/>
  <c r="L96" i="246"/>
  <c r="L94" i="246"/>
  <c r="L92" i="279"/>
  <c r="L90" i="279"/>
  <c r="L91" i="279"/>
  <c r="L90" i="185"/>
  <c r="L89" i="185"/>
  <c r="L83" i="95"/>
  <c r="L85" i="95"/>
  <c r="L84" i="95"/>
  <c r="L85" i="56"/>
  <c r="L83" i="56"/>
  <c r="L84" i="56"/>
  <c r="L84" i="82"/>
  <c r="L83" i="82"/>
  <c r="L85" i="82"/>
  <c r="N86" i="47"/>
  <c r="N88" i="47" s="1"/>
  <c r="D39" i="5" s="1"/>
  <c r="N87" i="353"/>
  <c r="N89" i="353" s="1"/>
  <c r="D305" i="5" s="1"/>
  <c r="N87" i="331"/>
  <c r="N89" i="331" s="1"/>
  <c r="D285" i="5" s="1"/>
  <c r="N85" i="310"/>
  <c r="N87" i="310" s="1"/>
  <c r="D266" i="5" s="1"/>
  <c r="N87" i="344"/>
  <c r="N89" i="344" s="1"/>
  <c r="D297" i="5" s="1"/>
  <c r="L85" i="333"/>
  <c r="L84" i="333"/>
  <c r="L86" i="333"/>
  <c r="L84" i="337"/>
  <c r="L86" i="337"/>
  <c r="L85" i="337"/>
  <c r="L90" i="170"/>
  <c r="L89" i="170"/>
  <c r="L88" i="170"/>
  <c r="L87" i="272"/>
  <c r="L85" i="272"/>
  <c r="L86" i="272"/>
  <c r="L88" i="180"/>
  <c r="L87" i="180"/>
  <c r="L89" i="180"/>
  <c r="L85" i="94"/>
  <c r="L84" i="94"/>
  <c r="L83" i="94"/>
  <c r="L85" i="24"/>
  <c r="L83" i="24"/>
  <c r="L84" i="24"/>
  <c r="L84" i="72"/>
  <c r="L82" i="72"/>
  <c r="L83" i="72"/>
  <c r="L88" i="160"/>
  <c r="L89" i="160"/>
  <c r="L87" i="160"/>
  <c r="N86" i="32"/>
  <c r="N88" i="32" s="1"/>
  <c r="D24" i="5" s="1"/>
  <c r="N87" i="357"/>
  <c r="N89" i="357" s="1"/>
  <c r="D309" i="5" s="1"/>
  <c r="N87" i="359"/>
  <c r="N89" i="359" s="1"/>
  <c r="D310" i="5" s="1"/>
  <c r="N87" i="352"/>
  <c r="N89" i="352" s="1"/>
  <c r="D304" i="5" s="1"/>
  <c r="N87" i="318"/>
  <c r="N89" i="318" s="1"/>
  <c r="D274" i="5" s="1"/>
  <c r="L83" i="283" l="1"/>
  <c r="L85" i="98"/>
  <c r="N87" i="237"/>
  <c r="N89" i="237" s="1"/>
  <c r="D197" i="5" s="1"/>
  <c r="N87" i="263"/>
  <c r="N89" i="263" s="1"/>
  <c r="D222" i="5" s="1"/>
  <c r="L84" i="283"/>
  <c r="L92" i="221"/>
  <c r="L85" i="25"/>
  <c r="N86" i="25" s="1"/>
  <c r="N88" i="25" s="1"/>
  <c r="D17" i="5" s="1"/>
  <c r="N87" i="239"/>
  <c r="N89" i="239" s="1"/>
  <c r="D199" i="5" s="1"/>
  <c r="L84" i="263"/>
  <c r="N85" i="301"/>
  <c r="N87" i="301" s="1"/>
  <c r="N86" i="105"/>
  <c r="N88" i="105" s="1"/>
  <c r="D95" i="5" s="1"/>
  <c r="N86" i="143"/>
  <c r="N88" i="143" s="1"/>
  <c r="D141" i="5" s="1"/>
  <c r="N87" i="314"/>
  <c r="N89" i="314" s="1"/>
  <c r="D270" i="5" s="1"/>
  <c r="L89" i="184"/>
  <c r="N90" i="184" s="1"/>
  <c r="N92" i="184" s="1"/>
  <c r="D164" i="5" s="1"/>
  <c r="L89" i="178"/>
  <c r="N91" i="178" s="1"/>
  <c r="N93" i="178" s="1"/>
  <c r="D157" i="5" s="1"/>
  <c r="L90" i="165"/>
  <c r="N94" i="220"/>
  <c r="N96" i="220" s="1"/>
  <c r="D182" i="5" s="1"/>
  <c r="N90" i="189"/>
  <c r="N92" i="189" s="1"/>
  <c r="D169" i="5" s="1"/>
  <c r="N86" i="242"/>
  <c r="N88" i="242" s="1"/>
  <c r="D202" i="5" s="1"/>
  <c r="N85" i="74"/>
  <c r="N87" i="74" s="1"/>
  <c r="D65" i="5" s="1"/>
  <c r="N87" i="362"/>
  <c r="N89" i="362" s="1"/>
  <c r="D312" i="5" s="1"/>
  <c r="N86" i="208"/>
  <c r="N88" i="208" s="1"/>
  <c r="D119" i="5" s="1"/>
  <c r="N85" i="192"/>
  <c r="N87" i="192" s="1"/>
  <c r="D172" i="5" s="1"/>
  <c r="N86" i="90"/>
  <c r="N88" i="90" s="1"/>
  <c r="D81" i="5" s="1"/>
  <c r="N86" i="9"/>
  <c r="N88" i="9" s="1"/>
  <c r="D4" i="5" s="1"/>
  <c r="N87" i="262"/>
  <c r="N89" i="262" s="1"/>
  <c r="D221" i="5" s="1"/>
  <c r="N86" i="35"/>
  <c r="N88" i="35" s="1"/>
  <c r="D37" i="5" s="1"/>
  <c r="N87" i="251"/>
  <c r="N89" i="251" s="1"/>
  <c r="D211" i="5" s="1"/>
  <c r="L89" i="266"/>
  <c r="L84" i="37"/>
  <c r="N86" i="26"/>
  <c r="N88" i="26" s="1"/>
  <c r="D18" i="5" s="1"/>
  <c r="N86" i="19"/>
  <c r="N88" i="19" s="1"/>
  <c r="D11" i="5" s="1"/>
  <c r="L88" i="266"/>
  <c r="N86" i="60"/>
  <c r="N88" i="60" s="1"/>
  <c r="D51" i="5" s="1"/>
  <c r="N86" i="67"/>
  <c r="N88" i="67" s="1"/>
  <c r="D58" i="5" s="1"/>
  <c r="N87" i="236"/>
  <c r="N89" i="236" s="1"/>
  <c r="D196" i="5" s="1"/>
  <c r="L90" i="248"/>
  <c r="N91" i="248" s="1"/>
  <c r="N93" i="248" s="1"/>
  <c r="D208" i="5" s="1"/>
  <c r="N85" i="284"/>
  <c r="N87" i="284" s="1"/>
  <c r="D241" i="5" s="1"/>
  <c r="N86" i="103"/>
  <c r="N88" i="103" s="1"/>
  <c r="D93" i="5" s="1"/>
  <c r="N86" i="106"/>
  <c r="N88" i="106" s="1"/>
  <c r="D96" i="5" s="1"/>
  <c r="L94" i="252"/>
  <c r="L85" i="37"/>
  <c r="N86" i="37" s="1"/>
  <c r="N88" i="37" s="1"/>
  <c r="D28" i="5" s="1"/>
  <c r="N87" i="334"/>
  <c r="N89" i="334" s="1"/>
  <c r="D288" i="5" s="1"/>
  <c r="L95" i="252"/>
  <c r="N87" i="316"/>
  <c r="N89" i="316" s="1"/>
  <c r="D272" i="5" s="1"/>
  <c r="L84" i="88"/>
  <c r="N85" i="297"/>
  <c r="N87" i="297" s="1"/>
  <c r="D253" i="5" s="1"/>
  <c r="N87" i="238"/>
  <c r="N89" i="238" s="1"/>
  <c r="D198" i="5" s="1"/>
  <c r="L88" i="176"/>
  <c r="N86" i="138"/>
  <c r="N88" i="138" s="1"/>
  <c r="D129" i="5" s="1"/>
  <c r="L89" i="176"/>
  <c r="N85" i="291"/>
  <c r="N87" i="291" s="1"/>
  <c r="D247" i="5" s="1"/>
  <c r="N85" i="133"/>
  <c r="N87" i="133" s="1"/>
  <c r="D124" i="5" s="1"/>
  <c r="L83" i="88"/>
  <c r="N88" i="276"/>
  <c r="N90" i="276" s="1"/>
  <c r="D234" i="5" s="1"/>
  <c r="N91" i="155"/>
  <c r="N93" i="155" s="1"/>
  <c r="D144" i="5" s="1"/>
  <c r="N90" i="181"/>
  <c r="N92" i="181" s="1"/>
  <c r="D161" i="5" s="1"/>
  <c r="N86" i="98"/>
  <c r="N88" i="98" s="1"/>
  <c r="D88" i="5" s="1"/>
  <c r="N91" i="282"/>
  <c r="N93" i="282" s="1"/>
  <c r="D239" i="5" s="1"/>
  <c r="L85" i="48"/>
  <c r="N86" i="144"/>
  <c r="N88" i="144" s="1"/>
  <c r="D140" i="5" s="1"/>
  <c r="N86" i="63"/>
  <c r="N88" i="63" s="1"/>
  <c r="D54" i="5" s="1"/>
  <c r="N87" i="336"/>
  <c r="N89" i="336" s="1"/>
  <c r="D290" i="5" s="1"/>
  <c r="L83" i="71"/>
  <c r="N86" i="71" s="1"/>
  <c r="N88" i="71" s="1"/>
  <c r="D62" i="5" s="1"/>
  <c r="N93" i="245"/>
  <c r="N95" i="245" s="1"/>
  <c r="D205" i="5" s="1"/>
  <c r="N87" i="296"/>
  <c r="N89" i="296" s="1"/>
  <c r="D252" i="5" s="1"/>
  <c r="N87" i="240"/>
  <c r="N89" i="240" s="1"/>
  <c r="D200" i="5" s="1"/>
  <c r="L87" i="48"/>
  <c r="N85" i="290"/>
  <c r="N87" i="290" s="1"/>
  <c r="D246" i="5" s="1"/>
  <c r="N87" i="315"/>
  <c r="N89" i="315" s="1"/>
  <c r="D271" i="5" s="1"/>
  <c r="N91" i="268"/>
  <c r="N93" i="268" s="1"/>
  <c r="D227" i="5" s="1"/>
  <c r="N86" i="66"/>
  <c r="N88" i="66" s="1"/>
  <c r="D57" i="5" s="1"/>
  <c r="N86" i="134"/>
  <c r="N88" i="134" s="1"/>
  <c r="D125" i="5" s="1"/>
  <c r="N87" i="264"/>
  <c r="N89" i="264" s="1"/>
  <c r="D223" i="5" s="1"/>
  <c r="L88" i="174"/>
  <c r="N91" i="280"/>
  <c r="N93" i="280" s="1"/>
  <c r="D237" i="5" s="1"/>
  <c r="N90" i="188"/>
  <c r="N92" i="188" s="1"/>
  <c r="D167" i="5" s="1"/>
  <c r="N86" i="21"/>
  <c r="N88" i="21" s="1"/>
  <c r="D13" i="5" s="1"/>
  <c r="N86" i="7"/>
  <c r="N88" i="7" s="1"/>
  <c r="D3" i="5" s="1"/>
  <c r="N86" i="231"/>
  <c r="N88" i="231" s="1"/>
  <c r="D191" i="5" s="1"/>
  <c r="N87" i="335"/>
  <c r="N89" i="335" s="1"/>
  <c r="D289" i="5" s="1"/>
  <c r="N88" i="271"/>
  <c r="N90" i="271" s="1"/>
  <c r="D229" i="5" s="1"/>
  <c r="N86" i="107"/>
  <c r="N88" i="107" s="1"/>
  <c r="D97" i="5" s="1"/>
  <c r="N91" i="157"/>
  <c r="N93" i="157" s="1"/>
  <c r="D145" i="5" s="1"/>
  <c r="N87" i="265"/>
  <c r="N89" i="265" s="1"/>
  <c r="D224" i="5" s="1"/>
  <c r="N86" i="140"/>
  <c r="N88" i="140" s="1"/>
  <c r="D132" i="5" s="1"/>
  <c r="N101" i="260"/>
  <c r="N103" i="260" s="1"/>
  <c r="D219" i="5" s="1"/>
  <c r="L86" i="294"/>
  <c r="L91" i="165"/>
  <c r="N87" i="150"/>
  <c r="N89" i="150" s="1"/>
  <c r="D142" i="5" s="1"/>
  <c r="N85" i="285"/>
  <c r="N87" i="285" s="1"/>
  <c r="D242" i="5" s="1"/>
  <c r="N86" i="59"/>
  <c r="N88" i="59" s="1"/>
  <c r="D50" i="5" s="1"/>
  <c r="N86" i="65"/>
  <c r="N88" i="65" s="1"/>
  <c r="D56" i="5" s="1"/>
  <c r="N87" i="348"/>
  <c r="N89" i="348" s="1"/>
  <c r="D301" i="5" s="1"/>
  <c r="L85" i="294"/>
  <c r="N90" i="172"/>
  <c r="N92" i="172" s="1"/>
  <c r="D153" i="5" s="1"/>
  <c r="N86" i="31"/>
  <c r="N88" i="31" s="1"/>
  <c r="D23" i="5" s="1"/>
  <c r="L84" i="53"/>
  <c r="L85" i="53"/>
  <c r="L83" i="53"/>
  <c r="L90" i="244"/>
  <c r="N91" i="182"/>
  <c r="N93" i="182" s="1"/>
  <c r="D162" i="5" s="1"/>
  <c r="N93" i="221"/>
  <c r="N95" i="221" s="1"/>
  <c r="D184" i="5" s="1"/>
  <c r="N96" i="252"/>
  <c r="N98" i="252" s="1"/>
  <c r="D212" i="5" s="1"/>
  <c r="N86" i="54"/>
  <c r="N88" i="54" s="1"/>
  <c r="D46" i="5" s="1"/>
  <c r="N86" i="58"/>
  <c r="N88" i="58" s="1"/>
  <c r="D49" i="5" s="1"/>
  <c r="N86" i="108"/>
  <c r="N88" i="108" s="1"/>
  <c r="D98" i="5" s="1"/>
  <c r="N86" i="80"/>
  <c r="N88" i="80" s="1"/>
  <c r="D71" i="5" s="1"/>
  <c r="N86" i="87"/>
  <c r="N88" i="87" s="1"/>
  <c r="N86" i="209"/>
  <c r="N88" i="209" s="1"/>
  <c r="D131" i="5" s="1"/>
  <c r="N86" i="147"/>
  <c r="N88" i="147" s="1"/>
  <c r="D137" i="5" s="1"/>
  <c r="L88" i="244"/>
  <c r="N86" i="102"/>
  <c r="N88" i="102" s="1"/>
  <c r="D92" i="5" s="1"/>
  <c r="N87" i="365"/>
  <c r="N89" i="365" s="1"/>
  <c r="D315" i="5" s="1"/>
  <c r="N86" i="101"/>
  <c r="N88" i="101" s="1"/>
  <c r="D91" i="5" s="1"/>
  <c r="L87" i="174"/>
  <c r="L84" i="40"/>
  <c r="L88" i="171"/>
  <c r="L90" i="171"/>
  <c r="L89" i="171"/>
  <c r="N86" i="64"/>
  <c r="N88" i="64" s="1"/>
  <c r="D55" i="5" s="1"/>
  <c r="N85" i="286"/>
  <c r="N87" i="286" s="1"/>
  <c r="D243" i="5" s="1"/>
  <c r="N85" i="283"/>
  <c r="N87" i="283" s="1"/>
  <c r="D240" i="5" s="1"/>
  <c r="N86" i="96"/>
  <c r="N88" i="96" s="1"/>
  <c r="D86" i="5" s="1"/>
  <c r="N90" i="179"/>
  <c r="N92" i="179" s="1"/>
  <c r="D158" i="5" s="1"/>
  <c r="N87" i="256"/>
  <c r="N89" i="256" s="1"/>
  <c r="D215" i="5" s="1"/>
  <c r="N86" i="79"/>
  <c r="N88" i="79" s="1"/>
  <c r="D70" i="5" s="1"/>
  <c r="N87" i="317"/>
  <c r="N89" i="317" s="1"/>
  <c r="D273" i="5" s="1"/>
  <c r="N88" i="275"/>
  <c r="N90" i="275" s="1"/>
  <c r="D233" i="5" s="1"/>
  <c r="N86" i="243"/>
  <c r="N88" i="243" s="1"/>
  <c r="D203" i="5" s="1"/>
  <c r="L85" i="40"/>
  <c r="N86" i="139"/>
  <c r="N88" i="139" s="1"/>
  <c r="D130" i="5" s="1"/>
  <c r="N86" i="18"/>
  <c r="N88" i="18" s="1"/>
  <c r="D10" i="5" s="1"/>
  <c r="N86" i="213"/>
  <c r="N88" i="213" s="1"/>
  <c r="D175" i="5" s="1"/>
  <c r="N87" i="235"/>
  <c r="N89" i="235" s="1"/>
  <c r="D195" i="5" s="1"/>
  <c r="N87" i="233"/>
  <c r="N89" i="233" s="1"/>
  <c r="D193" i="5" s="1"/>
  <c r="N86" i="57"/>
  <c r="N88" i="57" s="1"/>
  <c r="D53" i="5" s="1"/>
  <c r="N87" i="261"/>
  <c r="N89" i="261" s="1"/>
  <c r="D220" i="5" s="1"/>
  <c r="N87" i="332"/>
  <c r="N89" i="332" s="1"/>
  <c r="D286" i="5" s="1"/>
  <c r="N87" i="321"/>
  <c r="N89" i="321" s="1"/>
  <c r="D277" i="5" s="1"/>
  <c r="N87" i="247"/>
  <c r="N89" i="247" s="1"/>
  <c r="D207" i="5" s="1"/>
  <c r="N86" i="212"/>
  <c r="N88" i="212" s="1"/>
  <c r="D174" i="5" s="1"/>
  <c r="N87" i="295"/>
  <c r="N89" i="295" s="1"/>
  <c r="D251" i="5" s="1"/>
  <c r="N87" i="364"/>
  <c r="N89" i="364" s="1"/>
  <c r="D314" i="5" s="1"/>
  <c r="N87" i="312"/>
  <c r="N89" i="312" s="1"/>
  <c r="D268" i="5" s="1"/>
  <c r="N86" i="94"/>
  <c r="N88" i="94" s="1"/>
  <c r="D84" i="5" s="1"/>
  <c r="N91" i="186"/>
  <c r="N93" i="186" s="1"/>
  <c r="D166" i="5" s="1"/>
  <c r="N91" i="158"/>
  <c r="N93" i="158" s="1"/>
  <c r="D146" i="5" s="1"/>
  <c r="N90" i="177"/>
  <c r="N92" i="177" s="1"/>
  <c r="N82" i="227"/>
  <c r="N84" i="227" s="1"/>
  <c r="D188" i="5" s="1"/>
  <c r="N86" i="136"/>
  <c r="N88" i="136" s="1"/>
  <c r="D127" i="5" s="1"/>
  <c r="N91" i="249"/>
  <c r="N93" i="249" s="1"/>
  <c r="D209" i="5" s="1"/>
  <c r="N86" i="45"/>
  <c r="N88" i="45" s="1"/>
  <c r="D36" i="5" s="1"/>
  <c r="N83" i="229"/>
  <c r="N85" i="229" s="1"/>
  <c r="D190" i="5" s="1"/>
  <c r="N86" i="43"/>
  <c r="N88" i="43" s="1"/>
  <c r="D34" i="5" s="1"/>
  <c r="N86" i="41"/>
  <c r="N88" i="41" s="1"/>
  <c r="D32" i="5" s="1"/>
  <c r="N86" i="100"/>
  <c r="N88" i="100" s="1"/>
  <c r="D90" i="5" s="1"/>
  <c r="N86" i="12"/>
  <c r="N88" i="12" s="1"/>
  <c r="D5" i="5" s="1"/>
  <c r="N86" i="51"/>
  <c r="N88" i="51" s="1"/>
  <c r="D43" i="5" s="1"/>
  <c r="N93" i="165"/>
  <c r="N95" i="165" s="1"/>
  <c r="D150" i="5" s="1"/>
  <c r="N86" i="84"/>
  <c r="N88" i="84" s="1"/>
  <c r="D75" i="5" s="1"/>
  <c r="N87" i="257"/>
  <c r="N89" i="257" s="1"/>
  <c r="D216" i="5" s="1"/>
  <c r="N86" i="214"/>
  <c r="N88" i="214" s="1"/>
  <c r="D176" i="5" s="1"/>
  <c r="N86" i="148"/>
  <c r="N88" i="148" s="1"/>
  <c r="D136" i="5" s="1"/>
  <c r="N86" i="145"/>
  <c r="N88" i="145" s="1"/>
  <c r="D139" i="5" s="1"/>
  <c r="N86" i="215"/>
  <c r="N88" i="215" s="1"/>
  <c r="D177" i="5" s="1"/>
  <c r="N91" i="162"/>
  <c r="N93" i="162" s="1"/>
  <c r="D148" i="5" s="1"/>
  <c r="N86" i="29"/>
  <c r="N88" i="29" s="1"/>
  <c r="D21" i="5" s="1"/>
  <c r="N86" i="141"/>
  <c r="N88" i="141" s="1"/>
  <c r="D133" i="5" s="1"/>
  <c r="N91" i="154"/>
  <c r="N93" i="154" s="1"/>
  <c r="D143" i="5" s="1"/>
  <c r="N85" i="289"/>
  <c r="N87" i="289" s="1"/>
  <c r="D245" i="5" s="1"/>
  <c r="N86" i="39"/>
  <c r="N88" i="39" s="1"/>
  <c r="D30" i="5" s="1"/>
  <c r="N86" i="36"/>
  <c r="N88" i="36" s="1"/>
  <c r="D27" i="5" s="1"/>
  <c r="N85" i="309"/>
  <c r="N87" i="309" s="1"/>
  <c r="D265" i="5" s="1"/>
  <c r="N91" i="176"/>
  <c r="N93" i="176" s="1"/>
  <c r="D155" i="5" s="1"/>
  <c r="N86" i="42"/>
  <c r="N88" i="42" s="1"/>
  <c r="D33" i="5" s="1"/>
  <c r="N91" i="187"/>
  <c r="N93" i="187" s="1"/>
  <c r="D168" i="5" s="1"/>
  <c r="D258" i="5"/>
  <c r="D257" i="5"/>
  <c r="N85" i="75"/>
  <c r="N87" i="75" s="1"/>
  <c r="D66" i="5" s="1"/>
  <c r="N86" i="97"/>
  <c r="N88" i="97" s="1"/>
  <c r="D87" i="5" s="1"/>
  <c r="N88" i="274"/>
  <c r="N90" i="274" s="1"/>
  <c r="D232" i="5" s="1"/>
  <c r="N86" i="86"/>
  <c r="N88" i="86" s="1"/>
  <c r="N86" i="38"/>
  <c r="N88" i="38" s="1"/>
  <c r="D29" i="5" s="1"/>
  <c r="N86" i="149"/>
  <c r="N88" i="149" s="1"/>
  <c r="D135" i="5" s="1"/>
  <c r="N86" i="52"/>
  <c r="N88" i="52" s="1"/>
  <c r="D44" i="5" s="1"/>
  <c r="N86" i="146"/>
  <c r="N88" i="146" s="1"/>
  <c r="D138" i="5" s="1"/>
  <c r="N88" i="232"/>
  <c r="N90" i="232" s="1"/>
  <c r="D192" i="5" s="1"/>
  <c r="N90" i="183"/>
  <c r="N92" i="183" s="1"/>
  <c r="D163" i="5" s="1"/>
  <c r="N86" i="14"/>
  <c r="N88" i="14" s="1"/>
  <c r="D6" i="5" s="1"/>
  <c r="N86" i="33"/>
  <c r="N88" i="33" s="1"/>
  <c r="D25" i="5" s="1"/>
  <c r="N89" i="50"/>
  <c r="N91" i="50" s="1"/>
  <c r="D42" i="5" s="1"/>
  <c r="N86" i="49"/>
  <c r="N88" i="49" s="1"/>
  <c r="D41" i="5" s="1"/>
  <c r="N86" i="61"/>
  <c r="N88" i="61" s="1"/>
  <c r="D52" i="5" s="1"/>
  <c r="N87" i="306"/>
  <c r="N89" i="306" s="1"/>
  <c r="D262" i="5" s="1"/>
  <c r="N91" i="170"/>
  <c r="N93" i="170" s="1"/>
  <c r="D152" i="5" s="1"/>
  <c r="N86" i="27"/>
  <c r="N88" i="27" s="1"/>
  <c r="D19" i="5" s="1"/>
  <c r="N86" i="15"/>
  <c r="N88" i="15" s="1"/>
  <c r="D7" i="5" s="1"/>
  <c r="N86" i="83"/>
  <c r="N88" i="83" s="1"/>
  <c r="D74" i="5" s="1"/>
  <c r="N86" i="55"/>
  <c r="N88" i="55" s="1"/>
  <c r="D47" i="5" s="1"/>
  <c r="N90" i="160"/>
  <c r="N92" i="160" s="1"/>
  <c r="D147" i="5" s="1"/>
  <c r="N91" i="267"/>
  <c r="N93" i="267" s="1"/>
  <c r="D226" i="5" s="1"/>
  <c r="N86" i="23"/>
  <c r="N88" i="23" s="1"/>
  <c r="D15" i="5" s="1"/>
  <c r="N86" i="22"/>
  <c r="N88" i="22" s="1"/>
  <c r="D14" i="5" s="1"/>
  <c r="N86" i="20"/>
  <c r="N88" i="20" s="1"/>
  <c r="D12" i="5" s="1"/>
  <c r="N87" i="337"/>
  <c r="N89" i="337" s="1"/>
  <c r="D291" i="5" s="1"/>
  <c r="N86" i="95"/>
  <c r="N88" i="95" s="1"/>
  <c r="D85" i="5" s="1"/>
  <c r="N91" i="185"/>
  <c r="N93" i="185" s="1"/>
  <c r="D165" i="5" s="1"/>
  <c r="N87" i="342"/>
  <c r="N89" i="342" s="1"/>
  <c r="D295" i="5" s="1"/>
  <c r="N86" i="91"/>
  <c r="N88" i="91" s="1"/>
  <c r="D82" i="5" s="1"/>
  <c r="N85" i="293"/>
  <c r="N87" i="293" s="1"/>
  <c r="D249" i="5" s="1"/>
  <c r="N86" i="92"/>
  <c r="N88" i="92" s="1"/>
  <c r="D83" i="5" s="1"/>
  <c r="N86" i="135"/>
  <c r="N88" i="135" s="1"/>
  <c r="D126" i="5" s="1"/>
  <c r="N86" i="17"/>
  <c r="N88" i="17" s="1"/>
  <c r="D9" i="5" s="1"/>
  <c r="N86" i="85"/>
  <c r="N88" i="85" s="1"/>
  <c r="D76" i="5" s="1"/>
  <c r="N86" i="137"/>
  <c r="N88" i="137" s="1"/>
  <c r="D128" i="5" s="1"/>
  <c r="N85" i="302"/>
  <c r="N87" i="302" s="1"/>
  <c r="N85" i="325"/>
  <c r="N87" i="325" s="1"/>
  <c r="D280" i="5" s="1"/>
  <c r="N85" i="72"/>
  <c r="N87" i="72" s="1"/>
  <c r="D63" i="5" s="1"/>
  <c r="N86" i="24"/>
  <c r="N88" i="24" s="1"/>
  <c r="D16" i="5" s="1"/>
  <c r="N90" i="180"/>
  <c r="N92" i="180" s="1"/>
  <c r="N88" i="272"/>
  <c r="N90" i="272" s="1"/>
  <c r="D230" i="5" s="1"/>
  <c r="N87" i="333"/>
  <c r="N89" i="333" s="1"/>
  <c r="D287" i="5" s="1"/>
  <c r="N86" i="82"/>
  <c r="N88" i="82" s="1"/>
  <c r="D73" i="5" s="1"/>
  <c r="N86" i="56"/>
  <c r="N88" i="56" s="1"/>
  <c r="D48" i="5" s="1"/>
  <c r="N93" i="279"/>
  <c r="N95" i="279" s="1"/>
  <c r="D236" i="5" s="1"/>
  <c r="N97" i="246"/>
  <c r="N99" i="246" s="1"/>
  <c r="D206" i="5" s="1"/>
  <c r="N85" i="299"/>
  <c r="N87" i="299" s="1"/>
  <c r="D255" i="5" s="1"/>
  <c r="N87" i="363"/>
  <c r="N89" i="363" s="1"/>
  <c r="D313" i="5" s="1"/>
  <c r="N86" i="68"/>
  <c r="N88" i="68" s="1"/>
  <c r="D59" i="5" s="1"/>
  <c r="N90" i="164"/>
  <c r="N92" i="164" s="1"/>
  <c r="D149" i="5" s="1"/>
  <c r="N86" i="88" l="1"/>
  <c r="N88" i="88" s="1"/>
  <c r="D79" i="5" s="1"/>
  <c r="N91" i="266"/>
  <c r="N93" i="266" s="1"/>
  <c r="D225" i="5" s="1"/>
  <c r="N88" i="48"/>
  <c r="N90" i="48" s="1"/>
  <c r="D40" i="5" s="1"/>
  <c r="N86" i="40"/>
  <c r="N88" i="40" s="1"/>
  <c r="D31" i="5" s="1"/>
  <c r="N87" i="294"/>
  <c r="N89" i="294" s="1"/>
  <c r="D250" i="5" s="1"/>
  <c r="N90" i="174"/>
  <c r="N92" i="174" s="1"/>
  <c r="D154" i="5" s="1"/>
  <c r="N86" i="53"/>
  <c r="N88" i="53" s="1"/>
  <c r="D45" i="5" s="1"/>
  <c r="N91" i="244"/>
  <c r="N93" i="244" s="1"/>
  <c r="D204" i="5" s="1"/>
  <c r="N91" i="171"/>
  <c r="N93" i="171" s="1"/>
  <c r="D156" i="5" s="1"/>
  <c r="D77" i="5"/>
  <c r="D78" i="5"/>
  <c r="D160" i="5"/>
  <c r="D159"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<sst xmlns="http://schemas.openxmlformats.org/spreadsheetml/2006/main" count="38555" uniqueCount="2343">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</sst>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2">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0" fontId="5" fillId="29" borderId="3" xfId="2" applyFont="1" applyFill="1" applyBorder="1" applyAlignment="1" applyProtection="1">
      <alignment wrapText="1"/>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0" fontId="0" fillId="25" borderId="15" xfId="2" quotePrefix="1" applyFont="1" applyFill="1" applyBorder="1" applyProtection="1"/>
    <xf numFmtId="166" fontId="0" fillId="25" borderId="15" xfId="11" applyFont="1" applyFill="1" applyBorder="1" applyProtection="1">
      <protection locked="0"/>
    </xf>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SANTANDER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56"/>
      <c r="B32" s="656"/>
      <c r="C32" s="656"/>
      <c r="D32" s="656"/>
      <c r="E32" s="656"/>
      <c r="F32" s="656"/>
      <c r="G32" s="656"/>
      <c r="H32" s="656"/>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56"/>
      <c r="B33" s="656"/>
      <c r="C33" s="656"/>
      <c r="D33" s="656"/>
      <c r="E33" s="656"/>
      <c r="F33" s="656"/>
      <c r="G33" s="656"/>
      <c r="H33" s="656"/>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56"/>
      <c r="B34" s="656"/>
      <c r="C34" s="656"/>
      <c r="D34" s="656"/>
      <c r="E34" s="656"/>
      <c r="F34" s="656"/>
      <c r="G34" s="656"/>
      <c r="H34" s="656"/>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56"/>
      <c r="B35" s="656"/>
      <c r="C35" s="656"/>
      <c r="D35" s="656"/>
      <c r="E35" s="656"/>
      <c r="F35" s="656"/>
      <c r="G35" s="656"/>
      <c r="H35" s="656"/>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56"/>
      <c r="B36" s="656"/>
      <c r="C36" s="656"/>
      <c r="D36" s="656"/>
      <c r="E36" s="656"/>
      <c r="F36" s="656"/>
      <c r="G36" s="656"/>
      <c r="H36" s="656"/>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56"/>
      <c r="B37" s="656"/>
      <c r="C37" s="656"/>
      <c r="D37" s="656"/>
      <c r="E37" s="656"/>
      <c r="F37" s="656"/>
      <c r="G37" s="656"/>
      <c r="H37" s="656"/>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56"/>
      <c r="B38" s="656"/>
      <c r="C38" s="656"/>
      <c r="D38" s="656"/>
      <c r="E38" s="656"/>
      <c r="F38" s="656"/>
      <c r="G38" s="656"/>
      <c r="H38" s="656"/>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0" customWidth="1"/>
    <col min="6" max="7" width="11.42578125" customWidth="1"/>
    <col min="8" max="8" width="1.28515625" customWidth="1"/>
    <col min="10" max="10" width="34.42578125" customWidth="1"/>
  </cols>
  <sheetData>
    <row r="1" spans="1:10" ht="96" customHeight="1" thickTop="1" thickBot="1">
      <c r="A1" s="657" t="s">
        <v>1933</v>
      </c>
      <c r="B1" s="658"/>
      <c r="C1" s="658"/>
      <c r="D1" s="659"/>
    </row>
    <row r="2" spans="1:10" ht="56.25" customHeight="1" thickTop="1" thickBot="1">
      <c r="A2" s="197" t="s">
        <v>1027</v>
      </c>
      <c r="B2" s="198" t="s">
        <v>1521</v>
      </c>
      <c r="C2" s="198" t="s">
        <v>1066</v>
      </c>
      <c r="D2" s="227" t="s">
        <v>1931</v>
      </c>
    </row>
    <row r="3" spans="1:10" ht="54" thickTop="1" thickBot="1">
      <c r="A3" s="134" t="s">
        <v>1067</v>
      </c>
      <c r="B3" s="135" t="s">
        <v>1304</v>
      </c>
      <c r="C3" s="136" t="str">
        <f>'200.1'!L31</f>
        <v>Ha</v>
      </c>
      <c r="D3" s="183">
        <f>VLOOKUP('200.1'!A88,'200.1'!A36:N107,14,FALSE)</f>
        <v>3879409.2518713791</v>
      </c>
      <c r="G3" t="s">
        <v>1064</v>
      </c>
      <c r="J3" s="1"/>
    </row>
    <row r="4" spans="1:10" ht="54" thickTop="1" thickBot="1">
      <c r="A4" s="137" t="s">
        <v>1069</v>
      </c>
      <c r="B4" s="138" t="s">
        <v>1253</v>
      </c>
      <c r="C4" s="136" t="s">
        <v>1068</v>
      </c>
      <c r="D4" s="183">
        <f>VLOOKUP('200.2'!A88,'200.2'!A37:N108,14,FALSE)</f>
        <v>321693.94417482888</v>
      </c>
      <c r="J4" s="1"/>
    </row>
    <row r="5" spans="1:10" ht="54" thickTop="1" thickBot="1">
      <c r="A5" s="137" t="s">
        <v>1070</v>
      </c>
      <c r="B5" s="138" t="s">
        <v>1254</v>
      </c>
      <c r="C5" s="139" t="s">
        <v>1071</v>
      </c>
      <c r="D5" s="183">
        <f>VLOOKUP('201.1'!A88,'201.1'!A38:N109,14,FALSE)</f>
        <v>184286.37694617471</v>
      </c>
    </row>
    <row r="6" spans="1:10" ht="54" thickTop="1" thickBot="1">
      <c r="A6" s="137" t="s">
        <v>1072</v>
      </c>
      <c r="B6" s="138" t="s">
        <v>1255</v>
      </c>
      <c r="C6" s="139" t="s">
        <v>1071</v>
      </c>
      <c r="D6" s="183">
        <f>VLOOKUP('201.2'!A88,'201.2'!A39:N110,14,FALSE)</f>
        <v>173086.55440038702</v>
      </c>
    </row>
    <row r="7" spans="1:10" ht="70.5" customHeight="1" thickTop="1" thickBot="1">
      <c r="A7" s="137" t="s">
        <v>1073</v>
      </c>
      <c r="B7" s="138" t="s">
        <v>1256</v>
      </c>
      <c r="C7" s="139" t="s">
        <v>1071</v>
      </c>
      <c r="D7" s="183">
        <f>VLOOKUP('201.3'!A88,'201.3'!A40:N111,14,FALSE)</f>
        <v>44909.714660633908</v>
      </c>
    </row>
    <row r="8" spans="1:10" ht="54" thickTop="1" thickBot="1">
      <c r="A8" s="137" t="s">
        <v>1074</v>
      </c>
      <c r="B8" s="138" t="s">
        <v>1257</v>
      </c>
      <c r="C8" s="139" t="s">
        <v>1071</v>
      </c>
      <c r="D8" s="184">
        <f>VLOOKUP('201.4'!A88,'201.4'!A41:N112,14,FALSE)</f>
        <v>68602.924418449096</v>
      </c>
    </row>
    <row r="9" spans="1:10" ht="54" thickTop="1" thickBot="1">
      <c r="A9" s="137" t="s">
        <v>1075</v>
      </c>
      <c r="B9" s="138" t="s">
        <v>1254</v>
      </c>
      <c r="C9" s="139" t="s">
        <v>1929</v>
      </c>
      <c r="D9" s="184">
        <f>VLOOKUP('201.5'!A88,'201.5'!A42:N113,14,FALSE)</f>
        <v>184286.37694617471</v>
      </c>
    </row>
    <row r="10" spans="1:10" ht="54" thickTop="1" thickBot="1">
      <c r="A10" s="137" t="s">
        <v>1076</v>
      </c>
      <c r="B10" s="138" t="s">
        <v>1255</v>
      </c>
      <c r="C10" s="139" t="s">
        <v>1929</v>
      </c>
      <c r="D10" s="184">
        <f>VLOOKUP('201.6'!A88,'201.6'!A43:N114,14,FALSE)</f>
        <v>173086.55440038702</v>
      </c>
    </row>
    <row r="11" spans="1:10" ht="54" thickTop="1" thickBot="1">
      <c r="A11" s="137" t="s">
        <v>1077</v>
      </c>
      <c r="B11" s="138" t="s">
        <v>1255</v>
      </c>
      <c r="C11" s="139" t="s">
        <v>388</v>
      </c>
      <c r="D11" s="184">
        <f>VLOOKUP('201.7'!A88,'201.7'!A44:N115,14,FALSE)</f>
        <v>170336.06579792264</v>
      </c>
    </row>
    <row r="12" spans="1:10" ht="54" thickTop="1" thickBot="1">
      <c r="A12" s="137" t="s">
        <v>1078</v>
      </c>
      <c r="B12" s="138" t="s">
        <v>1258</v>
      </c>
      <c r="C12" s="139" t="s">
        <v>233</v>
      </c>
      <c r="D12" s="184">
        <f>VLOOKUP('201.8'!A88,'201.8'!A45:N116,14,FALSE)</f>
        <v>18881.771769695279</v>
      </c>
    </row>
    <row r="13" spans="1:10" ht="54" thickTop="1" thickBot="1">
      <c r="A13" s="137" t="s">
        <v>1079</v>
      </c>
      <c r="B13" s="138" t="s">
        <v>1259</v>
      </c>
      <c r="C13" s="139" t="s">
        <v>233</v>
      </c>
      <c r="D13" s="184">
        <f>VLOOKUP('201.9'!A88,'201.9'!A46:N117,14,FALSE)</f>
        <v>18548.256540777751</v>
      </c>
    </row>
    <row r="14" spans="1:10" ht="54" thickTop="1" thickBot="1">
      <c r="A14" s="137" t="s">
        <v>1080</v>
      </c>
      <c r="B14" s="138" t="s">
        <v>1260</v>
      </c>
      <c r="C14" s="139" t="s">
        <v>144</v>
      </c>
      <c r="D14" s="184">
        <f>VLOOKUP('201.10'!A88,'201.10'!A47:N118,14,FALSE)</f>
        <v>7591.0717101933442</v>
      </c>
    </row>
    <row r="15" spans="1:10" ht="54" thickTop="1" thickBot="1">
      <c r="A15" s="137" t="s">
        <v>1081</v>
      </c>
      <c r="B15" s="138" t="s">
        <v>1261</v>
      </c>
      <c r="C15" s="139" t="s">
        <v>1082</v>
      </c>
      <c r="D15" s="184">
        <f>VLOOKUP('201.11'!A88,'201.11'!A48:N119,14,FALSE)</f>
        <v>2455.6412311907388</v>
      </c>
    </row>
    <row r="16" spans="1:10" ht="54" thickTop="1" thickBot="1">
      <c r="A16" s="137" t="s">
        <v>1083</v>
      </c>
      <c r="B16" s="138" t="s">
        <v>1262</v>
      </c>
      <c r="C16" s="139" t="s">
        <v>1929</v>
      </c>
      <c r="D16" s="184">
        <f>VLOOKUP('201.12'!A88,'201.12'!A49:N120,14,FALSE)</f>
        <v>109462.3214037844</v>
      </c>
    </row>
    <row r="17" spans="1:4" ht="64.5" thickTop="1" thickBot="1">
      <c r="A17" s="140" t="s">
        <v>1084</v>
      </c>
      <c r="B17" s="141" t="s">
        <v>1263</v>
      </c>
      <c r="C17" s="139" t="s">
        <v>1929</v>
      </c>
      <c r="D17" s="184">
        <f>VLOOKUP('201.13'!A88,'201.13'!A50:N121,14,FALSE)</f>
        <v>110081.07733776158</v>
      </c>
    </row>
    <row r="18" spans="1:4" ht="54" thickTop="1" thickBot="1">
      <c r="A18" s="137" t="s">
        <v>1085</v>
      </c>
      <c r="B18" s="138" t="s">
        <v>1264</v>
      </c>
      <c r="C18" s="139" t="s">
        <v>144</v>
      </c>
      <c r="D18" s="184">
        <f>VLOOKUP('201.14'!A88,'201.14'!A51:N122,14,FALSE)</f>
        <v>60189.466985465951</v>
      </c>
    </row>
    <row r="19" spans="1:4" ht="54" thickTop="1" thickBot="1">
      <c r="A19" s="137" t="s">
        <v>1086</v>
      </c>
      <c r="B19" s="138" t="s">
        <v>1265</v>
      </c>
      <c r="C19" s="139" t="s">
        <v>144</v>
      </c>
      <c r="D19" s="184">
        <f>VLOOKUP('201.15'!A88,'201.15'!A52:N123,14,FALSE)</f>
        <v>74096.69493246924</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87003.728824342368</v>
      </c>
    </row>
    <row r="22" spans="1:4" ht="54" thickTop="1" thickBot="1">
      <c r="A22" s="137" t="s">
        <v>1089</v>
      </c>
      <c r="B22" s="138" t="s">
        <v>1268</v>
      </c>
      <c r="C22" s="139" t="s">
        <v>1929</v>
      </c>
      <c r="D22" s="184">
        <f>VLOOKUP('201.18'!A88,'201.18'!A55:N126,14,FALSE)</f>
        <v>87003.728824342368</v>
      </c>
    </row>
    <row r="23" spans="1:4" ht="54" thickTop="1" thickBot="1">
      <c r="A23" s="137" t="s">
        <v>1090</v>
      </c>
      <c r="B23" s="138" t="s">
        <v>1269</v>
      </c>
      <c r="C23" s="139" t="s">
        <v>144</v>
      </c>
      <c r="D23" s="184">
        <f>VLOOKUP('201.19'!A88,'201.19'!A56:N127,14,FALSE)</f>
        <v>42514.253445654474</v>
      </c>
    </row>
    <row r="24" spans="1:4" ht="54" thickTop="1" thickBot="1">
      <c r="A24" s="137" t="s">
        <v>1091</v>
      </c>
      <c r="B24" s="138" t="s">
        <v>1270</v>
      </c>
      <c r="C24" s="139" t="s">
        <v>144</v>
      </c>
      <c r="D24" s="184">
        <f>VLOOKUP('201.20'!A88,'201.20'!A57:N128,14,FALSE)</f>
        <v>11471.401149385811</v>
      </c>
    </row>
    <row r="25" spans="1:4" ht="54" thickTop="1" thickBot="1">
      <c r="A25" s="137" t="s">
        <v>1092</v>
      </c>
      <c r="B25" s="138" t="s">
        <v>1271</v>
      </c>
      <c r="C25" s="139" t="s">
        <v>144</v>
      </c>
      <c r="D25" s="184">
        <f>VLOOKUP('201.21'!A88,'201.21'!A58:N129,14,FALSE)</f>
        <v>6229.1682456544704</v>
      </c>
    </row>
    <row r="26" spans="1:4" ht="54" thickTop="1" thickBot="1">
      <c r="A26" s="137" t="s">
        <v>1509</v>
      </c>
      <c r="B26" s="138" t="s">
        <v>1497</v>
      </c>
      <c r="C26" s="139" t="s">
        <v>1929</v>
      </c>
      <c r="D26" s="184">
        <f>VLOOKUP('203.1'!A88,'203.1'!A59:N130,14,FALSE)</f>
        <v>1349549.5674346732</v>
      </c>
    </row>
    <row r="27" spans="1:4" ht="54" thickTop="1" thickBot="1">
      <c r="A27" s="137" t="s">
        <v>1510</v>
      </c>
      <c r="B27" s="138" t="s">
        <v>1501</v>
      </c>
      <c r="C27" s="139" t="s">
        <v>1929</v>
      </c>
      <c r="D27" s="184">
        <f>VLOOKUP('203.2'!A88,'203.2'!A60:N131,14,FALSE)</f>
        <v>1647623.2801756412</v>
      </c>
    </row>
    <row r="28" spans="1:4" ht="54" thickTop="1" thickBot="1">
      <c r="A28" s="137" t="s">
        <v>1511</v>
      </c>
      <c r="B28" s="138" t="s">
        <v>1502</v>
      </c>
      <c r="C28" s="139" t="s">
        <v>1929</v>
      </c>
      <c r="D28" s="184">
        <f>VLOOKUP('203.3'!A88,'203.3'!A61:N132,14,FALSE)</f>
        <v>1860533.074990618</v>
      </c>
    </row>
    <row r="29" spans="1:4" ht="54" thickTop="1" thickBot="1">
      <c r="A29" s="137" t="s">
        <v>1512</v>
      </c>
      <c r="B29" s="138" t="s">
        <v>1503</v>
      </c>
      <c r="C29" s="139" t="s">
        <v>1929</v>
      </c>
      <c r="D29" s="184">
        <f>VLOOKUP('203.4'!A88,'203.4'!A62:N133,14,FALSE)</f>
        <v>889694.9528682353</v>
      </c>
    </row>
    <row r="30" spans="1:4" ht="54" thickTop="1" thickBot="1">
      <c r="A30" s="137" t="s">
        <v>1513</v>
      </c>
      <c r="B30" s="138" t="s">
        <v>1504</v>
      </c>
      <c r="C30" s="139" t="s">
        <v>1929</v>
      </c>
      <c r="D30" s="184">
        <f>VLOOKUP('203.5'!A88,'203.5'!A63:N134,14,FALSE)</f>
        <v>1029975.1319090219</v>
      </c>
    </row>
    <row r="31" spans="1:4" ht="54" thickTop="1" thickBot="1">
      <c r="A31" s="137" t="s">
        <v>1514</v>
      </c>
      <c r="B31" s="138" t="s">
        <v>1505</v>
      </c>
      <c r="C31" s="139" t="s">
        <v>1929</v>
      </c>
      <c r="D31" s="184">
        <f>VLOOKUP('203.6'!A88,'203.6'!A64:N135,14,FALSE)</f>
        <v>1119244.3367531586</v>
      </c>
    </row>
    <row r="32" spans="1:4" ht="54" thickTop="1" thickBot="1">
      <c r="A32" s="137" t="s">
        <v>1515</v>
      </c>
      <c r="B32" s="138" t="s">
        <v>1506</v>
      </c>
      <c r="C32" s="139" t="s">
        <v>1929</v>
      </c>
      <c r="D32" s="184">
        <f>VLOOKUP('203.7'!A88,'203.7'!A65:N136,14,FALSE)</f>
        <v>240432.49192496424</v>
      </c>
    </row>
    <row r="33" spans="1:4" ht="54" thickTop="1" thickBot="1">
      <c r="A33" s="137" t="s">
        <v>1516</v>
      </c>
      <c r="B33" s="138" t="s">
        <v>1955</v>
      </c>
      <c r="C33" s="139" t="s">
        <v>1929</v>
      </c>
      <c r="D33" s="184">
        <f>VLOOKUP('203.8'!A88,'203.8'!A66:N137,14,FALSE)</f>
        <v>369303.89053315402</v>
      </c>
    </row>
    <row r="34" spans="1:4" ht="54" thickTop="1" thickBot="1">
      <c r="A34" s="137" t="s">
        <v>1517</v>
      </c>
      <c r="B34" s="138" t="s">
        <v>1508</v>
      </c>
      <c r="C34" s="139" t="s">
        <v>1929</v>
      </c>
      <c r="D34" s="184">
        <f>VLOOKUP('203.9'!A88,'203.9'!A67:N138,14,FALSE)</f>
        <v>390723.22466046322</v>
      </c>
    </row>
    <row r="35" spans="1:4" ht="54" thickTop="1" thickBot="1">
      <c r="A35" s="137" t="s">
        <v>1518</v>
      </c>
      <c r="B35" s="138" t="s">
        <v>1498</v>
      </c>
      <c r="C35" s="139" t="s">
        <v>1929</v>
      </c>
      <c r="D35" s="184">
        <f>VLOOKUP('203.10'!A88,'203.10'!A68:N139,14,FALSE)</f>
        <v>192327.83859960217</v>
      </c>
    </row>
    <row r="36" spans="1:4" ht="54" thickTop="1" thickBot="1">
      <c r="A36" s="137" t="s">
        <v>1519</v>
      </c>
      <c r="B36" s="138" t="s">
        <v>1499</v>
      </c>
      <c r="C36" s="139" t="s">
        <v>1929</v>
      </c>
      <c r="D36" s="184">
        <f>VLOOKUP('203.11'!A88,'203.11'!A69:N140,14,FALSE)</f>
        <v>281679.34183052543</v>
      </c>
    </row>
    <row r="37" spans="1:4" ht="54" thickTop="1" thickBot="1">
      <c r="A37" s="137" t="s">
        <v>1520</v>
      </c>
      <c r="B37" s="224" t="s">
        <v>1500</v>
      </c>
      <c r="C37" s="139" t="s">
        <v>1929</v>
      </c>
      <c r="D37" s="184">
        <f>VLOOKUP('203.12'!A88,'203.12'!A70:N141,14,FALSE)</f>
        <v>292806.26864990685</v>
      </c>
    </row>
    <row r="38" spans="1:4" ht="54" thickTop="1" thickBot="1">
      <c r="A38" s="137" t="s">
        <v>1093</v>
      </c>
      <c r="B38" s="138" t="s">
        <v>1272</v>
      </c>
      <c r="C38" s="139" t="s">
        <v>388</v>
      </c>
      <c r="D38" s="184">
        <f>VLOOKUP('210.1.1'!A88,'210.1.1'!A71:N142,14,FALSE)</f>
        <v>12695.670607120044</v>
      </c>
    </row>
    <row r="39" spans="1:4" ht="54" thickTop="1" thickBot="1">
      <c r="A39" s="137" t="s">
        <v>1094</v>
      </c>
      <c r="B39" s="138" t="s">
        <v>1273</v>
      </c>
      <c r="C39" s="139" t="s">
        <v>388</v>
      </c>
      <c r="D39" s="184">
        <f>VLOOKUP('210.1.2'!A88,'210.1.2'!A72:N143,14,FALSE)</f>
        <v>3672.4455311280481</v>
      </c>
    </row>
    <row r="40" spans="1:4" ht="54" thickTop="1" thickBot="1">
      <c r="A40" s="137" t="s">
        <v>1095</v>
      </c>
      <c r="B40" s="138" t="s">
        <v>1274</v>
      </c>
      <c r="C40" s="139" t="s">
        <v>388</v>
      </c>
      <c r="D40" s="184">
        <f>VLOOKUP('210.2.1'!A90,'210.2.1'!A73:N144,14,FALSE)</f>
        <v>1288289450.5410137</v>
      </c>
    </row>
    <row r="41" spans="1:4" ht="54" thickTop="1" thickBot="1">
      <c r="A41" s="137" t="s">
        <v>1096</v>
      </c>
      <c r="B41" s="138" t="s">
        <v>1275</v>
      </c>
      <c r="C41" s="139" t="s">
        <v>388</v>
      </c>
      <c r="D41" s="184">
        <f>VLOOKUP('210.2.2'!A88,'210.2.2'!A74:N145,14,FALSE)</f>
        <v>12695.670607120044</v>
      </c>
    </row>
    <row r="42" spans="1:4" ht="54" thickTop="1" thickBot="1">
      <c r="A42" s="137" t="s">
        <v>1097</v>
      </c>
      <c r="B42" s="138" t="s">
        <v>1276</v>
      </c>
      <c r="C42" s="139" t="s">
        <v>388</v>
      </c>
      <c r="D42" s="184">
        <f>VLOOKUP('210.2.3'!A91,'210.2.3'!A91:N146,14,FALSE)</f>
        <v>1288280427.3159375</v>
      </c>
    </row>
    <row r="43" spans="1:4" ht="54" thickTop="1" thickBot="1">
      <c r="A43" s="137" t="s">
        <v>1098</v>
      </c>
      <c r="B43" s="138" t="s">
        <v>1277</v>
      </c>
      <c r="C43" s="139" t="s">
        <v>388</v>
      </c>
      <c r="D43" s="184">
        <f>VLOOKUP('210.2.4'!A88,'210.2.4'!A88:N147,14,FALSE)</f>
        <v>3672.4455311280481</v>
      </c>
    </row>
    <row r="44" spans="1:4" ht="54" thickTop="1" thickBot="1">
      <c r="A44" s="137" t="s">
        <v>1099</v>
      </c>
      <c r="B44" s="138" t="s">
        <v>1278</v>
      </c>
      <c r="C44" s="139" t="s">
        <v>388</v>
      </c>
      <c r="D44" s="184">
        <f>VLOOKUP('211.1'!A88,'211.1'!A88:N148,14,FALSE)</f>
        <v>9825.5870508212338</v>
      </c>
    </row>
    <row r="45" spans="1:4" ht="54" thickTop="1" thickBot="1">
      <c r="A45" s="137" t="s">
        <v>1100</v>
      </c>
      <c r="B45" s="138" t="s">
        <v>1279</v>
      </c>
      <c r="C45" s="139" t="s">
        <v>388</v>
      </c>
      <c r="D45" s="184">
        <f>VLOOKUP('220.1'!A88,'220.1'!A88:N149,14,FALSE)</f>
        <v>15362.954207762459</v>
      </c>
    </row>
    <row r="46" spans="1:4" ht="54" thickTop="1" thickBot="1">
      <c r="A46" s="137" t="s">
        <v>1101</v>
      </c>
      <c r="B46" s="138" t="s">
        <v>1280</v>
      </c>
      <c r="C46" s="139" t="s">
        <v>388</v>
      </c>
      <c r="D46" s="184">
        <f>VLOOKUP('221.1'!A88,'221.1'!A88:N150,14,FALSE)</f>
        <v>10428.69275970307</v>
      </c>
    </row>
    <row r="47" spans="1:4" ht="54" thickTop="1" thickBot="1">
      <c r="A47" s="137" t="s">
        <v>1102</v>
      </c>
      <c r="B47" s="138" t="s">
        <v>1281</v>
      </c>
      <c r="C47" s="139" t="s">
        <v>388</v>
      </c>
      <c r="D47" s="184">
        <f>VLOOKUP('221.2'!A88,'221.2'!A88:N151,14,FALSE)</f>
        <v>7828.6927597030699</v>
      </c>
    </row>
    <row r="48" spans="1:4" ht="64.5" thickTop="1" thickBot="1">
      <c r="A48" s="137" t="s">
        <v>1525</v>
      </c>
      <c r="B48" s="138" t="s">
        <v>1522</v>
      </c>
      <c r="C48" s="139" t="s">
        <v>233</v>
      </c>
      <c r="D48" s="184">
        <f>VLOOKUP('223.1'!A88,'223.1'!A88:N152,14,FALSE)</f>
        <v>8754.9021045995796</v>
      </c>
    </row>
    <row r="49" spans="1:4" ht="54" thickTop="1" thickBot="1">
      <c r="A49" s="137" t="s">
        <v>1526</v>
      </c>
      <c r="B49" s="138" t="s">
        <v>1523</v>
      </c>
      <c r="C49" s="139" t="s">
        <v>233</v>
      </c>
      <c r="D49" s="184">
        <f>VLOOKUP('223.2'!A88,'223.2'!A88:N153,14,FALSE)</f>
        <v>11612.319767993748</v>
      </c>
    </row>
    <row r="50" spans="1:4" ht="54" thickTop="1" thickBot="1">
      <c r="A50" s="137" t="s">
        <v>1527</v>
      </c>
      <c r="B50" s="138" t="s">
        <v>1524</v>
      </c>
      <c r="C50" s="139" t="s">
        <v>388</v>
      </c>
      <c r="D50" s="184">
        <f>VLOOKUP('223.3.1'!A88,'223.3.1'!A88:N154,14,FALSE)</f>
        <v>76582</v>
      </c>
    </row>
    <row r="51" spans="1:4" ht="64.5" thickTop="1" thickBot="1">
      <c r="A51" s="137" t="s">
        <v>1528</v>
      </c>
      <c r="B51" s="138" t="s">
        <v>1530</v>
      </c>
      <c r="C51" s="139" t="s">
        <v>388</v>
      </c>
      <c r="D51" s="184">
        <f>VLOOKUP('223.3.2'!A88,'223.3.2'!A88:N155,14,FALSE)</f>
        <v>95919.111220039849</v>
      </c>
    </row>
    <row r="52" spans="1:4" ht="54" thickTop="1" thickBot="1">
      <c r="A52" s="137" t="s">
        <v>1529</v>
      </c>
      <c r="B52" s="138" t="s">
        <v>1531</v>
      </c>
      <c r="C52" s="139" t="s">
        <v>388</v>
      </c>
      <c r="D52" s="184">
        <f>VLOOKUP('223.3.3'!A88,'223.3.3'!A88:N156,14,FALSE)</f>
        <v>99786.611220039849</v>
      </c>
    </row>
    <row r="53" spans="1:4" ht="54" thickTop="1" thickBot="1">
      <c r="A53" s="143" t="s">
        <v>1103</v>
      </c>
      <c r="B53" s="144" t="s">
        <v>2062</v>
      </c>
      <c r="C53" s="139" t="s">
        <v>233</v>
      </c>
      <c r="D53" s="184">
        <f>VLOOKUP('230.1'!A88,'230.1'!A88:N157,14,FALSE)</f>
        <v>3164.9189048835942</v>
      </c>
    </row>
    <row r="54" spans="1:4" ht="54" thickTop="1" thickBot="1">
      <c r="A54" s="143" t="s">
        <v>1104</v>
      </c>
      <c r="B54" s="144" t="s">
        <v>1282</v>
      </c>
      <c r="C54" s="139" t="s">
        <v>233</v>
      </c>
      <c r="D54" s="184">
        <f>VLOOKUP('231.1'!A88,'231.1'!A88:N159,14,FALSE)</f>
        <v>11344.204961742438</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12214.138961742436</v>
      </c>
    </row>
    <row r="57" spans="1:4" ht="54" thickTop="1" thickBot="1">
      <c r="A57" s="143" t="s">
        <v>1535</v>
      </c>
      <c r="B57" s="144" t="s">
        <v>1536</v>
      </c>
      <c r="C57" s="139" t="s">
        <v>233</v>
      </c>
      <c r="D57" s="184">
        <f>VLOOKUP('233.10'!A88,'233.10'!A88:N162,14,FALSE)</f>
        <v>28952.52426174243</v>
      </c>
    </row>
    <row r="58" spans="1:4" ht="54" thickTop="1" thickBot="1">
      <c r="A58" s="143" t="s">
        <v>1106</v>
      </c>
      <c r="B58" s="144" t="s">
        <v>1537</v>
      </c>
      <c r="C58" s="139" t="s">
        <v>233</v>
      </c>
      <c r="D58" s="184">
        <f>VLOOKUP('234.1'!A88,'234.1'!A88:N163,14,FALSE)</f>
        <v>1338.6897579946881</v>
      </c>
    </row>
    <row r="59" spans="1:4" ht="54" thickTop="1" thickBot="1">
      <c r="A59" s="143" t="s">
        <v>1540</v>
      </c>
      <c r="B59" s="144" t="s">
        <v>1541</v>
      </c>
      <c r="C59" s="139" t="s">
        <v>388</v>
      </c>
      <c r="D59" s="184">
        <f>VLOOKUP('235.1'!A88,'235.1'!A88:N164,14,FALSE)</f>
        <v>66733.753469462914</v>
      </c>
    </row>
    <row r="60" spans="1:4" ht="54" thickTop="1" thickBot="1">
      <c r="A60" s="145" t="s">
        <v>1542</v>
      </c>
      <c r="B60" s="144" t="s">
        <v>1543</v>
      </c>
      <c r="C60" s="139" t="s">
        <v>388</v>
      </c>
      <c r="D60" s="184">
        <f>VLOOKUP('235.10'!A88,'235.10'!A88:N165,14,FALSE)</f>
        <v>16283.353469462912</v>
      </c>
    </row>
    <row r="61" spans="1:4" ht="54" thickTop="1" thickBot="1">
      <c r="A61" s="145" t="s">
        <v>1544</v>
      </c>
      <c r="B61" s="144" t="s">
        <v>1545</v>
      </c>
      <c r="C61" s="139" t="s">
        <v>377</v>
      </c>
      <c r="D61" s="184">
        <f>VLOOKUP('235.11'!A88,'235.11'!A88:N166,14,FALSE)</f>
        <v>630.63</v>
      </c>
    </row>
    <row r="62" spans="1:4" ht="54" thickTop="1" thickBot="1">
      <c r="A62" s="145" t="s">
        <v>1546</v>
      </c>
      <c r="B62" s="144" t="s">
        <v>1957</v>
      </c>
      <c r="C62" s="139" t="s">
        <v>388</v>
      </c>
      <c r="D62" s="184">
        <f>VLOOKUP('236.1'!A88,'236.1'!A88:N167,14,FALSE)</f>
        <v>104476.43151442162</v>
      </c>
    </row>
    <row r="63" spans="1:4" ht="54" thickTop="1" thickBot="1">
      <c r="A63" s="145" t="s">
        <v>1549</v>
      </c>
      <c r="B63" s="144" t="s">
        <v>1958</v>
      </c>
      <c r="C63" s="139" t="s">
        <v>388</v>
      </c>
      <c r="D63" s="184">
        <f>VLOOKUP('236.10'!A87,'236.10'!A87:N168,14,FALSE)</f>
        <v>16283.353469462912</v>
      </c>
    </row>
    <row r="64" spans="1:4" ht="54" thickTop="1" thickBot="1">
      <c r="A64" s="145" t="s">
        <v>1550</v>
      </c>
      <c r="B64" s="146" t="s">
        <v>1551</v>
      </c>
      <c r="C64" s="180" t="s">
        <v>377</v>
      </c>
      <c r="D64" s="184">
        <f>VLOOKUP('236.11'!A88,'236.11'!A88:N169,14,FALSE)</f>
        <v>1102.4134755619839</v>
      </c>
    </row>
    <row r="65" spans="1:4" ht="54" thickTop="1" thickBot="1">
      <c r="A65" s="143" t="s">
        <v>1107</v>
      </c>
      <c r="B65" s="144" t="s">
        <v>1283</v>
      </c>
      <c r="C65" s="139" t="s">
        <v>233</v>
      </c>
      <c r="D65" s="184">
        <f>VLOOKUP('310.1'!A87,'310.1'!A87:N170,14,FALSE)</f>
        <v>1092.1287306167292</v>
      </c>
    </row>
    <row r="66" spans="1:4" ht="54" thickTop="1" thickBot="1">
      <c r="A66" s="143" t="s">
        <v>1108</v>
      </c>
      <c r="B66" s="144" t="s">
        <v>1284</v>
      </c>
      <c r="C66" s="139" t="s">
        <v>388</v>
      </c>
      <c r="D66" s="184">
        <f>VLOOKUP('311.1'!A87,'311.1'!A87:N171,14,FALSE)</f>
        <v>79975.114914484788</v>
      </c>
    </row>
    <row r="67" spans="1:4" ht="54" thickTop="1" thickBot="1">
      <c r="A67" s="143" t="s">
        <v>1109</v>
      </c>
      <c r="B67" s="144" t="s">
        <v>1285</v>
      </c>
      <c r="C67" s="139" t="s">
        <v>1082</v>
      </c>
      <c r="D67" s="184">
        <f>VLOOKUP('312.1'!A88,'312.1'!A88:N172,14,FALSE)</f>
        <v>7032.6833242933753</v>
      </c>
    </row>
    <row r="68" spans="1:4" ht="54" thickTop="1" thickBot="1">
      <c r="A68" s="143" t="s">
        <v>1110</v>
      </c>
      <c r="B68" s="144" t="s">
        <v>1286</v>
      </c>
      <c r="C68" s="139" t="s">
        <v>1082</v>
      </c>
      <c r="D68" s="184">
        <f>VLOOKUP('312.2'!A88,'312.2'!A88:N173,14,FALSE)</f>
        <v>4122.4761182619177</v>
      </c>
    </row>
    <row r="69" spans="1:4" ht="54" thickTop="1" thickBot="1">
      <c r="A69" s="143" t="s">
        <v>1111</v>
      </c>
      <c r="B69" s="144" t="s">
        <v>1287</v>
      </c>
      <c r="C69" s="139" t="s">
        <v>1548</v>
      </c>
      <c r="D69" s="184">
        <f>VLOOKUP('312.3'!A87,'312.3'!A87:N174,14,FALSE)</f>
        <v>1576.7311904366418</v>
      </c>
    </row>
    <row r="70" spans="1:4" ht="54" thickTop="1" thickBot="1">
      <c r="A70" s="143" t="s">
        <v>1112</v>
      </c>
      <c r="B70" s="144" t="s">
        <v>1288</v>
      </c>
      <c r="C70" s="139" t="s">
        <v>388</v>
      </c>
      <c r="D70" s="185">
        <f>VLOOKUP('312.4'!A88,'312.4'!A88:N175,14,FALSE)</f>
        <v>79967.73854039947</v>
      </c>
    </row>
    <row r="71" spans="1:4" ht="54" thickTop="1" thickBot="1">
      <c r="A71" s="143" t="s">
        <v>1113</v>
      </c>
      <c r="B71" s="144" t="s">
        <v>1553</v>
      </c>
      <c r="C71" s="139" t="s">
        <v>388</v>
      </c>
      <c r="D71" s="185">
        <f>VLOOKUP('320.1'!A88,'320.1'!A88:N176,14,FALSE)</f>
        <v>77720.587469755032</v>
      </c>
    </row>
    <row r="72" spans="1:4" ht="54" thickTop="1" thickBot="1">
      <c r="A72" s="143" t="s">
        <v>1114</v>
      </c>
      <c r="B72" s="144" t="s">
        <v>1554</v>
      </c>
      <c r="C72" s="139" t="s">
        <v>388</v>
      </c>
      <c r="D72" s="185">
        <f>VLOOKUP('320.2'!A88,'320.2'!A88:N177,14,FALSE)</f>
        <v>82808.879802425436</v>
      </c>
    </row>
    <row r="73" spans="1:4" ht="54" thickTop="1" thickBot="1">
      <c r="A73" s="143" t="s">
        <v>1557</v>
      </c>
      <c r="B73" s="144" t="s">
        <v>1558</v>
      </c>
      <c r="C73" s="139" t="s">
        <v>388</v>
      </c>
      <c r="D73" s="185">
        <f>VLOOKUP('320.3'!A88,'320.3'!A88:N178,14,FALSE)</f>
        <v>94875.479802425427</v>
      </c>
    </row>
    <row r="74" spans="1:4" ht="54" thickTop="1" thickBot="1">
      <c r="A74" s="143" t="s">
        <v>1559</v>
      </c>
      <c r="B74" s="144" t="s">
        <v>1560</v>
      </c>
      <c r="C74" s="139" t="s">
        <v>388</v>
      </c>
      <c r="D74" s="185">
        <f>VLOOKUP('320.4'!A88,'320.4'!A88:N179,14,FALSE)</f>
        <v>98176.483107923967</v>
      </c>
    </row>
    <row r="75" spans="1:4" ht="54" thickTop="1" thickBot="1">
      <c r="A75" s="143" t="s">
        <v>1561</v>
      </c>
      <c r="B75" s="144" t="s">
        <v>1562</v>
      </c>
      <c r="C75" s="139" t="s">
        <v>388</v>
      </c>
      <c r="D75" s="185">
        <f>VLOOKUP('320.5'!A88,'320.5'!A88:N180,14,FALSE)</f>
        <v>103264.7754405944</v>
      </c>
    </row>
    <row r="76" spans="1:4" ht="54" thickTop="1" thickBot="1">
      <c r="A76" s="143" t="s">
        <v>1563</v>
      </c>
      <c r="B76" s="144" t="s">
        <v>1564</v>
      </c>
      <c r="C76" s="139" t="s">
        <v>388</v>
      </c>
      <c r="D76" s="185">
        <f>VLOOKUP('320.6'!A88,'320.6'!A88:N181,14,FALSE)</f>
        <v>115331.37544059439</v>
      </c>
    </row>
    <row r="77" spans="1:4" ht="54" thickTop="1" thickBot="1">
      <c r="A77" s="143" t="s">
        <v>1115</v>
      </c>
      <c r="B77" s="144" t="s">
        <v>1565</v>
      </c>
      <c r="C77" s="139" t="s">
        <v>388</v>
      </c>
      <c r="D77" s="185">
        <f>VLOOKUP('330.1'!A88,'330.1'!A88:N182,14,FALSE)</f>
        <v>127053.07980242545</v>
      </c>
    </row>
    <row r="78" spans="1:4" ht="54" thickTop="1" thickBot="1">
      <c r="A78" s="145" t="s">
        <v>1116</v>
      </c>
      <c r="B78" s="144" t="s">
        <v>1566</v>
      </c>
      <c r="C78" s="139" t="s">
        <v>388</v>
      </c>
      <c r="D78" s="185">
        <f>VLOOKUP('330.2'!A88,'330.1'!A88:N183,14,FALSE)</f>
        <v>127053.07980242545</v>
      </c>
    </row>
    <row r="79" spans="1:4" ht="54" thickTop="1" thickBot="1">
      <c r="A79" s="145" t="s">
        <v>1567</v>
      </c>
      <c r="B79" s="146" t="s">
        <v>1568</v>
      </c>
      <c r="C79" s="139" t="s">
        <v>388</v>
      </c>
      <c r="D79" s="185">
        <f>VLOOKUP('330.3'!A88,'330.3'!A88:N184,14,FALSE)</f>
        <v>86477.350183188406</v>
      </c>
    </row>
    <row r="80" spans="1:4" ht="54" thickTop="1" thickBot="1">
      <c r="A80" s="145" t="s">
        <v>1569</v>
      </c>
      <c r="B80" s="146" t="s">
        <v>1570</v>
      </c>
      <c r="C80" s="139" t="s">
        <v>388</v>
      </c>
      <c r="D80" s="185">
        <f>VLOOKUP('330.4'!A88,'330.4'!A88:N185,14,FALSE)</f>
        <v>147508.9754405944</v>
      </c>
    </row>
    <row r="81" spans="1:4" ht="54" thickTop="1" thickBot="1">
      <c r="A81" s="145" t="s">
        <v>1571</v>
      </c>
      <c r="B81" s="146" t="s">
        <v>1572</v>
      </c>
      <c r="C81" s="139" t="s">
        <v>388</v>
      </c>
      <c r="D81" s="185">
        <f>VLOOKUP('330.5'!A88,'330.5'!A88:N186,14,FALSE)</f>
        <v>131420.17544059441</v>
      </c>
    </row>
    <row r="82" spans="1:4" ht="54" thickTop="1" thickBot="1">
      <c r="A82" s="145" t="s">
        <v>1573</v>
      </c>
      <c r="B82" s="146" t="s">
        <v>1574</v>
      </c>
      <c r="C82" s="139" t="s">
        <v>388</v>
      </c>
      <c r="D82" s="185">
        <f>VLOOKUP('330.6'!A88,'330.6'!A88:N187,14,FALSE)</f>
        <v>106933.24582135734</v>
      </c>
    </row>
    <row r="83" spans="1:4" ht="54" thickTop="1" thickBot="1">
      <c r="A83" s="143" t="s">
        <v>1117</v>
      </c>
      <c r="B83" s="144" t="s">
        <v>1575</v>
      </c>
      <c r="C83" s="139" t="s">
        <v>388</v>
      </c>
      <c r="D83" s="185">
        <f>VLOOKUP('340.1'!A88,'340.1'!A88:N188,14,FALSE)</f>
        <v>125957.40952566512</v>
      </c>
    </row>
    <row r="84" spans="1:4" ht="54" thickTop="1" thickBot="1">
      <c r="A84" s="143" t="s">
        <v>1118</v>
      </c>
      <c r="B84" s="144" t="s">
        <v>1576</v>
      </c>
      <c r="C84" s="139" t="s">
        <v>388</v>
      </c>
      <c r="D84" s="185">
        <f>VLOOKUP('340.2'!A88,'340.2'!A88:N190,14,FALSE)</f>
        <v>86942.284891783347</v>
      </c>
    </row>
    <row r="85" spans="1:4" ht="54" thickTop="1" thickBot="1">
      <c r="A85" s="143" t="s">
        <v>1119</v>
      </c>
      <c r="B85" s="144" t="s">
        <v>1577</v>
      </c>
      <c r="C85" s="139" t="s">
        <v>388</v>
      </c>
      <c r="D85" s="185">
        <f>VLOOKUP('340.3'!A88,'340.3'!A88:N191,14,FALSE)</f>
        <v>86942.284891783347</v>
      </c>
    </row>
    <row r="86" spans="1:4" ht="54" thickTop="1" thickBot="1">
      <c r="A86" s="143" t="s">
        <v>1578</v>
      </c>
      <c r="B86" s="144" t="s">
        <v>2127</v>
      </c>
      <c r="C86" s="139" t="s">
        <v>388</v>
      </c>
      <c r="D86" s="185">
        <f>VLOOKUP('350.1'!A88,'350.1'!A88:N192,14,FALSE)</f>
        <v>181524.09082406736</v>
      </c>
    </row>
    <row r="87" spans="1:4" ht="54" thickTop="1" thickBot="1">
      <c r="A87" s="203" t="s">
        <v>1579</v>
      </c>
      <c r="B87" s="144" t="s">
        <v>2128</v>
      </c>
      <c r="C87" s="139" t="s">
        <v>388</v>
      </c>
      <c r="D87" s="185">
        <f>VLOOKUP('350.2'!A88,'350.2'!A88:N193,14,FALSE)</f>
        <v>165435.29082406737</v>
      </c>
    </row>
    <row r="88" spans="1:4" ht="54" thickTop="1" thickBot="1">
      <c r="A88" s="145" t="s">
        <v>1580</v>
      </c>
      <c r="B88" s="146" t="s">
        <v>1581</v>
      </c>
      <c r="C88" s="139" t="s">
        <v>388</v>
      </c>
      <c r="D88" s="185">
        <f>VLOOKUP('350.3'!A88,'350.3'!A88:N194,14,FALSE)</f>
        <v>181524.09082406736</v>
      </c>
    </row>
    <row r="89" spans="1:4" ht="54" thickTop="1" thickBot="1">
      <c r="A89" s="143" t="s">
        <v>1582</v>
      </c>
      <c r="B89" s="144" t="s">
        <v>1583</v>
      </c>
      <c r="C89" s="139" t="s">
        <v>388</v>
      </c>
      <c r="D89" s="185">
        <f>VLOOKUP('350.4'!A88,'350.4'!A88:N195,14,FALSE)</f>
        <v>165435.29082406737</v>
      </c>
    </row>
    <row r="90" spans="1:4" ht="54" thickTop="1" thickBot="1">
      <c r="A90" s="145" t="s">
        <v>1584</v>
      </c>
      <c r="B90" s="146" t="s">
        <v>1585</v>
      </c>
      <c r="C90" s="139" t="s">
        <v>388</v>
      </c>
      <c r="D90" s="185">
        <f>VLOOKUP('350.10'!A88,'350.10'!A88:N196,14,FALSE)</f>
        <v>124767.39082406738</v>
      </c>
    </row>
    <row r="91" spans="1:4" ht="54" thickTop="1" thickBot="1">
      <c r="A91" s="145" t="s">
        <v>1586</v>
      </c>
      <c r="B91" s="146" t="s">
        <v>1587</v>
      </c>
      <c r="C91" s="139" t="s">
        <v>388</v>
      </c>
      <c r="D91" s="185">
        <f>VLOOKUP('350.11'!A88,'350.11'!A88:N197,14,FALSE)</f>
        <v>108678.59082406739</v>
      </c>
    </row>
    <row r="92" spans="1:4" ht="54" thickTop="1" thickBot="1">
      <c r="A92" s="145" t="s">
        <v>1588</v>
      </c>
      <c r="B92" s="146" t="s">
        <v>1589</v>
      </c>
      <c r="C92" s="139" t="s">
        <v>388</v>
      </c>
      <c r="D92" s="185">
        <f>VLOOKUP('350.12'!A88,'350.12'!A88:N198,14,FALSE)</f>
        <v>124767.39082406738</v>
      </c>
    </row>
    <row r="93" spans="1:4" ht="54" thickTop="1" thickBot="1">
      <c r="A93" s="145" t="s">
        <v>1590</v>
      </c>
      <c r="B93" s="146" t="s">
        <v>1591</v>
      </c>
      <c r="C93" s="139" t="s">
        <v>388</v>
      </c>
      <c r="D93" s="185">
        <f>VLOOKUP('350.13'!A88,'350.13'!A88:N199,14,FALSE)</f>
        <v>108678.59082406739</v>
      </c>
    </row>
    <row r="94" spans="1:4" ht="54" thickTop="1" thickBot="1">
      <c r="A94" s="143" t="s">
        <v>1592</v>
      </c>
      <c r="B94" s="144" t="s">
        <v>1593</v>
      </c>
      <c r="C94" s="139" t="s">
        <v>1082</v>
      </c>
      <c r="D94" s="185">
        <f>VLOOKUP('350.14'!A88,'350.14'!A88:N200,14,FALSE)</f>
        <v>630.63</v>
      </c>
    </row>
    <row r="95" spans="1:4" ht="54" thickTop="1" thickBot="1">
      <c r="A95" s="145" t="s">
        <v>1594</v>
      </c>
      <c r="B95" s="146" t="s">
        <v>1595</v>
      </c>
      <c r="C95" s="139" t="s">
        <v>388</v>
      </c>
      <c r="D95" s="185">
        <f>VLOOKUP('351.1'!A88,'351.1'!A88:N201,14,FALSE)</f>
        <v>165435.29082406737</v>
      </c>
    </row>
    <row r="96" spans="1:4" ht="54" thickTop="1" thickBot="1">
      <c r="A96" s="145" t="s">
        <v>1596</v>
      </c>
      <c r="B96" s="146" t="s">
        <v>1597</v>
      </c>
      <c r="C96" s="139" t="s">
        <v>388</v>
      </c>
      <c r="D96" s="185">
        <f>VLOOKUP('351.2'!A88,'351.2'!A88:N202,14,FALSE)</f>
        <v>165435.29082406737</v>
      </c>
    </row>
    <row r="97" spans="1:4" ht="54" thickTop="1" thickBot="1">
      <c r="A97" s="145" t="s">
        <v>1598</v>
      </c>
      <c r="B97" s="146" t="s">
        <v>1599</v>
      </c>
      <c r="C97" s="139" t="s">
        <v>388</v>
      </c>
      <c r="D97" s="185">
        <f>VLOOKUP('351.10'!A88,'351.10'!A88:N203,14,FALSE)</f>
        <v>108678.59082406739</v>
      </c>
    </row>
    <row r="98" spans="1:4" ht="54" thickTop="1" thickBot="1">
      <c r="A98" s="145" t="s">
        <v>1600</v>
      </c>
      <c r="B98" s="146" t="s">
        <v>1601</v>
      </c>
      <c r="C98" s="139" t="s">
        <v>388</v>
      </c>
      <c r="D98" s="185">
        <f>VLOOKUP('351.11'!A88,'351.11'!A88:N204,14,FALSE)</f>
        <v>108678.59082406739</v>
      </c>
    </row>
    <row r="99" spans="1:4" ht="54" thickTop="1" thickBot="1">
      <c r="A99" s="145" t="s">
        <v>1602</v>
      </c>
      <c r="B99" s="146" t="s">
        <v>1603</v>
      </c>
      <c r="C99" s="139" t="s">
        <v>1082</v>
      </c>
      <c r="D99" s="185">
        <f>VLOOKUP('351.12'!A88,'351.12'!A88:N205,14,FALSE)</f>
        <v>630.63</v>
      </c>
    </row>
    <row r="100" spans="1:4" ht="54" thickTop="1" thickBot="1">
      <c r="A100" s="145" t="s">
        <v>1606</v>
      </c>
      <c r="B100" s="146" t="s">
        <v>1604</v>
      </c>
      <c r="C100" s="139" t="s">
        <v>1082</v>
      </c>
      <c r="D100" s="185">
        <f>VLOOKUP('410.1'!A88,'410.1'!A88:N206,14,FALSE)</f>
        <v>2189.0050000000001</v>
      </c>
    </row>
    <row r="101" spans="1:4" ht="54" thickTop="1" thickBot="1">
      <c r="A101" s="145" t="s">
        <v>1607</v>
      </c>
      <c r="B101" s="146" t="s">
        <v>1605</v>
      </c>
      <c r="C101" s="139" t="s">
        <v>1082</v>
      </c>
      <c r="D101" s="185">
        <f>VLOOKUP('410.2'!A88,'410.2'!A88:N207,14,FALSE)</f>
        <v>1851.7589999999998</v>
      </c>
    </row>
    <row r="102" spans="1:4" ht="54" thickTop="1" thickBot="1">
      <c r="A102" s="145" t="s">
        <v>1609</v>
      </c>
      <c r="B102" s="146" t="s">
        <v>1608</v>
      </c>
      <c r="C102" s="139" t="s">
        <v>377</v>
      </c>
      <c r="D102" s="185">
        <f>VLOOKUP('410.3'!A88,'410.3'!A88:N208,14,FALSE)</f>
        <v>1842.605380582173</v>
      </c>
    </row>
    <row r="103" spans="1:4" ht="54" thickTop="1" thickBot="1">
      <c r="A103" s="145" t="s">
        <v>1611</v>
      </c>
      <c r="B103" s="146" t="s">
        <v>1610</v>
      </c>
      <c r="C103" s="139" t="s">
        <v>1548</v>
      </c>
      <c r="D103" s="185">
        <f>VLOOKUP('411.1'!A88,'411.1'!A88:N209,14,FALSE)</f>
        <v>2126.0831314409688</v>
      </c>
    </row>
    <row r="104" spans="1:4" ht="54" thickTop="1" thickBot="1">
      <c r="A104" s="143" t="s">
        <v>1120</v>
      </c>
      <c r="B104" s="144" t="s">
        <v>2064</v>
      </c>
      <c r="C104" s="139" t="s">
        <v>1548</v>
      </c>
      <c r="D104" s="185">
        <f>VLOOKUP('411.2'!A88,'411.2'!A88:N210,14,FALSE)</f>
        <v>4062.9164105345617</v>
      </c>
    </row>
    <row r="105" spans="1:4" ht="54" thickTop="1" thickBot="1">
      <c r="A105" s="143" t="s">
        <v>1121</v>
      </c>
      <c r="B105" s="144" t="s">
        <v>2160</v>
      </c>
      <c r="C105" s="139" t="s">
        <v>1548</v>
      </c>
      <c r="D105" s="185">
        <f>VLOOKUP('411.3'!A88,'411.3'!A88:N211,14,FALSE)</f>
        <v>2204.8269511239678</v>
      </c>
    </row>
    <row r="106" spans="1:4" ht="54" thickTop="1" thickBot="1">
      <c r="A106" s="143" t="s">
        <v>1612</v>
      </c>
      <c r="B106" s="144" t="s">
        <v>2161</v>
      </c>
      <c r="C106" s="139" t="s">
        <v>1548</v>
      </c>
      <c r="D106" s="185">
        <f>VLOOKUP('411.4'!A88,'411.4'!A88:N212,14,FALSE)</f>
        <v>2126.0831314409688</v>
      </c>
    </row>
    <row r="107" spans="1:4" ht="54" thickTop="1" thickBot="1">
      <c r="A107" s="143" t="s">
        <v>1619</v>
      </c>
      <c r="B107" s="199" t="s">
        <v>1690</v>
      </c>
      <c r="C107" s="139" t="s">
        <v>1082</v>
      </c>
      <c r="D107" s="185">
        <f>VLOOKUP('413.1'!A88,'413.1'!A88:N213,14,FALSE)</f>
        <v>3079.6112336527444</v>
      </c>
    </row>
    <row r="108" spans="1:4" ht="54" thickTop="1" thickBot="1">
      <c r="A108" s="143" t="s">
        <v>1621</v>
      </c>
      <c r="B108" s="144" t="s">
        <v>1691</v>
      </c>
      <c r="C108" s="139" t="s">
        <v>1082</v>
      </c>
      <c r="D108" s="185">
        <f>VLOOKUP('413.2'!A88,'413.2'!A88:N214,14,FALSE)</f>
        <v>3405.5831198891101</v>
      </c>
    </row>
    <row r="109" spans="1:4" ht="54" thickTop="1" thickBot="1">
      <c r="A109" s="143" t="s">
        <v>1623</v>
      </c>
      <c r="B109" s="144" t="s">
        <v>1692</v>
      </c>
      <c r="C109" s="139" t="s">
        <v>1082</v>
      </c>
      <c r="D109" s="185">
        <f>VLOOKUP('413.3'!A88,'413.3'!A88:N215,14,FALSE)</f>
        <v>3417.0847465798829</v>
      </c>
    </row>
    <row r="110" spans="1:4" ht="54" thickTop="1" thickBot="1">
      <c r="A110" s="143" t="s">
        <v>1122</v>
      </c>
      <c r="B110" s="144" t="s">
        <v>1289</v>
      </c>
      <c r="C110" s="139" t="s">
        <v>1082</v>
      </c>
      <c r="D110" s="185">
        <f>VLOOKUP('414.1'!A88,'414.1'!A88:N216,14,FALSE)</f>
        <v>2831.0099999999998</v>
      </c>
    </row>
    <row r="111" spans="1:4" ht="54" thickTop="1" thickBot="1">
      <c r="A111" s="143" t="s">
        <v>1123</v>
      </c>
      <c r="B111" s="144" t="s">
        <v>2065</v>
      </c>
      <c r="C111" s="139" t="s">
        <v>1082</v>
      </c>
      <c r="D111" s="185">
        <f>VLOOKUP('414.2'!A88,'414.2'!A88:N217,14,FALSE)</f>
        <v>2916.0950000000003</v>
      </c>
    </row>
    <row r="112" spans="1:4" ht="54" thickTop="1" thickBot="1">
      <c r="A112" s="143" t="s">
        <v>1124</v>
      </c>
      <c r="B112" s="144" t="s">
        <v>2066</v>
      </c>
      <c r="C112" s="139" t="s">
        <v>1082</v>
      </c>
      <c r="D112" s="185">
        <f>VLOOKUP('414.3'!A88,'414.3'!A88:N218,14,FALSE)</f>
        <v>2916.0950000000003</v>
      </c>
    </row>
    <row r="113" spans="1:4" ht="54" thickTop="1" thickBot="1">
      <c r="A113" s="143" t="s">
        <v>1125</v>
      </c>
      <c r="B113" s="144" t="s">
        <v>1290</v>
      </c>
      <c r="C113" s="139" t="s">
        <v>1082</v>
      </c>
      <c r="D113" s="185">
        <f>VLOOKUP('414.4'!A88,'414.4'!A88:N219,14,FALSE)</f>
        <v>2916.0950000000003</v>
      </c>
    </row>
    <row r="114" spans="1:4" ht="54" thickTop="1" thickBot="1">
      <c r="A114" s="143" t="s">
        <v>1126</v>
      </c>
      <c r="B114" s="144" t="s">
        <v>1291</v>
      </c>
      <c r="C114" s="139" t="s">
        <v>1082</v>
      </c>
      <c r="D114" s="185">
        <f>VLOOKUP('414.5'!A88,'414.5'!A88:N220,14,FALSE)</f>
        <v>2990</v>
      </c>
    </row>
    <row r="115" spans="1:4" ht="54" thickTop="1" thickBot="1">
      <c r="A115" s="143" t="s">
        <v>1630</v>
      </c>
      <c r="B115" s="144" t="s">
        <v>2162</v>
      </c>
      <c r="C115" s="139" t="s">
        <v>1082</v>
      </c>
      <c r="D115" s="185">
        <f>VLOOKUP('414.6'!A88,'414.6'!A88:N221,14,FALSE)</f>
        <v>4454.65037063822</v>
      </c>
    </row>
    <row r="116" spans="1:4" ht="54" thickTop="1" thickBot="1">
      <c r="A116" s="143" t="s">
        <v>1127</v>
      </c>
      <c r="B116" s="144" t="s">
        <v>2067</v>
      </c>
      <c r="C116" s="139" t="s">
        <v>1548</v>
      </c>
      <c r="D116" s="185">
        <f>VLOOKUP('415.1'!A88,'415.1'!A88:N222,14,FALSE)</f>
        <v>2400.6939311757969</v>
      </c>
    </row>
    <row r="117" spans="1:4" ht="54" thickTop="1" thickBot="1">
      <c r="A117" s="143" t="s">
        <v>1128</v>
      </c>
      <c r="B117" s="144" t="s">
        <v>2164</v>
      </c>
      <c r="C117" s="139" t="s">
        <v>233</v>
      </c>
      <c r="D117" s="185">
        <f>VLOOKUP('420.1'!A87,'420.1'!A87:N223,14,FALSE)</f>
        <v>1854.9346852526492</v>
      </c>
    </row>
    <row r="118" spans="1:4" ht="54" thickTop="1" thickBot="1">
      <c r="A118" s="143" t="s">
        <v>1129</v>
      </c>
      <c r="B118" s="144" t="s">
        <v>2163</v>
      </c>
      <c r="C118" s="148" t="s">
        <v>233</v>
      </c>
      <c r="D118" s="185">
        <f>VLOOKUP('420.2 '!A88,'420.2 '!A59:N107,14,FALSE)</f>
        <v>1957.3016508405476</v>
      </c>
    </row>
    <row r="119" spans="1:4" ht="54" thickTop="1" thickBot="1">
      <c r="A119" s="143" t="s">
        <v>1635</v>
      </c>
      <c r="B119" s="144" t="s">
        <v>1636</v>
      </c>
      <c r="C119" s="139" t="s">
        <v>233</v>
      </c>
      <c r="D119" s="185">
        <f>VLOOKUP('420.3'!A88,'420.3'!A88:N225,14,FALSE)</f>
        <v>4090.6960424514673</v>
      </c>
    </row>
    <row r="120" spans="1:4" ht="54" thickTop="1" thickBot="1">
      <c r="A120" s="143" t="s">
        <v>1130</v>
      </c>
      <c r="B120" s="144" t="s">
        <v>1292</v>
      </c>
      <c r="C120" s="139" t="s">
        <v>233</v>
      </c>
      <c r="D120" s="185">
        <f>VLOOKUP('421.1'!A88,'421.1'!A88:N226,14,FALSE)</f>
        <v>1190.7305662265537</v>
      </c>
    </row>
    <row r="121" spans="1:4" ht="54" thickTop="1" thickBot="1">
      <c r="A121" s="143" t="s">
        <v>1131</v>
      </c>
      <c r="B121" s="144" t="s">
        <v>1293</v>
      </c>
      <c r="C121" s="139" t="s">
        <v>233</v>
      </c>
      <c r="D121" s="185">
        <f>VLOOKUP('421.2'!A88,'421.2'!A88:N227,14,FALSE)</f>
        <v>1662.012327029302</v>
      </c>
    </row>
    <row r="122" spans="1:4" ht="54" thickTop="1" thickBot="1">
      <c r="A122" s="143" t="s">
        <v>1132</v>
      </c>
      <c r="B122" s="144" t="s">
        <v>2068</v>
      </c>
      <c r="C122" s="139" t="s">
        <v>233</v>
      </c>
      <c r="D122" s="185">
        <f>VLOOKUP('421.3'!A88,'421.3'!A88:N228,14,FALSE)</f>
        <v>1520.2734515999041</v>
      </c>
    </row>
    <row r="123" spans="1:4" ht="54" thickTop="1" thickBot="1">
      <c r="A123" s="143" t="s">
        <v>1133</v>
      </c>
      <c r="B123" s="144" t="s">
        <v>2069</v>
      </c>
      <c r="C123" s="139" t="s">
        <v>233</v>
      </c>
      <c r="D123" s="185">
        <f>VLOOKUP('421.4'!A88,'421.4'!A88:N229,14,FALSE)</f>
        <v>1732.881764744001</v>
      </c>
    </row>
    <row r="124" spans="1:4" ht="54" thickTop="1" thickBot="1">
      <c r="A124" s="143" t="s">
        <v>1640</v>
      </c>
      <c r="B124" s="146" t="s">
        <v>1641</v>
      </c>
      <c r="C124" s="139" t="s">
        <v>233</v>
      </c>
      <c r="D124" s="185">
        <f>VLOOKUP('430.1.1'!A87,'430.1.1'!A87:N230,14,FALSE)</f>
        <v>7664.4135933388879</v>
      </c>
    </row>
    <row r="125" spans="1:4" ht="54" thickTop="1" thickBot="1">
      <c r="A125" s="143" t="s">
        <v>1642</v>
      </c>
      <c r="B125" s="144" t="s">
        <v>1643</v>
      </c>
      <c r="C125" s="139" t="s">
        <v>233</v>
      </c>
      <c r="D125" s="185">
        <f>VLOOKUP('430.1.2'!A88,'430.1.2'!A88:N231,14,FALSE)</f>
        <v>6320.9767683804566</v>
      </c>
    </row>
    <row r="126" spans="1:4" ht="54" thickTop="1" thickBot="1">
      <c r="A126" s="143" t="s">
        <v>1644</v>
      </c>
      <c r="B126" s="144" t="s">
        <v>1693</v>
      </c>
      <c r="C126" s="139" t="s">
        <v>233</v>
      </c>
      <c r="D126" s="185">
        <f>VLOOKUP('430.2.1'!A88,'430.2.1'!A88:N232,14,FALSE)</f>
        <v>7664.4135933388879</v>
      </c>
    </row>
    <row r="127" spans="1:4" ht="54" thickTop="1" thickBot="1">
      <c r="A127" s="143" t="s">
        <v>1646</v>
      </c>
      <c r="B127" s="144" t="s">
        <v>1694</v>
      </c>
      <c r="C127" s="139" t="s">
        <v>233</v>
      </c>
      <c r="D127" s="185">
        <f>VLOOKUP('430.2.2'!A88,'430.2.2'!A88:N233,14,FALSE)</f>
        <v>6320.9767683804566</v>
      </c>
    </row>
    <row r="128" spans="1:4" ht="54" thickTop="1" thickBot="1">
      <c r="A128" s="143" t="s">
        <v>1647</v>
      </c>
      <c r="B128" s="144" t="s">
        <v>1695</v>
      </c>
      <c r="C128" s="139" t="s">
        <v>233</v>
      </c>
      <c r="D128" s="185">
        <f>VLOOKUP('431.1.1'!A88,'431.1.1'!A88:N234,14,FALSE)</f>
        <v>15378.600618285504</v>
      </c>
    </row>
    <row r="129" spans="1:4" ht="54" thickTop="1" thickBot="1">
      <c r="A129" s="143" t="s">
        <v>1649</v>
      </c>
      <c r="B129" s="144" t="s">
        <v>1696</v>
      </c>
      <c r="C129" s="139" t="s">
        <v>233</v>
      </c>
      <c r="D129" s="185">
        <f>VLOOKUP('431.1.2'!A88,'431.1.2'!A88:N235,14,FALSE)</f>
        <v>12261.587082300273</v>
      </c>
    </row>
    <row r="130" spans="1:4" ht="54" thickTop="1" thickBot="1">
      <c r="A130" s="143" t="s">
        <v>1652</v>
      </c>
      <c r="B130" s="144" t="s">
        <v>1697</v>
      </c>
      <c r="C130" s="139" t="s">
        <v>233</v>
      </c>
      <c r="D130" s="185">
        <f>VLOOKUP('431.2.1'!A88,'431.2.1'!A88:N236,14,FALSE)</f>
        <v>16046.348209197335</v>
      </c>
    </row>
    <row r="131" spans="1:4" ht="54" thickTop="1" thickBot="1">
      <c r="A131" s="143" t="s">
        <v>1653</v>
      </c>
      <c r="B131" s="144" t="s">
        <v>1698</v>
      </c>
      <c r="C131" s="139" t="s">
        <v>233</v>
      </c>
      <c r="D131" s="185">
        <f>VLOOKUP('431.2.2'!A88,'431.2.2'!A88:N237,14,FALSE)</f>
        <v>12771.847033846105</v>
      </c>
    </row>
    <row r="132" spans="1:4" ht="54" thickTop="1" thickBot="1">
      <c r="A132" s="143" t="s">
        <v>1134</v>
      </c>
      <c r="B132" s="144" t="s">
        <v>1294</v>
      </c>
      <c r="C132" s="139" t="s">
        <v>233</v>
      </c>
      <c r="D132" s="185">
        <f>VLOOKUP('432.1'!A88,'432.1'!A88:N238,14,FALSE)</f>
        <v>4982.1816530365131</v>
      </c>
    </row>
    <row r="133" spans="1:4" ht="54" thickTop="1" thickBot="1">
      <c r="A133" s="143" t="s">
        <v>1135</v>
      </c>
      <c r="B133" s="144" t="s">
        <v>2070</v>
      </c>
      <c r="C133" s="139" t="s">
        <v>233</v>
      </c>
      <c r="D133" s="185">
        <f>VLOOKUP('432.2'!A88,'432.2'!A88:N239,14,FALSE)</f>
        <v>3673.0656508066572</v>
      </c>
    </row>
    <row r="134" spans="1:4" ht="54" thickTop="1" thickBot="1">
      <c r="A134" s="143" t="s">
        <v>1136</v>
      </c>
      <c r="B134" s="144" t="s">
        <v>2071</v>
      </c>
      <c r="C134" s="139" t="s">
        <v>233</v>
      </c>
      <c r="D134" s="185">
        <f>VLOOKUP('433.1'!A88,'433.1'!A88:N240,14,FALSE)</f>
        <v>4844.3790544948051</v>
      </c>
    </row>
    <row r="135" spans="1:4" ht="54" thickTop="1" thickBot="1">
      <c r="A135" s="143" t="s">
        <v>1137</v>
      </c>
      <c r="B135" s="144" t="s">
        <v>2072</v>
      </c>
      <c r="C135" s="139" t="s">
        <v>233</v>
      </c>
      <c r="D135" s="185">
        <f>VLOOKUP('433.2'!A88,'433.2'!A88:N241,14,FALSE)</f>
        <v>4255.6987227094205</v>
      </c>
    </row>
    <row r="136" spans="1:4" ht="54" thickTop="1" thickBot="1">
      <c r="A136" s="143" t="s">
        <v>1138</v>
      </c>
      <c r="B136" s="144" t="s">
        <v>2073</v>
      </c>
      <c r="C136" s="139" t="s">
        <v>233</v>
      </c>
      <c r="D136" s="185">
        <f>VLOOKUP('433.3'!A88,'433.3'!A88:N242,14,FALSE)</f>
        <v>5093.8189894815514</v>
      </c>
    </row>
    <row r="137" spans="1:4" ht="54" thickTop="1" thickBot="1">
      <c r="A137" s="143" t="s">
        <v>1139</v>
      </c>
      <c r="B137" s="144" t="s">
        <v>1295</v>
      </c>
      <c r="C137" s="139" t="s">
        <v>233</v>
      </c>
      <c r="D137" s="185">
        <f>VLOOKUP('433.4'!A88,'433.4'!A88:N243,14,FALSE)</f>
        <v>3292.255918040617</v>
      </c>
    </row>
    <row r="138" spans="1:4" ht="54" thickTop="1" thickBot="1">
      <c r="A138" s="143" t="s">
        <v>1140</v>
      </c>
      <c r="B138" s="144" t="s">
        <v>2074</v>
      </c>
      <c r="C138" s="139" t="s">
        <v>233</v>
      </c>
      <c r="D138" s="185">
        <f>VLOOKUP('433.5'!A88,'433.5'!A88:N244,14,FALSE)</f>
        <v>4959.5418907811909</v>
      </c>
    </row>
    <row r="139" spans="1:4" ht="54" thickTop="1" thickBot="1">
      <c r="A139" s="143" t="s">
        <v>1141</v>
      </c>
      <c r="B139" s="144" t="s">
        <v>2075</v>
      </c>
      <c r="C139" s="139" t="s">
        <v>233</v>
      </c>
      <c r="D139" s="185">
        <f>VLOOKUP('433.6'!A88,'433.6'!A88:N245,14,FALSE)</f>
        <v>4366.7865663272105</v>
      </c>
    </row>
    <row r="140" spans="1:4" ht="54" thickTop="1" thickBot="1">
      <c r="A140" s="143" t="s">
        <v>1142</v>
      </c>
      <c r="B140" s="144" t="s">
        <v>2076</v>
      </c>
      <c r="C140" s="139" t="s">
        <v>233</v>
      </c>
      <c r="D140" s="185">
        <f>VLOOKUP('433.7'!A88,'433.7'!A88:N246,14,FALSE)</f>
        <v>5228.4709211394802</v>
      </c>
    </row>
    <row r="141" spans="1:4" ht="54" thickTop="1" thickBot="1">
      <c r="A141" s="143" t="s">
        <v>1143</v>
      </c>
      <c r="B141" s="144" t="s">
        <v>1296</v>
      </c>
      <c r="C141" s="139" t="s">
        <v>233</v>
      </c>
      <c r="D141" s="185">
        <f>VLOOKUP('433.8'!A88,'433.8'!A88:N247,14,FALSE)</f>
        <v>3376.413375326822</v>
      </c>
    </row>
    <row r="142" spans="1:4" ht="54" thickTop="1" thickBot="1">
      <c r="A142" s="143" t="s">
        <v>1144</v>
      </c>
      <c r="B142" s="144" t="s">
        <v>2077</v>
      </c>
      <c r="C142" s="139" t="s">
        <v>388</v>
      </c>
      <c r="D142" s="185">
        <f>VLOOKUP('440.1'!A89,'440.1'!A89:N248,14,FALSE)</f>
        <v>218782.27562326632</v>
      </c>
    </row>
    <row r="143" spans="1:4" ht="54" thickTop="1" thickBot="1">
      <c r="A143" s="143" t="s">
        <v>1145</v>
      </c>
      <c r="B143" s="144" t="s">
        <v>2078</v>
      </c>
      <c r="C143" s="139" t="s">
        <v>388</v>
      </c>
      <c r="D143" s="185">
        <f>VLOOKUP('440.2'!A93,'440.2'!A93:N250,14,FALSE)</f>
        <v>218448.41858678084</v>
      </c>
    </row>
    <row r="144" spans="1:4" ht="54" thickTop="1" thickBot="1">
      <c r="A144" s="143" t="s">
        <v>1146</v>
      </c>
      <c r="B144" s="144" t="s">
        <v>2079</v>
      </c>
      <c r="C144" s="139" t="s">
        <v>388</v>
      </c>
      <c r="D144" s="185">
        <f>VLOOKUP('440.3'!A93,'440.3'!A93:N252,14,FALSE)</f>
        <v>218782.27562326632</v>
      </c>
    </row>
    <row r="145" spans="1:4" ht="54" thickTop="1" thickBot="1">
      <c r="A145" s="143" t="s">
        <v>1147</v>
      </c>
      <c r="B145" s="144" t="s">
        <v>1297</v>
      </c>
      <c r="C145" s="139" t="s">
        <v>388</v>
      </c>
      <c r="D145" s="185">
        <f>VLOOKUP('440.4'!A93,'440.4'!A93:N254,14,FALSE)</f>
        <v>242671.35283208353</v>
      </c>
    </row>
    <row r="146" spans="1:4" ht="54" thickTop="1" thickBot="1">
      <c r="A146" s="143" t="s">
        <v>1148</v>
      </c>
      <c r="B146" s="144" t="s">
        <v>2080</v>
      </c>
      <c r="C146" s="139" t="s">
        <v>388</v>
      </c>
      <c r="D146" s="185">
        <f>VLOOKUP('441.1'!A93,'441.1'!A93:N256,14,FALSE)</f>
        <v>218782.27562326632</v>
      </c>
    </row>
    <row r="147" spans="1:4" ht="54" thickTop="1" thickBot="1">
      <c r="A147" s="143" t="s">
        <v>1149</v>
      </c>
      <c r="B147" s="144" t="s">
        <v>2081</v>
      </c>
      <c r="C147" s="139" t="s">
        <v>388</v>
      </c>
      <c r="D147" s="185">
        <f>VLOOKUP('441.2'!A92,'441.2'!A92:N258,14,FALSE)</f>
        <v>218448.41858678084</v>
      </c>
    </row>
    <row r="148" spans="1:4" ht="54" thickTop="1" thickBot="1">
      <c r="A148" s="143" t="s">
        <v>1150</v>
      </c>
      <c r="B148" s="144" t="s">
        <v>2082</v>
      </c>
      <c r="C148" s="139" t="s">
        <v>388</v>
      </c>
      <c r="D148" s="185">
        <f>VLOOKUP('441.3'!A93,'441.3'!A93:N260,14,FALSE)</f>
        <v>218625.60950224992</v>
      </c>
    </row>
    <row r="149" spans="1:4" ht="54" thickTop="1" thickBot="1">
      <c r="A149" s="143" t="s">
        <v>1151</v>
      </c>
      <c r="B149" s="144" t="s">
        <v>2083</v>
      </c>
      <c r="C149" s="139" t="s">
        <v>388</v>
      </c>
      <c r="D149" s="185">
        <f>VLOOKUP('441.4'!A92,'441.4'!A92:N262,14,FALSE)</f>
        <v>242677.92479744094</v>
      </c>
    </row>
    <row r="150" spans="1:4" ht="54" thickTop="1" thickBot="1">
      <c r="A150" s="143" t="s">
        <v>1152</v>
      </c>
      <c r="B150" s="144" t="s">
        <v>2063</v>
      </c>
      <c r="C150" s="139" t="s">
        <v>388</v>
      </c>
      <c r="D150" s="185">
        <f>VLOOKUP('450.1'!A95,'450.1'!A95:N264,14,FALSE)</f>
        <v>279668.62163485226</v>
      </c>
    </row>
    <row r="151" spans="1:4" ht="54" thickTop="1" thickBot="1">
      <c r="A151" s="143" t="s">
        <v>1153</v>
      </c>
      <c r="B151" s="144" t="s">
        <v>2084</v>
      </c>
      <c r="C151" s="139" t="s">
        <v>388</v>
      </c>
      <c r="D151" s="185">
        <f>VLOOKUP('450.2'!A93,'450.2'!A93:N266,14,FALSE)</f>
        <v>279457.19316314714</v>
      </c>
    </row>
    <row r="152" spans="1:4" ht="54" thickTop="1" thickBot="1">
      <c r="A152" s="143" t="s">
        <v>1154</v>
      </c>
      <c r="B152" s="144" t="s">
        <v>2085</v>
      </c>
      <c r="C152" s="139" t="s">
        <v>388</v>
      </c>
      <c r="D152" s="185">
        <f>VLOOKUP('450.3'!A93,'450.3'!A93:N268,14,FALSE)</f>
        <v>279457.19316314714</v>
      </c>
    </row>
    <row r="153" spans="1:4" ht="54" thickTop="1" thickBot="1">
      <c r="A153" s="143" t="s">
        <v>1155</v>
      </c>
      <c r="B153" s="144" t="s">
        <v>2086</v>
      </c>
      <c r="C153" s="139" t="s">
        <v>388</v>
      </c>
      <c r="D153" s="185">
        <f>VLOOKUP('450.4'!A92,'450.4'!A92:N270,14,FALSE)</f>
        <v>279668.62163485226</v>
      </c>
    </row>
    <row r="154" spans="1:4" ht="63.75" customHeight="1" thickTop="1" thickBot="1">
      <c r="A154" s="143" t="s">
        <v>1156</v>
      </c>
      <c r="B154" s="144" t="s">
        <v>2087</v>
      </c>
      <c r="C154" s="139" t="s">
        <v>388</v>
      </c>
      <c r="D154" s="185">
        <f>VLOOKUP('450.5'!A92,'450.5'!A92:N272,14,FALSE)</f>
        <v>279791.05019963265</v>
      </c>
    </row>
    <row r="155" spans="1:4" ht="54" thickTop="1" thickBot="1">
      <c r="A155" s="143" t="s">
        <v>1157</v>
      </c>
      <c r="B155" s="144" t="s">
        <v>2088</v>
      </c>
      <c r="C155" s="139" t="s">
        <v>388</v>
      </c>
      <c r="D155" s="185">
        <f>VLOOKUP('450.6'!A93,'450.6'!A93:N274,14,FALSE)</f>
        <v>279791.05019963265</v>
      </c>
    </row>
    <row r="156" spans="1:4" ht="54" thickTop="1" thickBot="1">
      <c r="A156" s="143" t="s">
        <v>1158</v>
      </c>
      <c r="B156" s="144" t="s">
        <v>2089</v>
      </c>
      <c r="C156" s="139" t="s">
        <v>388</v>
      </c>
      <c r="D156" s="185">
        <f>VLOOKUP('450.7'!A93,'450.7'!A93:N275,14,FALSE)</f>
        <v>279791.05019963265</v>
      </c>
    </row>
    <row r="157" spans="1:4" ht="54" thickTop="1" thickBot="1">
      <c r="A157" s="143" t="s">
        <v>1159</v>
      </c>
      <c r="B157" s="144" t="s">
        <v>2090</v>
      </c>
      <c r="C157" s="139" t="s">
        <v>388</v>
      </c>
      <c r="D157" s="185">
        <f>VLOOKUP('450.8'!A93,'450.8'!A93:N276,14,FALSE)</f>
        <v>279457.19316314714</v>
      </c>
    </row>
    <row r="158" spans="1:4" ht="54" thickTop="1" thickBot="1">
      <c r="A158" s="143" t="s">
        <v>1668</v>
      </c>
      <c r="B158" s="144" t="s">
        <v>1699</v>
      </c>
      <c r="C158" s="139" t="s">
        <v>388</v>
      </c>
      <c r="D158" s="185">
        <f>VLOOKUP('450.10'!A92,'450.10'!A92:N277,14,FALSE)</f>
        <v>327863.3010594736</v>
      </c>
    </row>
    <row r="159" spans="1:4" ht="54" thickTop="1" thickBot="1">
      <c r="A159" s="143" t="s">
        <v>1670</v>
      </c>
      <c r="B159" s="144" t="s">
        <v>1700</v>
      </c>
      <c r="C159" s="139" t="s">
        <v>388</v>
      </c>
      <c r="D159" s="185">
        <f>VLOOKUP('450.11'!A92,'450.11'!A92:N278,14,FALSE)</f>
        <v>327985.72962425393</v>
      </c>
    </row>
    <row r="160" spans="1:4" ht="54" thickTop="1" thickBot="1">
      <c r="A160" s="143" t="s">
        <v>1672</v>
      </c>
      <c r="B160" s="144" t="s">
        <v>1701</v>
      </c>
      <c r="C160" s="139" t="s">
        <v>388</v>
      </c>
      <c r="D160" s="185">
        <f>VLOOKUP('450.12'!A92,'450.11'!A92:N279,14,FALSE)</f>
        <v>327985.72962425393</v>
      </c>
    </row>
    <row r="161" spans="1:4" ht="54" thickTop="1" thickBot="1">
      <c r="A161" s="143" t="s">
        <v>1160</v>
      </c>
      <c r="B161" s="144" t="s">
        <v>2091</v>
      </c>
      <c r="C161" s="139" t="s">
        <v>388</v>
      </c>
      <c r="D161" s="185">
        <f>VLOOKUP('451.1'!A92,'451.1'!A92:N280,14,FALSE)</f>
        <v>279457.19316314714</v>
      </c>
    </row>
    <row r="162" spans="1:4" ht="54" thickTop="1" thickBot="1">
      <c r="A162" s="143" t="s">
        <v>1161</v>
      </c>
      <c r="B162" s="144" t="s">
        <v>2092</v>
      </c>
      <c r="C162" s="139" t="s">
        <v>388</v>
      </c>
      <c r="D162" s="185">
        <f>VLOOKUP('451.2'!A93,'451.2'!A93:N281,14,FALSE)</f>
        <v>279457.19316314714</v>
      </c>
    </row>
    <row r="163" spans="1:4" ht="54" thickTop="1" thickBot="1">
      <c r="A163" s="143" t="s">
        <v>1162</v>
      </c>
      <c r="B163" s="144" t="s">
        <v>2093</v>
      </c>
      <c r="C163" s="139" t="s">
        <v>388</v>
      </c>
      <c r="D163" s="185">
        <f>VLOOKUP('451.3'!A92,'451.3'!A92:N282,14,FALSE)</f>
        <v>279457.19316314714</v>
      </c>
    </row>
    <row r="164" spans="1:4" ht="54" thickTop="1" thickBot="1">
      <c r="A164" s="143" t="s">
        <v>1163</v>
      </c>
      <c r="B164" s="144" t="s">
        <v>2094</v>
      </c>
      <c r="C164" s="139" t="s">
        <v>388</v>
      </c>
      <c r="D164" s="185">
        <f>VLOOKUP('451.4'!A92,'451.4'!A92:N283,14,FALSE)</f>
        <v>327651.87258776848</v>
      </c>
    </row>
    <row r="165" spans="1:4" ht="54" thickTop="1" thickBot="1">
      <c r="A165" s="143" t="s">
        <v>1164</v>
      </c>
      <c r="B165" s="144" t="s">
        <v>2095</v>
      </c>
      <c r="C165" s="139" t="s">
        <v>388</v>
      </c>
      <c r="D165" s="185">
        <f>VLOOKUP('452.1'!A93,'452.1'!A93:N284,14,FALSE)</f>
        <v>279668.62163485226</v>
      </c>
    </row>
    <row r="166" spans="1:4" ht="54" thickTop="1" thickBot="1">
      <c r="A166" s="143" t="s">
        <v>1165</v>
      </c>
      <c r="B166" s="144" t="s">
        <v>2096</v>
      </c>
      <c r="C166" s="139" t="s">
        <v>388</v>
      </c>
      <c r="D166" s="185">
        <f>VLOOKUP('452.2'!A93,'452.2'!A93:N285,14,FALSE)</f>
        <v>279668.62163485226</v>
      </c>
    </row>
    <row r="167" spans="1:4" ht="54" thickTop="1" thickBot="1">
      <c r="A167" s="143" t="s">
        <v>1166</v>
      </c>
      <c r="B167" s="144" t="s">
        <v>2097</v>
      </c>
      <c r="C167" s="139" t="s">
        <v>388</v>
      </c>
      <c r="D167" s="185">
        <f>VLOOKUP('452.3'!A92,'452.3'!A92:N286,14,FALSE)</f>
        <v>279668.62163485226</v>
      </c>
    </row>
    <row r="168" spans="1:4" ht="54" thickTop="1" thickBot="1">
      <c r="A168" s="143" t="s">
        <v>1167</v>
      </c>
      <c r="B168" s="144" t="s">
        <v>2098</v>
      </c>
      <c r="C168" s="139" t="s">
        <v>388</v>
      </c>
      <c r="D168" s="185">
        <f>VLOOKUP('452.4'!A93,'452.4'!A93:N287,14,FALSE)</f>
        <v>279668.62163485226</v>
      </c>
    </row>
    <row r="169" spans="1:4" ht="54" thickTop="1" thickBot="1">
      <c r="A169" s="143" t="s">
        <v>1168</v>
      </c>
      <c r="B169" s="144" t="s">
        <v>1298</v>
      </c>
      <c r="C169" s="139" t="s">
        <v>388</v>
      </c>
      <c r="D169" s="185">
        <f>VLOOKUP('453.1'!A92,'453.1'!A92:N288,14,FALSE)</f>
        <v>279208.46894344315</v>
      </c>
    </row>
    <row r="170" spans="1:4" ht="54" thickTop="1" thickBot="1">
      <c r="A170" s="143" t="s">
        <v>1169</v>
      </c>
      <c r="B170" s="144" t="s">
        <v>2099</v>
      </c>
      <c r="C170" s="139" t="s">
        <v>233</v>
      </c>
      <c r="D170" s="185">
        <f>VLOOKUP('460.1'!A87,'460.1'!A87:N289,14,FALSE)</f>
        <v>4697.9166969152957</v>
      </c>
    </row>
    <row r="171" spans="1:4" ht="54" thickTop="1" thickBot="1">
      <c r="A171" s="204" t="s">
        <v>2123</v>
      </c>
      <c r="B171" s="144" t="s">
        <v>2179</v>
      </c>
      <c r="C171" s="139" t="s">
        <v>233</v>
      </c>
      <c r="D171" s="185">
        <f>VLOOKUP('460.2'!A87,'460.2'!A87:N290,14,FALSE)</f>
        <v>2348.9583484576478</v>
      </c>
    </row>
    <row r="172" spans="1:4" ht="51.75" customHeight="1" thickTop="1" thickBot="1">
      <c r="A172" s="143" t="s">
        <v>1170</v>
      </c>
      <c r="B172" s="144" t="s">
        <v>1299</v>
      </c>
      <c r="C172" s="139" t="s">
        <v>388</v>
      </c>
      <c r="D172" s="185">
        <f>VLOOKUP('461.1'!A87,'461.1'!A87:N291,14,FALSE)</f>
        <v>99177.88276437571</v>
      </c>
    </row>
    <row r="173" spans="1:4" ht="54" thickTop="1" thickBot="1">
      <c r="A173" s="143" t="s">
        <v>1171</v>
      </c>
      <c r="B173" s="144" t="s">
        <v>1300</v>
      </c>
      <c r="C173" s="139" t="s">
        <v>388</v>
      </c>
      <c r="D173" s="185">
        <f>VLOOKUP('461.2'!A89,'461.2'!A89:N294,14,FALSE)</f>
        <v>123629.88065973543</v>
      </c>
    </row>
    <row r="174" spans="1:4" ht="54" thickTop="1" thickBot="1">
      <c r="A174" s="143" t="s">
        <v>1682</v>
      </c>
      <c r="B174" s="144" t="s">
        <v>2184</v>
      </c>
      <c r="C174" s="139" t="s">
        <v>388</v>
      </c>
      <c r="D174" s="185">
        <f>VLOOKUP('462.1.1'!A88,'462.1.1'!A88:N293,14,FALSE)</f>
        <v>160603.11476766679</v>
      </c>
    </row>
    <row r="175" spans="1:4" ht="54" thickTop="1" thickBot="1">
      <c r="A175" s="143" t="s">
        <v>1683</v>
      </c>
      <c r="B175" s="144" t="s">
        <v>2185</v>
      </c>
      <c r="C175" s="139" t="s">
        <v>388</v>
      </c>
      <c r="D175" s="185">
        <f>VLOOKUP('462.1.2'!A88,'462.1.2'!A88:N294,14,FALSE)</f>
        <v>160577.23592273006</v>
      </c>
    </row>
    <row r="176" spans="1:4" ht="54" thickTop="1" thickBot="1">
      <c r="A176" s="143" t="s">
        <v>1684</v>
      </c>
      <c r="B176" s="144" t="s">
        <v>2188</v>
      </c>
      <c r="C176" s="139" t="s">
        <v>388</v>
      </c>
      <c r="D176" s="185">
        <f>VLOOKUP('462.2.1'!A88,'462.2.1'!A88:N295,14,FALSE)</f>
        <v>175779.04455221278</v>
      </c>
    </row>
    <row r="177" spans="1:4" ht="54" thickTop="1" thickBot="1">
      <c r="A177" s="143" t="s">
        <v>1685</v>
      </c>
      <c r="B177" s="144" t="s">
        <v>2189</v>
      </c>
      <c r="C177" s="139" t="s">
        <v>388</v>
      </c>
      <c r="D177" s="185">
        <f>VLOOKUP('462.2.2'!A88,'462.2.2'!A88:N296,14,FALSE)</f>
        <v>175753.16570727609</v>
      </c>
    </row>
    <row r="178" spans="1:4" ht="54" thickTop="1" thickBot="1">
      <c r="A178" s="143" t="s">
        <v>1172</v>
      </c>
      <c r="B178" s="144" t="s">
        <v>1702</v>
      </c>
      <c r="C178" s="139" t="s">
        <v>233</v>
      </c>
      <c r="D178" s="185">
        <f>VLOOKUP('464.1'!A88,'464.1'!A88:N297,14,FALSE)</f>
        <v>4367.2053520563031</v>
      </c>
    </row>
    <row r="179" spans="1:4" ht="54" thickTop="1" thickBot="1">
      <c r="A179" s="143" t="s">
        <v>1173</v>
      </c>
      <c r="B179" s="144" t="s">
        <v>1703</v>
      </c>
      <c r="C179" s="139" t="s">
        <v>388</v>
      </c>
      <c r="D179" s="185">
        <f>VLOOKUP('465.1'!A92,'465.1'!A92:N298,14,FALSE)</f>
        <v>104347.84720343482</v>
      </c>
    </row>
    <row r="180" spans="1:4" ht="54" thickTop="1" thickBot="1">
      <c r="A180" s="143" t="s">
        <v>1686</v>
      </c>
      <c r="B180" s="144" t="s">
        <v>1704</v>
      </c>
      <c r="C180" s="139" t="s">
        <v>388</v>
      </c>
      <c r="D180" s="185">
        <f>VLOOKUP('465.2'!A92,'465.2'!A92:N299,14,FALSE)</f>
        <v>32658.673510632652</v>
      </c>
    </row>
    <row r="181" spans="1:4" ht="54" thickTop="1" thickBot="1">
      <c r="A181" s="143" t="s">
        <v>1174</v>
      </c>
      <c r="B181" s="144" t="s">
        <v>1705</v>
      </c>
      <c r="C181" s="139" t="s">
        <v>144</v>
      </c>
      <c r="D181" s="185">
        <f>VLOOKUP('466.1'!A92,'466.1'!A92:N300,14,FALSE)</f>
        <v>3445.8182741730789</v>
      </c>
    </row>
    <row r="182" spans="1:4" ht="54" thickTop="1" thickBot="1">
      <c r="A182" s="143" t="s">
        <v>1175</v>
      </c>
      <c r="B182" s="144" t="s">
        <v>1706</v>
      </c>
      <c r="C182" s="139" t="s">
        <v>144</v>
      </c>
      <c r="D182" s="185">
        <f>VLOOKUP('466.2'!A96,'466.2'!A96:N301,14,FALSE)</f>
        <v>3958.493457338936</v>
      </c>
    </row>
    <row r="183" spans="1:4" ht="54" thickTop="1" thickBot="1">
      <c r="A183" s="145" t="s">
        <v>1176</v>
      </c>
      <c r="B183" s="146" t="s">
        <v>1819</v>
      </c>
      <c r="C183" s="139" t="s">
        <v>388</v>
      </c>
      <c r="D183" s="185">
        <f>VLOOKUP('500.1'!A95,'500.1'!A95:N302,14,FALSE)</f>
        <v>619455.6986506707</v>
      </c>
    </row>
    <row r="184" spans="1:4" ht="54" thickTop="1" thickBot="1">
      <c r="A184" s="143" t="s">
        <v>1708</v>
      </c>
      <c r="B184" s="144" t="s">
        <v>1820</v>
      </c>
      <c r="C184" s="139" t="s">
        <v>388</v>
      </c>
      <c r="D184" s="185">
        <f>VLOOKUP('500.2'!A95,'500.2'!A95:N303,14,FALSE)</f>
        <v>632523.64499492664</v>
      </c>
    </row>
    <row r="185" spans="1:4" ht="57.75" thickTop="1" thickBot="1">
      <c r="A185" s="143" t="s">
        <v>1177</v>
      </c>
      <c r="B185" s="144" t="s">
        <v>1959</v>
      </c>
      <c r="C185" s="139" t="s">
        <v>377</v>
      </c>
      <c r="D185" s="185">
        <f>VLOOKUP('501.1'!A88,'501.1'!A88:N304,14,FALSE)</f>
        <v>894.63566564213806</v>
      </c>
    </row>
    <row r="186" spans="1:4" ht="57.75" thickTop="1" thickBot="1">
      <c r="A186" s="143" t="s">
        <v>1710</v>
      </c>
      <c r="B186" s="144" t="s">
        <v>1960</v>
      </c>
      <c r="C186" s="139" t="s">
        <v>377</v>
      </c>
      <c r="D186" s="185">
        <f>VLOOKUP('501.10'!A88,'501.10'!A88:N305,14,FALSE)</f>
        <v>796.9</v>
      </c>
    </row>
    <row r="187" spans="1:4" ht="57.75" thickTop="1" thickBot="1">
      <c r="A187" s="143" t="s">
        <v>1711</v>
      </c>
      <c r="B187" s="144" t="s">
        <v>1961</v>
      </c>
      <c r="C187" s="139" t="s">
        <v>377</v>
      </c>
      <c r="D187" s="185">
        <f>VLOOKUP('501.20'!A88,'501.20'!A88:N306,14,FALSE)</f>
        <v>630.63</v>
      </c>
    </row>
    <row r="188" spans="1:4" ht="54" thickTop="1" thickBot="1">
      <c r="A188" s="143" t="s">
        <v>1712</v>
      </c>
      <c r="B188" s="144" t="s">
        <v>1821</v>
      </c>
      <c r="C188" s="139" t="s">
        <v>388</v>
      </c>
      <c r="D188" s="185">
        <f>VLOOKUP('505.1'!A84,'505.1'!A84:N307,14,FALSE)</f>
        <v>543296.29729144869</v>
      </c>
    </row>
    <row r="189" spans="1:4" ht="54" thickTop="1" thickBot="1">
      <c r="A189" s="143" t="s">
        <v>1178</v>
      </c>
      <c r="B189" s="144" t="s">
        <v>1822</v>
      </c>
      <c r="C189" s="139" t="s">
        <v>233</v>
      </c>
      <c r="D189" s="185">
        <f>VLOOKUP('510.1'!A84,'510.1'!A84:N308,14,FALSE)</f>
        <v>105801.24600633635</v>
      </c>
    </row>
    <row r="190" spans="1:4" ht="54" thickTop="1" thickBot="1">
      <c r="A190" s="143" t="s">
        <v>1716</v>
      </c>
      <c r="B190" s="144" t="s">
        <v>1301</v>
      </c>
      <c r="C190" s="139" t="s">
        <v>388</v>
      </c>
      <c r="D190" s="185">
        <f>VLOOKUP('600.1.1'!A85,'600.1.1'!A85:N311,14,FALSE)</f>
        <v>21237.481917702124</v>
      </c>
    </row>
    <row r="191" spans="1:4" ht="54" thickTop="1" thickBot="1">
      <c r="A191" s="143" t="s">
        <v>1717</v>
      </c>
      <c r="B191" s="144" t="s">
        <v>1823</v>
      </c>
      <c r="C191" s="139" t="s">
        <v>388</v>
      </c>
      <c r="D191" s="185">
        <f>VLOOKUP('600.2.1'!A88,'600.2.1'!A88:N310,14,FALSE)</f>
        <v>102595.33053449154</v>
      </c>
    </row>
    <row r="192" spans="1:4" ht="54" thickTop="1" thickBot="1">
      <c r="A192" s="143" t="s">
        <v>1718</v>
      </c>
      <c r="B192" s="144" t="s">
        <v>1824</v>
      </c>
      <c r="C192" s="139" t="s">
        <v>388</v>
      </c>
      <c r="D192" s="185">
        <f>VLOOKUP('600.2.2'!A90,'600.2.2'!A90:N312,14,FALSE)</f>
        <v>142717.40849479844</v>
      </c>
    </row>
    <row r="193" spans="1:4" ht="54" thickTop="1" thickBot="1">
      <c r="A193" s="143" t="s">
        <v>1719</v>
      </c>
      <c r="B193" s="144" t="s">
        <v>1825</v>
      </c>
      <c r="C193" s="139" t="s">
        <v>388</v>
      </c>
      <c r="D193" s="185">
        <f>VLOOKUP('600.2.3'!A89,'600.2.3'!A89:N312,14,FALSE)</f>
        <v>20376.468112435447</v>
      </c>
    </row>
    <row r="194" spans="1:4" ht="54" thickTop="1" thickBot="1">
      <c r="A194" s="143" t="s">
        <v>1720</v>
      </c>
      <c r="B194" s="144" t="s">
        <v>1826</v>
      </c>
      <c r="C194" s="139" t="s">
        <v>388</v>
      </c>
      <c r="D194" s="185">
        <f>VLOOKUP('600.2.4'!A88,'600.2.4'!A88:N312,14,FALSE)</f>
        <v>26135.778211901375</v>
      </c>
    </row>
    <row r="195" spans="1:4" ht="54" thickTop="1" thickBot="1">
      <c r="A195" s="143" t="s">
        <v>1179</v>
      </c>
      <c r="B195" s="144" t="s">
        <v>2200</v>
      </c>
      <c r="C195" s="139" t="s">
        <v>388</v>
      </c>
      <c r="D195" s="185">
        <f>VLOOKUP('610.1'!A89,'610.1'!A89:N314,14,FALSE)</f>
        <v>85320.203901819521</v>
      </c>
    </row>
    <row r="196" spans="1:4" ht="54" thickTop="1" thickBot="1">
      <c r="A196" s="143" t="s">
        <v>1180</v>
      </c>
      <c r="B196" s="144" t="s">
        <v>1827</v>
      </c>
      <c r="C196" s="139" t="s">
        <v>388</v>
      </c>
      <c r="D196" s="185">
        <f>VLOOKUP('610.2'!A89,'610.2'!A89:N315,14,FALSE)</f>
        <v>85827.203901819521</v>
      </c>
    </row>
    <row r="197" spans="1:4" ht="54" thickTop="1" thickBot="1">
      <c r="A197" s="143" t="s">
        <v>1722</v>
      </c>
      <c r="B197" s="144" t="s">
        <v>1828</v>
      </c>
      <c r="C197" s="139" t="s">
        <v>388</v>
      </c>
      <c r="D197" s="185">
        <f>VLOOKUP('610.3'!A89,'610.3'!A89:N316,14,FALSE)</f>
        <v>78321.575901819524</v>
      </c>
    </row>
    <row r="198" spans="1:4" ht="54" thickTop="1" thickBot="1">
      <c r="A198" s="143" t="s">
        <v>1724</v>
      </c>
      <c r="B198" s="144" t="s">
        <v>1829</v>
      </c>
      <c r="C198" s="139" t="s">
        <v>388</v>
      </c>
      <c r="D198" s="185">
        <f>VLOOKUP('610.4'!A89,'610.4'!A89:N317,14,FALSE)</f>
        <v>91812.359037599643</v>
      </c>
    </row>
    <row r="199" spans="1:4" ht="54" thickTop="1" thickBot="1">
      <c r="A199" s="143" t="s">
        <v>1726</v>
      </c>
      <c r="B199" s="144" t="s">
        <v>1302</v>
      </c>
      <c r="C199" s="139" t="s">
        <v>388</v>
      </c>
      <c r="D199" s="185">
        <f>VLOOKUP('610.5'!A89,'610.5'!A89:N318,14,FALSE)</f>
        <v>128451.81026594897</v>
      </c>
    </row>
    <row r="200" spans="1:4" ht="54" thickTop="1" thickBot="1">
      <c r="A200" s="143" t="s">
        <v>1728</v>
      </c>
      <c r="B200" s="144" t="s">
        <v>1830</v>
      </c>
      <c r="C200" s="139" t="s">
        <v>388</v>
      </c>
      <c r="D200" s="185">
        <f>VLOOKUP('610.6'!A89,'610.6'!A89:N319,14,FALSE)</f>
        <v>72730.20510594899</v>
      </c>
    </row>
    <row r="201" spans="1:4" ht="54" thickTop="1" thickBot="1">
      <c r="A201" s="143" t="s">
        <v>1730</v>
      </c>
      <c r="B201" s="144" t="s">
        <v>1831</v>
      </c>
      <c r="C201" s="139" t="s">
        <v>388</v>
      </c>
      <c r="D201" s="185">
        <f>VLOOKUP('610.7'!A89,'610.7'!A89:N320,14,FALSE)</f>
        <v>64624.504583976821</v>
      </c>
    </row>
    <row r="202" spans="1:4" ht="54" thickTop="1" thickBot="1">
      <c r="A202" s="143" t="s">
        <v>1181</v>
      </c>
      <c r="B202" s="144" t="s">
        <v>1832</v>
      </c>
      <c r="C202" s="139" t="s">
        <v>144</v>
      </c>
      <c r="D202" s="185">
        <f>VLOOKUP('620.1'!A88,'620.1'!A88:N321,14,FALSE)</f>
        <v>376678.66468373232</v>
      </c>
    </row>
    <row r="203" spans="1:4" ht="54" thickTop="1" thickBot="1">
      <c r="A203" s="143" t="s">
        <v>1182</v>
      </c>
      <c r="B203" s="144" t="s">
        <v>1962</v>
      </c>
      <c r="C203" s="139" t="s">
        <v>144</v>
      </c>
      <c r="D203" s="185">
        <f>VLOOKUP('620.2'!A88,'620.2'!A88:N322,14,FALSE)</f>
        <v>376678.66468373232</v>
      </c>
    </row>
    <row r="204" spans="1:4" ht="54" thickTop="1" thickBot="1">
      <c r="A204" s="143" t="s">
        <v>1183</v>
      </c>
      <c r="B204" s="144" t="s">
        <v>1833</v>
      </c>
      <c r="C204" s="139" t="s">
        <v>1929</v>
      </c>
      <c r="D204" s="185">
        <f>VLOOKUP('620.3'!A93,'620.3'!A93:N323,14,FALSE)</f>
        <v>54193916.21922791</v>
      </c>
    </row>
    <row r="205" spans="1:4" ht="54" thickTop="1" thickBot="1">
      <c r="A205" s="143" t="s">
        <v>1734</v>
      </c>
      <c r="B205" s="144" t="s">
        <v>1834</v>
      </c>
      <c r="C205" s="139" t="s">
        <v>144</v>
      </c>
      <c r="D205" s="185">
        <f>VLOOKUP('621.1.1'!A95,'621.1.1'!A95:N325,14,FALSE)</f>
        <v>2523429.8250150238</v>
      </c>
    </row>
    <row r="206" spans="1:4" ht="54" thickTop="1" thickBot="1">
      <c r="A206" s="143" t="s">
        <v>1736</v>
      </c>
      <c r="B206" s="144" t="s">
        <v>1835</v>
      </c>
      <c r="C206" s="139" t="s">
        <v>144</v>
      </c>
      <c r="D206" s="185">
        <f>VLOOKUP('621.1.2'!A99,'621.1.2'!A99:N326,14,FALSE)</f>
        <v>3150251.1496757418</v>
      </c>
    </row>
    <row r="207" spans="1:4" ht="54" thickTop="1" thickBot="1">
      <c r="A207" s="143" t="s">
        <v>1184</v>
      </c>
      <c r="B207" s="144" t="s">
        <v>1836</v>
      </c>
      <c r="C207" s="139" t="s">
        <v>388</v>
      </c>
      <c r="D207" s="185">
        <f>VLOOKUP('621.2'!A89,'621.2'!A89:N326,14,FALSE)</f>
        <v>2302763.4918918316</v>
      </c>
    </row>
    <row r="208" spans="1:4" ht="54" thickTop="1" thickBot="1">
      <c r="A208" s="143" t="s">
        <v>1185</v>
      </c>
      <c r="B208" s="144" t="s">
        <v>1837</v>
      </c>
      <c r="C208" s="139" t="s">
        <v>144</v>
      </c>
      <c r="D208" s="185">
        <f>VLOOKUP('621.3'!A93,'621.3'!A93:N327,14,FALSE)</f>
        <v>43186026.078283496</v>
      </c>
    </row>
    <row r="209" spans="1:4" ht="54" thickTop="1" thickBot="1">
      <c r="A209" s="143" t="s">
        <v>1186</v>
      </c>
      <c r="B209" s="144" t="s">
        <v>1838</v>
      </c>
      <c r="C209" s="139" t="s">
        <v>388</v>
      </c>
      <c r="D209" s="185">
        <f>VLOOKUP('621.4'!A93,'621.4'!A93:N328,14,FALSE)</f>
        <v>34195455.542712227</v>
      </c>
    </row>
    <row r="210" spans="1:4" ht="54" thickTop="1" thickBot="1">
      <c r="A210" s="143" t="s">
        <v>1187</v>
      </c>
      <c r="B210" s="144" t="s">
        <v>1839</v>
      </c>
      <c r="C210" s="139" t="s">
        <v>144</v>
      </c>
      <c r="D210" s="185">
        <f>VLOOKUP('621.5'!A89,'621.5'!A89:N329,14,FALSE)</f>
        <v>2792446.137391801</v>
      </c>
    </row>
    <row r="211" spans="1:4" ht="54" thickTop="1" thickBot="1">
      <c r="A211" s="143" t="s">
        <v>1740</v>
      </c>
      <c r="B211" s="144" t="s">
        <v>1840</v>
      </c>
      <c r="C211" s="139" t="s">
        <v>144</v>
      </c>
      <c r="D211" s="185">
        <f>VLOOKUP('621.5.1'!A89,'621.5.1'!A89:N330,14,FALSE)</f>
        <v>551656.60649000993</v>
      </c>
    </row>
    <row r="212" spans="1:4" ht="54" thickTop="1" thickBot="1">
      <c r="A212" s="143" t="s">
        <v>1188</v>
      </c>
      <c r="B212" s="144" t="s">
        <v>1841</v>
      </c>
      <c r="C212" s="139" t="s">
        <v>1929</v>
      </c>
      <c r="D212" s="185">
        <f>VLOOKUP('621.6'!A98,'621.6'!A98:N331,14,FALSE)</f>
        <v>45465684.694542989</v>
      </c>
    </row>
    <row r="213" spans="1:4" ht="54" thickTop="1" thickBot="1">
      <c r="A213" s="143" t="s">
        <v>1815</v>
      </c>
      <c r="B213" s="144" t="s">
        <v>1842</v>
      </c>
      <c r="C213" s="139" t="s">
        <v>1929</v>
      </c>
      <c r="D213" s="185">
        <f>VLOOKUP('621.7'!A89,'621.7'!A89:N332,14,FALSE)</f>
        <v>2689531.7911520088</v>
      </c>
    </row>
    <row r="214" spans="1:4" ht="54" thickTop="1" thickBot="1">
      <c r="A214" s="143" t="s">
        <v>1189</v>
      </c>
      <c r="B214" s="144" t="s">
        <v>2100</v>
      </c>
      <c r="C214" s="139" t="s">
        <v>233</v>
      </c>
      <c r="D214" s="185">
        <f>VLOOKUP('622.1'!A89,'622.1'!A89:N333,14,FALSE)</f>
        <v>103262.83368108897</v>
      </c>
    </row>
    <row r="215" spans="1:4" ht="54" thickTop="1" thickBot="1">
      <c r="A215" s="143" t="s">
        <v>1190</v>
      </c>
      <c r="B215" s="144" t="s">
        <v>1843</v>
      </c>
      <c r="C215" s="139" t="s">
        <v>233</v>
      </c>
      <c r="D215" s="185">
        <f>VLOOKUP('622.2'!A89,'622.2'!A89:N335,14,FALSE)</f>
        <v>433573.34904084203</v>
      </c>
    </row>
    <row r="216" spans="1:4" ht="54" thickTop="1" thickBot="1">
      <c r="A216" s="143" t="s">
        <v>1191</v>
      </c>
      <c r="B216" s="144" t="s">
        <v>1844</v>
      </c>
      <c r="C216" s="139" t="s">
        <v>233</v>
      </c>
      <c r="D216" s="185">
        <f>VLOOKUP('622.3'!A89,'622.3'!A89:N336,14,FALSE)</f>
        <v>822300.88468656794</v>
      </c>
    </row>
    <row r="217" spans="1:4" ht="54" thickTop="1" thickBot="1">
      <c r="A217" s="143" t="s">
        <v>1192</v>
      </c>
      <c r="B217" s="144" t="s">
        <v>1845</v>
      </c>
      <c r="C217" s="139" t="s">
        <v>233</v>
      </c>
      <c r="D217" s="185">
        <f>VLOOKUP('622.4'!A89,'622.4'!A89:N337,14,FALSE)</f>
        <v>832197.4608813487</v>
      </c>
    </row>
    <row r="218" spans="1:4" ht="54" thickTop="1" thickBot="1">
      <c r="A218" s="143" t="s">
        <v>1193</v>
      </c>
      <c r="B218" s="144" t="s">
        <v>1846</v>
      </c>
      <c r="C218" s="139" t="s">
        <v>144</v>
      </c>
      <c r="D218" s="185">
        <f>VLOOKUP('622.5'!A89,'622.5'!A89:N338,14,FALSE)</f>
        <v>86722.92046368077</v>
      </c>
    </row>
    <row r="219" spans="1:4" ht="54" thickTop="1" thickBot="1">
      <c r="A219" s="143" t="s">
        <v>1194</v>
      </c>
      <c r="B219" s="144" t="s">
        <v>1847</v>
      </c>
      <c r="C219" s="139" t="s">
        <v>144</v>
      </c>
      <c r="D219" s="185">
        <f>VLOOKUP('623.1'!A103,'623.1'!A103:N339,14,FALSE)</f>
        <v>609706.35674470104</v>
      </c>
    </row>
    <row r="220" spans="1:4" ht="54" thickTop="1" thickBot="1">
      <c r="A220" s="143" t="s">
        <v>1195</v>
      </c>
      <c r="B220" s="144" t="s">
        <v>1303</v>
      </c>
      <c r="C220" s="139" t="s">
        <v>2101</v>
      </c>
      <c r="D220" s="185">
        <f>VLOOKUP('623.2'!A89,'623.2'!A89:N340,14,FALSE)</f>
        <v>2719950.352538439</v>
      </c>
    </row>
    <row r="221" spans="1:4" ht="54" thickTop="1" thickBot="1">
      <c r="A221" s="143" t="s">
        <v>1196</v>
      </c>
      <c r="B221" s="144" t="s">
        <v>2220</v>
      </c>
      <c r="C221" s="139" t="s">
        <v>388</v>
      </c>
      <c r="D221" s="185">
        <f>VLOOKUP('630.1'!A89,'630.1'!A89:N341,14,FALSE)</f>
        <v>1031040.4875696914</v>
      </c>
    </row>
    <row r="222" spans="1:4" ht="54" thickTop="1" thickBot="1">
      <c r="A222" s="143" t="s">
        <v>1197</v>
      </c>
      <c r="B222" s="144" t="s">
        <v>2221</v>
      </c>
      <c r="C222" s="139" t="s">
        <v>388</v>
      </c>
      <c r="D222" s="185">
        <f>VLOOKUP('630.2'!A89,'630.2'!A89:N342,14,FALSE)</f>
        <v>1015710.0179769465</v>
      </c>
    </row>
    <row r="223" spans="1:4" ht="54" thickTop="1" thickBot="1">
      <c r="A223" s="143" t="s">
        <v>1198</v>
      </c>
      <c r="B223" s="144" t="s">
        <v>2222</v>
      </c>
      <c r="C223" s="139" t="s">
        <v>388</v>
      </c>
      <c r="D223" s="185">
        <f>VLOOKUP('630.3'!A89,'630.3'!A89:N343,14,FALSE)</f>
        <v>663477.76346876635</v>
      </c>
    </row>
    <row r="224" spans="1:4" ht="54" thickTop="1" thickBot="1">
      <c r="A224" s="143" t="s">
        <v>1199</v>
      </c>
      <c r="B224" s="144" t="s">
        <v>2223</v>
      </c>
      <c r="C224" s="139" t="s">
        <v>388</v>
      </c>
      <c r="D224" s="185">
        <f>VLOOKUP('630.4'!A89,'630.4'!A89:N344,14,FALSE)</f>
        <v>545947.32894776121</v>
      </c>
    </row>
    <row r="225" spans="1:4" ht="54" thickTop="1" thickBot="1">
      <c r="A225" s="143" t="s">
        <v>1200</v>
      </c>
      <c r="B225" s="144" t="s">
        <v>2224</v>
      </c>
      <c r="C225" s="139" t="s">
        <v>388</v>
      </c>
      <c r="D225" s="185">
        <f>VLOOKUP('630.5'!A93,'630.5'!A93:N345,14,FALSE)</f>
        <v>464969.98722188082</v>
      </c>
    </row>
    <row r="226" spans="1:4" ht="54" thickTop="1" thickBot="1">
      <c r="A226" s="143" t="s">
        <v>1201</v>
      </c>
      <c r="B226" s="144" t="s">
        <v>2225</v>
      </c>
      <c r="C226" s="139" t="s">
        <v>388</v>
      </c>
      <c r="D226" s="185">
        <f>VLOOKUP('630.6'!A93,'630.6'!A89:N346,14,FALSE)</f>
        <v>403574.768716486</v>
      </c>
    </row>
    <row r="227" spans="1:4" ht="54" thickTop="1" thickBot="1">
      <c r="A227" s="143" t="s">
        <v>1202</v>
      </c>
      <c r="B227" s="144" t="s">
        <v>2226</v>
      </c>
      <c r="C227" s="139" t="s">
        <v>388</v>
      </c>
      <c r="D227" s="185">
        <f>VLOOKUP('630.7'!A93,'630.7'!A90:N347,14,FALSE)</f>
        <v>298195.08609942335</v>
      </c>
    </row>
    <row r="228" spans="1:4" ht="54" thickTop="1" thickBot="1">
      <c r="A228" s="143" t="s">
        <v>1203</v>
      </c>
      <c r="B228" s="144" t="s">
        <v>1848</v>
      </c>
      <c r="C228" s="139" t="s">
        <v>144</v>
      </c>
      <c r="D228" s="185">
        <f>VLOOKUP('632.1'!A90,'632.1'!A90:N349,14,FALSE)</f>
        <v>365316.39447496226</v>
      </c>
    </row>
    <row r="229" spans="1:4" ht="54" thickTop="1" thickBot="1">
      <c r="A229" s="143" t="s">
        <v>1743</v>
      </c>
      <c r="B229" s="144" t="s">
        <v>1849</v>
      </c>
      <c r="C229" s="139" t="s">
        <v>144</v>
      </c>
      <c r="D229" s="185">
        <f>VLOOKUP('632.2'!A90,'632.2'!A90:N350,14,FALSE)</f>
        <v>367484.1655109413</v>
      </c>
    </row>
    <row r="230" spans="1:4" ht="54" thickTop="1" thickBot="1">
      <c r="A230" s="143" t="s">
        <v>1746</v>
      </c>
      <c r="B230" s="144" t="s">
        <v>1850</v>
      </c>
      <c r="C230" s="139" t="s">
        <v>377</v>
      </c>
      <c r="D230" s="185">
        <f>VLOOKUP('640.1'!A90,'640.1'!A90:N351,14,FALSE)</f>
        <v>6769.7068119769719</v>
      </c>
    </row>
    <row r="231" spans="1:4" ht="54" thickTop="1" thickBot="1">
      <c r="A231" s="143" t="s">
        <v>1747</v>
      </c>
      <c r="B231" s="144" t="s">
        <v>1851</v>
      </c>
      <c r="C231" s="139" t="s">
        <v>377</v>
      </c>
      <c r="D231" s="185">
        <f>VLOOKUP('640.2'!A90,'640.2'!A90:N352,14,FALSE)</f>
        <v>7806.3460381566865</v>
      </c>
    </row>
    <row r="232" spans="1:4" ht="54" thickTop="1" thickBot="1">
      <c r="A232" s="143" t="s">
        <v>1204</v>
      </c>
      <c r="B232" s="144" t="s">
        <v>1852</v>
      </c>
      <c r="C232" s="139" t="s">
        <v>1748</v>
      </c>
      <c r="D232" s="185">
        <f>VLOOKUP('641.1'!A90,'641.1'!A90:N353,14,FALSE)</f>
        <v>1835.9441713408446</v>
      </c>
    </row>
    <row r="233" spans="1:4" ht="54" thickTop="1" thickBot="1">
      <c r="A233" s="143" t="s">
        <v>1205</v>
      </c>
      <c r="B233" s="144" t="s">
        <v>1852</v>
      </c>
      <c r="C233" s="139" t="s">
        <v>377</v>
      </c>
      <c r="D233" s="185">
        <f>VLOOKUP('641.2'!A90,'641.2'!A90:N354,14,FALSE)</f>
        <v>41008.043224676585</v>
      </c>
    </row>
    <row r="234" spans="1:4" ht="54" thickTop="1" thickBot="1">
      <c r="A234" s="143" t="s">
        <v>1206</v>
      </c>
      <c r="B234" s="144" t="s">
        <v>1853</v>
      </c>
      <c r="C234" s="139" t="s">
        <v>1929</v>
      </c>
      <c r="D234" s="185">
        <f>VLOOKUP('642.1'!A90,'642.1'!A90:N355,14,FALSE)</f>
        <v>331402.00517791393</v>
      </c>
    </row>
    <row r="235" spans="1:4" ht="54" thickTop="1" thickBot="1">
      <c r="A235" s="143" t="s">
        <v>1207</v>
      </c>
      <c r="B235" s="144" t="s">
        <v>1854</v>
      </c>
      <c r="C235" s="139" t="s">
        <v>144</v>
      </c>
      <c r="D235" s="185">
        <f>VLOOKUP('642.2'!A90,'642.2'!A90:N356,14,FALSE)</f>
        <v>51333.259392126522</v>
      </c>
    </row>
    <row r="236" spans="1:4" ht="54" thickTop="1" thickBot="1">
      <c r="A236" s="143" t="s">
        <v>1208</v>
      </c>
      <c r="B236" s="144" t="s">
        <v>1855</v>
      </c>
      <c r="C236" s="139" t="s">
        <v>377</v>
      </c>
      <c r="D236" s="185">
        <f>VLOOKUP('650.1'!A95,'650.1'!A95:N358,14,FALSE)</f>
        <v>17404.037378044508</v>
      </c>
    </row>
    <row r="237" spans="1:4" ht="54" thickTop="1" thickBot="1">
      <c r="A237" s="143" t="s">
        <v>1209</v>
      </c>
      <c r="B237" s="144" t="s">
        <v>2233</v>
      </c>
      <c r="C237" s="139" t="s">
        <v>377</v>
      </c>
      <c r="D237" s="185">
        <f>VLOOKUP('650.2'!A93,'650.2'!A93:N359,14,FALSE)</f>
        <v>15442.853125737583</v>
      </c>
    </row>
    <row r="238" spans="1:4" ht="54" thickTop="1" thickBot="1">
      <c r="A238" s="143" t="s">
        <v>1210</v>
      </c>
      <c r="B238" s="144" t="s">
        <v>1856</v>
      </c>
      <c r="C238" s="139" t="s">
        <v>377</v>
      </c>
      <c r="D238" s="209">
        <f>VLOOKUP('650.3'!A90,'650.3'!A90:N360,14,FALSE)</f>
        <v>1040</v>
      </c>
    </row>
    <row r="239" spans="1:4" ht="54" thickTop="1" thickBot="1">
      <c r="A239" s="143" t="s">
        <v>1211</v>
      </c>
      <c r="B239" s="144" t="s">
        <v>2237</v>
      </c>
      <c r="C239" s="139" t="s">
        <v>377</v>
      </c>
      <c r="D239" s="185">
        <f>VLOOKUP('650.4'!A93,'650.4'!A93:N361,14,FALSE)</f>
        <v>4835.3530532612913</v>
      </c>
    </row>
    <row r="240" spans="1:4" ht="57.75" thickTop="1" thickBot="1">
      <c r="A240" s="143" t="s">
        <v>1212</v>
      </c>
      <c r="B240" s="144" t="s">
        <v>1857</v>
      </c>
      <c r="C240" s="139" t="s">
        <v>233</v>
      </c>
      <c r="D240" s="185">
        <f>VLOOKUP('660.1'!A87,'660.1'!A87:N362,14,FALSE)</f>
        <v>320164.2313715429</v>
      </c>
    </row>
    <row r="241" spans="1:4" ht="76.5" thickTop="1" thickBot="1">
      <c r="A241" s="143" t="s">
        <v>1213</v>
      </c>
      <c r="B241" s="144" t="s">
        <v>1964</v>
      </c>
      <c r="C241" s="139" t="s">
        <v>144</v>
      </c>
      <c r="D241" s="185">
        <f>VLOOKUP('660.2'!A87,'660.2'!A87:N363,14,FALSE)</f>
        <v>362995.58881118614</v>
      </c>
    </row>
    <row r="242" spans="1:4" ht="54" thickTop="1" thickBot="1">
      <c r="A242" s="143" t="s">
        <v>1761</v>
      </c>
      <c r="B242" s="144" t="s">
        <v>1858</v>
      </c>
      <c r="C242" s="139" t="s">
        <v>144</v>
      </c>
      <c r="D242" s="185">
        <f>VLOOKUP('661.1'!A87,'661.1'!A87:N364,14,FALSE)</f>
        <v>477497.85274297628</v>
      </c>
    </row>
    <row r="243" spans="1:4" ht="54" thickTop="1" thickBot="1">
      <c r="A243" s="143" t="s">
        <v>1214</v>
      </c>
      <c r="B243" s="144" t="s">
        <v>1859</v>
      </c>
      <c r="C243" s="139" t="s">
        <v>144</v>
      </c>
      <c r="D243" s="185">
        <f>VLOOKUP('662.1'!A87,'662.1'!A87:N365,14,FALSE)</f>
        <v>419832.57126502646</v>
      </c>
    </row>
    <row r="244" spans="1:4" ht="54" thickTop="1" thickBot="1">
      <c r="A244" s="143" t="s">
        <v>1215</v>
      </c>
      <c r="B244" s="144" t="s">
        <v>1860</v>
      </c>
      <c r="C244" s="139" t="s">
        <v>144</v>
      </c>
      <c r="D244" s="185">
        <f>VLOOKUP('662.2'!A87,'662.2'!A87:N366,14,FALSE)</f>
        <v>463165.90459835983</v>
      </c>
    </row>
    <row r="245" spans="1:4" ht="54" thickTop="1" thickBot="1">
      <c r="A245" s="143" t="s">
        <v>1762</v>
      </c>
      <c r="B245" s="144" t="s">
        <v>1861</v>
      </c>
      <c r="C245" s="139" t="s">
        <v>144</v>
      </c>
      <c r="D245" s="185">
        <f>VLOOKUP('663.1'!A87,'663.1'!A87:N367,14,FALSE)</f>
        <v>29755.333741997449</v>
      </c>
    </row>
    <row r="246" spans="1:4" ht="54" thickTop="1" thickBot="1">
      <c r="A246" s="143" t="s">
        <v>1216</v>
      </c>
      <c r="B246" s="144" t="s">
        <v>1862</v>
      </c>
      <c r="C246" s="139" t="s">
        <v>388</v>
      </c>
      <c r="D246" s="185">
        <f>VLOOKUP('670.1'!A87,'670.1'!A87:N368,14,FALSE)</f>
        <v>264111.52354109526</v>
      </c>
    </row>
    <row r="247" spans="1:4" ht="54" thickTop="1" thickBot="1">
      <c r="A247" s="143" t="s">
        <v>1217</v>
      </c>
      <c r="B247" s="144" t="s">
        <v>1863</v>
      </c>
      <c r="C247" s="139" t="s">
        <v>388</v>
      </c>
      <c r="D247" s="185">
        <f>VLOOKUP('670.2'!A87,'670.2'!A87:N369,14,FALSE)</f>
        <v>309441.38929364155</v>
      </c>
    </row>
    <row r="248" spans="1:4" ht="54" thickTop="1" thickBot="1">
      <c r="A248" s="143" t="s">
        <v>1764</v>
      </c>
      <c r="B248" s="144" t="s">
        <v>1864</v>
      </c>
      <c r="C248" s="139" t="s">
        <v>388</v>
      </c>
      <c r="D248" s="185">
        <f>VLOOKUP('670.3'!A87,'670.3'!A87:N370,14,FALSE)</f>
        <v>309441.38929364155</v>
      </c>
    </row>
    <row r="249" spans="1:4" ht="54" thickTop="1" thickBot="1">
      <c r="A249" s="143" t="s">
        <v>1765</v>
      </c>
      <c r="B249" s="144" t="s">
        <v>1865</v>
      </c>
      <c r="C249" s="139" t="s">
        <v>388</v>
      </c>
      <c r="D249" s="185">
        <f>VLOOKUP('670.4'!A87,'670.4'!A87:N371,14,FALSE)</f>
        <v>307365.57012592023</v>
      </c>
    </row>
    <row r="250" spans="1:4" ht="54" thickTop="1" thickBot="1">
      <c r="A250" s="143" t="s">
        <v>1766</v>
      </c>
      <c r="B250" s="144" t="s">
        <v>1866</v>
      </c>
      <c r="C250" s="139" t="s">
        <v>388</v>
      </c>
      <c r="D250" s="185">
        <f>VLOOKUP('670.5'!A89,'670.5'!A89:N372,14,FALSE)</f>
        <v>326054.26989042066</v>
      </c>
    </row>
    <row r="251" spans="1:4" ht="54" thickTop="1" thickBot="1">
      <c r="A251" s="143" t="s">
        <v>1218</v>
      </c>
      <c r="B251" s="144" t="s">
        <v>1867</v>
      </c>
      <c r="C251" s="139" t="s">
        <v>388</v>
      </c>
      <c r="D251" s="185">
        <f>VLOOKUP('671.1'!A89,'671.1'!A89:N373,14,FALSE)</f>
        <v>432683.04725826246</v>
      </c>
    </row>
    <row r="252" spans="1:4" ht="54" thickTop="1" thickBot="1">
      <c r="A252" s="143" t="s">
        <v>1219</v>
      </c>
      <c r="B252" s="144" t="s">
        <v>1868</v>
      </c>
      <c r="C252" s="139" t="s">
        <v>144</v>
      </c>
      <c r="D252" s="185">
        <f>VLOOKUP('671.2'!A89,'671.2'!A89:N374,14,FALSE)</f>
        <v>40852.204568444358</v>
      </c>
    </row>
    <row r="253" spans="1:4" ht="54" thickTop="1" thickBot="1">
      <c r="A253" s="143" t="s">
        <v>1767</v>
      </c>
      <c r="B253" s="144" t="s">
        <v>1869</v>
      </c>
      <c r="C253" s="139" t="s">
        <v>388</v>
      </c>
      <c r="D253" s="185">
        <f>VLOOKUP('671.3'!A87,'671.3'!A87:N375,14,FALSE)</f>
        <v>480250.19427952776</v>
      </c>
    </row>
    <row r="254" spans="1:4" ht="54" thickTop="1" thickBot="1">
      <c r="A254" s="143" t="s">
        <v>1768</v>
      </c>
      <c r="B254" s="144" t="s">
        <v>1870</v>
      </c>
      <c r="C254" s="139" t="s">
        <v>144</v>
      </c>
      <c r="D254" s="185">
        <f>VLOOKUP('671.4'!A87,'671.4'!A87:N376,14,FALSE)</f>
        <v>44814.181036528709</v>
      </c>
    </row>
    <row r="255" spans="1:4" ht="54" thickTop="1" thickBot="1">
      <c r="A255" s="143" t="s">
        <v>1220</v>
      </c>
      <c r="B255" s="144" t="s">
        <v>1871</v>
      </c>
      <c r="C255" s="139" t="s">
        <v>144</v>
      </c>
      <c r="D255" s="185">
        <f>VLOOKUP('672.1'!A87,'672.1'!A87:N377,14,FALSE)</f>
        <v>32449.939246791135</v>
      </c>
    </row>
    <row r="256" spans="1:4" ht="54" thickTop="1" thickBot="1">
      <c r="A256" s="143" t="s">
        <v>1769</v>
      </c>
      <c r="B256" s="144" t="s">
        <v>1872</v>
      </c>
      <c r="C256" s="139" t="s">
        <v>144</v>
      </c>
      <c r="D256" s="185">
        <f>VLOOKUP('672.2'!A87,'672.2'!A87:N378,14,FALSE)</f>
        <v>59758.713683471775</v>
      </c>
    </row>
    <row r="257" spans="1:4" ht="54" thickTop="1" thickBot="1">
      <c r="A257" s="143" t="s">
        <v>1770</v>
      </c>
      <c r="B257" s="144" t="s">
        <v>1873</v>
      </c>
      <c r="C257" s="139" t="s">
        <v>144</v>
      </c>
      <c r="D257" s="185">
        <f>VLOOKUP('672.3'!A87,'672.3'!A87:N379,14,FALSE)</f>
        <v>34325.298153161137</v>
      </c>
    </row>
    <row r="258" spans="1:4" ht="54" thickTop="1" thickBot="1">
      <c r="A258" s="143" t="s">
        <v>1771</v>
      </c>
      <c r="B258" s="144" t="s">
        <v>1874</v>
      </c>
      <c r="C258" s="139" t="s">
        <v>144</v>
      </c>
      <c r="D258" s="185">
        <f>VLOOKUP('672.4'!A87,'672.3'!A87:N380,14,FALSE)</f>
        <v>34325.298153161137</v>
      </c>
    </row>
    <row r="259" spans="1:4" ht="54" thickTop="1" thickBot="1">
      <c r="A259" s="143" t="s">
        <v>1816</v>
      </c>
      <c r="B259" s="144" t="s">
        <v>1875</v>
      </c>
      <c r="C259" s="139" t="s">
        <v>233</v>
      </c>
      <c r="D259" s="185">
        <f>VLOOKUP('673.1.1'!A87,'673.1.1'!A87:N381,14,FALSE)</f>
        <v>7761.9408877908163</v>
      </c>
    </row>
    <row r="260" spans="1:4" ht="54" thickTop="1" thickBot="1">
      <c r="A260" s="143" t="s">
        <v>1817</v>
      </c>
      <c r="B260" s="144" t="s">
        <v>2152</v>
      </c>
      <c r="C260" s="139" t="s">
        <v>233</v>
      </c>
      <c r="D260" s="185">
        <f>VLOOKUP('673.1.2'!A87,'673.1.2'!A87:N382,14,FALSE)</f>
        <v>10733.88945921939</v>
      </c>
    </row>
    <row r="261" spans="1:4" ht="54" thickTop="1" thickBot="1">
      <c r="A261" s="143" t="s">
        <v>1221</v>
      </c>
      <c r="B261" s="144" t="s">
        <v>1876</v>
      </c>
      <c r="C261" s="139" t="s">
        <v>388</v>
      </c>
      <c r="D261" s="185">
        <f>VLOOKUP('673.2'!A87,'673.2'!A87:N383,14,FALSE)</f>
        <v>91190.408212759212</v>
      </c>
    </row>
    <row r="262" spans="1:4" ht="54" thickTop="1" thickBot="1">
      <c r="A262" s="143" t="s">
        <v>1222</v>
      </c>
      <c r="B262" s="144" t="s">
        <v>1877</v>
      </c>
      <c r="C262" s="139" t="s">
        <v>388</v>
      </c>
      <c r="D262" s="185">
        <f>VLOOKUP('673.3'!A89,'673.3'!A89:N384,14,FALSE)</f>
        <v>72861.372122424757</v>
      </c>
    </row>
    <row r="263" spans="1:4" ht="54" thickTop="1" thickBot="1">
      <c r="A263" s="143" t="s">
        <v>1223</v>
      </c>
      <c r="B263" s="144" t="s">
        <v>2102</v>
      </c>
      <c r="C263" s="139" t="s">
        <v>144</v>
      </c>
      <c r="D263" s="185">
        <f>VLOOKUP('674.1'!A89,'674.1'!A89:N385,14,FALSE)</f>
        <v>124780.66365299997</v>
      </c>
    </row>
    <row r="264" spans="1:4" ht="54" thickTop="1" thickBot="1">
      <c r="A264" s="143" t="s">
        <v>1224</v>
      </c>
      <c r="B264" s="144" t="s">
        <v>1878</v>
      </c>
      <c r="C264" s="139" t="s">
        <v>144</v>
      </c>
      <c r="D264" s="185">
        <f>VLOOKUP('674.2'!A89,'674.2'!A89:N386,14,FALSE)</f>
        <v>239468.96428781917</v>
      </c>
    </row>
    <row r="265" spans="1:4" ht="54" thickTop="1" thickBot="1">
      <c r="A265" s="143" t="s">
        <v>1225</v>
      </c>
      <c r="B265" s="144" t="s">
        <v>1879</v>
      </c>
      <c r="C265" s="139" t="s">
        <v>233</v>
      </c>
      <c r="D265" s="185">
        <f>VLOOKUP('680.1'!A87,'680.1'!A87:N387,14,FALSE)</f>
        <v>578922.96244916413</v>
      </c>
    </row>
    <row r="266" spans="1:4" ht="54" thickTop="1" thickBot="1">
      <c r="A266" s="143" t="s">
        <v>1226</v>
      </c>
      <c r="B266" s="144" t="s">
        <v>1880</v>
      </c>
      <c r="C266" s="139" t="s">
        <v>144</v>
      </c>
      <c r="D266" s="185">
        <f>VLOOKUP('680.2'!A87,'680.2'!A87:N388,14,FALSE)</f>
        <v>11240.800806158191</v>
      </c>
    </row>
    <row r="267" spans="1:4" ht="54" thickTop="1" thickBot="1">
      <c r="A267" s="143" t="s">
        <v>1227</v>
      </c>
      <c r="B267" s="144" t="s">
        <v>1881</v>
      </c>
      <c r="C267" s="139" t="s">
        <v>388</v>
      </c>
      <c r="D267" s="185">
        <f>VLOOKUP('680.3'!A89,'680.3'!A89:N389,14,FALSE)</f>
        <v>75439.474265300814</v>
      </c>
    </row>
    <row r="268" spans="1:4" ht="54" thickTop="1" thickBot="1">
      <c r="A268" s="143" t="s">
        <v>1228</v>
      </c>
      <c r="B268" s="144" t="s">
        <v>1882</v>
      </c>
      <c r="C268" s="139" t="s">
        <v>388</v>
      </c>
      <c r="D268" s="185">
        <f>VLOOKUP('681.1'!A89,'681.1'!A89:N390,14,FALSE)</f>
        <v>168728.14328306366</v>
      </c>
    </row>
    <row r="269" spans="1:4" ht="54" thickTop="1" thickBot="1">
      <c r="A269" s="143" t="s">
        <v>1776</v>
      </c>
      <c r="B269" s="144" t="s">
        <v>1883</v>
      </c>
      <c r="C269" s="139" t="s">
        <v>388</v>
      </c>
      <c r="D269" s="185">
        <f>VLOOKUP('681.2'!A89,'681.2'!A89:N391,14,FALSE)</f>
        <v>214058.0090356099</v>
      </c>
    </row>
    <row r="270" spans="1:4" ht="54" thickTop="1" thickBot="1">
      <c r="A270" s="143" t="s">
        <v>1777</v>
      </c>
      <c r="B270" s="144" t="s">
        <v>1884</v>
      </c>
      <c r="C270" s="139" t="s">
        <v>388</v>
      </c>
      <c r="D270" s="185">
        <f>VLOOKUP('681.3'!A89,'681.3'!A89:N392,14,FALSE)</f>
        <v>214058.0090356099</v>
      </c>
    </row>
    <row r="271" spans="1:4" ht="54" thickTop="1" thickBot="1">
      <c r="A271" s="143" t="s">
        <v>1778</v>
      </c>
      <c r="B271" s="144" t="s">
        <v>1885</v>
      </c>
      <c r="C271" s="139" t="s">
        <v>388</v>
      </c>
      <c r="D271" s="185">
        <f>VLOOKUP('681.4'!A89,'681.4'!A89:N393,14,FALSE)</f>
        <v>211982.18986788858</v>
      </c>
    </row>
    <row r="272" spans="1:4" ht="54" thickTop="1" thickBot="1">
      <c r="A272" s="143" t="s">
        <v>1229</v>
      </c>
      <c r="B272" s="144" t="s">
        <v>1886</v>
      </c>
      <c r="C272" s="139" t="s">
        <v>388</v>
      </c>
      <c r="D272" s="185">
        <f>VLOOKUP('682.1'!A89,'682.1'!A89:N394,14,FALSE)</f>
        <v>168697.00175666099</v>
      </c>
    </row>
    <row r="273" spans="1:4" ht="54" thickTop="1" thickBot="1">
      <c r="A273" s="143" t="s">
        <v>1779</v>
      </c>
      <c r="B273" s="144" t="s">
        <v>1887</v>
      </c>
      <c r="C273" s="139" t="s">
        <v>388</v>
      </c>
      <c r="D273" s="185">
        <f>VLOOKUP('682.2'!A89,'682.2'!A89:N395,14,FALSE)</f>
        <v>168697.00175666099</v>
      </c>
    </row>
    <row r="274" spans="1:4" ht="54" thickTop="1" thickBot="1">
      <c r="A274" s="143" t="s">
        <v>1781</v>
      </c>
      <c r="B274" s="144" t="s">
        <v>1888</v>
      </c>
      <c r="C274" s="139" t="s">
        <v>388</v>
      </c>
      <c r="D274" s="185">
        <f>VLOOKUP('682.3'!A89,'682.3'!A89:N396,14,FALSE)</f>
        <v>168697.00175666099</v>
      </c>
    </row>
    <row r="275" spans="1:4" ht="54" thickTop="1" thickBot="1">
      <c r="A275" s="143" t="s">
        <v>1783</v>
      </c>
      <c r="B275" s="144" t="s">
        <v>2103</v>
      </c>
      <c r="C275" s="139" t="s">
        <v>388</v>
      </c>
      <c r="D275" s="185">
        <f>VLOOKUP('682.4'!A89,'682.4'!A89:N397,14,FALSE)</f>
        <v>168697.00175666099</v>
      </c>
    </row>
    <row r="276" spans="1:4" ht="54" thickTop="1" thickBot="1">
      <c r="A276" s="143" t="s">
        <v>1785</v>
      </c>
      <c r="B276" s="144" t="s">
        <v>1889</v>
      </c>
      <c r="C276" s="139" t="s">
        <v>233</v>
      </c>
      <c r="D276" s="185">
        <f>VLOOKUP('683.1'!A89,'683.1'!A89:N398,14,FALSE)</f>
        <v>13990.621003037899</v>
      </c>
    </row>
    <row r="277" spans="1:4" ht="54" thickTop="1" thickBot="1">
      <c r="A277" s="143" t="s">
        <v>1787</v>
      </c>
      <c r="B277" s="144" t="s">
        <v>1890</v>
      </c>
      <c r="C277" s="139" t="s">
        <v>233</v>
      </c>
      <c r="D277" s="185">
        <f>VLOOKUP('683.2'!A89,'683.2'!A89:N399,14,FALSE)</f>
        <v>30675.940303037896</v>
      </c>
    </row>
    <row r="278" spans="1:4" ht="54" thickTop="1" thickBot="1">
      <c r="A278" s="143" t="s">
        <v>1789</v>
      </c>
      <c r="B278" s="144" t="s">
        <v>1891</v>
      </c>
      <c r="C278" s="139" t="s">
        <v>233</v>
      </c>
      <c r="D278" s="185">
        <f>VLOOKUP('683.3'!A89,'683.3'!A89:N400,14,FALSE)</f>
        <v>13990.621003037899</v>
      </c>
    </row>
    <row r="279" spans="1:4" ht="54" thickTop="1" thickBot="1">
      <c r="A279" s="143" t="s">
        <v>1790</v>
      </c>
      <c r="B279" s="144" t="s">
        <v>1892</v>
      </c>
      <c r="C279" s="139" t="s">
        <v>233</v>
      </c>
      <c r="D279" s="185">
        <f>VLOOKUP('683.4'!A89,'683.4'!A89:N401,14,FALSE)</f>
        <v>30675.940303037896</v>
      </c>
    </row>
    <row r="280" spans="1:4" ht="54" thickTop="1" thickBot="1">
      <c r="A280" s="143" t="s">
        <v>1791</v>
      </c>
      <c r="B280" s="144" t="s">
        <v>1893</v>
      </c>
      <c r="C280" s="139" t="s">
        <v>233</v>
      </c>
      <c r="D280" s="185">
        <f>VLOOKUP('683.5'!A87,'683.5'!A87:N402,14,FALSE)</f>
        <v>96800.102586995577</v>
      </c>
    </row>
    <row r="281" spans="1:4" ht="54" thickTop="1" thickBot="1">
      <c r="A281" s="143" t="s">
        <v>2153</v>
      </c>
      <c r="B281" s="144" t="s">
        <v>1894</v>
      </c>
      <c r="C281" s="139" t="s">
        <v>233</v>
      </c>
      <c r="D281" s="185">
        <f>VLOOKUP('690.1.1'!A89,'690.1.1'!A89:N403,14,FALSE)</f>
        <v>13905.043947735248</v>
      </c>
    </row>
    <row r="282" spans="1:4" ht="54" thickTop="1" thickBot="1">
      <c r="A282" s="143" t="s">
        <v>1794</v>
      </c>
      <c r="B282" s="144" t="s">
        <v>1895</v>
      </c>
      <c r="C282" s="139" t="s">
        <v>233</v>
      </c>
      <c r="D282" s="185">
        <f>VLOOKUP('690.1.2'!A89,'690.1.2'!A89:N404,14,FALSE)</f>
        <v>37070.431690005367</v>
      </c>
    </row>
    <row r="283" spans="1:4" ht="54" thickTop="1" thickBot="1">
      <c r="A283" s="143" t="s">
        <v>1230</v>
      </c>
      <c r="B283" s="144" t="s">
        <v>1896</v>
      </c>
      <c r="C283" s="139" t="s">
        <v>144</v>
      </c>
      <c r="D283" s="185">
        <f>VLOOKUP('700.1'!A89,'700.1'!A89:N405,14,FALSE)</f>
        <v>2039.4916082910968</v>
      </c>
    </row>
    <row r="284" spans="1:4" ht="54" thickTop="1" thickBot="1">
      <c r="A284" s="143" t="s">
        <v>1231</v>
      </c>
      <c r="B284" s="144" t="s">
        <v>1897</v>
      </c>
      <c r="C284" s="139" t="s">
        <v>144</v>
      </c>
      <c r="D284" s="185">
        <f>VLOOKUP('700.2'!A89,'700.2'!A89:N406,14,FALSE)</f>
        <v>2632.3478190654682</v>
      </c>
    </row>
    <row r="285" spans="1:4" ht="54" thickTop="1" thickBot="1">
      <c r="A285" s="143" t="s">
        <v>1232</v>
      </c>
      <c r="B285" s="144" t="s">
        <v>1898</v>
      </c>
      <c r="C285" s="139" t="s">
        <v>233</v>
      </c>
      <c r="D285" s="185">
        <f>VLOOKUP('700.3'!A89,'700.3'!A89:N407,14,FALSE)</f>
        <v>42008.614762063233</v>
      </c>
    </row>
    <row r="286" spans="1:4" ht="54" thickTop="1" thickBot="1">
      <c r="A286" s="143" t="s">
        <v>1233</v>
      </c>
      <c r="B286" s="144" t="s">
        <v>1899</v>
      </c>
      <c r="C286" s="139" t="s">
        <v>233</v>
      </c>
      <c r="D286" s="185">
        <f>VLOOKUP('700.4'!A89,'700.4'!A89:N408,14,FALSE)</f>
        <v>56883.154061262692</v>
      </c>
    </row>
    <row r="287" spans="1:4" ht="54" thickTop="1" thickBot="1">
      <c r="A287" s="143" t="s">
        <v>1234</v>
      </c>
      <c r="B287" s="144" t="s">
        <v>1900</v>
      </c>
      <c r="C287" s="139" t="s">
        <v>1929</v>
      </c>
      <c r="D287" s="185">
        <f>VLOOKUP('701.1'!A89,'701.1'!A89:N409,14,FALSE)</f>
        <v>14722.008707226409</v>
      </c>
    </row>
    <row r="288" spans="1:4" ht="54" thickTop="1" thickBot="1">
      <c r="A288" s="143" t="s">
        <v>1797</v>
      </c>
      <c r="B288" s="144" t="s">
        <v>1901</v>
      </c>
      <c r="C288" s="139" t="s">
        <v>1929</v>
      </c>
      <c r="D288" s="185">
        <f>VLOOKUP('710.1'!A89,'710.1'!A89:N410,14,FALSE)</f>
        <v>720066.29543932248</v>
      </c>
    </row>
    <row r="289" spans="1:4" ht="54" thickTop="1" thickBot="1">
      <c r="A289" s="143" t="s">
        <v>1235</v>
      </c>
      <c r="B289" s="144" t="s">
        <v>1902</v>
      </c>
      <c r="C289" s="139" t="s">
        <v>233</v>
      </c>
      <c r="D289" s="185">
        <f>VLOOKUP('710.2'!A89,'710.2'!A89:N411,14,FALSE)</f>
        <v>481337.44213973824</v>
      </c>
    </row>
    <row r="290" spans="1:4" ht="54" thickTop="1" thickBot="1">
      <c r="A290" s="143" t="s">
        <v>1236</v>
      </c>
      <c r="B290" s="144" t="s">
        <v>1903</v>
      </c>
      <c r="C290" s="139" t="s">
        <v>1929</v>
      </c>
      <c r="D290" s="185">
        <f>VLOOKUP('720.1'!A89,'720.1'!A89:N412,14,FALSE)</f>
        <v>493623.22013574024</v>
      </c>
    </row>
    <row r="291" spans="1:4" ht="54" thickTop="1" thickBot="1">
      <c r="A291" s="143" t="s">
        <v>1237</v>
      </c>
      <c r="B291" s="144" t="s">
        <v>1904</v>
      </c>
      <c r="C291" s="139" t="s">
        <v>144</v>
      </c>
      <c r="D291" s="185">
        <f>VLOOKUP('730.1'!A89,'730.1'!A89:N413,14,FALSE)</f>
        <v>199186.2971496727</v>
      </c>
    </row>
    <row r="292" spans="1:4" ht="54" thickTop="1" thickBot="1">
      <c r="A292" s="143" t="s">
        <v>1238</v>
      </c>
      <c r="B292" s="144" t="s">
        <v>1905</v>
      </c>
      <c r="C292" s="139" t="s">
        <v>1929</v>
      </c>
      <c r="D292" s="185">
        <f>VLOOKUP('730.2'!A89,'730.2'!A89:N414,14,FALSE)</f>
        <v>67465.13844210637</v>
      </c>
    </row>
    <row r="293" spans="1:4" ht="54" thickTop="1" thickBot="1">
      <c r="A293" s="143" t="s">
        <v>1239</v>
      </c>
      <c r="B293" s="144" t="s">
        <v>1906</v>
      </c>
      <c r="C293" s="139" t="s">
        <v>1929</v>
      </c>
      <c r="D293" s="185">
        <f>VLOOKUP('730.3'!A89,'730.3'!A89:N415,14,FALSE)</f>
        <v>102122.30650127937</v>
      </c>
    </row>
    <row r="294" spans="1:4" ht="54" thickTop="1" thickBot="1">
      <c r="A294" s="143" t="s">
        <v>1798</v>
      </c>
      <c r="B294" s="144" t="s">
        <v>1907</v>
      </c>
      <c r="C294" s="139" t="s">
        <v>1929</v>
      </c>
      <c r="D294" s="185">
        <f>VLOOKUP('730.4'!A89,'730.4'!A89:N416,14,FALSE)</f>
        <v>36801.823478317885</v>
      </c>
    </row>
    <row r="295" spans="1:4" ht="54" thickTop="1" thickBot="1">
      <c r="A295" s="143" t="s">
        <v>1240</v>
      </c>
      <c r="B295" s="144" t="s">
        <v>1908</v>
      </c>
      <c r="C295" s="139" t="s">
        <v>144</v>
      </c>
      <c r="D295" s="185">
        <f>VLOOKUP('731.1'!A89,'731.1'!A89:N417,14,FALSE)</f>
        <v>162384.43747628434</v>
      </c>
    </row>
    <row r="296" spans="1:4" ht="54" thickTop="1" thickBot="1">
      <c r="A296" s="143" t="s">
        <v>1241</v>
      </c>
      <c r="B296" s="144" t="s">
        <v>1909</v>
      </c>
      <c r="C296" s="139" t="s">
        <v>2101</v>
      </c>
      <c r="D296" s="185">
        <f>VLOOKUP('740.1'!A89,'740.1'!A89:N418,14,FALSE)</f>
        <v>15127.874863365849</v>
      </c>
    </row>
    <row r="297" spans="1:4" ht="54" thickTop="1" thickBot="1">
      <c r="A297" s="143" t="s">
        <v>1801</v>
      </c>
      <c r="B297" s="144" t="s">
        <v>1910</v>
      </c>
      <c r="C297" s="139" t="s">
        <v>1929</v>
      </c>
      <c r="D297" s="185">
        <f>VLOOKUP('741.1'!A89,'741.1'!A89:N419,14,FALSE)</f>
        <v>77626.934283390729</v>
      </c>
    </row>
    <row r="298" spans="1:4" ht="54" thickTop="1" thickBot="1">
      <c r="A298" s="143" t="s">
        <v>1242</v>
      </c>
      <c r="B298" s="144" t="s">
        <v>1911</v>
      </c>
      <c r="C298" s="139" t="s">
        <v>144</v>
      </c>
      <c r="D298" s="185">
        <f>VLOOKUP('800.1'!A89,'800.1'!A89:N420,14,FALSE)</f>
        <v>12895.098651606731</v>
      </c>
    </row>
    <row r="299" spans="1:4" ht="54" thickTop="1" thickBot="1">
      <c r="A299" s="143" t="s">
        <v>1243</v>
      </c>
      <c r="B299" s="144" t="s">
        <v>1912</v>
      </c>
      <c r="C299" s="139" t="s">
        <v>144</v>
      </c>
      <c r="D299" s="185">
        <f>VLOOKUP('800.2'!A89,'800.2'!A89:N421,14,FALSE)</f>
        <v>18584.843848834476</v>
      </c>
    </row>
    <row r="300" spans="1:4" ht="54" thickTop="1" thickBot="1">
      <c r="A300" s="143" t="s">
        <v>1244</v>
      </c>
      <c r="B300" s="144" t="s">
        <v>1913</v>
      </c>
      <c r="C300" s="139" t="s">
        <v>144</v>
      </c>
      <c r="D300" s="185">
        <f>VLOOKUP('800.3'!A89,'800.3'!A89:N422,14,FALSE)</f>
        <v>42943.719526573972</v>
      </c>
    </row>
    <row r="301" spans="1:4" ht="54" thickTop="1" thickBot="1">
      <c r="A301" s="143" t="s">
        <v>1245</v>
      </c>
      <c r="B301" s="144" t="s">
        <v>1914</v>
      </c>
      <c r="C301" s="139" t="s">
        <v>144</v>
      </c>
      <c r="D301" s="185">
        <f>VLOOKUP('800.4'!A89,'800.4'!A89:N423,14,FALSE)</f>
        <v>48305.25518966082</v>
      </c>
    </row>
    <row r="302" spans="1:4" ht="54" thickTop="1" thickBot="1">
      <c r="A302" s="143" t="s">
        <v>1802</v>
      </c>
      <c r="B302" s="144" t="s">
        <v>1915</v>
      </c>
      <c r="C302" s="139" t="s">
        <v>1929</v>
      </c>
      <c r="D302" s="185">
        <f>VLOOKUP('802.1'!A89,'802.1'!A89:N424,14,FALSE)</f>
        <v>321234.45749415277</v>
      </c>
    </row>
    <row r="303" spans="1:4" ht="54" thickTop="1" thickBot="1">
      <c r="A303" s="143" t="s">
        <v>1803</v>
      </c>
      <c r="B303" s="144" t="s">
        <v>1965</v>
      </c>
      <c r="C303" s="139" t="s">
        <v>1929</v>
      </c>
      <c r="D303" s="185">
        <f>VLOOKUP('802.2'!A89,'802.2'!A89:N425,14,FALSE)</f>
        <v>62480.852587548768</v>
      </c>
    </row>
    <row r="304" spans="1:4" ht="54" thickTop="1" thickBot="1">
      <c r="A304" s="143" t="s">
        <v>1804</v>
      </c>
      <c r="B304" s="144" t="s">
        <v>1916</v>
      </c>
      <c r="C304" s="139" t="s">
        <v>1929</v>
      </c>
      <c r="D304" s="185">
        <f>VLOOKUP('802.3'!A89,'802.3'!A89:N426,14,FALSE)</f>
        <v>38138.818105974438</v>
      </c>
    </row>
    <row r="305" spans="1:4" ht="54" thickTop="1" thickBot="1">
      <c r="A305" s="143" t="s">
        <v>1805</v>
      </c>
      <c r="B305" s="144" t="s">
        <v>1917</v>
      </c>
      <c r="C305" s="139" t="s">
        <v>1929</v>
      </c>
      <c r="D305" s="185">
        <f>VLOOKUP('802.4'!A89,'802.4'!A89:N427,14,FALSE)</f>
        <v>31776.695457381149</v>
      </c>
    </row>
    <row r="306" spans="1:4" ht="54" thickTop="1" thickBot="1">
      <c r="A306" s="143" t="s">
        <v>1806</v>
      </c>
      <c r="B306" s="144" t="s">
        <v>1918</v>
      </c>
      <c r="C306" s="139" t="s">
        <v>1929</v>
      </c>
      <c r="D306" s="185">
        <f>VLOOKUP('802.5'!A89,'802.5'!A89:N428,14,FALSE)</f>
        <v>234319.63832004534</v>
      </c>
    </row>
    <row r="307" spans="1:4" ht="54" thickTop="1" thickBot="1">
      <c r="A307" s="143" t="s">
        <v>1807</v>
      </c>
      <c r="B307" s="144" t="s">
        <v>1919</v>
      </c>
      <c r="C307" s="139" t="s">
        <v>1929</v>
      </c>
      <c r="D307" s="185">
        <f>VLOOKUP('802.6'!A89,'802.6'!A89:N429,14,FALSE)</f>
        <v>228857.59642768107</v>
      </c>
    </row>
    <row r="308" spans="1:4" ht="54" thickTop="1" thickBot="1">
      <c r="A308" s="143" t="s">
        <v>1808</v>
      </c>
      <c r="B308" s="144" t="s">
        <v>1920</v>
      </c>
      <c r="C308" s="139" t="s">
        <v>1929</v>
      </c>
      <c r="D308" s="185">
        <f>VLOOKUP('802.7'!A89,'802.7'!A89:N430,14,FALSE)</f>
        <v>148301.0617794001</v>
      </c>
    </row>
    <row r="309" spans="1:4" ht="54" thickTop="1" thickBot="1">
      <c r="A309" s="143" t="s">
        <v>1809</v>
      </c>
      <c r="B309" s="144" t="s">
        <v>1921</v>
      </c>
      <c r="C309" s="139" t="s">
        <v>1929</v>
      </c>
      <c r="D309" s="185">
        <f>VLOOKUP('802.8'!A89,'802.8'!A89:N431,14,FALSE)</f>
        <v>126468.45262519846</v>
      </c>
    </row>
    <row r="310" spans="1:4" ht="54" thickTop="1" thickBot="1">
      <c r="A310" s="143" t="s">
        <v>1246</v>
      </c>
      <c r="B310" s="144" t="s">
        <v>1922</v>
      </c>
      <c r="C310" s="139" t="s">
        <v>233</v>
      </c>
      <c r="D310" s="185">
        <f>VLOOKUP('810.1'!A89,'810.1'!A89:N432,14,FALSE)</f>
        <v>16920.763700531214</v>
      </c>
    </row>
    <row r="311" spans="1:4" ht="54" thickTop="1" thickBot="1">
      <c r="A311" s="143" t="s">
        <v>1247</v>
      </c>
      <c r="B311" s="144" t="s">
        <v>1923</v>
      </c>
      <c r="C311" s="139" t="s">
        <v>233</v>
      </c>
      <c r="D311" s="185">
        <f>VLOOKUP('810.2'!A89,'810.2'!A89:N433,14,FALSE)</f>
        <v>8524.5176414853086</v>
      </c>
    </row>
    <row r="312" spans="1:4" ht="54" thickTop="1" thickBot="1">
      <c r="A312" s="143" t="s">
        <v>1248</v>
      </c>
      <c r="B312" s="144" t="s">
        <v>1924</v>
      </c>
      <c r="C312" s="139" t="s">
        <v>233</v>
      </c>
      <c r="D312" s="185">
        <f>VLOOKUP('810.3'!A89,'810.3'!A89:N435,14,FALSE)</f>
        <v>4867.1690930940331</v>
      </c>
    </row>
    <row r="313" spans="1:4" ht="57.75" thickTop="1" thickBot="1">
      <c r="A313" s="143" t="s">
        <v>1810</v>
      </c>
      <c r="B313" s="144" t="s">
        <v>2156</v>
      </c>
      <c r="C313" s="139" t="s">
        <v>233</v>
      </c>
      <c r="D313" s="185">
        <f>VLOOKUP('811.1'!A89,'811.1'!A89:N436,14,FALSE)</f>
        <v>42603.921251990483</v>
      </c>
    </row>
    <row r="314" spans="1:4" ht="57.75" thickTop="1" thickBot="1">
      <c r="A314" s="143" t="s">
        <v>1811</v>
      </c>
      <c r="B314" s="144" t="s">
        <v>2157</v>
      </c>
      <c r="C314" s="139" t="s">
        <v>233</v>
      </c>
      <c r="D314" s="185">
        <f>VLOOKUP('811.2'!A89,'811.2'!A89:N437,14,FALSE)</f>
        <v>63913.291151990488</v>
      </c>
    </row>
    <row r="315" spans="1:4" ht="54" thickTop="1" thickBot="1">
      <c r="A315" s="143" t="s">
        <v>1249</v>
      </c>
      <c r="B315" s="144" t="s">
        <v>2159</v>
      </c>
      <c r="C315" s="139" t="s">
        <v>233</v>
      </c>
      <c r="D315" s="185">
        <f>VLOOKUP('812.1'!A89,'812.1'!A89:N438,14,FALSE)</f>
        <v>294018.53313862457</v>
      </c>
    </row>
    <row r="316" spans="1:4" ht="54" thickTop="1" thickBot="1">
      <c r="A316" s="143" t="s">
        <v>1812</v>
      </c>
      <c r="B316" s="144" t="s">
        <v>1925</v>
      </c>
      <c r="C316" s="139" t="s">
        <v>2101</v>
      </c>
      <c r="D316" s="185">
        <f>VLOOKUP('820.1'!A89,'820.1'!A89:N439,14,FALSE)</f>
        <v>53703.476210566339</v>
      </c>
    </row>
    <row r="317" spans="1:4" ht="54" thickTop="1" thickBot="1">
      <c r="A317" s="143" t="s">
        <v>1813</v>
      </c>
      <c r="B317" s="144" t="s">
        <v>1926</v>
      </c>
      <c r="C317" s="139" t="s">
        <v>1068</v>
      </c>
      <c r="D317" s="185">
        <f>VLOOKUP('820.1.2'!A88,'820.1.2'!A88:N440,14,FALSE)</f>
        <v>3325126.2862236598</v>
      </c>
    </row>
    <row r="318" spans="1:4" ht="57.75" thickTop="1" thickBot="1">
      <c r="A318" s="143" t="s">
        <v>1250</v>
      </c>
      <c r="B318" s="144" t="s">
        <v>1927</v>
      </c>
      <c r="C318" s="139" t="s">
        <v>2104</v>
      </c>
      <c r="D318" s="185">
        <f>VLOOKUP('900.1'!A88,'900.1'!A88:N441,14,FALSE)</f>
        <v>1294.062616611219</v>
      </c>
    </row>
    <row r="319" spans="1:4" ht="57.75" thickTop="1" thickBot="1">
      <c r="A319" s="143" t="s">
        <v>1251</v>
      </c>
      <c r="B319" s="144" t="s">
        <v>2301</v>
      </c>
      <c r="C319" s="139" t="s">
        <v>2105</v>
      </c>
      <c r="D319" s="185">
        <f>VLOOKUP('900.2'!A88,'900.2'!A88:N442,14,FALSE)</f>
        <v>1588.1677567501324</v>
      </c>
    </row>
    <row r="320" spans="1:4" ht="54" thickTop="1" thickBot="1">
      <c r="A320" s="143" t="s">
        <v>1252</v>
      </c>
      <c r="B320" s="144" t="s">
        <v>1928</v>
      </c>
      <c r="C320" s="139" t="s">
        <v>2105</v>
      </c>
      <c r="D320" s="185">
        <f>VLOOKUP('900.3'!A88,'900.3'!A88:N443,14,FALSE)</f>
        <v>1588.1677567501324</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14" sqref="D14"/>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1" t="s">
        <v>1934</v>
      </c>
      <c r="B1" s="662"/>
      <c r="C1" s="662"/>
      <c r="D1" s="663"/>
    </row>
    <row r="2" spans="1:4" ht="20.25" customHeight="1" thickBot="1">
      <c r="A2" s="664"/>
      <c r="B2" s="665"/>
      <c r="C2" s="665"/>
      <c r="D2" s="666"/>
    </row>
    <row r="3" spans="1:4" ht="16.5" thickTop="1" thickBot="1">
      <c r="A3" s="660" t="s">
        <v>2329</v>
      </c>
      <c r="B3" s="660"/>
      <c r="C3" s="660"/>
      <c r="D3" s="660"/>
    </row>
    <row r="4" spans="1:4" ht="16.5" thickTop="1" thickBot="1">
      <c r="A4" s="660"/>
      <c r="B4" s="660"/>
      <c r="C4" s="660"/>
      <c r="D4" s="660"/>
    </row>
    <row r="5" spans="1:4" ht="16.5" thickTop="1" thickBot="1">
      <c r="A5" s="660"/>
      <c r="B5" s="660"/>
      <c r="C5" s="660"/>
      <c r="D5" s="660"/>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191">
        <v>56173.925726710004</v>
      </c>
    </row>
    <row r="9" spans="1:4" ht="16.5" thickTop="1" thickBot="1">
      <c r="A9" s="9" t="s">
        <v>102</v>
      </c>
      <c r="B9" s="10" t="s">
        <v>1966</v>
      </c>
      <c r="C9" s="11" t="s">
        <v>103</v>
      </c>
      <c r="D9" s="191">
        <v>51067.205206099999</v>
      </c>
    </row>
    <row r="10" spans="1:4" ht="16.5" thickTop="1" thickBot="1">
      <c r="A10" s="9" t="s">
        <v>0</v>
      </c>
      <c r="B10" s="10" t="s">
        <v>1966</v>
      </c>
      <c r="C10" s="11" t="s">
        <v>1</v>
      </c>
      <c r="D10" s="191">
        <v>66387.366767929998</v>
      </c>
    </row>
    <row r="11" spans="1:4" ht="16.5" thickTop="1" thickBot="1">
      <c r="A11" s="9" t="s">
        <v>1758</v>
      </c>
      <c r="B11" s="10" t="s">
        <v>1966</v>
      </c>
      <c r="C11" s="11" t="s">
        <v>1757</v>
      </c>
      <c r="D11" s="191">
        <v>306403.23123659997</v>
      </c>
    </row>
    <row r="12" spans="1:4" ht="16.5" thickTop="1" thickBot="1">
      <c r="A12" s="9" t="s">
        <v>100</v>
      </c>
      <c r="B12" s="10" t="s">
        <v>1966</v>
      </c>
      <c r="C12" s="11" t="s">
        <v>101</v>
      </c>
      <c r="D12" s="191">
        <v>76600.807809149992</v>
      </c>
    </row>
    <row r="13" spans="1:4" ht="16.5" thickTop="1" thickBot="1">
      <c r="A13" s="9" t="s">
        <v>62</v>
      </c>
      <c r="B13" s="10" t="s">
        <v>1966</v>
      </c>
      <c r="C13" s="655" t="s">
        <v>63</v>
      </c>
      <c r="D13" s="191">
        <v>561739.25726709992</v>
      </c>
    </row>
    <row r="14" spans="1:4" ht="16.5" thickTop="1" thickBot="1">
      <c r="A14" s="9" t="s">
        <v>108</v>
      </c>
      <c r="B14" s="10" t="s">
        <v>1966</v>
      </c>
      <c r="C14" s="655" t="s">
        <v>109</v>
      </c>
      <c r="D14" s="191">
        <v>306403.23123659997</v>
      </c>
    </row>
    <row r="15" spans="1:4" ht="16.5" thickTop="1" thickBot="1">
      <c r="A15" s="9" t="s">
        <v>41</v>
      </c>
      <c r="B15" s="10" t="s">
        <v>1966</v>
      </c>
      <c r="C15" s="655" t="s">
        <v>42</v>
      </c>
      <c r="D15" s="191">
        <v>204268.8208244</v>
      </c>
    </row>
    <row r="16" spans="1:4" ht="16.5" thickTop="1" thickBot="1">
      <c r="A16" s="9" t="s">
        <v>43</v>
      </c>
      <c r="B16" s="10" t="s">
        <v>1966</v>
      </c>
      <c r="C16" s="655" t="s">
        <v>44</v>
      </c>
      <c r="D16" s="191">
        <v>306403.23123659997</v>
      </c>
    </row>
    <row r="17" spans="1:4" ht="16.5" thickTop="1" thickBot="1">
      <c r="A17" s="9" t="s">
        <v>106</v>
      </c>
      <c r="B17" s="10" t="s">
        <v>1966</v>
      </c>
      <c r="C17" s="655" t="s">
        <v>107</v>
      </c>
      <c r="D17" s="191">
        <v>102134.4104122</v>
      </c>
    </row>
    <row r="18" spans="1:4" ht="16.5" thickTop="1" thickBot="1">
      <c r="A18" s="9" t="s">
        <v>1759</v>
      </c>
      <c r="B18" s="10" t="s">
        <v>1966</v>
      </c>
      <c r="C18" s="655" t="s">
        <v>2106</v>
      </c>
      <c r="D18" s="191">
        <v>91920.96937097999</v>
      </c>
    </row>
    <row r="19" spans="1:4" ht="16.5" thickTop="1" thickBot="1">
      <c r="A19" s="9" t="s">
        <v>96</v>
      </c>
      <c r="B19" s="10" t="s">
        <v>92</v>
      </c>
      <c r="C19" s="655" t="s">
        <v>97</v>
      </c>
      <c r="D19" s="191">
        <v>2042688.2082439999</v>
      </c>
    </row>
    <row r="20" spans="1:4" ht="16.5" thickTop="1" thickBot="1">
      <c r="A20" s="9" t="s">
        <v>76</v>
      </c>
      <c r="B20" s="10" t="s">
        <v>1966</v>
      </c>
      <c r="C20" s="655" t="s">
        <v>77</v>
      </c>
      <c r="D20" s="191">
        <v>465180.576</v>
      </c>
    </row>
    <row r="21" spans="1:4" ht="16.5" thickTop="1" thickBot="1">
      <c r="A21" s="9" t="s">
        <v>74</v>
      </c>
      <c r="B21" s="10" t="s">
        <v>1966</v>
      </c>
      <c r="C21" s="655" t="s">
        <v>75</v>
      </c>
      <c r="D21" s="191">
        <v>456873.78</v>
      </c>
    </row>
    <row r="22" spans="1:4" ht="16.5" thickTop="1" thickBot="1">
      <c r="A22" s="9" t="s">
        <v>84</v>
      </c>
      <c r="B22" s="10" t="s">
        <v>1966</v>
      </c>
      <c r="C22" s="655" t="s">
        <v>85</v>
      </c>
      <c r="D22" s="191">
        <v>521251.44899999996</v>
      </c>
    </row>
    <row r="23" spans="1:4" ht="16.5" thickTop="1" thickBot="1">
      <c r="A23" s="9" t="s">
        <v>78</v>
      </c>
      <c r="B23" s="10" t="s">
        <v>1966</v>
      </c>
      <c r="C23" s="655" t="s">
        <v>79</v>
      </c>
      <c r="D23" s="191">
        <v>579399.02099999995</v>
      </c>
    </row>
    <row r="24" spans="1:4" ht="16.5" thickTop="1" thickBot="1">
      <c r="A24" s="9" t="s">
        <v>64</v>
      </c>
      <c r="B24" s="10" t="s">
        <v>1966</v>
      </c>
      <c r="C24" s="655" t="s">
        <v>65</v>
      </c>
      <c r="D24" s="191">
        <v>448566.984</v>
      </c>
    </row>
    <row r="25" spans="1:4" ht="16.5" thickTop="1" thickBot="1">
      <c r="A25" s="9" t="s">
        <v>80</v>
      </c>
      <c r="B25" s="10" t="s">
        <v>1966</v>
      </c>
      <c r="C25" s="655" t="s">
        <v>81</v>
      </c>
      <c r="D25" s="191">
        <v>533711.64300000004</v>
      </c>
    </row>
    <row r="26" spans="1:4" ht="16.5" thickTop="1" thickBot="1">
      <c r="A26" s="9" t="s">
        <v>82</v>
      </c>
      <c r="B26" s="10" t="s">
        <v>1966</v>
      </c>
      <c r="C26" s="655" t="s">
        <v>83</v>
      </c>
      <c r="D26" s="191">
        <v>552401.93400000001</v>
      </c>
    </row>
    <row r="27" spans="1:4" ht="16.5" thickTop="1" thickBot="1">
      <c r="A27" s="9" t="s">
        <v>104</v>
      </c>
      <c r="B27" s="10" t="s">
        <v>1966</v>
      </c>
      <c r="C27" s="655" t="s">
        <v>105</v>
      </c>
      <c r="D27" s="191">
        <v>139138.83299999998</v>
      </c>
    </row>
    <row r="28" spans="1:4" ht="16.5" thickTop="1" thickBot="1">
      <c r="A28" s="9" t="s">
        <v>4</v>
      </c>
      <c r="B28" s="10" t="s">
        <v>1966</v>
      </c>
      <c r="C28" s="655" t="s">
        <v>5</v>
      </c>
      <c r="D28" s="191">
        <v>155752.42500000002</v>
      </c>
    </row>
    <row r="29" spans="1:4" ht="16.5" customHeight="1" thickTop="1" thickBot="1">
      <c r="A29" s="9" t="s">
        <v>45</v>
      </c>
      <c r="B29" s="10" t="s">
        <v>1966</v>
      </c>
      <c r="C29" s="655" t="s">
        <v>2332</v>
      </c>
      <c r="D29" s="191">
        <v>153201.61561829998</v>
      </c>
    </row>
    <row r="30" spans="1:4" ht="16.5" thickTop="1" thickBot="1">
      <c r="A30" s="9" t="s">
        <v>66</v>
      </c>
      <c r="B30" s="10" t="s">
        <v>1966</v>
      </c>
      <c r="C30" s="655" t="s">
        <v>67</v>
      </c>
      <c r="D30" s="191">
        <v>153201.61561829998</v>
      </c>
    </row>
    <row r="31" spans="1:4" ht="16.5" thickTop="1" thickBot="1">
      <c r="A31" s="9" t="s">
        <v>23</v>
      </c>
      <c r="B31" s="10" t="s">
        <v>1966</v>
      </c>
      <c r="C31" s="655" t="s">
        <v>24</v>
      </c>
      <c r="D31" s="191">
        <v>510672.05206099997</v>
      </c>
    </row>
    <row r="32" spans="1:4" ht="16.5" thickTop="1" thickBot="1">
      <c r="A32" s="9" t="s">
        <v>7</v>
      </c>
      <c r="B32" s="10" t="s">
        <v>1966</v>
      </c>
      <c r="C32" s="655" t="s">
        <v>8</v>
      </c>
      <c r="D32" s="191">
        <v>102134.4104122</v>
      </c>
    </row>
    <row r="33" spans="1:4" ht="16.5" thickTop="1" thickBot="1">
      <c r="A33" s="9" t="s">
        <v>9</v>
      </c>
      <c r="B33" s="10" t="s">
        <v>1966</v>
      </c>
      <c r="C33" s="655" t="s">
        <v>10</v>
      </c>
      <c r="D33" s="191">
        <v>153201.61561829998</v>
      </c>
    </row>
    <row r="34" spans="1:4" ht="16.5" thickTop="1" thickBot="1">
      <c r="A34" s="9" t="s">
        <v>11</v>
      </c>
      <c r="B34" s="10" t="s">
        <v>1966</v>
      </c>
      <c r="C34" s="11" t="s">
        <v>12</v>
      </c>
      <c r="D34" s="191">
        <v>204268.8208244</v>
      </c>
    </row>
    <row r="35" spans="1:4" ht="16.5" thickTop="1" thickBot="1">
      <c r="A35" s="9" t="s">
        <v>13</v>
      </c>
      <c r="B35" s="10" t="s">
        <v>1966</v>
      </c>
      <c r="C35" s="11" t="s">
        <v>14</v>
      </c>
      <c r="D35" s="191">
        <v>255336.02603049998</v>
      </c>
    </row>
    <row r="36" spans="1:4" ht="16.5" thickTop="1" thickBot="1">
      <c r="A36" s="9" t="s">
        <v>15</v>
      </c>
      <c r="B36" s="10" t="s">
        <v>1966</v>
      </c>
      <c r="C36" s="11" t="s">
        <v>16</v>
      </c>
      <c r="D36" s="191">
        <v>306403.23123659997</v>
      </c>
    </row>
    <row r="37" spans="1:4" ht="16.5" thickTop="1" thickBot="1">
      <c r="A37" s="9" t="s">
        <v>17</v>
      </c>
      <c r="B37" s="10" t="s">
        <v>1966</v>
      </c>
      <c r="C37" s="11" t="s">
        <v>18</v>
      </c>
      <c r="D37" s="191">
        <v>357470.43644269998</v>
      </c>
    </row>
    <row r="38" spans="1:4" ht="16.5" thickTop="1" thickBot="1">
      <c r="A38" s="9" t="s">
        <v>19</v>
      </c>
      <c r="B38" s="10" t="s">
        <v>1966</v>
      </c>
      <c r="C38" s="11" t="s">
        <v>20</v>
      </c>
      <c r="D38" s="191">
        <v>408537.6416488</v>
      </c>
    </row>
    <row r="39" spans="1:4" ht="16.5" thickTop="1" thickBot="1">
      <c r="A39" s="9" t="s">
        <v>21</v>
      </c>
      <c r="B39" s="10" t="s">
        <v>1966</v>
      </c>
      <c r="C39" s="11" t="s">
        <v>22</v>
      </c>
      <c r="D39" s="191">
        <v>459604.84685490001</v>
      </c>
    </row>
    <row r="40" spans="1:4" ht="16.5" thickTop="1" thickBot="1">
      <c r="A40" s="9" t="s">
        <v>72</v>
      </c>
      <c r="B40" s="10" t="s">
        <v>1966</v>
      </c>
      <c r="C40" s="11" t="s">
        <v>73</v>
      </c>
      <c r="D40" s="191">
        <v>56173.925726710004</v>
      </c>
    </row>
    <row r="41" spans="1:4" ht="16.5" thickTop="1" thickBot="1">
      <c r="A41" s="9" t="s">
        <v>27</v>
      </c>
      <c r="B41" s="10" t="s">
        <v>1966</v>
      </c>
      <c r="C41" s="11" t="s">
        <v>28</v>
      </c>
      <c r="D41" s="191">
        <v>112347.85145342001</v>
      </c>
    </row>
    <row r="42" spans="1:4" ht="16.5" thickTop="1" thickBot="1">
      <c r="A42" s="9" t="s">
        <v>25</v>
      </c>
      <c r="B42" s="10" t="s">
        <v>1966</v>
      </c>
      <c r="C42" s="11" t="s">
        <v>26</v>
      </c>
      <c r="D42" s="191">
        <v>112347.85145342001</v>
      </c>
    </row>
    <row r="43" spans="1:4" ht="16.5" thickTop="1" thickBot="1">
      <c r="A43" s="9" t="s">
        <v>30</v>
      </c>
      <c r="B43" s="10" t="s">
        <v>1966</v>
      </c>
      <c r="C43" s="11" t="s">
        <v>31</v>
      </c>
      <c r="D43" s="191">
        <v>102134.4104122</v>
      </c>
    </row>
    <row r="44" spans="1:4" ht="17.25" customHeight="1" thickTop="1" thickBot="1">
      <c r="A44" s="9" t="s">
        <v>40</v>
      </c>
      <c r="B44" s="10" t="s">
        <v>1966</v>
      </c>
      <c r="C44" s="11" t="s">
        <v>2331</v>
      </c>
      <c r="D44" s="191">
        <v>255336.02603049998</v>
      </c>
    </row>
    <row r="45" spans="1:4" ht="16.5" thickTop="1" thickBot="1">
      <c r="A45" s="9" t="s">
        <v>32</v>
      </c>
      <c r="B45" s="10" t="s">
        <v>1966</v>
      </c>
      <c r="C45" s="11" t="s">
        <v>33</v>
      </c>
      <c r="D45" s="191">
        <v>204268.8208244</v>
      </c>
    </row>
    <row r="46" spans="1:4" ht="16.5" thickTop="1" thickBot="1">
      <c r="A46" s="9" t="s">
        <v>34</v>
      </c>
      <c r="B46" s="10" t="s">
        <v>1966</v>
      </c>
      <c r="C46" s="11" t="s">
        <v>35</v>
      </c>
      <c r="D46" s="191">
        <v>306403.23123659997</v>
      </c>
    </row>
    <row r="47" spans="1:4" ht="16.5" thickTop="1" thickBot="1">
      <c r="A47" s="9" t="s">
        <v>70</v>
      </c>
      <c r="B47" s="10" t="s">
        <v>1966</v>
      </c>
      <c r="C47" s="11" t="s">
        <v>71</v>
      </c>
      <c r="D47" s="191">
        <v>270656.18759232998</v>
      </c>
    </row>
    <row r="48" spans="1:4" ht="16.5" thickTop="1" thickBot="1">
      <c r="A48" s="9" t="s">
        <v>36</v>
      </c>
      <c r="B48" s="10" t="s">
        <v>1966</v>
      </c>
      <c r="C48" s="11" t="s">
        <v>37</v>
      </c>
      <c r="D48" s="191">
        <v>112347.85145342001</v>
      </c>
    </row>
    <row r="49" spans="1:4" ht="16.5" thickTop="1" thickBot="1">
      <c r="A49" s="9" t="s">
        <v>38</v>
      </c>
      <c r="B49" s="10" t="s">
        <v>1966</v>
      </c>
      <c r="C49" s="11" t="s">
        <v>39</v>
      </c>
      <c r="D49" s="191">
        <v>122561.29249463999</v>
      </c>
    </row>
    <row r="50" spans="1:4" ht="16.5" thickTop="1" thickBot="1">
      <c r="A50" s="9" t="s">
        <v>89</v>
      </c>
      <c r="B50" s="10" t="s">
        <v>1966</v>
      </c>
      <c r="C50" s="11" t="s">
        <v>90</v>
      </c>
      <c r="D50" s="191">
        <v>127668.01301524999</v>
      </c>
    </row>
    <row r="51" spans="1:4" ht="16.5" thickTop="1" thickBot="1">
      <c r="A51" s="9" t="s">
        <v>46</v>
      </c>
      <c r="B51" s="10" t="s">
        <v>1966</v>
      </c>
      <c r="C51" s="11" t="s">
        <v>47</v>
      </c>
      <c r="D51" s="191">
        <v>51067.205206099999</v>
      </c>
    </row>
    <row r="52" spans="1:4" ht="16.5" thickTop="1" thickBot="1">
      <c r="A52" s="9" t="s">
        <v>48</v>
      </c>
      <c r="B52" s="10" t="s">
        <v>1966</v>
      </c>
      <c r="C52" s="11" t="s">
        <v>49</v>
      </c>
      <c r="D52" s="191">
        <v>102134.4104122</v>
      </c>
    </row>
    <row r="53" spans="1:4" ht="16.5" thickTop="1" thickBot="1">
      <c r="A53" s="9" t="s">
        <v>50</v>
      </c>
      <c r="B53" s="10" t="s">
        <v>1966</v>
      </c>
      <c r="C53" s="11" t="s">
        <v>51</v>
      </c>
      <c r="D53" s="191">
        <v>102134.4104122</v>
      </c>
    </row>
    <row r="54" spans="1:4" ht="16.5" thickTop="1" thickBot="1">
      <c r="A54" s="9" t="s">
        <v>68</v>
      </c>
      <c r="B54" s="10" t="s">
        <v>1966</v>
      </c>
      <c r="C54" s="11" t="s">
        <v>69</v>
      </c>
      <c r="D54" s="191">
        <v>204268.8208244</v>
      </c>
    </row>
    <row r="55" spans="1:4" ht="46.5" thickTop="1" thickBot="1">
      <c r="A55" s="9" t="s">
        <v>29</v>
      </c>
      <c r="B55" s="10" t="s">
        <v>1966</v>
      </c>
      <c r="C55" s="11" t="s">
        <v>1967</v>
      </c>
      <c r="D55" s="191">
        <v>766008.07809149986</v>
      </c>
    </row>
    <row r="56" spans="1:4" ht="16.5" thickTop="1" thickBot="1">
      <c r="A56" s="9" t="s">
        <v>52</v>
      </c>
      <c r="B56" s="10" t="s">
        <v>1966</v>
      </c>
      <c r="C56" s="11" t="s">
        <v>53</v>
      </c>
      <c r="D56" s="191">
        <v>76600.807809149992</v>
      </c>
    </row>
    <row r="57" spans="1:4" ht="16.5" thickTop="1" thickBot="1">
      <c r="A57" s="9" t="s">
        <v>54</v>
      </c>
      <c r="B57" s="10" t="s">
        <v>1966</v>
      </c>
      <c r="C57" s="11" t="s">
        <v>55</v>
      </c>
      <c r="D57" s="191">
        <v>153201.61561829998</v>
      </c>
    </row>
    <row r="58" spans="1:4" ht="16.5" thickTop="1" thickBot="1">
      <c r="A58" s="9" t="s">
        <v>56</v>
      </c>
      <c r="B58" s="10" t="s">
        <v>1966</v>
      </c>
      <c r="C58" s="11" t="s">
        <v>57</v>
      </c>
      <c r="D58" s="191">
        <v>102134.4104122</v>
      </c>
    </row>
    <row r="59" spans="1:4" ht="16.5" thickTop="1" thickBot="1">
      <c r="A59" s="9" t="s">
        <v>2</v>
      </c>
      <c r="B59" s="10" t="s">
        <v>1966</v>
      </c>
      <c r="C59" s="11" t="s">
        <v>3</v>
      </c>
      <c r="D59" s="191">
        <v>204268.8208244</v>
      </c>
    </row>
    <row r="60" spans="1:4" ht="16.5" thickTop="1" thickBot="1">
      <c r="A60" s="9" t="s">
        <v>58</v>
      </c>
      <c r="B60" s="10" t="s">
        <v>1966</v>
      </c>
      <c r="C60" s="11" t="s">
        <v>59</v>
      </c>
      <c r="D60" s="191">
        <v>127668.01301524999</v>
      </c>
    </row>
    <row r="61" spans="1:4" ht="16.5" thickTop="1" thickBot="1">
      <c r="A61" s="9" t="s">
        <v>86</v>
      </c>
      <c r="B61" s="10" t="s">
        <v>1966</v>
      </c>
      <c r="C61" s="11" t="s">
        <v>87</v>
      </c>
      <c r="D61" s="191">
        <v>153201.61561829998</v>
      </c>
    </row>
    <row r="62" spans="1:4" ht="16.5" thickTop="1" thickBot="1">
      <c r="A62" s="9" t="s">
        <v>88</v>
      </c>
      <c r="B62" s="10" t="s">
        <v>1966</v>
      </c>
      <c r="C62" s="11" t="s">
        <v>87</v>
      </c>
      <c r="D62" s="191">
        <v>153201.61561829998</v>
      </c>
    </row>
    <row r="63" spans="1:4" ht="16.5" thickTop="1" thickBot="1">
      <c r="A63" s="9" t="s">
        <v>60</v>
      </c>
      <c r="B63" s="10" t="s">
        <v>1966</v>
      </c>
      <c r="C63" s="11" t="s">
        <v>61</v>
      </c>
      <c r="D63" s="191">
        <v>153201.61561829998</v>
      </c>
    </row>
    <row r="64" spans="1:4" ht="17.25" customHeight="1" thickTop="1" thickBot="1">
      <c r="A64" s="9" t="s">
        <v>6</v>
      </c>
      <c r="B64" s="10" t="s">
        <v>1966</v>
      </c>
      <c r="C64" s="11" t="s">
        <v>2330</v>
      </c>
      <c r="D64" s="191">
        <v>51067.205206099999</v>
      </c>
    </row>
    <row r="65" spans="1:4" ht="16.5" thickTop="1" thickBot="1">
      <c r="A65" s="9" t="s">
        <v>91</v>
      </c>
      <c r="B65" s="10" t="s">
        <v>92</v>
      </c>
      <c r="C65" s="11" t="s">
        <v>93</v>
      </c>
      <c r="D65" s="191">
        <v>510672.05206099997</v>
      </c>
    </row>
    <row r="66" spans="1:4" ht="16.5" thickTop="1" thickBot="1">
      <c r="A66" s="9" t="s">
        <v>94</v>
      </c>
      <c r="B66" s="10" t="s">
        <v>92</v>
      </c>
      <c r="C66" s="11" t="s">
        <v>95</v>
      </c>
      <c r="D66" s="191">
        <v>255336.02603049998</v>
      </c>
    </row>
    <row r="67" spans="1:4" ht="16.5" thickTop="1" thickBot="1">
      <c r="A67" s="9" t="s">
        <v>2334</v>
      </c>
      <c r="B67" s="10" t="s">
        <v>1966</v>
      </c>
      <c r="C67" s="11" t="s">
        <v>2333</v>
      </c>
      <c r="D67" s="191">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148" sqref="F148"/>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0" t="s">
        <v>1934</v>
      </c>
      <c r="B1" s="671"/>
      <c r="C1" s="671"/>
      <c r="D1" s="672"/>
    </row>
    <row r="2" spans="1:4" ht="89.25" customHeight="1" thickBot="1">
      <c r="A2" s="673"/>
      <c r="B2" s="674"/>
      <c r="C2" s="674"/>
      <c r="D2" s="675"/>
    </row>
    <row r="3" spans="1:4" ht="53.25" customHeight="1" thickTop="1" thickBot="1">
      <c r="A3" s="667" t="s">
        <v>110</v>
      </c>
      <c r="B3" s="668"/>
      <c r="C3" s="668"/>
      <c r="D3" s="669"/>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0">
        <v>70447.893206983834</v>
      </c>
    </row>
    <row r="8" spans="1:4" ht="30" customHeight="1" thickTop="1" thickBot="1">
      <c r="A8" s="16" t="s">
        <v>112</v>
      </c>
      <c r="B8" s="14" t="s">
        <v>113</v>
      </c>
      <c r="C8" s="17" t="s">
        <v>114</v>
      </c>
      <c r="D8" s="1000">
        <v>3238.4339887824613</v>
      </c>
    </row>
    <row r="9" spans="1:4" ht="30" customHeight="1" thickTop="1" thickBot="1">
      <c r="A9" s="16" t="s">
        <v>117</v>
      </c>
      <c r="B9" s="14" t="s">
        <v>113</v>
      </c>
      <c r="C9" s="17" t="s">
        <v>118</v>
      </c>
      <c r="D9" s="1000">
        <v>77199.246487867189</v>
      </c>
    </row>
    <row r="10" spans="1:4" ht="30" customHeight="1" thickTop="1" thickBot="1">
      <c r="A10" s="16" t="s">
        <v>119</v>
      </c>
      <c r="B10" s="14" t="s">
        <v>113</v>
      </c>
      <c r="C10" s="17" t="s">
        <v>120</v>
      </c>
      <c r="D10" s="1000">
        <v>45491.477224350798</v>
      </c>
    </row>
    <row r="11" spans="1:4" ht="30" customHeight="1" thickTop="1" thickBot="1">
      <c r="A11" s="16" t="s">
        <v>123</v>
      </c>
      <c r="B11" s="14" t="s">
        <v>113</v>
      </c>
      <c r="C11" s="17" t="s">
        <v>124</v>
      </c>
      <c r="D11" s="1000">
        <v>16493.192163674972</v>
      </c>
    </row>
    <row r="12" spans="1:4" ht="30" customHeight="1" thickTop="1" thickBot="1">
      <c r="A12" s="16" t="s">
        <v>121</v>
      </c>
      <c r="B12" s="14" t="s">
        <v>113</v>
      </c>
      <c r="C12" s="17" t="s">
        <v>122</v>
      </c>
      <c r="D12" s="1000">
        <v>69627.417481637938</v>
      </c>
    </row>
    <row r="13" spans="1:4" ht="30" customHeight="1" thickTop="1" thickBot="1">
      <c r="A13" s="16" t="s">
        <v>125</v>
      </c>
      <c r="B13" s="14" t="s">
        <v>113</v>
      </c>
      <c r="C13" s="17" t="s">
        <v>126</v>
      </c>
      <c r="D13" s="1000">
        <v>52683.678160919546</v>
      </c>
    </row>
    <row r="14" spans="1:4" ht="30" customHeight="1" thickTop="1" thickBot="1">
      <c r="A14" s="16" t="s">
        <v>131</v>
      </c>
      <c r="B14" s="14" t="s">
        <v>113</v>
      </c>
      <c r="C14" s="17" t="s">
        <v>132</v>
      </c>
      <c r="D14" s="1000">
        <v>262047.67986377186</v>
      </c>
    </row>
    <row r="15" spans="1:4" ht="30" customHeight="1" thickTop="1" thickBot="1">
      <c r="A15" s="16" t="s">
        <v>129</v>
      </c>
      <c r="B15" s="14" t="s">
        <v>113</v>
      </c>
      <c r="C15" s="17" t="s">
        <v>130</v>
      </c>
      <c r="D15" s="1000">
        <v>221732.65219242233</v>
      </c>
    </row>
    <row r="16" spans="1:4" ht="30" customHeight="1" thickTop="1" thickBot="1">
      <c r="A16" s="16" t="s">
        <v>127</v>
      </c>
      <c r="B16" s="14" t="s">
        <v>113</v>
      </c>
      <c r="C16" s="17" t="s">
        <v>128</v>
      </c>
      <c r="D16" s="1000">
        <v>135362.5</v>
      </c>
    </row>
    <row r="17" spans="1:4" ht="30" customHeight="1" thickTop="1" thickBot="1">
      <c r="A17" s="16" t="s">
        <v>1795</v>
      </c>
      <c r="B17" s="14" t="s">
        <v>113</v>
      </c>
      <c r="C17" s="17" t="s">
        <v>1796</v>
      </c>
      <c r="D17" s="1000">
        <v>63869.08258833547</v>
      </c>
    </row>
    <row r="18" spans="1:4" ht="30" customHeight="1" thickTop="1" thickBot="1">
      <c r="A18" s="16" t="s">
        <v>133</v>
      </c>
      <c r="B18" s="14" t="s">
        <v>113</v>
      </c>
      <c r="C18" s="17" t="s">
        <v>134</v>
      </c>
      <c r="D18" s="1000">
        <v>50134.870348486598</v>
      </c>
    </row>
    <row r="19" spans="1:4" ht="30" customHeight="1" thickTop="1" thickBot="1">
      <c r="A19" s="16" t="s">
        <v>146</v>
      </c>
      <c r="B19" s="14" t="s">
        <v>113</v>
      </c>
      <c r="C19" s="17" t="s">
        <v>147</v>
      </c>
      <c r="D19" s="1000">
        <v>400000</v>
      </c>
    </row>
    <row r="20" spans="1:4" ht="30" customHeight="1" thickTop="1" thickBot="1">
      <c r="A20" s="16" t="s">
        <v>135</v>
      </c>
      <c r="B20" s="14" t="s">
        <v>113</v>
      </c>
      <c r="C20" s="17" t="s">
        <v>1968</v>
      </c>
      <c r="D20" s="1000">
        <v>150000</v>
      </c>
    </row>
    <row r="21" spans="1:4" ht="30" customHeight="1" thickTop="1" thickBot="1">
      <c r="A21" s="16" t="s">
        <v>136</v>
      </c>
      <c r="B21" s="14" t="s">
        <v>113</v>
      </c>
      <c r="C21" s="17" t="s">
        <v>137</v>
      </c>
      <c r="D21" s="1000">
        <v>169363.57727643254</v>
      </c>
    </row>
    <row r="22" spans="1:4" ht="30" customHeight="1" thickTop="1" thickBot="1">
      <c r="A22" s="16" t="s">
        <v>138</v>
      </c>
      <c r="B22" s="14" t="s">
        <v>113</v>
      </c>
      <c r="C22" s="17" t="s">
        <v>139</v>
      </c>
      <c r="D22" s="1000">
        <v>54750</v>
      </c>
    </row>
    <row r="23" spans="1:4" ht="30" customHeight="1" thickTop="1" thickBot="1">
      <c r="A23" s="16" t="s">
        <v>143</v>
      </c>
      <c r="B23" s="14" t="s">
        <v>144</v>
      </c>
      <c r="C23" s="17" t="s">
        <v>145</v>
      </c>
      <c r="D23" s="1000">
        <v>24360</v>
      </c>
    </row>
    <row r="24" spans="1:4" ht="30" customHeight="1" thickTop="1" thickBot="1">
      <c r="A24" s="16" t="s">
        <v>140</v>
      </c>
      <c r="B24" s="14" t="s">
        <v>1082</v>
      </c>
      <c r="C24" s="17" t="s">
        <v>142</v>
      </c>
      <c r="D24" s="1000">
        <v>61000</v>
      </c>
    </row>
    <row r="25" spans="1:4" ht="30" customHeight="1" thickTop="1" thickBot="1">
      <c r="A25" s="16" t="s">
        <v>148</v>
      </c>
      <c r="B25" s="14" t="s">
        <v>113</v>
      </c>
      <c r="C25" s="17" t="s">
        <v>149</v>
      </c>
      <c r="D25" s="1000">
        <v>144862.97770458175</v>
      </c>
    </row>
    <row r="26" spans="1:4" ht="30" customHeight="1" thickTop="1" thickBot="1">
      <c r="A26" s="16" t="s">
        <v>150</v>
      </c>
      <c r="B26" s="14" t="s">
        <v>113</v>
      </c>
      <c r="C26" s="17" t="s">
        <v>151</v>
      </c>
      <c r="D26" s="1000">
        <v>181417.62452107284</v>
      </c>
    </row>
    <row r="27" spans="1:4" ht="30" customHeight="1" thickTop="1" thickBot="1">
      <c r="A27" s="16" t="s">
        <v>152</v>
      </c>
      <c r="B27" s="14" t="s">
        <v>113</v>
      </c>
      <c r="C27" s="17" t="s">
        <v>153</v>
      </c>
      <c r="D27" s="1000">
        <v>120000</v>
      </c>
    </row>
    <row r="28" spans="1:4" ht="30" customHeight="1" thickTop="1" thickBot="1">
      <c r="A28" s="16" t="s">
        <v>154</v>
      </c>
      <c r="B28" s="14" t="s">
        <v>113</v>
      </c>
      <c r="C28" s="17" t="s">
        <v>155</v>
      </c>
      <c r="D28" s="1000">
        <v>130483.15157599832</v>
      </c>
    </row>
    <row r="29" spans="1:4" ht="30" customHeight="1" thickTop="1" thickBot="1">
      <c r="A29" s="16" t="s">
        <v>156</v>
      </c>
      <c r="B29" s="14" t="s">
        <v>113</v>
      </c>
      <c r="C29" s="17" t="s">
        <v>157</v>
      </c>
      <c r="D29" s="1000">
        <v>1511.813537675607</v>
      </c>
    </row>
    <row r="30" spans="1:4" ht="30" customHeight="1" thickTop="1" thickBot="1">
      <c r="A30" s="16" t="s">
        <v>166</v>
      </c>
      <c r="B30" s="14" t="s">
        <v>113</v>
      </c>
      <c r="C30" s="17" t="s">
        <v>167</v>
      </c>
      <c r="D30" s="1000">
        <v>124902.27903999999</v>
      </c>
    </row>
    <row r="31" spans="1:4" ht="30" customHeight="1" thickTop="1" thickBot="1">
      <c r="A31" s="16" t="s">
        <v>162</v>
      </c>
      <c r="B31" s="14" t="s">
        <v>113</v>
      </c>
      <c r="C31" s="17" t="s">
        <v>163</v>
      </c>
      <c r="D31" s="1000">
        <v>20000</v>
      </c>
    </row>
    <row r="32" spans="1:4" ht="30" customHeight="1" thickTop="1" thickBot="1">
      <c r="A32" s="16" t="s">
        <v>164</v>
      </c>
      <c r="B32" s="14" t="s">
        <v>113</v>
      </c>
      <c r="C32" s="17" t="s">
        <v>165</v>
      </c>
      <c r="D32" s="1000">
        <v>30000</v>
      </c>
    </row>
    <row r="33" spans="1:4" ht="30" customHeight="1" thickTop="1" thickBot="1">
      <c r="A33" s="16" t="s">
        <v>171</v>
      </c>
      <c r="B33" s="14" t="s">
        <v>113</v>
      </c>
      <c r="C33" s="17" t="s">
        <v>172</v>
      </c>
      <c r="D33" s="1000">
        <v>83300</v>
      </c>
    </row>
    <row r="34" spans="1:4" ht="30" customHeight="1" thickTop="1" thickBot="1">
      <c r="A34" s="16" t="s">
        <v>160</v>
      </c>
      <c r="B34" s="14" t="s">
        <v>113</v>
      </c>
      <c r="C34" s="17" t="s">
        <v>161</v>
      </c>
      <c r="D34" s="1000">
        <v>9520</v>
      </c>
    </row>
    <row r="35" spans="1:4" ht="30" customHeight="1" thickTop="1" thickBot="1">
      <c r="A35" s="16" t="s">
        <v>173</v>
      </c>
      <c r="B35" s="14" t="s">
        <v>113</v>
      </c>
      <c r="C35" s="17" t="s">
        <v>1970</v>
      </c>
      <c r="D35" s="1000">
        <v>170776.67051085571</v>
      </c>
    </row>
    <row r="36" spans="1:4" ht="30" customHeight="1" thickTop="1" thickBot="1">
      <c r="A36" s="16" t="s">
        <v>170</v>
      </c>
      <c r="B36" s="14" t="s">
        <v>113</v>
      </c>
      <c r="C36" s="17" t="s">
        <v>1969</v>
      </c>
      <c r="D36" s="1000">
        <v>90000</v>
      </c>
    </row>
    <row r="37" spans="1:4" ht="30" customHeight="1" thickTop="1" thickBot="1">
      <c r="A37" s="16" t="s">
        <v>168</v>
      </c>
      <c r="B37" s="14" t="s">
        <v>113</v>
      </c>
      <c r="C37" s="17" t="s">
        <v>169</v>
      </c>
      <c r="D37" s="1000">
        <v>107100</v>
      </c>
    </row>
    <row r="38" spans="1:4" ht="30" customHeight="1" thickTop="1" thickBot="1">
      <c r="A38" s="16" t="s">
        <v>174</v>
      </c>
      <c r="B38" s="14" t="s">
        <v>113</v>
      </c>
      <c r="C38" s="17" t="s">
        <v>175</v>
      </c>
      <c r="D38" s="1000">
        <v>70551.298424861656</v>
      </c>
    </row>
    <row r="39" spans="1:4" ht="30" customHeight="1" thickTop="1" thickBot="1">
      <c r="A39" s="16" t="s">
        <v>176</v>
      </c>
      <c r="B39" s="14" t="s">
        <v>113</v>
      </c>
      <c r="C39" s="17" t="s">
        <v>177</v>
      </c>
      <c r="D39" s="1000">
        <v>60472.541507024274</v>
      </c>
    </row>
    <row r="40" spans="1:4" ht="30" customHeight="1" thickTop="1" thickBot="1">
      <c r="A40" s="16" t="s">
        <v>180</v>
      </c>
      <c r="B40" s="14" t="s">
        <v>113</v>
      </c>
      <c r="C40" s="17" t="s">
        <v>181</v>
      </c>
      <c r="D40" s="1000">
        <v>100787.56917837379</v>
      </c>
    </row>
    <row r="41" spans="1:4" ht="30" customHeight="1" thickTop="1" thickBot="1">
      <c r="A41" s="16" t="s">
        <v>178</v>
      </c>
      <c r="B41" s="14" t="s">
        <v>113</v>
      </c>
      <c r="C41" s="17" t="s">
        <v>179</v>
      </c>
      <c r="D41" s="1000">
        <v>104902.99901773575</v>
      </c>
    </row>
    <row r="42" spans="1:4" ht="30" customHeight="1" thickTop="1" thickBot="1">
      <c r="A42" s="16" t="s">
        <v>182</v>
      </c>
      <c r="B42" s="14" t="s">
        <v>113</v>
      </c>
      <c r="C42" s="17" t="s">
        <v>183</v>
      </c>
      <c r="D42" s="1000">
        <v>54485.910071306949</v>
      </c>
    </row>
    <row r="43" spans="1:4" ht="30" customHeight="1" thickTop="1" thickBot="1">
      <c r="A43" s="16" t="s">
        <v>1756</v>
      </c>
      <c r="B43" s="14" t="s">
        <v>113</v>
      </c>
      <c r="C43" s="17" t="s">
        <v>1755</v>
      </c>
      <c r="D43" s="1000">
        <v>35700</v>
      </c>
    </row>
    <row r="44" spans="1:4" ht="30" customHeight="1" thickTop="1" thickBot="1">
      <c r="A44" s="16" t="s">
        <v>184</v>
      </c>
      <c r="B44" s="14" t="s">
        <v>113</v>
      </c>
      <c r="C44" s="17" t="s">
        <v>185</v>
      </c>
      <c r="D44" s="1000">
        <v>26497.635193649432</v>
      </c>
    </row>
    <row r="45" spans="1:4" ht="30" customHeight="1" thickTop="1" thickBot="1">
      <c r="A45" s="16" t="s">
        <v>1687</v>
      </c>
      <c r="B45" s="14" t="s">
        <v>113</v>
      </c>
      <c r="C45" s="17" t="s">
        <v>1688</v>
      </c>
      <c r="D45" s="1000">
        <v>3485.2341421881656</v>
      </c>
    </row>
    <row r="46" spans="1:4" ht="30" customHeight="1" thickTop="1" thickBot="1">
      <c r="A46" s="16" t="s">
        <v>188</v>
      </c>
      <c r="B46" s="14" t="s">
        <v>113</v>
      </c>
      <c r="C46" s="17" t="s">
        <v>189</v>
      </c>
      <c r="D46" s="1000">
        <v>7794.910600255429</v>
      </c>
    </row>
    <row r="47" spans="1:4" ht="30" customHeight="1" thickTop="1" thickBot="1">
      <c r="A47" s="16" t="s">
        <v>186</v>
      </c>
      <c r="B47" s="14" t="s">
        <v>113</v>
      </c>
      <c r="C47" s="17" t="s">
        <v>187</v>
      </c>
      <c r="D47" s="1000">
        <v>10782.254150702429</v>
      </c>
    </row>
    <row r="48" spans="1:4" ht="30" customHeight="1" thickTop="1" thickBot="1">
      <c r="A48" s="16" t="s">
        <v>190</v>
      </c>
      <c r="B48" s="14" t="s">
        <v>113</v>
      </c>
      <c r="C48" s="17" t="s">
        <v>191</v>
      </c>
      <c r="D48" s="1000">
        <v>6250</v>
      </c>
    </row>
    <row r="49" spans="1:4" ht="30" customHeight="1" thickTop="1" thickBot="1">
      <c r="A49" s="16" t="s">
        <v>201</v>
      </c>
      <c r="B49" s="14" t="s">
        <v>113</v>
      </c>
      <c r="C49" s="17" t="s">
        <v>1972</v>
      </c>
      <c r="D49" s="1000">
        <v>113802.69991251279</v>
      </c>
    </row>
    <row r="50" spans="1:4" ht="30" customHeight="1" thickTop="1" thickBot="1">
      <c r="A50" s="16" t="s">
        <v>192</v>
      </c>
      <c r="B50" s="14" t="s">
        <v>113</v>
      </c>
      <c r="C50" s="17" t="s">
        <v>193</v>
      </c>
      <c r="D50" s="1000">
        <v>70000</v>
      </c>
    </row>
    <row r="51" spans="1:4" ht="30" customHeight="1" thickTop="1" thickBot="1">
      <c r="A51" s="16" t="s">
        <v>194</v>
      </c>
      <c r="B51" s="14" t="s">
        <v>113</v>
      </c>
      <c r="C51" s="17" t="s">
        <v>1971</v>
      </c>
      <c r="D51" s="1000">
        <v>2490.768692043423</v>
      </c>
    </row>
    <row r="52" spans="1:4" ht="30" customHeight="1" thickTop="1" thickBot="1">
      <c r="A52" s="16" t="s">
        <v>224</v>
      </c>
      <c r="B52" s="14" t="s">
        <v>92</v>
      </c>
      <c r="C52" s="17" t="s">
        <v>1975</v>
      </c>
      <c r="D52" s="1000">
        <v>196591.19306087701</v>
      </c>
    </row>
    <row r="53" spans="1:4" ht="30" customHeight="1" thickTop="1" thickBot="1">
      <c r="A53" s="16" t="s">
        <v>195</v>
      </c>
      <c r="B53" s="14" t="s">
        <v>113</v>
      </c>
      <c r="C53" s="17" t="s">
        <v>196</v>
      </c>
      <c r="D53" s="1000">
        <v>16461.677202039169</v>
      </c>
    </row>
    <row r="54" spans="1:4" ht="30" customHeight="1" thickTop="1" thickBot="1">
      <c r="A54" s="16" t="s">
        <v>214</v>
      </c>
      <c r="B54" s="14" t="s">
        <v>113</v>
      </c>
      <c r="C54" s="17" t="s">
        <v>215</v>
      </c>
      <c r="D54" s="1000">
        <v>17157.179803656876</v>
      </c>
    </row>
    <row r="55" spans="1:4" ht="30" customHeight="1" thickTop="1" thickBot="1">
      <c r="A55" s="16" t="s">
        <v>197</v>
      </c>
      <c r="B55" s="14" t="s">
        <v>113</v>
      </c>
      <c r="C55" s="17" t="s">
        <v>198</v>
      </c>
      <c r="D55" s="1000">
        <v>187041.57088122607</v>
      </c>
    </row>
    <row r="56" spans="1:4" ht="30" customHeight="1" thickTop="1" thickBot="1">
      <c r="A56" s="16" t="s">
        <v>199</v>
      </c>
      <c r="B56" s="14" t="s">
        <v>113</v>
      </c>
      <c r="C56" s="17" t="s">
        <v>200</v>
      </c>
      <c r="D56" s="1000">
        <v>16188.909775467222</v>
      </c>
    </row>
    <row r="57" spans="1:4" ht="30" customHeight="1" thickTop="1" thickBot="1">
      <c r="A57" s="16" t="s">
        <v>202</v>
      </c>
      <c r="B57" s="14" t="s">
        <v>113</v>
      </c>
      <c r="C57" s="17" t="s">
        <v>203</v>
      </c>
      <c r="D57" s="1000">
        <v>99511.598552575582</v>
      </c>
    </row>
    <row r="58" spans="1:4" ht="30" customHeight="1" thickTop="1" thickBot="1">
      <c r="A58" s="16" t="s">
        <v>212</v>
      </c>
      <c r="B58" s="14" t="s">
        <v>113</v>
      </c>
      <c r="C58" s="17" t="s">
        <v>213</v>
      </c>
      <c r="D58" s="1000">
        <v>34597.348871860369</v>
      </c>
    </row>
    <row r="59" spans="1:4" ht="30" customHeight="1" thickTop="1" thickBot="1">
      <c r="A59" s="16" t="s">
        <v>206</v>
      </c>
      <c r="B59" s="14" t="s">
        <v>113</v>
      </c>
      <c r="C59" s="17" t="s">
        <v>207</v>
      </c>
      <c r="D59" s="1000">
        <v>12282.141255442742</v>
      </c>
    </row>
    <row r="60" spans="1:4" ht="30" customHeight="1" thickTop="1" thickBot="1">
      <c r="A60" s="16" t="s">
        <v>204</v>
      </c>
      <c r="B60" s="14" t="s">
        <v>113</v>
      </c>
      <c r="C60" s="17" t="s">
        <v>205</v>
      </c>
      <c r="D60" s="1000">
        <v>60000</v>
      </c>
    </row>
    <row r="61" spans="1:4" ht="30" customHeight="1" thickTop="1" thickBot="1">
      <c r="A61" s="16" t="s">
        <v>208</v>
      </c>
      <c r="B61" s="14" t="s">
        <v>113</v>
      </c>
      <c r="C61" s="17" t="s">
        <v>209</v>
      </c>
      <c r="D61" s="1000">
        <v>80000</v>
      </c>
    </row>
    <row r="62" spans="1:4" ht="30" customHeight="1" thickTop="1" thickBot="1">
      <c r="A62" s="16" t="s">
        <v>210</v>
      </c>
      <c r="B62" s="14" t="s">
        <v>113</v>
      </c>
      <c r="C62" s="17" t="s">
        <v>211</v>
      </c>
      <c r="D62" s="1000">
        <v>80000</v>
      </c>
    </row>
    <row r="63" spans="1:4" ht="30" customHeight="1" thickTop="1" thickBot="1">
      <c r="A63" s="16" t="s">
        <v>217</v>
      </c>
      <c r="B63" s="14" t="s">
        <v>113</v>
      </c>
      <c r="C63" s="17" t="s">
        <v>218</v>
      </c>
      <c r="D63" s="1000">
        <v>25196.892294593446</v>
      </c>
    </row>
    <row r="64" spans="1:4" ht="30" customHeight="1" thickTop="1" thickBot="1">
      <c r="A64" s="16" t="s">
        <v>219</v>
      </c>
      <c r="B64" s="14" t="s">
        <v>113</v>
      </c>
      <c r="C64" s="17" t="s">
        <v>220</v>
      </c>
      <c r="D64" s="1000">
        <v>25196.892294593446</v>
      </c>
    </row>
    <row r="65" spans="1:4" ht="30" customHeight="1" thickTop="1" thickBot="1">
      <c r="A65" s="16" t="s">
        <v>216</v>
      </c>
      <c r="B65" s="14" t="s">
        <v>113</v>
      </c>
      <c r="C65" s="17" t="s">
        <v>1973</v>
      </c>
      <c r="D65" s="1000">
        <v>25196.892294593446</v>
      </c>
    </row>
    <row r="66" spans="1:4" ht="30" customHeight="1" thickTop="1" thickBot="1">
      <c r="A66" s="16" t="s">
        <v>221</v>
      </c>
      <c r="B66" s="14" t="s">
        <v>113</v>
      </c>
      <c r="C66" s="17" t="s">
        <v>1974</v>
      </c>
      <c r="D66" s="1000">
        <v>114706.526704</v>
      </c>
    </row>
    <row r="67" spans="1:4" ht="30" customHeight="1" thickTop="1" thickBot="1">
      <c r="A67" s="16" t="s">
        <v>222</v>
      </c>
      <c r="B67" s="14" t="s">
        <v>113</v>
      </c>
      <c r="C67" s="17" t="s">
        <v>223</v>
      </c>
      <c r="D67" s="1000">
        <v>35366.307292260542</v>
      </c>
    </row>
    <row r="68" spans="1:4" ht="30" customHeight="1" thickTop="1" thickBot="1">
      <c r="A68" s="16" t="s">
        <v>225</v>
      </c>
      <c r="B68" s="14" t="s">
        <v>113</v>
      </c>
      <c r="C68" s="17" t="s">
        <v>226</v>
      </c>
      <c r="D68" s="1000">
        <v>59266.114303959141</v>
      </c>
    </row>
    <row r="69" spans="1:4" ht="30" customHeight="1" thickTop="1" thickBot="1">
      <c r="A69" s="16" t="s">
        <v>227</v>
      </c>
      <c r="B69" s="14" t="s">
        <v>113</v>
      </c>
      <c r="C69" s="17" t="s">
        <v>1976</v>
      </c>
      <c r="D69" s="1000">
        <v>15888.152405278845</v>
      </c>
    </row>
    <row r="70" spans="1:4" ht="30" customHeight="1" thickTop="1" thickBot="1">
      <c r="A70" s="16" t="s">
        <v>232</v>
      </c>
      <c r="B70" s="14" t="s">
        <v>233</v>
      </c>
      <c r="C70" s="17" t="s">
        <v>1979</v>
      </c>
      <c r="D70" s="1000">
        <v>5921.5526190857827</v>
      </c>
    </row>
    <row r="71" spans="1:4" ht="30" customHeight="1" thickTop="1" thickBot="1">
      <c r="A71" s="16" t="s">
        <v>228</v>
      </c>
      <c r="B71" s="14" t="s">
        <v>113</v>
      </c>
      <c r="C71" s="17" t="s">
        <v>1977</v>
      </c>
      <c r="D71" s="1000">
        <v>3421.7379736057901</v>
      </c>
    </row>
    <row r="72" spans="1:4" ht="30" customHeight="1" thickTop="1" thickBot="1">
      <c r="A72" s="16" t="s">
        <v>229</v>
      </c>
      <c r="B72" s="14" t="s">
        <v>113</v>
      </c>
      <c r="C72" s="17" t="s">
        <v>1978</v>
      </c>
      <c r="D72" s="1000">
        <v>11971.54746700724</v>
      </c>
    </row>
    <row r="73" spans="1:4" ht="30" customHeight="1" thickTop="1" thickBot="1">
      <c r="A73" s="16" t="s">
        <v>230</v>
      </c>
      <c r="B73" s="14" t="s">
        <v>113</v>
      </c>
      <c r="C73" s="17" t="s">
        <v>231</v>
      </c>
      <c r="D73" s="1000">
        <v>4685.94877839932</v>
      </c>
    </row>
    <row r="74" spans="1:4" ht="30" customHeight="1" thickTop="1" thickBot="1">
      <c r="A74" s="16" t="s">
        <v>234</v>
      </c>
      <c r="B74" s="14" t="s">
        <v>113</v>
      </c>
      <c r="C74" s="17" t="s">
        <v>235</v>
      </c>
      <c r="D74" s="1000">
        <v>18430.01489995743</v>
      </c>
    </row>
    <row r="75" spans="1:4" ht="30" customHeight="1" thickTop="1" thickBot="1">
      <c r="A75" s="16" t="s">
        <v>236</v>
      </c>
      <c r="B75" s="14" t="s">
        <v>113</v>
      </c>
      <c r="C75" s="17" t="s">
        <v>237</v>
      </c>
      <c r="D75" s="1000">
        <v>278616.14836100471</v>
      </c>
    </row>
    <row r="76" spans="1:4" ht="30" customHeight="1" thickTop="1" thickBot="1">
      <c r="A76" s="16" t="s">
        <v>238</v>
      </c>
      <c r="B76" s="14" t="s">
        <v>113</v>
      </c>
      <c r="C76" s="17" t="s">
        <v>239</v>
      </c>
      <c r="D76" s="1000">
        <v>494865.95679012354</v>
      </c>
    </row>
    <row r="77" spans="1:4" ht="30" customHeight="1" thickTop="1" thickBot="1">
      <c r="A77" s="16" t="s">
        <v>240</v>
      </c>
      <c r="B77" s="14" t="s">
        <v>113</v>
      </c>
      <c r="C77" s="17" t="s">
        <v>1980</v>
      </c>
      <c r="D77" s="1000">
        <v>148861.46464812051</v>
      </c>
    </row>
    <row r="78" spans="1:4" ht="30" customHeight="1" thickTop="1" thickBot="1">
      <c r="A78" s="16" t="s">
        <v>241</v>
      </c>
      <c r="B78" s="14" t="s">
        <v>113</v>
      </c>
      <c r="C78" s="17" t="s">
        <v>1981</v>
      </c>
      <c r="D78" s="1000">
        <v>139705.82493151238</v>
      </c>
    </row>
    <row r="79" spans="1:4" ht="30" customHeight="1" thickTop="1" thickBot="1">
      <c r="A79" s="16" t="s">
        <v>246</v>
      </c>
      <c r="B79" s="14" t="s">
        <v>113</v>
      </c>
      <c r="C79" s="17" t="s">
        <v>1986</v>
      </c>
      <c r="D79" s="1000">
        <v>164665.72264793533</v>
      </c>
    </row>
    <row r="80" spans="1:4" ht="30" customHeight="1" thickTop="1" thickBot="1">
      <c r="A80" s="16" t="s">
        <v>243</v>
      </c>
      <c r="B80" s="14" t="s">
        <v>113</v>
      </c>
      <c r="C80" s="17" t="s">
        <v>1983</v>
      </c>
      <c r="D80" s="1000">
        <v>122816.70817369095</v>
      </c>
    </row>
    <row r="81" spans="1:4" ht="30" customHeight="1" thickTop="1" thickBot="1">
      <c r="A81" s="16" t="s">
        <v>244</v>
      </c>
      <c r="B81" s="14" t="s">
        <v>113</v>
      </c>
      <c r="C81" s="17" t="s">
        <v>1984</v>
      </c>
      <c r="D81" s="1000">
        <v>357204.70257678058</v>
      </c>
    </row>
    <row r="82" spans="1:4" ht="30" customHeight="1" thickTop="1" thickBot="1">
      <c r="A82" s="16" t="s">
        <v>245</v>
      </c>
      <c r="B82" s="14" t="s">
        <v>113</v>
      </c>
      <c r="C82" s="17" t="s">
        <v>1985</v>
      </c>
      <c r="D82" s="1000">
        <v>195605.75981372077</v>
      </c>
    </row>
    <row r="83" spans="1:4" ht="30" customHeight="1" thickTop="1" thickBot="1">
      <c r="A83" s="16" t="s">
        <v>247</v>
      </c>
      <c r="B83" s="14" t="s">
        <v>113</v>
      </c>
      <c r="C83" s="17" t="s">
        <v>1987</v>
      </c>
      <c r="D83" s="1000">
        <v>169719.21136653898</v>
      </c>
    </row>
    <row r="84" spans="1:4" ht="30" customHeight="1" thickTop="1" thickBot="1">
      <c r="A84" s="16" t="s">
        <v>242</v>
      </c>
      <c r="B84" s="14" t="s">
        <v>113</v>
      </c>
      <c r="C84" s="17" t="s">
        <v>1982</v>
      </c>
      <c r="D84" s="1000">
        <v>200632.93955603879</v>
      </c>
    </row>
    <row r="85" spans="1:4" ht="30" customHeight="1" thickTop="1" thickBot="1">
      <c r="A85" s="16" t="s">
        <v>248</v>
      </c>
      <c r="B85" s="14" t="s">
        <v>113</v>
      </c>
      <c r="C85" s="17" t="s">
        <v>1988</v>
      </c>
      <c r="D85" s="1000">
        <v>276918.88569604093</v>
      </c>
    </row>
    <row r="86" spans="1:4" ht="30" customHeight="1" thickTop="1" thickBot="1">
      <c r="A86" s="16" t="s">
        <v>249</v>
      </c>
      <c r="B86" s="14" t="s">
        <v>113</v>
      </c>
      <c r="C86" s="17" t="s">
        <v>250</v>
      </c>
      <c r="D86" s="1000">
        <v>10000</v>
      </c>
    </row>
    <row r="87" spans="1:4" ht="30" customHeight="1" thickTop="1" thickBot="1">
      <c r="A87" s="16" t="s">
        <v>255</v>
      </c>
      <c r="B87" s="14" t="s">
        <v>113</v>
      </c>
      <c r="C87" s="17" t="s">
        <v>256</v>
      </c>
      <c r="D87" s="1000">
        <v>1559562.6564495533</v>
      </c>
    </row>
    <row r="88" spans="1:4" ht="30" customHeight="1" thickTop="1" thickBot="1">
      <c r="A88" s="16" t="s">
        <v>253</v>
      </c>
      <c r="B88" s="14" t="s">
        <v>113</v>
      </c>
      <c r="C88" s="17" t="s">
        <v>254</v>
      </c>
      <c r="D88" s="1000">
        <v>65852.581949765867</v>
      </c>
    </row>
    <row r="89" spans="1:4" ht="30" customHeight="1" thickTop="1" thickBot="1">
      <c r="A89" s="16" t="s">
        <v>251</v>
      </c>
      <c r="B89" s="14" t="s">
        <v>113</v>
      </c>
      <c r="C89" s="17" t="s">
        <v>252</v>
      </c>
      <c r="D89" s="1000">
        <v>18957.133886760326</v>
      </c>
    </row>
    <row r="90" spans="1:4" ht="30" customHeight="1" thickTop="1" thickBot="1">
      <c r="A90" s="16" t="s">
        <v>257</v>
      </c>
      <c r="B90" s="14" t="s">
        <v>113</v>
      </c>
      <c r="C90" s="17" t="s">
        <v>258</v>
      </c>
      <c r="D90" s="1000">
        <v>12500</v>
      </c>
    </row>
    <row r="91" spans="1:4" ht="30" customHeight="1" thickTop="1" thickBot="1">
      <c r="A91" s="16" t="s">
        <v>259</v>
      </c>
      <c r="B91" s="14" t="s">
        <v>113</v>
      </c>
      <c r="C91" s="17" t="s">
        <v>260</v>
      </c>
      <c r="D91" s="1000">
        <v>86929.278416347399</v>
      </c>
    </row>
    <row r="92" spans="1:4" ht="30" customHeight="1" thickTop="1" thickBot="1">
      <c r="A92" s="16" t="s">
        <v>261</v>
      </c>
      <c r="B92" s="14" t="s">
        <v>113</v>
      </c>
      <c r="C92" s="17" t="s">
        <v>262</v>
      </c>
      <c r="D92" s="1000">
        <v>11197.591886045126</v>
      </c>
    </row>
    <row r="93" spans="1:4" ht="30" customHeight="1" thickTop="1" thickBot="1">
      <c r="A93" s="16" t="s">
        <v>263</v>
      </c>
      <c r="B93" s="14" t="s">
        <v>113</v>
      </c>
      <c r="C93" s="17" t="s">
        <v>264</v>
      </c>
      <c r="D93" s="1000">
        <v>10719.433847432951</v>
      </c>
    </row>
    <row r="94" spans="1:4" ht="30" customHeight="1" thickTop="1" thickBot="1">
      <c r="A94" s="16" t="s">
        <v>265</v>
      </c>
      <c r="B94" s="14" t="s">
        <v>113</v>
      </c>
      <c r="C94" s="17" t="s">
        <v>266</v>
      </c>
      <c r="D94" s="1000">
        <v>26747.508646276081</v>
      </c>
    </row>
    <row r="95" spans="1:4" ht="30" customHeight="1" thickTop="1" thickBot="1">
      <c r="A95" s="16" t="s">
        <v>267</v>
      </c>
      <c r="B95" s="14" t="s">
        <v>113</v>
      </c>
      <c r="C95" s="17" t="s">
        <v>268</v>
      </c>
      <c r="D95" s="1000">
        <v>81327.456961118776</v>
      </c>
    </row>
    <row r="96" spans="1:4" ht="30" customHeight="1" thickTop="1" thickBot="1">
      <c r="A96" s="16" t="s">
        <v>269</v>
      </c>
      <c r="B96" s="14" t="s">
        <v>113</v>
      </c>
      <c r="C96" s="17" t="s">
        <v>270</v>
      </c>
      <c r="D96" s="1000">
        <v>150000</v>
      </c>
    </row>
    <row r="97" spans="1:4" ht="30" customHeight="1" thickTop="1" thickBot="1">
      <c r="A97" s="16" t="s">
        <v>271</v>
      </c>
      <c r="B97" s="14" t="s">
        <v>113</v>
      </c>
      <c r="C97" s="17" t="s">
        <v>272</v>
      </c>
      <c r="D97" s="1000">
        <v>130000</v>
      </c>
    </row>
    <row r="98" spans="1:4" ht="30" customHeight="1" thickTop="1" thickBot="1">
      <c r="A98" s="16" t="s">
        <v>273</v>
      </c>
      <c r="B98" s="14" t="s">
        <v>113</v>
      </c>
      <c r="C98" s="17" t="s">
        <v>274</v>
      </c>
      <c r="D98" s="1000">
        <v>12500</v>
      </c>
    </row>
    <row r="99" spans="1:4" ht="30" customHeight="1" thickTop="1" thickBot="1">
      <c r="A99" s="16" t="s">
        <v>275</v>
      </c>
      <c r="B99" s="14" t="s">
        <v>113</v>
      </c>
      <c r="C99" s="17" t="s">
        <v>276</v>
      </c>
      <c r="D99" s="1000">
        <v>15885.128778203494</v>
      </c>
    </row>
    <row r="100" spans="1:4" ht="30" customHeight="1" thickTop="1" thickBot="1">
      <c r="A100" s="16" t="s">
        <v>277</v>
      </c>
      <c r="B100" s="14" t="s">
        <v>113</v>
      </c>
      <c r="C100" s="17" t="s">
        <v>278</v>
      </c>
      <c r="D100" s="1000">
        <v>392275.42126335355</v>
      </c>
    </row>
    <row r="101" spans="1:4" ht="30" customHeight="1" thickTop="1" thickBot="1">
      <c r="A101" s="16" t="s">
        <v>279</v>
      </c>
      <c r="B101" s="14" t="s">
        <v>113</v>
      </c>
      <c r="C101" s="17" t="s">
        <v>1989</v>
      </c>
      <c r="D101" s="1000">
        <v>260376</v>
      </c>
    </row>
    <row r="102" spans="1:4" ht="30" customHeight="1" thickTop="1" thickBot="1">
      <c r="A102" s="16" t="s">
        <v>280</v>
      </c>
      <c r="B102" s="14" t="s">
        <v>113</v>
      </c>
      <c r="C102" s="17" t="s">
        <v>281</v>
      </c>
      <c r="D102" s="1000">
        <v>562931.11196685408</v>
      </c>
    </row>
    <row r="103" spans="1:4" ht="30" customHeight="1" thickTop="1" thickBot="1">
      <c r="A103" s="16" t="s">
        <v>282</v>
      </c>
      <c r="B103" s="14" t="s">
        <v>113</v>
      </c>
      <c r="C103" s="17" t="s">
        <v>283</v>
      </c>
      <c r="D103" s="1000">
        <v>709996.22380173381</v>
      </c>
    </row>
    <row r="104" spans="1:4" ht="30" customHeight="1" thickTop="1" thickBot="1">
      <c r="A104" s="16" t="s">
        <v>284</v>
      </c>
      <c r="B104" s="14" t="s">
        <v>113</v>
      </c>
      <c r="C104" s="17" t="s">
        <v>285</v>
      </c>
      <c r="D104" s="1000">
        <v>806746.03448275873</v>
      </c>
    </row>
    <row r="105" spans="1:4" ht="30" customHeight="1" thickTop="1" thickBot="1">
      <c r="A105" s="16" t="s">
        <v>286</v>
      </c>
      <c r="B105" s="14" t="s">
        <v>113</v>
      </c>
      <c r="C105" s="17" t="s">
        <v>287</v>
      </c>
      <c r="D105" s="1000">
        <v>248817.29565772673</v>
      </c>
    </row>
    <row r="106" spans="1:4" ht="30" customHeight="1" thickTop="1" thickBot="1">
      <c r="A106" s="16" t="s">
        <v>288</v>
      </c>
      <c r="B106" s="14" t="s">
        <v>113</v>
      </c>
      <c r="C106" s="17" t="s">
        <v>289</v>
      </c>
      <c r="D106" s="1000">
        <v>119674.82484222224</v>
      </c>
    </row>
    <row r="107" spans="1:4" ht="30" customHeight="1" thickTop="1" thickBot="1">
      <c r="A107" s="16" t="s">
        <v>290</v>
      </c>
      <c r="B107" s="14" t="s">
        <v>113</v>
      </c>
      <c r="C107" s="17" t="s">
        <v>291</v>
      </c>
      <c r="D107" s="1000">
        <v>551493.45253299281</v>
      </c>
    </row>
    <row r="108" spans="1:4" ht="30" customHeight="1" thickTop="1" thickBot="1">
      <c r="A108" s="16" t="s">
        <v>292</v>
      </c>
      <c r="B108" s="14" t="s">
        <v>113</v>
      </c>
      <c r="C108" s="17" t="s">
        <v>293</v>
      </c>
      <c r="D108" s="1000">
        <v>9452.3150451106867</v>
      </c>
    </row>
    <row r="109" spans="1:4" ht="30" customHeight="1" thickTop="1" thickBot="1">
      <c r="A109" s="16" t="s">
        <v>294</v>
      </c>
      <c r="B109" s="14" t="s">
        <v>113</v>
      </c>
      <c r="C109" s="17" t="s">
        <v>1990</v>
      </c>
      <c r="D109" s="1000">
        <v>733454.32205193711</v>
      </c>
    </row>
    <row r="110" spans="1:4" ht="30" customHeight="1" thickTop="1" thickBot="1">
      <c r="A110" s="16" t="s">
        <v>295</v>
      </c>
      <c r="B110" s="14" t="s">
        <v>113</v>
      </c>
      <c r="C110" s="17" t="s">
        <v>296</v>
      </c>
      <c r="D110" s="1000">
        <v>3846.9987651979573</v>
      </c>
    </row>
    <row r="111" spans="1:4" ht="30" customHeight="1" thickTop="1" thickBot="1">
      <c r="A111" s="16" t="s">
        <v>297</v>
      </c>
      <c r="B111" s="14" t="s">
        <v>113</v>
      </c>
      <c r="C111" s="17" t="s">
        <v>298</v>
      </c>
      <c r="D111" s="1000">
        <v>121227.288207748</v>
      </c>
    </row>
    <row r="112" spans="1:4" ht="30" customHeight="1" thickTop="1" thickBot="1">
      <c r="A112" s="16" t="s">
        <v>299</v>
      </c>
      <c r="B112" s="14" t="s">
        <v>113</v>
      </c>
      <c r="C112" s="17" t="s">
        <v>300</v>
      </c>
      <c r="D112" s="1000">
        <v>518580.26394210313</v>
      </c>
    </row>
    <row r="113" spans="1:4" ht="30" customHeight="1" thickTop="1" thickBot="1">
      <c r="A113" s="16" t="s">
        <v>301</v>
      </c>
      <c r="B113" s="14" t="s">
        <v>113</v>
      </c>
      <c r="C113" s="17" t="s">
        <v>302</v>
      </c>
      <c r="D113" s="1000">
        <v>32570.510855683275</v>
      </c>
    </row>
    <row r="114" spans="1:4" ht="30" customHeight="1" thickTop="1" thickBot="1">
      <c r="A114" s="16" t="s">
        <v>305</v>
      </c>
      <c r="B114" s="14" t="s">
        <v>113</v>
      </c>
      <c r="C114" s="17" t="s">
        <v>306</v>
      </c>
      <c r="D114" s="1000">
        <v>150000</v>
      </c>
    </row>
    <row r="115" spans="1:4" ht="30" customHeight="1" thickTop="1" thickBot="1">
      <c r="A115" s="16" t="s">
        <v>303</v>
      </c>
      <c r="B115" s="14" t="s">
        <v>113</v>
      </c>
      <c r="C115" s="17" t="s">
        <v>304</v>
      </c>
      <c r="D115" s="1000">
        <v>150000</v>
      </c>
    </row>
    <row r="116" spans="1:4" ht="30" customHeight="1" thickTop="1" thickBot="1">
      <c r="A116" s="16" t="s">
        <v>309</v>
      </c>
      <c r="B116" s="14" t="s">
        <v>113</v>
      </c>
      <c r="C116" s="17" t="s">
        <v>1991</v>
      </c>
      <c r="D116" s="1000">
        <v>134966.0842403743</v>
      </c>
    </row>
    <row r="117" spans="1:4" ht="30" customHeight="1" thickTop="1" thickBot="1">
      <c r="A117" s="16" t="s">
        <v>310</v>
      </c>
      <c r="B117" s="14" t="s">
        <v>113</v>
      </c>
      <c r="C117" s="17" t="s">
        <v>311</v>
      </c>
      <c r="D117" s="1000">
        <v>170908.8971194019</v>
      </c>
    </row>
    <row r="118" spans="1:4" ht="30" customHeight="1" thickTop="1" thickBot="1">
      <c r="A118" s="16" t="s">
        <v>313</v>
      </c>
      <c r="B118" s="14" t="s">
        <v>113</v>
      </c>
      <c r="C118" s="17" t="s">
        <v>1993</v>
      </c>
      <c r="D118" s="1000">
        <v>254456.45521684791</v>
      </c>
    </row>
    <row r="119" spans="1:4" ht="30" customHeight="1" thickTop="1" thickBot="1">
      <c r="A119" s="16" t="s">
        <v>318</v>
      </c>
      <c r="B119" s="14" t="s">
        <v>113</v>
      </c>
      <c r="C119" s="17" t="s">
        <v>319</v>
      </c>
      <c r="D119" s="1000">
        <v>201575.13835674757</v>
      </c>
    </row>
    <row r="120" spans="1:4" ht="30" customHeight="1" thickTop="1" thickBot="1">
      <c r="A120" s="16" t="s">
        <v>314</v>
      </c>
      <c r="B120" s="14" t="s">
        <v>113</v>
      </c>
      <c r="C120" s="17" t="s">
        <v>315</v>
      </c>
      <c r="D120" s="1000">
        <v>130000</v>
      </c>
    </row>
    <row r="121" spans="1:4" ht="30" customHeight="1" thickTop="1" thickBot="1">
      <c r="A121" s="16" t="s">
        <v>1732</v>
      </c>
      <c r="B121" s="14" t="s">
        <v>113</v>
      </c>
      <c r="C121" s="17" t="s">
        <v>1733</v>
      </c>
      <c r="D121" s="1000">
        <v>131173.37395264636</v>
      </c>
    </row>
    <row r="122" spans="1:4" ht="30" customHeight="1" thickTop="1" thickBot="1">
      <c r="A122" s="16" t="s">
        <v>322</v>
      </c>
      <c r="B122" s="14" t="s">
        <v>113</v>
      </c>
      <c r="C122" s="17" t="s">
        <v>323</v>
      </c>
      <c r="D122" s="1000">
        <v>158960.89453161135</v>
      </c>
    </row>
    <row r="123" spans="1:4" ht="30" customHeight="1" thickTop="1" thickBot="1">
      <c r="A123" s="16" t="s">
        <v>320</v>
      </c>
      <c r="B123" s="14" t="s">
        <v>113</v>
      </c>
      <c r="C123" s="17" t="s">
        <v>321</v>
      </c>
      <c r="D123" s="1000">
        <v>100000</v>
      </c>
    </row>
    <row r="124" spans="1:4" ht="30" customHeight="1" thickTop="1" thickBot="1">
      <c r="A124" s="16" t="s">
        <v>312</v>
      </c>
      <c r="B124" s="14" t="s">
        <v>113</v>
      </c>
      <c r="C124" s="17" t="s">
        <v>1992</v>
      </c>
      <c r="D124" s="1000">
        <v>180000</v>
      </c>
    </row>
    <row r="125" spans="1:4" ht="30" customHeight="1" thickTop="1" thickBot="1">
      <c r="A125" s="16" t="s">
        <v>316</v>
      </c>
      <c r="B125" s="14" t="s">
        <v>113</v>
      </c>
      <c r="C125" s="17" t="s">
        <v>317</v>
      </c>
      <c r="D125" s="1000">
        <v>130000</v>
      </c>
    </row>
    <row r="126" spans="1:4" ht="30" customHeight="1" thickTop="1" thickBot="1">
      <c r="A126" s="16" t="s">
        <v>307</v>
      </c>
      <c r="B126" s="14" t="s">
        <v>113</v>
      </c>
      <c r="C126" s="17" t="s">
        <v>308</v>
      </c>
      <c r="D126" s="1000">
        <v>201575.13835674757</v>
      </c>
    </row>
    <row r="127" spans="1:4" ht="30" customHeight="1" thickTop="1" thickBot="1">
      <c r="A127" s="16" t="s">
        <v>324</v>
      </c>
      <c r="B127" s="14" t="s">
        <v>113</v>
      </c>
      <c r="C127" s="17" t="s">
        <v>325</v>
      </c>
      <c r="D127" s="1000">
        <v>5818.4663686675194</v>
      </c>
    </row>
    <row r="128" spans="1:4" ht="30" customHeight="1" thickTop="1" thickBot="1">
      <c r="A128" s="16" t="s">
        <v>326</v>
      </c>
      <c r="B128" s="14" t="s">
        <v>113</v>
      </c>
      <c r="C128" s="17" t="s">
        <v>327</v>
      </c>
      <c r="D128" s="1000">
        <v>122112.20306513412</v>
      </c>
    </row>
    <row r="129" spans="1:4" ht="30" customHeight="1" thickTop="1" thickBot="1">
      <c r="A129" s="16" t="s">
        <v>328</v>
      </c>
      <c r="B129" s="14" t="s">
        <v>113</v>
      </c>
      <c r="C129" s="17" t="s">
        <v>329</v>
      </c>
      <c r="D129" s="1000">
        <v>915.15112813963401</v>
      </c>
    </row>
    <row r="130" spans="1:4" ht="30" customHeight="1" thickTop="1" thickBot="1">
      <c r="A130" s="16" t="s">
        <v>330</v>
      </c>
      <c r="B130" s="14" t="s">
        <v>113</v>
      </c>
      <c r="C130" s="17" t="s">
        <v>331</v>
      </c>
      <c r="D130" s="1000">
        <v>2405.7992762877825</v>
      </c>
    </row>
    <row r="131" spans="1:4" ht="30" customHeight="1" thickTop="1" thickBot="1">
      <c r="A131" s="16" t="s">
        <v>332</v>
      </c>
      <c r="B131" s="14" t="s">
        <v>113</v>
      </c>
      <c r="C131" s="17" t="s">
        <v>333</v>
      </c>
      <c r="D131" s="1000">
        <v>3395.5332056194129</v>
      </c>
    </row>
    <row r="132" spans="1:4" ht="30" customHeight="1" thickTop="1" thickBot="1">
      <c r="A132" s="16" t="s">
        <v>334</v>
      </c>
      <c r="B132" s="14" t="s">
        <v>113</v>
      </c>
      <c r="C132" s="17" t="s">
        <v>1760</v>
      </c>
      <c r="D132" s="1000">
        <v>6929.1453810131979</v>
      </c>
    </row>
    <row r="133" spans="1:4" ht="30" customHeight="1" thickTop="1" thickBot="1">
      <c r="A133" s="16" t="s">
        <v>335</v>
      </c>
      <c r="B133" s="14" t="s">
        <v>92</v>
      </c>
      <c r="C133" s="17" t="s">
        <v>1994</v>
      </c>
      <c r="D133" s="1000">
        <v>360256.22024137835</v>
      </c>
    </row>
    <row r="134" spans="1:4" ht="30" customHeight="1" thickTop="1" thickBot="1">
      <c r="A134" s="16" t="s">
        <v>336</v>
      </c>
      <c r="B134" s="14" t="s">
        <v>113</v>
      </c>
      <c r="C134" s="17" t="s">
        <v>337</v>
      </c>
      <c r="D134" s="1000">
        <v>34006.992589346533</v>
      </c>
    </row>
    <row r="135" spans="1:4" ht="30" customHeight="1" thickTop="1" thickBot="1">
      <c r="A135" s="16" t="s">
        <v>338</v>
      </c>
      <c r="B135" s="14" t="s">
        <v>339</v>
      </c>
      <c r="C135" s="17" t="s">
        <v>340</v>
      </c>
      <c r="D135" s="1000">
        <v>1244.2976232066837</v>
      </c>
    </row>
    <row r="136" spans="1:4" ht="30" customHeight="1" thickTop="1" thickBot="1">
      <c r="A136" s="16" t="s">
        <v>352</v>
      </c>
      <c r="B136" s="14" t="s">
        <v>339</v>
      </c>
      <c r="C136" s="17" t="s">
        <v>353</v>
      </c>
      <c r="D136" s="1000">
        <v>1673.5531351426143</v>
      </c>
    </row>
    <row r="137" spans="1:4" ht="30" customHeight="1" thickTop="1" thickBot="1">
      <c r="A137" s="16" t="s">
        <v>343</v>
      </c>
      <c r="B137" s="14" t="s">
        <v>344</v>
      </c>
      <c r="C137" s="17" t="s">
        <v>345</v>
      </c>
      <c r="D137" s="1000">
        <v>0.27642172702362716</v>
      </c>
    </row>
    <row r="138" spans="1:4" ht="30" customHeight="1" thickTop="1" thickBot="1">
      <c r="A138" s="16" t="s">
        <v>346</v>
      </c>
      <c r="B138" s="14" t="s">
        <v>344</v>
      </c>
      <c r="C138" s="17" t="s">
        <v>347</v>
      </c>
      <c r="D138" s="1000">
        <v>1007.8756917837379</v>
      </c>
    </row>
    <row r="139" spans="1:4" ht="30" customHeight="1" thickTop="1" thickBot="1">
      <c r="A139" s="16" t="s">
        <v>350</v>
      </c>
      <c r="B139" s="14" t="s">
        <v>339</v>
      </c>
      <c r="C139" s="17" t="s">
        <v>351</v>
      </c>
      <c r="D139" s="1000">
        <v>2576.1302681992343</v>
      </c>
    </row>
    <row r="140" spans="1:4" ht="30" customHeight="1" thickTop="1" thickBot="1">
      <c r="A140" s="16" t="s">
        <v>348</v>
      </c>
      <c r="B140" s="14" t="s">
        <v>339</v>
      </c>
      <c r="C140" s="17" t="s">
        <v>349</v>
      </c>
      <c r="D140" s="1000">
        <v>1331.4037888463179</v>
      </c>
    </row>
    <row r="141" spans="1:4" ht="30" customHeight="1" thickTop="1" thickBot="1">
      <c r="A141" s="16" t="s">
        <v>356</v>
      </c>
      <c r="B141" s="14" t="s">
        <v>113</v>
      </c>
      <c r="C141" s="17" t="s">
        <v>357</v>
      </c>
      <c r="D141" s="1000">
        <v>69552.493614303967</v>
      </c>
    </row>
    <row r="142" spans="1:4" ht="30" customHeight="1" thickTop="1" thickBot="1">
      <c r="A142" s="16" t="s">
        <v>341</v>
      </c>
      <c r="B142" s="14" t="s">
        <v>339</v>
      </c>
      <c r="C142" s="17" t="s">
        <v>342</v>
      </c>
      <c r="D142" s="1000">
        <v>1761.7667092379738</v>
      </c>
    </row>
    <row r="143" spans="1:4" ht="30" customHeight="1" thickTop="1" thickBot="1">
      <c r="A143" s="16" t="s">
        <v>354</v>
      </c>
      <c r="B143" s="14" t="s">
        <v>113</v>
      </c>
      <c r="C143" s="17" t="s">
        <v>355</v>
      </c>
      <c r="D143" s="1000">
        <v>59632.981055768425</v>
      </c>
    </row>
    <row r="144" spans="1:4" ht="30" customHeight="1" thickTop="1" thickBot="1">
      <c r="A144" s="16" t="s">
        <v>359</v>
      </c>
      <c r="B144" s="14" t="s">
        <v>113</v>
      </c>
      <c r="C144" s="17" t="s">
        <v>360</v>
      </c>
      <c r="D144" s="1000">
        <v>215849.4689952528</v>
      </c>
    </row>
    <row r="145" spans="1:4" ht="68.25" customHeight="1" thickTop="1" thickBot="1">
      <c r="A145" s="16" t="s">
        <v>358</v>
      </c>
      <c r="B145" s="14" t="s">
        <v>113</v>
      </c>
      <c r="C145" s="17" t="s">
        <v>2303</v>
      </c>
      <c r="D145" s="1000">
        <v>259288.11621966798</v>
      </c>
    </row>
    <row r="146" spans="1:4" ht="30" customHeight="1" thickTop="1" thickBot="1">
      <c r="A146" s="16" t="s">
        <v>361</v>
      </c>
      <c r="B146" s="14" t="s">
        <v>113</v>
      </c>
      <c r="C146" s="17" t="s">
        <v>1995</v>
      </c>
      <c r="D146" s="1000">
        <v>126364.4306087697</v>
      </c>
    </row>
    <row r="147" spans="1:4" ht="30" customHeight="1" thickTop="1" thickBot="1">
      <c r="A147" s="16" t="s">
        <v>362</v>
      </c>
      <c r="B147" s="14" t="s">
        <v>113</v>
      </c>
      <c r="C147" s="17" t="s">
        <v>1996</v>
      </c>
      <c r="D147" s="1000">
        <v>161635.04044274162</v>
      </c>
    </row>
    <row r="148" spans="1:4" ht="30" customHeight="1" thickTop="1" thickBot="1">
      <c r="A148" s="16" t="s">
        <v>367</v>
      </c>
      <c r="B148" s="14" t="s">
        <v>113</v>
      </c>
      <c r="C148" s="17" t="s">
        <v>368</v>
      </c>
      <c r="D148" s="1000">
        <v>9520</v>
      </c>
    </row>
    <row r="149" spans="1:4" ht="30" customHeight="1" thickTop="1" thickBot="1">
      <c r="A149" s="16" t="s">
        <v>363</v>
      </c>
      <c r="B149" s="14" t="s">
        <v>113</v>
      </c>
      <c r="C149" s="17" t="s">
        <v>364</v>
      </c>
      <c r="D149" s="1000">
        <v>10050.297533137933</v>
      </c>
    </row>
    <row r="150" spans="1:4" ht="30" customHeight="1" thickTop="1" thickBot="1">
      <c r="A150" s="16" t="s">
        <v>158</v>
      </c>
      <c r="B150" s="14" t="s">
        <v>113</v>
      </c>
      <c r="C150" s="17" t="s">
        <v>159</v>
      </c>
      <c r="D150" s="1000">
        <v>60000</v>
      </c>
    </row>
    <row r="151" spans="1:4" ht="30" customHeight="1" thickTop="1" thickBot="1">
      <c r="A151" s="16" t="s">
        <v>369</v>
      </c>
      <c r="B151" s="14" t="s">
        <v>113</v>
      </c>
      <c r="C151" s="17" t="s">
        <v>370</v>
      </c>
      <c r="D151" s="1000">
        <v>119000</v>
      </c>
    </row>
    <row r="152" spans="1:4" ht="30" customHeight="1" thickTop="1" thickBot="1">
      <c r="A152" s="16" t="s">
        <v>371</v>
      </c>
      <c r="B152" s="14" t="s">
        <v>113</v>
      </c>
      <c r="C152" s="17" t="s">
        <v>372</v>
      </c>
      <c r="D152" s="1000">
        <v>95748.190719455102</v>
      </c>
    </row>
    <row r="153" spans="1:4" ht="30" customHeight="1" thickTop="1" thickBot="1">
      <c r="A153" s="16" t="s">
        <v>365</v>
      </c>
      <c r="B153" s="14" t="s">
        <v>113</v>
      </c>
      <c r="C153" s="17" t="s">
        <v>366</v>
      </c>
      <c r="D153" s="1000">
        <v>80000</v>
      </c>
    </row>
    <row r="154" spans="1:4" ht="30" customHeight="1" thickTop="1" thickBot="1">
      <c r="A154" s="16" t="s">
        <v>373</v>
      </c>
      <c r="B154" s="14" t="s">
        <v>113</v>
      </c>
      <c r="C154" s="17" t="s">
        <v>374</v>
      </c>
      <c r="D154" s="1000">
        <v>80630.055342699037</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F19" sqref="F19"/>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77" t="s">
        <v>1934</v>
      </c>
      <c r="B1" s="678"/>
      <c r="C1" s="678"/>
      <c r="D1" s="679"/>
    </row>
    <row r="2" spans="1:4" ht="60.75" customHeight="1" thickTop="1" thickBot="1">
      <c r="A2" s="676" t="s">
        <v>375</v>
      </c>
      <c r="B2" s="676"/>
      <c r="C2" s="676"/>
      <c r="D2" s="676"/>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997">
        <v>3082.027163944635</v>
      </c>
    </row>
    <row r="7" spans="1:4" ht="16.5" thickTop="1" thickBot="1">
      <c r="A7" s="200" t="s">
        <v>814</v>
      </c>
      <c r="B7" s="200" t="s">
        <v>377</v>
      </c>
      <c r="C7" s="205" t="s">
        <v>815</v>
      </c>
      <c r="D7" s="997">
        <v>2789.8429357922014</v>
      </c>
    </row>
    <row r="8" spans="1:4" ht="16.5" thickTop="1" thickBot="1">
      <c r="A8" s="200" t="s">
        <v>810</v>
      </c>
      <c r="B8" s="200" t="s">
        <v>377</v>
      </c>
      <c r="C8" s="205" t="s">
        <v>811</v>
      </c>
      <c r="D8" s="997">
        <v>3970.2766226722106</v>
      </c>
    </row>
    <row r="9" spans="1:4" ht="16.5" thickTop="1" thickBot="1">
      <c r="A9" s="200" t="s">
        <v>812</v>
      </c>
      <c r="B9" s="200" t="s">
        <v>377</v>
      </c>
      <c r="C9" s="205" t="s">
        <v>813</v>
      </c>
      <c r="D9" s="997">
        <v>3210.8339661302953</v>
      </c>
    </row>
    <row r="10" spans="1:4" ht="16.5" thickTop="1" thickBot="1">
      <c r="A10" s="200" t="s">
        <v>1752</v>
      </c>
      <c r="B10" s="200" t="s">
        <v>377</v>
      </c>
      <c r="C10" s="205" t="s">
        <v>1751</v>
      </c>
      <c r="D10" s="997">
        <v>3750.3843789549805</v>
      </c>
    </row>
    <row r="11" spans="1:4" ht="16.5" thickTop="1" thickBot="1">
      <c r="A11" s="200" t="s">
        <v>818</v>
      </c>
      <c r="B11" s="200" t="s">
        <v>377</v>
      </c>
      <c r="C11" s="205" t="s">
        <v>819</v>
      </c>
      <c r="D11" s="997">
        <v>8975.2378738022053</v>
      </c>
    </row>
    <row r="12" spans="1:4" ht="16.5" thickTop="1" thickBot="1">
      <c r="A12" s="200" t="s">
        <v>816</v>
      </c>
      <c r="B12" s="200" t="s">
        <v>377</v>
      </c>
      <c r="C12" s="205" t="s">
        <v>817</v>
      </c>
      <c r="D12" s="997">
        <v>4550.5600000000004</v>
      </c>
    </row>
    <row r="13" spans="1:4" ht="16.5" thickTop="1" thickBot="1">
      <c r="A13" s="200" t="s">
        <v>820</v>
      </c>
      <c r="B13" s="200" t="s">
        <v>92</v>
      </c>
      <c r="C13" s="205" t="s">
        <v>2029</v>
      </c>
      <c r="D13" s="997">
        <v>1683.9062978364368</v>
      </c>
    </row>
    <row r="14" spans="1:4" ht="16.5" thickTop="1" thickBot="1">
      <c r="A14" s="200" t="s">
        <v>822</v>
      </c>
      <c r="B14" s="200" t="s">
        <v>233</v>
      </c>
      <c r="C14" s="205" t="s">
        <v>2031</v>
      </c>
      <c r="D14" s="997">
        <v>59778.113662387746</v>
      </c>
    </row>
    <row r="15" spans="1:4" ht="16.5" thickTop="1" thickBot="1">
      <c r="A15" s="200" t="s">
        <v>823</v>
      </c>
      <c r="B15" s="200" t="s">
        <v>92</v>
      </c>
      <c r="C15" s="205" t="s">
        <v>2032</v>
      </c>
      <c r="D15" s="997">
        <v>1074.3547162538418</v>
      </c>
    </row>
    <row r="16" spans="1:4" ht="16.5" thickTop="1" thickBot="1">
      <c r="A16" s="200" t="s">
        <v>821</v>
      </c>
      <c r="B16" s="200" t="s">
        <v>233</v>
      </c>
      <c r="C16" s="205" t="s">
        <v>2030</v>
      </c>
      <c r="D16" s="997">
        <v>49532.76393659976</v>
      </c>
    </row>
    <row r="17" spans="1:4" ht="16.5" thickTop="1" thickBot="1">
      <c r="A17" s="200" t="s">
        <v>847</v>
      </c>
      <c r="B17" s="200" t="s">
        <v>425</v>
      </c>
      <c r="C17" s="205" t="s">
        <v>848</v>
      </c>
      <c r="D17" s="997">
        <v>9596.8712107515203</v>
      </c>
    </row>
    <row r="18" spans="1:4" ht="16.5" thickTop="1" thickBot="1">
      <c r="A18" s="200" t="s">
        <v>824</v>
      </c>
      <c r="B18" s="200" t="s">
        <v>388</v>
      </c>
      <c r="C18" s="205" t="s">
        <v>2033</v>
      </c>
      <c r="D18" s="997">
        <v>82441.267040318198</v>
      </c>
    </row>
    <row r="19" spans="1:4" ht="31.5" thickTop="1" thickBot="1">
      <c r="A19" s="200" t="s">
        <v>825</v>
      </c>
      <c r="B19" s="200" t="s">
        <v>388</v>
      </c>
      <c r="C19" s="205" t="s">
        <v>826</v>
      </c>
      <c r="D19" s="997">
        <v>55929.999397336214</v>
      </c>
    </row>
    <row r="20" spans="1:4" ht="16.5" thickTop="1" thickBot="1">
      <c r="A20" s="200" t="s">
        <v>831</v>
      </c>
      <c r="B20" s="200" t="s">
        <v>388</v>
      </c>
      <c r="C20" s="205" t="s">
        <v>832</v>
      </c>
      <c r="D20" s="997">
        <v>67780.766106189345</v>
      </c>
    </row>
    <row r="21" spans="1:4" ht="31.5" thickTop="1" thickBot="1">
      <c r="A21" s="200" t="s">
        <v>827</v>
      </c>
      <c r="B21" s="200" t="s">
        <v>388</v>
      </c>
      <c r="C21" s="205" t="s">
        <v>828</v>
      </c>
      <c r="D21" s="997">
        <v>55488.178870608077</v>
      </c>
    </row>
    <row r="22" spans="1:4" ht="31.5" thickTop="1" thickBot="1">
      <c r="A22" s="200" t="s">
        <v>829</v>
      </c>
      <c r="B22" s="200" t="s">
        <v>388</v>
      </c>
      <c r="C22" s="205" t="s">
        <v>830</v>
      </c>
      <c r="D22" s="997">
        <v>58807.940938950152</v>
      </c>
    </row>
    <row r="23" spans="1:4" ht="16.5" thickTop="1" thickBot="1">
      <c r="A23" s="200" t="s">
        <v>833</v>
      </c>
      <c r="B23" s="200" t="s">
        <v>388</v>
      </c>
      <c r="C23" s="205" t="s">
        <v>834</v>
      </c>
      <c r="D23" s="997">
        <v>65678.555535466759</v>
      </c>
    </row>
    <row r="24" spans="1:4" ht="16.5" thickTop="1" thickBot="1">
      <c r="A24" s="200" t="s">
        <v>843</v>
      </c>
      <c r="B24" s="200" t="s">
        <v>388</v>
      </c>
      <c r="C24" s="205" t="s">
        <v>844</v>
      </c>
      <c r="D24" s="997">
        <v>20187.329596817934</v>
      </c>
    </row>
    <row r="25" spans="1:4" ht="16.5" thickTop="1" thickBot="1">
      <c r="A25" s="200" t="s">
        <v>835</v>
      </c>
      <c r="B25" s="200" t="s">
        <v>388</v>
      </c>
      <c r="C25" s="205" t="s">
        <v>836</v>
      </c>
      <c r="D25" s="997">
        <v>67979.54360441149</v>
      </c>
    </row>
    <row r="26" spans="1:4" ht="16.5" thickTop="1" thickBot="1">
      <c r="A26" s="200" t="s">
        <v>838</v>
      </c>
      <c r="B26" s="200" t="s">
        <v>388</v>
      </c>
      <c r="C26" s="205" t="s">
        <v>2108</v>
      </c>
      <c r="D26" s="997">
        <v>53509.148677153011</v>
      </c>
    </row>
    <row r="27" spans="1:4" ht="16.5" thickTop="1" thickBot="1">
      <c r="A27" s="200" t="s">
        <v>837</v>
      </c>
      <c r="B27" s="200" t="s">
        <v>388</v>
      </c>
      <c r="C27" s="205" t="s">
        <v>2110</v>
      </c>
      <c r="D27" s="997">
        <v>69856.508166094121</v>
      </c>
    </row>
    <row r="28" spans="1:4" ht="16.5" thickTop="1" thickBot="1">
      <c r="A28" s="200" t="s">
        <v>840</v>
      </c>
      <c r="B28" s="200" t="s">
        <v>388</v>
      </c>
      <c r="C28" s="205" t="s">
        <v>2109</v>
      </c>
      <c r="D28" s="997">
        <v>69856.508166094121</v>
      </c>
    </row>
    <row r="29" spans="1:4" ht="16.5" thickTop="1" thickBot="1">
      <c r="A29" s="200" t="s">
        <v>839</v>
      </c>
      <c r="B29" s="200" t="s">
        <v>388</v>
      </c>
      <c r="C29" s="205" t="s">
        <v>2107</v>
      </c>
      <c r="D29" s="997">
        <v>69856.508166094121</v>
      </c>
    </row>
    <row r="30" spans="1:4" ht="31.5" thickTop="1" thickBot="1">
      <c r="A30" s="200" t="s">
        <v>841</v>
      </c>
      <c r="B30" s="200" t="s">
        <v>388</v>
      </c>
      <c r="C30" s="205" t="s">
        <v>842</v>
      </c>
      <c r="D30" s="997">
        <v>68814.056047730963</v>
      </c>
    </row>
    <row r="31" spans="1:4" ht="16.5" thickTop="1" thickBot="1">
      <c r="A31" s="200" t="s">
        <v>845</v>
      </c>
      <c r="B31" s="200" t="s">
        <v>425</v>
      </c>
      <c r="C31" s="205" t="s">
        <v>846</v>
      </c>
      <c r="D31" s="997">
        <v>71.26137527873199</v>
      </c>
    </row>
    <row r="32" spans="1:4" ht="16.5" thickTop="1" thickBot="1">
      <c r="A32" s="200" t="s">
        <v>850</v>
      </c>
      <c r="B32" s="200" t="s">
        <v>144</v>
      </c>
      <c r="C32" s="205" t="s">
        <v>2035</v>
      </c>
      <c r="D32" s="997">
        <v>692.25335985053925</v>
      </c>
    </row>
    <row r="33" spans="1:4" ht="16.5" thickTop="1" thickBot="1">
      <c r="A33" s="200" t="s">
        <v>851</v>
      </c>
      <c r="B33" s="200" t="s">
        <v>377</v>
      </c>
      <c r="C33" s="205" t="s">
        <v>852</v>
      </c>
      <c r="D33" s="997">
        <v>6545</v>
      </c>
    </row>
    <row r="34" spans="1:4" ht="16.5" thickTop="1" thickBot="1">
      <c r="A34" s="200" t="s">
        <v>857</v>
      </c>
      <c r="B34" s="200" t="s">
        <v>377</v>
      </c>
      <c r="C34" s="205" t="s">
        <v>858</v>
      </c>
      <c r="D34" s="997">
        <v>6022.6042306996915</v>
      </c>
    </row>
    <row r="35" spans="1:4" ht="16.5" thickTop="1" thickBot="1">
      <c r="A35" s="200" t="s">
        <v>853</v>
      </c>
      <c r="B35" s="200" t="s">
        <v>377</v>
      </c>
      <c r="C35" s="205" t="s">
        <v>854</v>
      </c>
      <c r="D35" s="997">
        <v>5875.5003917314525</v>
      </c>
    </row>
    <row r="36" spans="1:4" ht="16.5" thickTop="1" thickBot="1">
      <c r="A36" s="200" t="s">
        <v>855</v>
      </c>
      <c r="B36" s="200" t="s">
        <v>377</v>
      </c>
      <c r="C36" s="205" t="s">
        <v>856</v>
      </c>
      <c r="D36" s="997">
        <v>7268.6602784306624</v>
      </c>
    </row>
    <row r="37" spans="1:4" ht="16.5" thickTop="1" thickBot="1">
      <c r="A37" s="200" t="s">
        <v>976</v>
      </c>
      <c r="B37" s="200" t="s">
        <v>377</v>
      </c>
      <c r="C37" s="205" t="s">
        <v>977</v>
      </c>
      <c r="D37" s="997">
        <v>5814.9282227445301</v>
      </c>
    </row>
    <row r="38" spans="1:4" ht="16.5" thickTop="1" thickBot="1">
      <c r="A38" s="200" t="s">
        <v>859</v>
      </c>
      <c r="B38" s="200" t="s">
        <v>377</v>
      </c>
      <c r="C38" s="205" t="s">
        <v>860</v>
      </c>
      <c r="D38" s="997">
        <v>5712</v>
      </c>
    </row>
    <row r="39" spans="1:4" ht="31.5" thickTop="1" thickBot="1">
      <c r="A39" s="200" t="s">
        <v>999</v>
      </c>
      <c r="B39" s="200" t="s">
        <v>92</v>
      </c>
      <c r="C39" s="205" t="s">
        <v>1000</v>
      </c>
      <c r="D39" s="997">
        <v>253312.81070330858</v>
      </c>
    </row>
    <row r="40" spans="1:4" ht="16.5" thickTop="1" thickBot="1">
      <c r="A40" s="200" t="s">
        <v>974</v>
      </c>
      <c r="B40" s="200" t="s">
        <v>92</v>
      </c>
      <c r="C40" s="205" t="s">
        <v>975</v>
      </c>
      <c r="D40" s="997">
        <v>24752</v>
      </c>
    </row>
    <row r="41" spans="1:4" ht="16.5" thickTop="1" thickBot="1">
      <c r="A41" s="200" t="s">
        <v>899</v>
      </c>
      <c r="B41" s="200" t="s">
        <v>92</v>
      </c>
      <c r="C41" s="205" t="s">
        <v>900</v>
      </c>
      <c r="D41" s="997">
        <v>1249.1101066714878</v>
      </c>
    </row>
    <row r="42" spans="1:4" ht="16.5" thickTop="1" thickBot="1">
      <c r="A42" s="200" t="s">
        <v>437</v>
      </c>
      <c r="B42" s="200" t="s">
        <v>92</v>
      </c>
      <c r="C42" s="205" t="s">
        <v>438</v>
      </c>
      <c r="D42" s="997">
        <v>11200.25215452299</v>
      </c>
    </row>
    <row r="43" spans="1:4" ht="16.5" thickTop="1" thickBot="1">
      <c r="A43" s="200" t="s">
        <v>376</v>
      </c>
      <c r="B43" s="200" t="s">
        <v>377</v>
      </c>
      <c r="C43" s="205" t="s">
        <v>378</v>
      </c>
      <c r="D43" s="997">
        <v>5446.7430931115523</v>
      </c>
    </row>
    <row r="44" spans="1:4" ht="31.5" thickTop="1" thickBot="1">
      <c r="A44" s="200" t="s">
        <v>379</v>
      </c>
      <c r="B44" s="200" t="s">
        <v>144</v>
      </c>
      <c r="C44" s="205" t="s">
        <v>380</v>
      </c>
      <c r="D44" s="997">
        <v>14871.231001024526</v>
      </c>
    </row>
    <row r="45" spans="1:4" ht="16.5" thickTop="1" thickBot="1">
      <c r="A45" s="200" t="s">
        <v>849</v>
      </c>
      <c r="B45" s="200" t="s">
        <v>377</v>
      </c>
      <c r="C45" s="205" t="s">
        <v>2034</v>
      </c>
      <c r="D45" s="997">
        <v>5870.25</v>
      </c>
    </row>
    <row r="46" spans="1:4" ht="16.5" thickTop="1" thickBot="1">
      <c r="A46" s="200" t="s">
        <v>995</v>
      </c>
      <c r="B46" s="200" t="s">
        <v>92</v>
      </c>
      <c r="C46" s="205" t="s">
        <v>2060</v>
      </c>
      <c r="D46" s="997">
        <v>700.39751702525155</v>
      </c>
    </row>
    <row r="47" spans="1:4" ht="16.5" thickTop="1" thickBot="1">
      <c r="A47" s="200" t="s">
        <v>996</v>
      </c>
      <c r="B47" s="200" t="s">
        <v>92</v>
      </c>
      <c r="C47" s="205" t="s">
        <v>2061</v>
      </c>
      <c r="D47" s="997">
        <v>14940.45633700958</v>
      </c>
    </row>
    <row r="48" spans="1:4" ht="16.5" thickTop="1" thickBot="1">
      <c r="A48" s="200" t="s">
        <v>868</v>
      </c>
      <c r="B48" s="200" t="s">
        <v>388</v>
      </c>
      <c r="C48" s="205" t="s">
        <v>869</v>
      </c>
      <c r="D48" s="997">
        <v>45810.884107756276</v>
      </c>
    </row>
    <row r="49" spans="1:4" ht="16.5" thickTop="1" thickBot="1">
      <c r="A49" s="200" t="s">
        <v>871</v>
      </c>
      <c r="B49" s="200" t="s">
        <v>388</v>
      </c>
      <c r="C49" s="205" t="s">
        <v>872</v>
      </c>
      <c r="D49" s="997">
        <v>69225.335985053927</v>
      </c>
    </row>
    <row r="50" spans="1:4" ht="16.5" thickTop="1" thickBot="1">
      <c r="A50" s="200" t="s">
        <v>870</v>
      </c>
      <c r="B50" s="200" t="s">
        <v>388</v>
      </c>
      <c r="C50" s="205" t="s">
        <v>2037</v>
      </c>
      <c r="D50" s="997">
        <v>41379.444585065983</v>
      </c>
    </row>
    <row r="51" spans="1:4" ht="16.5" thickTop="1" thickBot="1">
      <c r="A51" s="200" t="s">
        <v>867</v>
      </c>
      <c r="B51" s="200" t="s">
        <v>388</v>
      </c>
      <c r="C51" s="205" t="s">
        <v>2036</v>
      </c>
      <c r="D51" s="997">
        <v>51917.963608750673</v>
      </c>
    </row>
    <row r="52" spans="1:4" ht="16.5" thickTop="1" thickBot="1">
      <c r="A52" s="200" t="s">
        <v>873</v>
      </c>
      <c r="B52" s="200" t="s">
        <v>388</v>
      </c>
      <c r="C52" s="205" t="s">
        <v>874</v>
      </c>
      <c r="D52" s="997">
        <v>33314.692942807204</v>
      </c>
    </row>
    <row r="53" spans="1:4" ht="16.5" thickTop="1" thickBot="1">
      <c r="A53" s="200" t="s">
        <v>381</v>
      </c>
      <c r="B53" s="200" t="s">
        <v>144</v>
      </c>
      <c r="C53" s="205" t="s">
        <v>382</v>
      </c>
      <c r="D53" s="997">
        <v>4974.0439944554928</v>
      </c>
    </row>
    <row r="54" spans="1:4" ht="16.5" thickTop="1" thickBot="1">
      <c r="A54" s="200" t="s">
        <v>865</v>
      </c>
      <c r="B54" s="200" t="s">
        <v>377</v>
      </c>
      <c r="C54" s="205" t="s">
        <v>866</v>
      </c>
      <c r="D54" s="997">
        <v>2616.7177002350386</v>
      </c>
    </row>
    <row r="55" spans="1:4" ht="16.5" thickTop="1" thickBot="1">
      <c r="A55" s="200" t="s">
        <v>861</v>
      </c>
      <c r="B55" s="200" t="s">
        <v>425</v>
      </c>
      <c r="C55" s="205" t="s">
        <v>862</v>
      </c>
      <c r="D55" s="997">
        <v>6664.8422853010297</v>
      </c>
    </row>
    <row r="56" spans="1:4" ht="16.5" thickTop="1" thickBot="1">
      <c r="A56" s="200" t="s">
        <v>863</v>
      </c>
      <c r="B56" s="200" t="s">
        <v>637</v>
      </c>
      <c r="C56" s="205" t="s">
        <v>864</v>
      </c>
      <c r="D56" s="997">
        <v>9044</v>
      </c>
    </row>
    <row r="57" spans="1:4" ht="16.5" thickTop="1" thickBot="1">
      <c r="A57" s="200" t="s">
        <v>383</v>
      </c>
      <c r="B57" s="200" t="s">
        <v>377</v>
      </c>
      <c r="C57" s="205" t="s">
        <v>384</v>
      </c>
      <c r="D57" s="997">
        <v>4040.5199783041035</v>
      </c>
    </row>
    <row r="58" spans="1:4" ht="16.5" thickTop="1" thickBot="1">
      <c r="A58" s="200" t="s">
        <v>385</v>
      </c>
      <c r="B58" s="200" t="s">
        <v>377</v>
      </c>
      <c r="C58" s="205" t="s">
        <v>386</v>
      </c>
      <c r="D58" s="997">
        <v>3589.5372747544138</v>
      </c>
    </row>
    <row r="59" spans="1:4" ht="31.5" thickTop="1" thickBot="1">
      <c r="A59" s="200" t="s">
        <v>387</v>
      </c>
      <c r="B59" s="200" t="s">
        <v>388</v>
      </c>
      <c r="C59" s="205" t="s">
        <v>389</v>
      </c>
      <c r="D59" s="997">
        <v>35587.360723196529</v>
      </c>
    </row>
    <row r="60" spans="1:4" ht="16.5" thickTop="1" thickBot="1">
      <c r="A60" s="200" t="s">
        <v>390</v>
      </c>
      <c r="B60" s="200" t="s">
        <v>377</v>
      </c>
      <c r="C60" s="205" t="s">
        <v>391</v>
      </c>
      <c r="D60" s="997">
        <v>8498.4280118122078</v>
      </c>
    </row>
    <row r="61" spans="1:4" ht="16.5" thickTop="1" thickBot="1">
      <c r="A61" s="200" t="s">
        <v>392</v>
      </c>
      <c r="B61" s="200" t="s">
        <v>233</v>
      </c>
      <c r="C61" s="205" t="s">
        <v>393</v>
      </c>
      <c r="D61" s="997">
        <v>96326.259949858373</v>
      </c>
    </row>
    <row r="62" spans="1:4" ht="16.5" thickTop="1" thickBot="1">
      <c r="A62" s="200" t="s">
        <v>400</v>
      </c>
      <c r="B62" s="200" t="s">
        <v>233</v>
      </c>
      <c r="C62" s="205" t="s">
        <v>401</v>
      </c>
      <c r="D62" s="997">
        <v>7616</v>
      </c>
    </row>
    <row r="63" spans="1:4" ht="16.5" thickTop="1" thickBot="1">
      <c r="A63" s="200" t="s">
        <v>394</v>
      </c>
      <c r="B63" s="200" t="s">
        <v>388</v>
      </c>
      <c r="C63" s="205" t="s">
        <v>395</v>
      </c>
      <c r="D63" s="997">
        <v>15483.060808774782</v>
      </c>
    </row>
    <row r="64" spans="1:4" ht="16.5" thickTop="1" thickBot="1">
      <c r="A64" s="200" t="s">
        <v>402</v>
      </c>
      <c r="B64" s="200" t="s">
        <v>92</v>
      </c>
      <c r="C64" s="205" t="s">
        <v>403</v>
      </c>
      <c r="D64" s="997">
        <v>35630.687639365991</v>
      </c>
    </row>
    <row r="65" spans="1:6" ht="16.5" thickTop="1" thickBot="1">
      <c r="A65" s="200" t="s">
        <v>396</v>
      </c>
      <c r="B65" s="200" t="s">
        <v>92</v>
      </c>
      <c r="C65" s="205" t="s">
        <v>397</v>
      </c>
      <c r="D65" s="997">
        <v>63863.874433797377</v>
      </c>
    </row>
    <row r="66" spans="1:6" ht="16.5" thickTop="1" thickBot="1">
      <c r="A66" s="200" t="s">
        <v>398</v>
      </c>
      <c r="B66" s="200" t="s">
        <v>92</v>
      </c>
      <c r="C66" s="205" t="s">
        <v>399</v>
      </c>
      <c r="D66" s="997">
        <v>70586.428252877711</v>
      </c>
    </row>
    <row r="67" spans="1:6" ht="16.5" thickTop="1" thickBot="1">
      <c r="A67" s="200" t="s">
        <v>1001</v>
      </c>
      <c r="B67" s="200" t="s">
        <v>144</v>
      </c>
      <c r="C67" s="205" t="s">
        <v>1002</v>
      </c>
      <c r="D67" s="997">
        <v>6657.8484903272456</v>
      </c>
      <c r="F67" s="112"/>
    </row>
    <row r="68" spans="1:6" ht="16.5" thickTop="1" thickBot="1">
      <c r="A68" s="200" t="s">
        <v>404</v>
      </c>
      <c r="B68" s="200" t="s">
        <v>377</v>
      </c>
      <c r="C68" s="205" t="s">
        <v>405</v>
      </c>
      <c r="D68" s="997">
        <v>848.01036581691062</v>
      </c>
    </row>
    <row r="69" spans="1:6" ht="16.5" thickTop="1" thickBot="1">
      <c r="A69" s="200" t="s">
        <v>406</v>
      </c>
      <c r="B69" s="200" t="s">
        <v>377</v>
      </c>
      <c r="C69" s="205" t="s">
        <v>407</v>
      </c>
      <c r="D69" s="997">
        <v>6502.0914843608743</v>
      </c>
    </row>
    <row r="70" spans="1:6" ht="16.5" thickTop="1" thickBot="1">
      <c r="A70" s="200" t="s">
        <v>408</v>
      </c>
      <c r="B70" s="200" t="s">
        <v>144</v>
      </c>
      <c r="C70" s="205" t="s">
        <v>409</v>
      </c>
      <c r="D70" s="997">
        <v>38053.57439884288</v>
      </c>
    </row>
    <row r="71" spans="1:6" ht="16.5" thickTop="1" thickBot="1">
      <c r="A71" s="200" t="s">
        <v>410</v>
      </c>
      <c r="B71" s="200" t="s">
        <v>92</v>
      </c>
      <c r="C71" s="205" t="s">
        <v>411</v>
      </c>
      <c r="D71" s="997">
        <v>10900</v>
      </c>
      <c r="F71" s="112"/>
    </row>
    <row r="72" spans="1:6" ht="16.5" thickTop="1" thickBot="1">
      <c r="A72" s="200" t="s">
        <v>412</v>
      </c>
      <c r="B72" s="200" t="s">
        <v>92</v>
      </c>
      <c r="C72" s="205" t="s">
        <v>413</v>
      </c>
      <c r="D72" s="997">
        <v>1847663.9202073161</v>
      </c>
    </row>
    <row r="73" spans="1:6" ht="16.5" thickTop="1" thickBot="1">
      <c r="A73" s="200" t="s">
        <v>882</v>
      </c>
      <c r="B73" s="200" t="s">
        <v>377</v>
      </c>
      <c r="C73" s="205" t="s">
        <v>883</v>
      </c>
      <c r="D73" s="997">
        <v>1683.85</v>
      </c>
    </row>
    <row r="74" spans="1:6" ht="16.5" thickTop="1" thickBot="1">
      <c r="A74" s="200" t="s">
        <v>877</v>
      </c>
      <c r="B74" s="200" t="s">
        <v>377</v>
      </c>
      <c r="C74" s="205" t="s">
        <v>878</v>
      </c>
      <c r="D74" s="997">
        <v>1424.4299999999998</v>
      </c>
    </row>
    <row r="75" spans="1:6" ht="16.5" thickTop="1" thickBot="1">
      <c r="A75" s="200" t="s">
        <v>880</v>
      </c>
      <c r="B75" s="200" t="s">
        <v>377</v>
      </c>
      <c r="C75" s="205" t="s">
        <v>881</v>
      </c>
      <c r="D75" s="997">
        <v>1417.3887542939792</v>
      </c>
    </row>
    <row r="76" spans="1:6" ht="16.5" thickTop="1" thickBot="1">
      <c r="A76" s="200" t="s">
        <v>894</v>
      </c>
      <c r="B76" s="200" t="s">
        <v>377</v>
      </c>
      <c r="C76" s="205" t="s">
        <v>895</v>
      </c>
      <c r="D76" s="997">
        <v>3339.1983030434517</v>
      </c>
    </row>
    <row r="77" spans="1:6" ht="16.5" thickTop="1" thickBot="1">
      <c r="A77" s="200" t="s">
        <v>879</v>
      </c>
      <c r="B77" s="200" t="s">
        <v>377</v>
      </c>
      <c r="C77" s="205" t="s">
        <v>2143</v>
      </c>
      <c r="D77" s="997">
        <v>1399.1230385825347</v>
      </c>
    </row>
    <row r="78" spans="1:6" ht="16.5" thickTop="1" thickBot="1">
      <c r="A78" s="200" t="s">
        <v>889</v>
      </c>
      <c r="B78" s="200" t="s">
        <v>377</v>
      </c>
      <c r="C78" s="205" t="s">
        <v>890</v>
      </c>
      <c r="D78" s="997">
        <v>2368.9317181944189</v>
      </c>
    </row>
    <row r="79" spans="1:6" ht="16.5" thickTop="1" thickBot="1">
      <c r="A79" s="200" t="s">
        <v>891</v>
      </c>
      <c r="B79" s="200" t="s">
        <v>377</v>
      </c>
      <c r="C79" s="205" t="s">
        <v>2129</v>
      </c>
      <c r="D79" s="997">
        <v>2619.6793229916229</v>
      </c>
    </row>
    <row r="80" spans="1:6" ht="16.5" thickTop="1" thickBot="1">
      <c r="A80" s="200" t="s">
        <v>892</v>
      </c>
      <c r="B80" s="200" t="s">
        <v>377</v>
      </c>
      <c r="C80" s="205" t="s">
        <v>2130</v>
      </c>
      <c r="D80" s="997">
        <v>2628.5267281383713</v>
      </c>
    </row>
    <row r="81" spans="1:4" ht="31.5" thickTop="1" thickBot="1">
      <c r="A81" s="200" t="s">
        <v>884</v>
      </c>
      <c r="B81" s="200" t="s">
        <v>377</v>
      </c>
      <c r="C81" s="205" t="s">
        <v>2038</v>
      </c>
      <c r="D81" s="997">
        <v>2177.6999999999998</v>
      </c>
    </row>
    <row r="82" spans="1:4" ht="31.5" thickTop="1" thickBot="1">
      <c r="A82" s="200" t="s">
        <v>885</v>
      </c>
      <c r="B82" s="200" t="s">
        <v>377</v>
      </c>
      <c r="C82" s="205" t="s">
        <v>2039</v>
      </c>
      <c r="D82" s="997">
        <v>2243.15</v>
      </c>
    </row>
    <row r="83" spans="1:4" ht="31.5" thickTop="1" thickBot="1">
      <c r="A83" s="200" t="s">
        <v>886</v>
      </c>
      <c r="B83" s="200" t="s">
        <v>377</v>
      </c>
      <c r="C83" s="205" t="s">
        <v>2040</v>
      </c>
      <c r="D83" s="997">
        <v>2243.15</v>
      </c>
    </row>
    <row r="84" spans="1:4" ht="31.5" thickTop="1" thickBot="1">
      <c r="A84" s="200" t="s">
        <v>887</v>
      </c>
      <c r="B84" s="200" t="s">
        <v>377</v>
      </c>
      <c r="C84" s="205" t="s">
        <v>2041</v>
      </c>
      <c r="D84" s="997">
        <v>2300</v>
      </c>
    </row>
    <row r="85" spans="1:4" ht="16.5" thickTop="1" thickBot="1">
      <c r="A85" s="200" t="s">
        <v>893</v>
      </c>
      <c r="B85" s="200" t="s">
        <v>377</v>
      </c>
      <c r="C85" s="205" t="s">
        <v>2043</v>
      </c>
      <c r="D85" s="997">
        <v>2308.6</v>
      </c>
    </row>
    <row r="86" spans="1:4" ht="31.5" thickTop="1" thickBot="1">
      <c r="A86" s="200" t="s">
        <v>888</v>
      </c>
      <c r="B86" s="200" t="s">
        <v>377</v>
      </c>
      <c r="C86" s="205" t="s">
        <v>2042</v>
      </c>
      <c r="D86" s="997">
        <v>3426.6541312601694</v>
      </c>
    </row>
    <row r="87" spans="1:4" ht="31.5" thickTop="1" thickBot="1">
      <c r="A87" s="200" t="s">
        <v>875</v>
      </c>
      <c r="B87" s="200" t="s">
        <v>377</v>
      </c>
      <c r="C87" s="205" t="s">
        <v>876</v>
      </c>
      <c r="D87" s="997">
        <v>485.09999999999997</v>
      </c>
    </row>
    <row r="88" spans="1:4" ht="16.5" thickTop="1" thickBot="1">
      <c r="A88" s="200" t="s">
        <v>898</v>
      </c>
      <c r="B88" s="200" t="s">
        <v>377</v>
      </c>
      <c r="C88" s="205" t="s">
        <v>2044</v>
      </c>
      <c r="D88" s="997">
        <v>613</v>
      </c>
    </row>
    <row r="89" spans="1:4" ht="16.5" thickTop="1" thickBot="1">
      <c r="A89" s="200" t="s">
        <v>896</v>
      </c>
      <c r="B89" s="200" t="s">
        <v>377</v>
      </c>
      <c r="C89" s="205" t="s">
        <v>897</v>
      </c>
      <c r="D89" s="997">
        <v>688.18128126318311</v>
      </c>
    </row>
    <row r="90" spans="1:4" ht="16.5" thickTop="1" thickBot="1">
      <c r="A90" s="200" t="s">
        <v>997</v>
      </c>
      <c r="B90" s="200" t="s">
        <v>233</v>
      </c>
      <c r="C90" s="205" t="s">
        <v>998</v>
      </c>
      <c r="D90" s="997">
        <v>7750.1835713855226</v>
      </c>
    </row>
    <row r="91" spans="1:4" ht="31.5" thickTop="1" thickBot="1">
      <c r="A91" s="200" t="s">
        <v>414</v>
      </c>
      <c r="B91" s="200" t="s">
        <v>377</v>
      </c>
      <c r="C91" s="205" t="s">
        <v>415</v>
      </c>
      <c r="D91" s="997">
        <v>9761.7903935394424</v>
      </c>
    </row>
    <row r="92" spans="1:4" ht="16.5" thickTop="1" thickBot="1">
      <c r="A92" s="200" t="s">
        <v>416</v>
      </c>
      <c r="B92" s="200" t="s">
        <v>144</v>
      </c>
      <c r="C92" s="205" t="s">
        <v>417</v>
      </c>
      <c r="D92" s="997">
        <v>36585.439333333328</v>
      </c>
    </row>
    <row r="93" spans="1:4" ht="16.5" thickTop="1" thickBot="1">
      <c r="A93" s="200" t="s">
        <v>418</v>
      </c>
      <c r="B93" s="200" t="s">
        <v>144</v>
      </c>
      <c r="C93" s="205" t="s">
        <v>419</v>
      </c>
      <c r="D93" s="997">
        <v>916</v>
      </c>
    </row>
    <row r="94" spans="1:4" ht="16.5" thickTop="1" thickBot="1">
      <c r="A94" s="200" t="s">
        <v>420</v>
      </c>
      <c r="B94" s="200" t="s">
        <v>144</v>
      </c>
      <c r="C94" s="205" t="s">
        <v>421</v>
      </c>
      <c r="D94" s="997">
        <v>1305.4299999999998</v>
      </c>
    </row>
    <row r="95" spans="1:4" ht="16.5" thickTop="1" thickBot="1">
      <c r="A95" s="200" t="s">
        <v>422</v>
      </c>
      <c r="B95" s="200" t="s">
        <v>377</v>
      </c>
      <c r="C95" s="205" t="s">
        <v>423</v>
      </c>
      <c r="D95" s="997">
        <v>5472.8736214066166</v>
      </c>
    </row>
    <row r="96" spans="1:4" ht="16.5" thickTop="1" thickBot="1">
      <c r="A96" s="200" t="s">
        <v>441</v>
      </c>
      <c r="B96" s="200" t="s">
        <v>377</v>
      </c>
      <c r="C96" s="205" t="s">
        <v>442</v>
      </c>
      <c r="D96" s="997">
        <v>3171.1354755860903</v>
      </c>
    </row>
    <row r="97" spans="1:4" ht="16.5" thickTop="1" thickBot="1">
      <c r="A97" s="200" t="s">
        <v>439</v>
      </c>
      <c r="B97" s="200" t="s">
        <v>377</v>
      </c>
      <c r="C97" s="205" t="s">
        <v>440</v>
      </c>
      <c r="D97" s="997">
        <v>5409.7564033025965</v>
      </c>
    </row>
    <row r="98" spans="1:4" ht="16.5" thickTop="1" thickBot="1">
      <c r="A98" s="200" t="s">
        <v>424</v>
      </c>
      <c r="B98" s="200" t="s">
        <v>425</v>
      </c>
      <c r="C98" s="205" t="s">
        <v>426</v>
      </c>
      <c r="D98" s="997">
        <v>3934.7709478454767</v>
      </c>
    </row>
    <row r="99" spans="1:4" ht="31.5" thickTop="1" thickBot="1">
      <c r="A99" s="200" t="s">
        <v>907</v>
      </c>
      <c r="B99" s="200" t="s">
        <v>388</v>
      </c>
      <c r="C99" s="205" t="s">
        <v>2045</v>
      </c>
      <c r="D99" s="997">
        <v>411478.85836195981</v>
      </c>
    </row>
    <row r="100" spans="1:4" ht="31.5" thickTop="1" thickBot="1">
      <c r="A100" s="200" t="s">
        <v>908</v>
      </c>
      <c r="B100" s="200" t="s">
        <v>388</v>
      </c>
      <c r="C100" s="205" t="s">
        <v>2046</v>
      </c>
      <c r="D100" s="997">
        <v>377685.2889772795</v>
      </c>
    </row>
    <row r="101" spans="1:4" ht="31.5" thickTop="1" thickBot="1">
      <c r="A101" s="200" t="s">
        <v>909</v>
      </c>
      <c r="B101" s="200" t="s">
        <v>388</v>
      </c>
      <c r="C101" s="205" t="s">
        <v>2047</v>
      </c>
      <c r="D101" s="997">
        <v>435508.80491773633</v>
      </c>
    </row>
    <row r="102" spans="1:4" ht="31.5" thickTop="1" thickBot="1">
      <c r="A102" s="200" t="s">
        <v>910</v>
      </c>
      <c r="B102" s="200" t="s">
        <v>388</v>
      </c>
      <c r="C102" s="205" t="s">
        <v>2048</v>
      </c>
      <c r="D102" s="997">
        <v>399063.70156089909</v>
      </c>
    </row>
    <row r="103" spans="1:4" ht="31.5" thickTop="1" thickBot="1">
      <c r="A103" s="200" t="s">
        <v>911</v>
      </c>
      <c r="B103" s="200" t="s">
        <v>388</v>
      </c>
      <c r="C103" s="205" t="s">
        <v>2049</v>
      </c>
      <c r="D103" s="997">
        <v>412297.95696980646</v>
      </c>
    </row>
    <row r="104" spans="1:4" ht="16.5" thickTop="1" thickBot="1">
      <c r="A104" s="200" t="s">
        <v>905</v>
      </c>
      <c r="B104" s="200" t="s">
        <v>388</v>
      </c>
      <c r="C104" s="205" t="s">
        <v>2112</v>
      </c>
      <c r="D104" s="997">
        <v>299297.77617067436</v>
      </c>
    </row>
    <row r="105" spans="1:4" ht="16.5" thickTop="1" thickBot="1">
      <c r="A105" s="200" t="s">
        <v>904</v>
      </c>
      <c r="B105" s="200" t="s">
        <v>388</v>
      </c>
      <c r="C105" s="205" t="s">
        <v>2113</v>
      </c>
      <c r="D105" s="997">
        <v>360378.95498101605</v>
      </c>
    </row>
    <row r="106" spans="1:4" ht="16.5" thickTop="1" thickBot="1">
      <c r="A106" s="200" t="s">
        <v>1745</v>
      </c>
      <c r="B106" s="200" t="s">
        <v>388</v>
      </c>
      <c r="C106" s="205" t="s">
        <v>2111</v>
      </c>
      <c r="D106" s="997">
        <v>373613.21038992342</v>
      </c>
    </row>
    <row r="107" spans="1:4" ht="16.5" thickTop="1" thickBot="1">
      <c r="A107" s="200" t="s">
        <v>901</v>
      </c>
      <c r="B107" s="200" t="s">
        <v>388</v>
      </c>
      <c r="C107" s="205" t="s">
        <v>2111</v>
      </c>
      <c r="D107" s="997">
        <v>373613.21038992342</v>
      </c>
    </row>
    <row r="108" spans="1:4" ht="16.5" thickTop="1" thickBot="1">
      <c r="A108" s="200" t="s">
        <v>903</v>
      </c>
      <c r="B108" s="200" t="s">
        <v>388</v>
      </c>
      <c r="C108" s="205" t="s">
        <v>2114</v>
      </c>
      <c r="D108" s="997">
        <v>397027.66226722108</v>
      </c>
    </row>
    <row r="109" spans="1:4" ht="16.5" thickTop="1" thickBot="1">
      <c r="A109" s="200" t="s">
        <v>902</v>
      </c>
      <c r="B109" s="200" t="s">
        <v>388</v>
      </c>
      <c r="C109" s="205" t="s">
        <v>2115</v>
      </c>
      <c r="D109" s="997">
        <v>402117.76050141623</v>
      </c>
    </row>
    <row r="110" spans="1:4" ht="16.5" thickTop="1" thickBot="1">
      <c r="A110" s="200" t="s">
        <v>906</v>
      </c>
      <c r="B110" s="200" t="s">
        <v>388</v>
      </c>
      <c r="C110" s="205" t="s">
        <v>2116</v>
      </c>
      <c r="D110" s="997">
        <v>291153.61899596208</v>
      </c>
    </row>
    <row r="111" spans="1:4" ht="16.5" thickTop="1" thickBot="1">
      <c r="A111" s="200" t="s">
        <v>427</v>
      </c>
      <c r="B111" s="200" t="s">
        <v>144</v>
      </c>
      <c r="C111" s="205" t="s">
        <v>428</v>
      </c>
      <c r="D111" s="997">
        <v>1870.102091243295</v>
      </c>
    </row>
    <row r="112" spans="1:4" ht="16.5" thickTop="1" thickBot="1">
      <c r="A112" s="200" t="s">
        <v>429</v>
      </c>
      <c r="B112" s="200" t="s">
        <v>233</v>
      </c>
      <c r="C112" s="205" t="s">
        <v>430</v>
      </c>
      <c r="D112" s="997">
        <v>1216.2891532573974</v>
      </c>
    </row>
    <row r="113" spans="1:4" ht="31.5" thickTop="1" thickBot="1">
      <c r="A113" s="200" t="s">
        <v>431</v>
      </c>
      <c r="B113" s="200" t="s">
        <v>92</v>
      </c>
      <c r="C113" s="205" t="s">
        <v>432</v>
      </c>
      <c r="D113" s="997">
        <v>1029.7268727776773</v>
      </c>
    </row>
    <row r="114" spans="1:4" ht="31.5" thickTop="1" thickBot="1">
      <c r="A114" s="200" t="s">
        <v>433</v>
      </c>
      <c r="B114" s="200" t="s">
        <v>144</v>
      </c>
      <c r="C114" s="205" t="s">
        <v>434</v>
      </c>
      <c r="D114" s="997">
        <v>29923.669499186399</v>
      </c>
    </row>
    <row r="115" spans="1:4" ht="16.5" thickTop="1" thickBot="1">
      <c r="A115" s="200" t="s">
        <v>435</v>
      </c>
      <c r="B115" s="200" t="s">
        <v>92</v>
      </c>
      <c r="C115" s="654" t="s">
        <v>436</v>
      </c>
      <c r="D115" s="997">
        <v>29946.065931416859</v>
      </c>
    </row>
    <row r="116" spans="1:4" ht="16.5" thickTop="1" thickBot="1">
      <c r="A116" s="200" t="s">
        <v>443</v>
      </c>
      <c r="B116" s="200" t="s">
        <v>92</v>
      </c>
      <c r="C116" s="205" t="s">
        <v>1997</v>
      </c>
      <c r="D116" s="997">
        <v>367652.64427650208</v>
      </c>
    </row>
    <row r="117" spans="1:4" ht="16.5" thickTop="1" thickBot="1">
      <c r="A117" s="200" t="s">
        <v>446</v>
      </c>
      <c r="B117" s="200" t="s">
        <v>92</v>
      </c>
      <c r="C117" s="205" t="s">
        <v>447</v>
      </c>
      <c r="D117" s="997">
        <v>48457.735189537751</v>
      </c>
    </row>
    <row r="118" spans="1:4" ht="31.5" thickTop="1" thickBot="1">
      <c r="A118" s="200" t="s">
        <v>444</v>
      </c>
      <c r="B118" s="200" t="s">
        <v>92</v>
      </c>
      <c r="C118" s="654" t="s">
        <v>445</v>
      </c>
      <c r="D118" s="997">
        <v>48457.735189537751</v>
      </c>
    </row>
    <row r="119" spans="1:4" ht="31.5" thickTop="1" thickBot="1">
      <c r="A119" s="200" t="s">
        <v>449</v>
      </c>
      <c r="B119" s="200" t="s">
        <v>388</v>
      </c>
      <c r="C119" s="205" t="s">
        <v>450</v>
      </c>
      <c r="D119" s="997">
        <v>3631.2760802748139</v>
      </c>
    </row>
    <row r="120" spans="1:4" ht="31.5" thickTop="1" thickBot="1">
      <c r="A120" s="200" t="s">
        <v>448</v>
      </c>
      <c r="B120" s="200" t="s">
        <v>388</v>
      </c>
      <c r="C120" s="205" t="s">
        <v>1998</v>
      </c>
      <c r="D120" s="997">
        <v>4723.6158442234673</v>
      </c>
    </row>
    <row r="121" spans="1:4" ht="31.5" thickTop="1" thickBot="1">
      <c r="A121" s="200" t="s">
        <v>912</v>
      </c>
      <c r="B121" s="200" t="s">
        <v>637</v>
      </c>
      <c r="C121" s="205" t="s">
        <v>913</v>
      </c>
      <c r="D121" s="997">
        <v>17136.324715241364</v>
      </c>
    </row>
    <row r="122" spans="1:4" ht="16.5" thickTop="1" thickBot="1">
      <c r="A122" s="200" t="s">
        <v>914</v>
      </c>
      <c r="B122" s="200" t="s">
        <v>637</v>
      </c>
      <c r="C122" s="205" t="s">
        <v>2050</v>
      </c>
      <c r="D122" s="997">
        <v>24432.471524136679</v>
      </c>
    </row>
    <row r="123" spans="1:4" ht="16.5" thickTop="1" thickBot="1">
      <c r="A123" s="200" t="s">
        <v>451</v>
      </c>
      <c r="B123" s="200" t="s">
        <v>388</v>
      </c>
      <c r="C123" s="205" t="s">
        <v>1999</v>
      </c>
      <c r="D123" s="997">
        <v>2950.5530145483031</v>
      </c>
    </row>
    <row r="124" spans="1:4" ht="16.5" thickTop="1" thickBot="1">
      <c r="A124" s="200" t="s">
        <v>452</v>
      </c>
      <c r="B124" s="200" t="s">
        <v>144</v>
      </c>
      <c r="C124" s="205" t="s">
        <v>453</v>
      </c>
      <c r="D124" s="997">
        <v>14083.664940926896</v>
      </c>
    </row>
    <row r="125" spans="1:4" ht="16.5" thickTop="1" thickBot="1">
      <c r="A125" s="200" t="s">
        <v>939</v>
      </c>
      <c r="B125" s="200" t="s">
        <v>425</v>
      </c>
      <c r="C125" s="205" t="s">
        <v>2052</v>
      </c>
      <c r="D125" s="997">
        <v>3125.3203157958169</v>
      </c>
    </row>
    <row r="126" spans="1:4" ht="16.5" thickTop="1" thickBot="1">
      <c r="A126" s="200" t="s">
        <v>940</v>
      </c>
      <c r="B126" s="200" t="s">
        <v>425</v>
      </c>
      <c r="C126" s="205" t="s">
        <v>2053</v>
      </c>
      <c r="D126" s="997">
        <v>1846.6876393659975</v>
      </c>
    </row>
    <row r="127" spans="1:4" ht="31.5" thickTop="1" thickBot="1">
      <c r="A127" s="200" t="s">
        <v>938</v>
      </c>
      <c r="B127" s="200" t="s">
        <v>425</v>
      </c>
      <c r="C127" s="205" t="s">
        <v>2051</v>
      </c>
      <c r="D127" s="997">
        <v>1868.0660519496171</v>
      </c>
    </row>
    <row r="128" spans="1:4" ht="16.5" thickTop="1" thickBot="1">
      <c r="A128" s="200" t="s">
        <v>920</v>
      </c>
      <c r="B128" s="200" t="s">
        <v>425</v>
      </c>
      <c r="C128" s="205" t="s">
        <v>921</v>
      </c>
      <c r="D128" s="997">
        <v>993.38357138552385</v>
      </c>
    </row>
    <row r="129" spans="1:4" ht="16.5" thickTop="1" thickBot="1">
      <c r="A129" s="200" t="s">
        <v>922</v>
      </c>
      <c r="B129" s="200" t="s">
        <v>425</v>
      </c>
      <c r="C129" s="205" t="s">
        <v>923</v>
      </c>
      <c r="D129" s="997">
        <v>1072.1273910685227</v>
      </c>
    </row>
    <row r="130" spans="1:4" ht="16.5" thickTop="1" thickBot="1">
      <c r="A130" s="200" t="s">
        <v>924</v>
      </c>
      <c r="B130" s="200" t="s">
        <v>425</v>
      </c>
      <c r="C130" s="205" t="s">
        <v>925</v>
      </c>
      <c r="D130" s="997">
        <v>1635.4485626468991</v>
      </c>
    </row>
    <row r="131" spans="1:4" ht="16.5" thickTop="1" thickBot="1">
      <c r="A131" s="200" t="s">
        <v>926</v>
      </c>
      <c r="B131" s="200" t="s">
        <v>425</v>
      </c>
      <c r="C131" s="205" t="s">
        <v>927</v>
      </c>
      <c r="D131" s="997">
        <v>1696.0207316338212</v>
      </c>
    </row>
    <row r="132" spans="1:4" ht="16.5" thickTop="1" thickBot="1">
      <c r="A132" s="200" t="s">
        <v>928</v>
      </c>
      <c r="B132" s="200" t="s">
        <v>425</v>
      </c>
      <c r="C132" s="205" t="s">
        <v>929</v>
      </c>
      <c r="D132" s="997">
        <v>1635.4485626468991</v>
      </c>
    </row>
    <row r="133" spans="1:4" ht="16.5" thickTop="1" thickBot="1">
      <c r="A133" s="200" t="s">
        <v>932</v>
      </c>
      <c r="B133" s="200" t="s">
        <v>425</v>
      </c>
      <c r="C133" s="205" t="s">
        <v>933</v>
      </c>
      <c r="D133" s="997">
        <v>1072.1273910685227</v>
      </c>
    </row>
    <row r="134" spans="1:4" ht="16.5" thickTop="1" thickBot="1">
      <c r="A134" s="200" t="s">
        <v>930</v>
      </c>
      <c r="B134" s="200" t="s">
        <v>425</v>
      </c>
      <c r="C134" s="205" t="s">
        <v>931</v>
      </c>
      <c r="D134" s="997">
        <v>1635.4485626468991</v>
      </c>
    </row>
    <row r="135" spans="1:4" ht="16.5" thickTop="1" thickBot="1">
      <c r="A135" s="200" t="s">
        <v>934</v>
      </c>
      <c r="B135" s="200" t="s">
        <v>425</v>
      </c>
      <c r="C135" s="205" t="s">
        <v>935</v>
      </c>
      <c r="D135" s="997">
        <v>1877.7372385945878</v>
      </c>
    </row>
    <row r="136" spans="1:4" ht="16.5" thickTop="1" thickBot="1">
      <c r="A136" s="200" t="s">
        <v>936</v>
      </c>
      <c r="B136" s="200" t="s">
        <v>425</v>
      </c>
      <c r="C136" s="205" t="s">
        <v>937</v>
      </c>
      <c r="D136" s="997">
        <v>1998.8815765684321</v>
      </c>
    </row>
    <row r="137" spans="1:4" ht="31.5" thickTop="1" thickBot="1">
      <c r="A137" s="200" t="s">
        <v>918</v>
      </c>
      <c r="B137" s="200" t="s">
        <v>377</v>
      </c>
      <c r="C137" s="205" t="s">
        <v>919</v>
      </c>
      <c r="D137" s="997">
        <v>7321.5973000662916</v>
      </c>
    </row>
    <row r="138" spans="1:4" ht="31.5" thickTop="1" thickBot="1">
      <c r="A138" s="200" t="s">
        <v>915</v>
      </c>
      <c r="B138" s="200" t="s">
        <v>916</v>
      </c>
      <c r="C138" s="205" t="s">
        <v>917</v>
      </c>
      <c r="D138" s="997">
        <v>123946.33524980412</v>
      </c>
    </row>
    <row r="139" spans="1:4" ht="16.5" thickTop="1" thickBot="1">
      <c r="A139" s="200" t="s">
        <v>454</v>
      </c>
      <c r="B139" s="200" t="s">
        <v>377</v>
      </c>
      <c r="C139" s="205" t="s">
        <v>455</v>
      </c>
      <c r="D139" s="997">
        <v>5950</v>
      </c>
    </row>
    <row r="140" spans="1:4" ht="31.5" thickTop="1" thickBot="1">
      <c r="A140" s="200" t="s">
        <v>456</v>
      </c>
      <c r="B140" s="200" t="s">
        <v>457</v>
      </c>
      <c r="C140" s="205" t="s">
        <v>458</v>
      </c>
      <c r="D140" s="997">
        <v>454.03676249020663</v>
      </c>
    </row>
    <row r="141" spans="1:4" ht="31.5" thickTop="1" thickBot="1">
      <c r="A141" s="200" t="s">
        <v>459</v>
      </c>
      <c r="B141" s="200" t="s">
        <v>144</v>
      </c>
      <c r="C141" s="205" t="s">
        <v>2000</v>
      </c>
      <c r="D141" s="997">
        <v>3743.3600433917909</v>
      </c>
    </row>
    <row r="142" spans="1:4" ht="31.5" thickTop="1" thickBot="1">
      <c r="A142" s="200" t="s">
        <v>460</v>
      </c>
      <c r="B142" s="200" t="s">
        <v>92</v>
      </c>
      <c r="C142" s="205" t="s">
        <v>461</v>
      </c>
      <c r="D142" s="997">
        <v>2975</v>
      </c>
    </row>
    <row r="143" spans="1:4" ht="16.5" thickTop="1" thickBot="1">
      <c r="A143" s="200" t="s">
        <v>462</v>
      </c>
      <c r="B143" s="200" t="s">
        <v>463</v>
      </c>
      <c r="C143" s="205" t="s">
        <v>464</v>
      </c>
      <c r="D143" s="997">
        <v>11874.6891525342</v>
      </c>
    </row>
    <row r="144" spans="1:4" ht="16.5" thickTop="1" thickBot="1">
      <c r="A144" s="200" t="s">
        <v>465</v>
      </c>
      <c r="B144" s="200" t="s">
        <v>425</v>
      </c>
      <c r="C144" s="205" t="s">
        <v>466</v>
      </c>
      <c r="D144" s="997">
        <v>27198.867838630747</v>
      </c>
    </row>
    <row r="145" spans="1:4" ht="16.5" thickTop="1" thickBot="1">
      <c r="A145" s="200" t="s">
        <v>951</v>
      </c>
      <c r="B145" s="200" t="s">
        <v>233</v>
      </c>
      <c r="C145" s="205" t="s">
        <v>953</v>
      </c>
      <c r="D145" s="997">
        <v>20789.406776351472</v>
      </c>
    </row>
    <row r="146" spans="1:4" ht="46.5" thickTop="1" thickBot="1">
      <c r="A146" s="200" t="s">
        <v>941</v>
      </c>
      <c r="B146" s="200" t="s">
        <v>233</v>
      </c>
      <c r="C146" s="205" t="s">
        <v>942</v>
      </c>
      <c r="D146" s="997">
        <v>4012.5000055445062</v>
      </c>
    </row>
    <row r="147" spans="1:4" ht="31.5" thickTop="1" thickBot="1">
      <c r="A147" s="200" t="s">
        <v>943</v>
      </c>
      <c r="B147" s="200" t="s">
        <v>233</v>
      </c>
      <c r="C147" s="205" t="s">
        <v>944</v>
      </c>
      <c r="D147" s="997">
        <v>2363.8416199602239</v>
      </c>
    </row>
    <row r="148" spans="1:4" ht="16.5" thickTop="1" thickBot="1">
      <c r="A148" s="200" t="s">
        <v>1775</v>
      </c>
      <c r="B148" s="200" t="s">
        <v>233</v>
      </c>
      <c r="C148" s="205" t="s">
        <v>2054</v>
      </c>
      <c r="D148" s="997">
        <v>339204.14632676425</v>
      </c>
    </row>
    <row r="149" spans="1:4" ht="31.5" thickTop="1" thickBot="1">
      <c r="A149" s="200" t="s">
        <v>945</v>
      </c>
      <c r="B149" s="200" t="s">
        <v>144</v>
      </c>
      <c r="C149" s="205" t="s">
        <v>946</v>
      </c>
      <c r="D149" s="997">
        <v>33514.224793587651</v>
      </c>
    </row>
    <row r="150" spans="1:4" ht="16.5" thickTop="1" thickBot="1">
      <c r="A150" s="200" t="s">
        <v>947</v>
      </c>
      <c r="B150" s="200" t="s">
        <v>233</v>
      </c>
      <c r="C150" s="205" t="s">
        <v>948</v>
      </c>
      <c r="D150" s="997">
        <v>4496.7310271560291</v>
      </c>
    </row>
    <row r="151" spans="1:4" ht="31.5" thickTop="1" thickBot="1">
      <c r="A151" s="200" t="s">
        <v>949</v>
      </c>
      <c r="B151" s="200" t="s">
        <v>457</v>
      </c>
      <c r="C151" s="205" t="s">
        <v>950</v>
      </c>
      <c r="D151" s="997">
        <v>192575.84123468932</v>
      </c>
    </row>
    <row r="152" spans="1:4" ht="16.5" thickTop="1" thickBot="1">
      <c r="A152" s="200" t="s">
        <v>467</v>
      </c>
      <c r="B152" s="200" t="s">
        <v>92</v>
      </c>
      <c r="C152" s="205" t="s">
        <v>468</v>
      </c>
      <c r="D152" s="997">
        <v>661.74738311336091</v>
      </c>
    </row>
    <row r="153" spans="1:4" ht="16.5" thickTop="1" thickBot="1">
      <c r="A153" s="200" t="s">
        <v>469</v>
      </c>
      <c r="B153" s="200" t="s">
        <v>377</v>
      </c>
      <c r="C153" s="205" t="s">
        <v>470</v>
      </c>
      <c r="D153" s="997">
        <v>37951.772434158978</v>
      </c>
    </row>
    <row r="154" spans="1:4" ht="16.5" thickTop="1" thickBot="1">
      <c r="A154" s="200" t="s">
        <v>471</v>
      </c>
      <c r="B154" s="200" t="s">
        <v>377</v>
      </c>
      <c r="C154" s="205" t="s">
        <v>472</v>
      </c>
      <c r="D154" s="997">
        <v>4314.3672633038022</v>
      </c>
    </row>
    <row r="155" spans="1:4" ht="31.5" thickTop="1" thickBot="1">
      <c r="A155" s="200" t="s">
        <v>987</v>
      </c>
      <c r="B155" s="200" t="s">
        <v>144</v>
      </c>
      <c r="C155" s="205" t="s">
        <v>988</v>
      </c>
      <c r="D155" s="997">
        <v>59342.92</v>
      </c>
    </row>
    <row r="156" spans="1:4" ht="31.5" thickTop="1" thickBot="1">
      <c r="A156" s="200" t="s">
        <v>989</v>
      </c>
      <c r="B156" s="200" t="s">
        <v>144</v>
      </c>
      <c r="C156" s="205" t="s">
        <v>990</v>
      </c>
      <c r="D156" s="997">
        <v>16552.899999999998</v>
      </c>
    </row>
    <row r="157" spans="1:4" ht="31.5" thickTop="1" thickBot="1">
      <c r="A157" s="200" t="s">
        <v>991</v>
      </c>
      <c r="B157" s="200" t="s">
        <v>144</v>
      </c>
      <c r="C157" s="205" t="s">
        <v>992</v>
      </c>
      <c r="D157" s="997">
        <v>29673.84</v>
      </c>
    </row>
    <row r="158" spans="1:4" ht="31.5" thickTop="1" thickBot="1">
      <c r="A158" s="200" t="s">
        <v>993</v>
      </c>
      <c r="B158" s="200" t="s">
        <v>144</v>
      </c>
      <c r="C158" s="205" t="s">
        <v>994</v>
      </c>
      <c r="D158" s="997">
        <v>59342.92</v>
      </c>
    </row>
    <row r="159" spans="1:4" ht="16.5" thickTop="1" thickBot="1">
      <c r="A159" s="200" t="s">
        <v>475</v>
      </c>
      <c r="B159" s="200" t="s">
        <v>233</v>
      </c>
      <c r="C159" s="205" t="s">
        <v>476</v>
      </c>
      <c r="D159" s="997">
        <v>7657.65</v>
      </c>
    </row>
    <row r="160" spans="1:4" ht="16.5" thickTop="1" thickBot="1">
      <c r="A160" s="200" t="s">
        <v>980</v>
      </c>
      <c r="B160" s="200" t="s">
        <v>233</v>
      </c>
      <c r="C160" s="205" t="s">
        <v>476</v>
      </c>
      <c r="D160" s="997">
        <v>8752.9329235219666</v>
      </c>
    </row>
    <row r="161" spans="1:4" ht="16.5" thickTop="1" thickBot="1">
      <c r="A161" s="200" t="s">
        <v>477</v>
      </c>
      <c r="B161" s="200" t="s">
        <v>233</v>
      </c>
      <c r="C161" s="205" t="s">
        <v>478</v>
      </c>
      <c r="D161" s="997">
        <v>11854.779999999999</v>
      </c>
    </row>
    <row r="162" spans="1:4" ht="16.5" thickTop="1" thickBot="1">
      <c r="A162" s="200" t="s">
        <v>981</v>
      </c>
      <c r="B162" s="200" t="s">
        <v>233</v>
      </c>
      <c r="C162" s="205" t="s">
        <v>478</v>
      </c>
      <c r="D162" s="997">
        <v>18729.525462544443</v>
      </c>
    </row>
    <row r="163" spans="1:4" ht="16.5" thickTop="1" thickBot="1">
      <c r="A163" s="200" t="s">
        <v>972</v>
      </c>
      <c r="B163" s="200" t="s">
        <v>233</v>
      </c>
      <c r="C163" s="205" t="s">
        <v>973</v>
      </c>
      <c r="D163" s="997">
        <v>6351.03</v>
      </c>
    </row>
    <row r="164" spans="1:4" ht="16.5" thickTop="1" thickBot="1">
      <c r="A164" s="200" t="s">
        <v>978</v>
      </c>
      <c r="B164" s="200" t="s">
        <v>233</v>
      </c>
      <c r="C164" s="205" t="s">
        <v>973</v>
      </c>
      <c r="D164" s="997">
        <v>13162.470567926232</v>
      </c>
    </row>
    <row r="165" spans="1:4" ht="16.5" thickTop="1" thickBot="1">
      <c r="A165" s="200" t="s">
        <v>985</v>
      </c>
      <c r="B165" s="200" t="s">
        <v>952</v>
      </c>
      <c r="C165" s="205" t="s">
        <v>986</v>
      </c>
      <c r="D165" s="997">
        <v>16972.969999999998</v>
      </c>
    </row>
    <row r="166" spans="1:4" ht="16.5" thickTop="1" thickBot="1">
      <c r="A166" s="200" t="s">
        <v>983</v>
      </c>
      <c r="B166" s="200" t="s">
        <v>233</v>
      </c>
      <c r="C166" s="205" t="s">
        <v>984</v>
      </c>
      <c r="D166" s="997">
        <v>7690.1204122220197</v>
      </c>
    </row>
    <row r="167" spans="1:4" ht="16.5" thickTop="1" thickBot="1">
      <c r="A167" s="200" t="s">
        <v>479</v>
      </c>
      <c r="B167" s="200" t="s">
        <v>233</v>
      </c>
      <c r="C167" s="205" t="s">
        <v>480</v>
      </c>
      <c r="D167" s="997">
        <v>7271.8684655457118</v>
      </c>
    </row>
    <row r="168" spans="1:4" ht="16.5" thickTop="1" thickBot="1">
      <c r="A168" s="200" t="s">
        <v>982</v>
      </c>
      <c r="B168" s="200" t="s">
        <v>233</v>
      </c>
      <c r="C168" s="205" t="s">
        <v>480</v>
      </c>
      <c r="D168" s="997">
        <v>7271.8684655457118</v>
      </c>
    </row>
    <row r="169" spans="1:4" ht="16.5" thickTop="1" thickBot="1">
      <c r="A169" s="200" t="s">
        <v>473</v>
      </c>
      <c r="B169" s="200" t="s">
        <v>233</v>
      </c>
      <c r="C169" s="205" t="s">
        <v>474</v>
      </c>
      <c r="D169" s="997">
        <v>14552.590851563909</v>
      </c>
    </row>
    <row r="170" spans="1:4" ht="16.5" thickTop="1" thickBot="1">
      <c r="A170" s="200" t="s">
        <v>979</v>
      </c>
      <c r="B170" s="200" t="s">
        <v>233</v>
      </c>
      <c r="C170" s="205" t="s">
        <v>474</v>
      </c>
      <c r="D170" s="997">
        <v>8010.796600976314</v>
      </c>
    </row>
    <row r="171" spans="1:4" ht="16.5" thickTop="1" thickBot="1">
      <c r="A171" s="200" t="s">
        <v>955</v>
      </c>
      <c r="B171" s="200" t="s">
        <v>233</v>
      </c>
      <c r="C171" s="205" t="s">
        <v>956</v>
      </c>
      <c r="D171" s="997">
        <v>18214.051214367501</v>
      </c>
    </row>
    <row r="172" spans="1:4" ht="16.5" thickTop="1" thickBot="1">
      <c r="A172" s="200" t="s">
        <v>968</v>
      </c>
      <c r="B172" s="200" t="s">
        <v>952</v>
      </c>
      <c r="C172" s="205" t="s">
        <v>969</v>
      </c>
      <c r="D172" s="997">
        <v>12547.092147291025</v>
      </c>
    </row>
    <row r="173" spans="1:4" ht="16.5" thickTop="1" thickBot="1">
      <c r="A173" s="200" t="s">
        <v>970</v>
      </c>
      <c r="B173" s="200" t="s">
        <v>952</v>
      </c>
      <c r="C173" s="205" t="s">
        <v>971</v>
      </c>
      <c r="D173" s="997">
        <v>7100</v>
      </c>
    </row>
    <row r="174" spans="1:4" ht="16.5" thickTop="1" thickBot="1">
      <c r="A174" s="200" t="s">
        <v>957</v>
      </c>
      <c r="B174" s="200" t="s">
        <v>233</v>
      </c>
      <c r="C174" s="205" t="s">
        <v>958</v>
      </c>
      <c r="D174" s="997">
        <v>4703</v>
      </c>
    </row>
    <row r="175" spans="1:4" ht="16.5" thickTop="1" thickBot="1">
      <c r="A175" s="200" t="s">
        <v>959</v>
      </c>
      <c r="B175" s="200" t="s">
        <v>233</v>
      </c>
      <c r="C175" s="205" t="s">
        <v>960</v>
      </c>
      <c r="D175" s="997">
        <v>5461</v>
      </c>
    </row>
    <row r="176" spans="1:4" ht="31.5" thickTop="1" thickBot="1">
      <c r="A176" s="200" t="s">
        <v>965</v>
      </c>
      <c r="B176" s="200" t="s">
        <v>233</v>
      </c>
      <c r="C176" s="205" t="s">
        <v>2058</v>
      </c>
      <c r="D176" s="997">
        <v>2793.1428571428573</v>
      </c>
    </row>
    <row r="177" spans="1:4" ht="31.5" thickTop="1" thickBot="1">
      <c r="A177" s="200" t="s">
        <v>961</v>
      </c>
      <c r="B177" s="200" t="s">
        <v>233</v>
      </c>
      <c r="C177" s="205" t="s">
        <v>2056</v>
      </c>
      <c r="D177" s="997">
        <v>5021.7142857142853</v>
      </c>
    </row>
    <row r="178" spans="1:4" ht="31.5" thickTop="1" thickBot="1">
      <c r="A178" s="200" t="s">
        <v>962</v>
      </c>
      <c r="B178" s="200" t="s">
        <v>233</v>
      </c>
      <c r="C178" s="205" t="s">
        <v>2057</v>
      </c>
      <c r="D178" s="997">
        <v>9282</v>
      </c>
    </row>
    <row r="179" spans="1:4" ht="31.5" thickTop="1" thickBot="1">
      <c r="A179" s="200" t="s">
        <v>967</v>
      </c>
      <c r="B179" s="200" t="s">
        <v>233</v>
      </c>
      <c r="C179" s="205" t="s">
        <v>2059</v>
      </c>
      <c r="D179" s="997">
        <v>6111</v>
      </c>
    </row>
    <row r="180" spans="1:4" ht="31.5" thickTop="1" thickBot="1">
      <c r="A180" s="200" t="s">
        <v>954</v>
      </c>
      <c r="B180" s="200" t="s">
        <v>233</v>
      </c>
      <c r="C180" s="205" t="s">
        <v>2055</v>
      </c>
      <c r="D180" s="997">
        <v>7100</v>
      </c>
    </row>
    <row r="181" spans="1:4" ht="16.5" thickTop="1" thickBot="1">
      <c r="A181" s="200" t="s">
        <v>963</v>
      </c>
      <c r="B181" s="200" t="s">
        <v>233</v>
      </c>
      <c r="C181" s="205" t="s">
        <v>964</v>
      </c>
      <c r="D181" s="997">
        <v>7065.0563490628565</v>
      </c>
    </row>
    <row r="182" spans="1:4" ht="16.5" thickTop="1" thickBot="1">
      <c r="A182" s="200" t="s">
        <v>966</v>
      </c>
      <c r="B182" s="200" t="s">
        <v>233</v>
      </c>
      <c r="C182" s="205" t="s">
        <v>964</v>
      </c>
      <c r="D182" s="997">
        <v>7065.0563490628565</v>
      </c>
    </row>
    <row r="183" spans="1:4" ht="16.5" thickTop="1" thickBot="1">
      <c r="A183" s="200" t="s">
        <v>481</v>
      </c>
      <c r="B183" s="200" t="s">
        <v>377</v>
      </c>
      <c r="C183" s="205" t="s">
        <v>482</v>
      </c>
      <c r="D183" s="997">
        <v>6311.7218104019757</v>
      </c>
    </row>
    <row r="184" spans="1:4" ht="16.5" thickTop="1" thickBot="1">
      <c r="A184" s="200" t="s">
        <v>485</v>
      </c>
      <c r="B184" s="200" t="s">
        <v>92</v>
      </c>
      <c r="C184" s="205" t="s">
        <v>486</v>
      </c>
      <c r="D184" s="997">
        <v>21448.523698499361</v>
      </c>
    </row>
    <row r="185" spans="1:4" ht="16.5" thickTop="1" thickBot="1">
      <c r="A185" s="200" t="s">
        <v>483</v>
      </c>
      <c r="B185" s="200" t="s">
        <v>388</v>
      </c>
      <c r="C185" s="205" t="s">
        <v>484</v>
      </c>
      <c r="D185" s="997">
        <v>36048.636000000006</v>
      </c>
    </row>
    <row r="186" spans="1:4" ht="16.5" thickTop="1" thickBot="1">
      <c r="A186" s="200" t="s">
        <v>487</v>
      </c>
      <c r="B186" s="200" t="s">
        <v>144</v>
      </c>
      <c r="C186" s="205" t="s">
        <v>2001</v>
      </c>
      <c r="D186" s="997">
        <v>1297.975049719761</v>
      </c>
    </row>
    <row r="187" spans="1:4" ht="16.5" thickTop="1" thickBot="1">
      <c r="A187" s="200" t="s">
        <v>1539</v>
      </c>
      <c r="B187" s="200" t="s">
        <v>377</v>
      </c>
      <c r="C187" s="205" t="s">
        <v>1538</v>
      </c>
      <c r="D187" s="997">
        <v>12216.23576206834</v>
      </c>
    </row>
    <row r="188" spans="1:4" ht="16.5" thickTop="1" thickBot="1">
      <c r="A188" s="200" t="s">
        <v>1793</v>
      </c>
      <c r="B188" s="200" t="s">
        <v>377</v>
      </c>
      <c r="C188" s="205" t="s">
        <v>1792</v>
      </c>
      <c r="D188" s="997">
        <v>12216.23576206834</v>
      </c>
    </row>
    <row r="189" spans="1:4" ht="16.5" thickTop="1" thickBot="1">
      <c r="A189" s="200" t="s">
        <v>488</v>
      </c>
      <c r="B189" s="200" t="s">
        <v>377</v>
      </c>
      <c r="C189" s="205" t="s">
        <v>489</v>
      </c>
      <c r="D189" s="997">
        <v>74724.934658229366</v>
      </c>
    </row>
    <row r="190" spans="1:4" ht="16.5" thickTop="1" thickBot="1">
      <c r="A190" s="200" t="s">
        <v>1750</v>
      </c>
      <c r="B190" s="200" t="s">
        <v>144</v>
      </c>
      <c r="C190" s="205" t="s">
        <v>1749</v>
      </c>
      <c r="D190" s="997">
        <v>558793.02018923638</v>
      </c>
    </row>
    <row r="191" spans="1:4" ht="16.5" thickTop="1" thickBot="1">
      <c r="A191" s="200" t="s">
        <v>498</v>
      </c>
      <c r="B191" s="200" t="s">
        <v>92</v>
      </c>
      <c r="C191" s="205" t="s">
        <v>499</v>
      </c>
      <c r="D191" s="997">
        <v>482469.51310123544</v>
      </c>
    </row>
    <row r="192" spans="1:4" ht="16.5" thickTop="1" thickBot="1">
      <c r="A192" s="200" t="s">
        <v>500</v>
      </c>
      <c r="B192" s="200" t="s">
        <v>92</v>
      </c>
      <c r="C192" s="205" t="s">
        <v>501</v>
      </c>
      <c r="D192" s="997">
        <v>305147.47424364486</v>
      </c>
    </row>
    <row r="193" spans="1:4" ht="16.5" thickTop="1" thickBot="1">
      <c r="A193" s="200" t="s">
        <v>490</v>
      </c>
      <c r="B193" s="200" t="s">
        <v>233</v>
      </c>
      <c r="C193" s="205" t="s">
        <v>491</v>
      </c>
      <c r="D193" s="997">
        <v>2711.0634854215627</v>
      </c>
    </row>
    <row r="194" spans="1:4" ht="16.5" thickTop="1" thickBot="1">
      <c r="A194" s="200" t="s">
        <v>502</v>
      </c>
      <c r="B194" s="200" t="s">
        <v>92</v>
      </c>
      <c r="C194" s="205" t="s">
        <v>503</v>
      </c>
      <c r="D194" s="997">
        <v>1100.8115198457181</v>
      </c>
    </row>
    <row r="195" spans="1:4" ht="31.5" thickTop="1" thickBot="1">
      <c r="A195" s="200" t="s">
        <v>492</v>
      </c>
      <c r="B195" s="200" t="s">
        <v>425</v>
      </c>
      <c r="C195" s="205" t="s">
        <v>493</v>
      </c>
      <c r="D195" s="997">
        <v>1047.4505948291448</v>
      </c>
    </row>
    <row r="196" spans="1:4" ht="16.5" thickTop="1" thickBot="1">
      <c r="A196" s="200" t="s">
        <v>494</v>
      </c>
      <c r="B196" s="200" t="s">
        <v>92</v>
      </c>
      <c r="C196" s="205" t="s">
        <v>495</v>
      </c>
      <c r="D196" s="997">
        <v>28504.550111492794</v>
      </c>
    </row>
    <row r="197" spans="1:4" ht="16.5" thickTop="1" thickBot="1">
      <c r="A197" s="200" t="s">
        <v>496</v>
      </c>
      <c r="B197" s="200" t="s">
        <v>144</v>
      </c>
      <c r="C197" s="205" t="s">
        <v>497</v>
      </c>
      <c r="D197" s="997">
        <v>3000</v>
      </c>
    </row>
    <row r="198" spans="1:4" ht="16.5" thickTop="1" thickBot="1">
      <c r="A198" s="200" t="s">
        <v>504</v>
      </c>
      <c r="B198" s="200" t="s">
        <v>92</v>
      </c>
      <c r="C198" s="205" t="s">
        <v>505</v>
      </c>
      <c r="D198" s="997">
        <v>13030.284992466701</v>
      </c>
    </row>
    <row r="199" spans="1:4" ht="16.5" thickTop="1" thickBot="1">
      <c r="A199" s="200" t="s">
        <v>1009</v>
      </c>
      <c r="B199" s="200" t="s">
        <v>92</v>
      </c>
      <c r="C199" s="205" t="s">
        <v>1010</v>
      </c>
      <c r="D199" s="997">
        <v>180420.56795034048</v>
      </c>
    </row>
    <row r="200" spans="1:4" ht="31.5" thickTop="1" thickBot="1">
      <c r="A200" s="200" t="s">
        <v>1013</v>
      </c>
      <c r="B200" s="200" t="s">
        <v>92</v>
      </c>
      <c r="C200" s="205" t="s">
        <v>1014</v>
      </c>
      <c r="D200" s="997">
        <v>177227</v>
      </c>
    </row>
    <row r="201" spans="1:4" ht="16.5" thickTop="1" thickBot="1">
      <c r="A201" s="200" t="s">
        <v>1011</v>
      </c>
      <c r="B201" s="200" t="s">
        <v>92</v>
      </c>
      <c r="C201" s="205" t="s">
        <v>1012</v>
      </c>
      <c r="D201" s="997">
        <v>180420.56795034048</v>
      </c>
    </row>
    <row r="202" spans="1:4" ht="16.5" thickTop="1" thickBot="1">
      <c r="A202" s="200" t="s">
        <v>1015</v>
      </c>
      <c r="B202" s="200" t="s">
        <v>233</v>
      </c>
      <c r="C202" s="205" t="s">
        <v>1016</v>
      </c>
      <c r="D202" s="997">
        <v>182233.86299999998</v>
      </c>
    </row>
    <row r="203" spans="1:4" ht="31.5" thickTop="1" thickBot="1">
      <c r="A203" s="200" t="s">
        <v>1003</v>
      </c>
      <c r="B203" s="200" t="s">
        <v>233</v>
      </c>
      <c r="C203" s="205" t="s">
        <v>1004</v>
      </c>
      <c r="D203" s="997">
        <v>13743.265232326883</v>
      </c>
    </row>
    <row r="204" spans="1:4" ht="16.5" thickTop="1" thickBot="1">
      <c r="A204" s="200" t="s">
        <v>1007</v>
      </c>
      <c r="B204" s="200" t="s">
        <v>92</v>
      </c>
      <c r="C204" s="205" t="s">
        <v>1008</v>
      </c>
      <c r="D204" s="997">
        <v>63148.776713071769</v>
      </c>
    </row>
    <row r="205" spans="1:4" ht="16.5" thickTop="1" thickBot="1">
      <c r="A205" s="200" t="s">
        <v>1005</v>
      </c>
      <c r="B205" s="200" t="s">
        <v>92</v>
      </c>
      <c r="C205" s="205" t="s">
        <v>1006</v>
      </c>
      <c r="D205" s="997">
        <v>110682.31294642316</v>
      </c>
    </row>
    <row r="206" spans="1:4" ht="16.5" thickTop="1" thickBot="1">
      <c r="A206" s="200" t="s">
        <v>506</v>
      </c>
      <c r="B206" s="200" t="s">
        <v>144</v>
      </c>
      <c r="C206" s="205" t="s">
        <v>2002</v>
      </c>
      <c r="D206" s="997">
        <v>78667.468209485916</v>
      </c>
    </row>
    <row r="207" spans="1:4" ht="16.5" thickTop="1" thickBot="1">
      <c r="A207" s="200" t="s">
        <v>515</v>
      </c>
      <c r="B207" s="200" t="s">
        <v>144</v>
      </c>
      <c r="C207" s="205" t="s">
        <v>516</v>
      </c>
      <c r="D207" s="997">
        <v>78764.744873235686</v>
      </c>
    </row>
    <row r="208" spans="1:4" ht="16.5" thickTop="1" thickBot="1">
      <c r="A208" s="200" t="s">
        <v>517</v>
      </c>
      <c r="B208" s="200" t="s">
        <v>144</v>
      </c>
      <c r="C208" s="205" t="s">
        <v>518</v>
      </c>
      <c r="D208" s="997">
        <v>24750.696830591209</v>
      </c>
    </row>
    <row r="209" spans="1:4" ht="16.5" thickTop="1" thickBot="1">
      <c r="A209" s="200" t="s">
        <v>519</v>
      </c>
      <c r="B209" s="200" t="s">
        <v>233</v>
      </c>
      <c r="C209" s="205" t="s">
        <v>520</v>
      </c>
      <c r="D209" s="997">
        <v>13510.150542228648</v>
      </c>
    </row>
    <row r="210" spans="1:4" ht="16.5" thickTop="1" thickBot="1">
      <c r="A210" s="200" t="s">
        <v>522</v>
      </c>
      <c r="B210" s="200" t="s">
        <v>233</v>
      </c>
      <c r="C210" s="205" t="s">
        <v>2004</v>
      </c>
      <c r="D210" s="997">
        <v>22079.26</v>
      </c>
    </row>
    <row r="211" spans="1:4" ht="16.5" thickTop="1" thickBot="1">
      <c r="A211" s="200" t="s">
        <v>521</v>
      </c>
      <c r="B211" s="200" t="s">
        <v>233</v>
      </c>
      <c r="C211" s="205" t="s">
        <v>2003</v>
      </c>
      <c r="D211" s="997">
        <v>6468</v>
      </c>
    </row>
    <row r="212" spans="1:4" ht="16.5" thickTop="1" thickBot="1">
      <c r="A212" s="200" t="s">
        <v>529</v>
      </c>
      <c r="B212" s="200" t="s">
        <v>388</v>
      </c>
      <c r="C212" s="205" t="s">
        <v>530</v>
      </c>
      <c r="D212" s="997">
        <v>40000</v>
      </c>
    </row>
    <row r="213" spans="1:4" ht="16.5" thickTop="1" thickBot="1">
      <c r="A213" s="200" t="s">
        <v>525</v>
      </c>
      <c r="B213" s="200" t="s">
        <v>388</v>
      </c>
      <c r="C213" s="205" t="s">
        <v>526</v>
      </c>
      <c r="D213" s="997">
        <v>31558.799999999999</v>
      </c>
    </row>
    <row r="214" spans="1:4" ht="16.5" thickTop="1" thickBot="1">
      <c r="A214" s="200" t="s">
        <v>523</v>
      </c>
      <c r="B214" s="200" t="s">
        <v>388</v>
      </c>
      <c r="C214" s="205" t="s">
        <v>524</v>
      </c>
      <c r="D214" s="997">
        <v>38080</v>
      </c>
    </row>
    <row r="215" spans="1:4" ht="16.5" thickTop="1" thickBot="1">
      <c r="A215" s="200" t="s">
        <v>531</v>
      </c>
      <c r="B215" s="200" t="s">
        <v>388</v>
      </c>
      <c r="C215" s="205" t="s">
        <v>532</v>
      </c>
      <c r="D215" s="997">
        <v>49980</v>
      </c>
    </row>
    <row r="216" spans="1:4" ht="16.5" thickTop="1" thickBot="1">
      <c r="A216" s="200" t="s">
        <v>535</v>
      </c>
      <c r="B216" s="200" t="s">
        <v>388</v>
      </c>
      <c r="C216" s="205" t="s">
        <v>536</v>
      </c>
      <c r="D216" s="997">
        <v>66640</v>
      </c>
    </row>
    <row r="217" spans="1:4" ht="16.5" thickTop="1" thickBot="1">
      <c r="A217" s="200" t="s">
        <v>537</v>
      </c>
      <c r="B217" s="200" t="s">
        <v>388</v>
      </c>
      <c r="C217" s="205" t="s">
        <v>538</v>
      </c>
      <c r="D217" s="997">
        <v>57120</v>
      </c>
    </row>
    <row r="218" spans="1:4" ht="16.5" thickTop="1" thickBot="1">
      <c r="A218" s="200" t="s">
        <v>539</v>
      </c>
      <c r="B218" s="200" t="s">
        <v>388</v>
      </c>
      <c r="C218" s="205" t="s">
        <v>540</v>
      </c>
      <c r="D218" s="997">
        <v>42630.692532995832</v>
      </c>
    </row>
    <row r="219" spans="1:4" ht="16.5" thickTop="1" thickBot="1">
      <c r="A219" s="200" t="s">
        <v>541</v>
      </c>
      <c r="B219" s="200" t="s">
        <v>388</v>
      </c>
      <c r="C219" s="205" t="s">
        <v>542</v>
      </c>
      <c r="D219" s="997">
        <v>45719.873151328866</v>
      </c>
    </row>
    <row r="220" spans="1:4" ht="16.5" thickTop="1" thickBot="1">
      <c r="A220" s="200" t="s">
        <v>533</v>
      </c>
      <c r="B220" s="200" t="s">
        <v>388</v>
      </c>
      <c r="C220" s="205" t="s">
        <v>534</v>
      </c>
      <c r="D220" s="997">
        <v>7737.1924190682803</v>
      </c>
    </row>
    <row r="221" spans="1:4" ht="16.5" thickTop="1" thickBot="1">
      <c r="A221" s="200" t="s">
        <v>543</v>
      </c>
      <c r="B221" s="200" t="s">
        <v>388</v>
      </c>
      <c r="C221" s="205" t="s">
        <v>544</v>
      </c>
      <c r="D221" s="997">
        <v>35700</v>
      </c>
    </row>
    <row r="222" spans="1:4" ht="16.5" thickTop="1" thickBot="1">
      <c r="A222" s="200" t="s">
        <v>554</v>
      </c>
      <c r="B222" s="200" t="s">
        <v>388</v>
      </c>
      <c r="C222" s="205" t="s">
        <v>555</v>
      </c>
      <c r="D222" s="997">
        <v>36000</v>
      </c>
    </row>
    <row r="223" spans="1:4" ht="16.5" thickTop="1" thickBot="1">
      <c r="A223" s="200" t="s">
        <v>566</v>
      </c>
      <c r="B223" s="200" t="s">
        <v>388</v>
      </c>
      <c r="C223" s="205" t="s">
        <v>1940</v>
      </c>
      <c r="D223" s="997">
        <v>26180</v>
      </c>
    </row>
    <row r="224" spans="1:4" ht="31.5" thickTop="1" thickBot="1">
      <c r="A224" s="200" t="s">
        <v>545</v>
      </c>
      <c r="B224" s="200" t="s">
        <v>388</v>
      </c>
      <c r="C224" s="205" t="s">
        <v>546</v>
      </c>
      <c r="D224" s="997">
        <v>37449.17613451455</v>
      </c>
    </row>
    <row r="225" spans="1:4" ht="31.5" thickTop="1" thickBot="1">
      <c r="A225" s="200" t="s">
        <v>547</v>
      </c>
      <c r="B225" s="200" t="s">
        <v>388</v>
      </c>
      <c r="C225" s="205" t="s">
        <v>548</v>
      </c>
      <c r="D225" s="997">
        <v>40460</v>
      </c>
    </row>
    <row r="226" spans="1:4" ht="16.5" thickTop="1" thickBot="1">
      <c r="A226" s="200" t="s">
        <v>549</v>
      </c>
      <c r="B226" s="200" t="s">
        <v>388</v>
      </c>
      <c r="C226" s="205" t="s">
        <v>2005</v>
      </c>
      <c r="D226" s="997">
        <v>47600</v>
      </c>
    </row>
    <row r="227" spans="1:4" ht="31.5" thickTop="1" thickBot="1">
      <c r="A227" s="200" t="s">
        <v>550</v>
      </c>
      <c r="B227" s="200" t="s">
        <v>388</v>
      </c>
      <c r="C227" s="205" t="s">
        <v>551</v>
      </c>
      <c r="D227" s="997">
        <v>32127.478430663527</v>
      </c>
    </row>
    <row r="228" spans="1:4" ht="31.5" thickTop="1" thickBot="1">
      <c r="A228" s="200" t="s">
        <v>552</v>
      </c>
      <c r="B228" s="200" t="s">
        <v>388</v>
      </c>
      <c r="C228" s="205" t="s">
        <v>553</v>
      </c>
      <c r="D228" s="997">
        <v>39541.511914662799</v>
      </c>
    </row>
    <row r="229" spans="1:4" ht="16.5" thickTop="1" thickBot="1">
      <c r="A229" s="200" t="s">
        <v>556</v>
      </c>
      <c r="B229" s="200" t="s">
        <v>388</v>
      </c>
      <c r="C229" s="205" t="s">
        <v>557</v>
      </c>
      <c r="D229" s="997">
        <v>57120</v>
      </c>
    </row>
    <row r="230" spans="1:4" ht="16.5" thickTop="1" thickBot="1">
      <c r="A230" s="200" t="s">
        <v>558</v>
      </c>
      <c r="B230" s="200" t="s">
        <v>388</v>
      </c>
      <c r="C230" s="205" t="s">
        <v>559</v>
      </c>
      <c r="D230" s="997">
        <v>69020</v>
      </c>
    </row>
    <row r="231" spans="1:4" ht="16.5" thickTop="1" thickBot="1">
      <c r="A231" s="200" t="s">
        <v>527</v>
      </c>
      <c r="B231" s="200" t="s">
        <v>388</v>
      </c>
      <c r="C231" s="205" t="s">
        <v>528</v>
      </c>
      <c r="D231" s="997">
        <v>39541.511914662799</v>
      </c>
    </row>
    <row r="232" spans="1:4" ht="16.5" thickTop="1" thickBot="1">
      <c r="A232" s="200" t="s">
        <v>560</v>
      </c>
      <c r="B232" s="200" t="s">
        <v>388</v>
      </c>
      <c r="C232" s="205" t="s">
        <v>561</v>
      </c>
      <c r="D232" s="997">
        <v>47600</v>
      </c>
    </row>
    <row r="233" spans="1:4" ht="16.5" thickTop="1" thickBot="1">
      <c r="A233" s="200" t="s">
        <v>562</v>
      </c>
      <c r="B233" s="200" t="s">
        <v>388</v>
      </c>
      <c r="C233" s="205" t="s">
        <v>563</v>
      </c>
      <c r="D233" s="997">
        <v>47600</v>
      </c>
    </row>
    <row r="234" spans="1:4" ht="31.5" thickTop="1" thickBot="1">
      <c r="A234" s="200" t="s">
        <v>564</v>
      </c>
      <c r="B234" s="200" t="s">
        <v>388</v>
      </c>
      <c r="C234" s="205" t="s">
        <v>565</v>
      </c>
      <c r="D234" s="997">
        <v>35700</v>
      </c>
    </row>
    <row r="235" spans="1:4" ht="16.5" thickTop="1" thickBot="1">
      <c r="A235" s="200" t="s">
        <v>567</v>
      </c>
      <c r="B235" s="200" t="s">
        <v>144</v>
      </c>
      <c r="C235" s="205" t="s">
        <v>568</v>
      </c>
      <c r="D235" s="997">
        <v>914.18164286144747</v>
      </c>
    </row>
    <row r="236" spans="1:4" ht="31.5" thickTop="1" thickBot="1">
      <c r="A236" s="200" t="s">
        <v>571</v>
      </c>
      <c r="B236" s="200" t="s">
        <v>388</v>
      </c>
      <c r="C236" s="205" t="s">
        <v>572</v>
      </c>
      <c r="D236" s="997">
        <v>434350</v>
      </c>
    </row>
    <row r="237" spans="1:4" ht="31.5" thickTop="1" thickBot="1">
      <c r="A237" s="200" t="s">
        <v>573</v>
      </c>
      <c r="B237" s="200" t="s">
        <v>388</v>
      </c>
      <c r="C237" s="205" t="s">
        <v>574</v>
      </c>
      <c r="D237" s="997">
        <v>346126.67992526962</v>
      </c>
    </row>
    <row r="238" spans="1:4" ht="31.5" thickTop="1" thickBot="1">
      <c r="A238" s="200" t="s">
        <v>575</v>
      </c>
      <c r="B238" s="200" t="s">
        <v>388</v>
      </c>
      <c r="C238" s="205" t="s">
        <v>576</v>
      </c>
      <c r="D238" s="997">
        <v>374931.54583257996</v>
      </c>
    </row>
    <row r="239" spans="1:4" ht="16.5" thickTop="1" thickBot="1">
      <c r="A239" s="200" t="s">
        <v>588</v>
      </c>
      <c r="B239" s="200" t="s">
        <v>589</v>
      </c>
      <c r="C239" s="205" t="s">
        <v>590</v>
      </c>
      <c r="D239" s="997">
        <v>329682.60856987879</v>
      </c>
    </row>
    <row r="240" spans="1:4" ht="16.5" thickTop="1" thickBot="1">
      <c r="A240" s="200" t="s">
        <v>577</v>
      </c>
      <c r="B240" s="200" t="s">
        <v>388</v>
      </c>
      <c r="C240" s="205" t="s">
        <v>2006</v>
      </c>
      <c r="D240" s="997">
        <v>306858.60808774782</v>
      </c>
    </row>
    <row r="241" spans="1:4" ht="16.5" thickTop="1" thickBot="1">
      <c r="A241" s="200" t="s">
        <v>578</v>
      </c>
      <c r="B241" s="200" t="s">
        <v>388</v>
      </c>
      <c r="C241" s="205" t="s">
        <v>2117</v>
      </c>
      <c r="D241" s="997">
        <v>311008.05616826366</v>
      </c>
    </row>
    <row r="242" spans="1:4" ht="16.5" thickTop="1" thickBot="1">
      <c r="A242" s="998" t="s">
        <v>2119</v>
      </c>
      <c r="B242" s="200" t="s">
        <v>388</v>
      </c>
      <c r="C242" s="205" t="s">
        <v>2118</v>
      </c>
      <c r="D242" s="999">
        <v>390452.27336828777</v>
      </c>
    </row>
    <row r="243" spans="1:4" ht="16.5" thickTop="1" thickBot="1">
      <c r="A243" s="200" t="s">
        <v>579</v>
      </c>
      <c r="B243" s="200" t="s">
        <v>388</v>
      </c>
      <c r="C243" s="205" t="s">
        <v>580</v>
      </c>
      <c r="D243" s="997">
        <v>436057.91290621337</v>
      </c>
    </row>
    <row r="244" spans="1:4" ht="16.5" thickTop="1" thickBot="1">
      <c r="A244" s="200" t="s">
        <v>581</v>
      </c>
      <c r="B244" s="200" t="s">
        <v>388</v>
      </c>
      <c r="C244" s="205" t="s">
        <v>582</v>
      </c>
      <c r="D244" s="997">
        <v>424830</v>
      </c>
    </row>
    <row r="245" spans="1:4" ht="16.5" thickTop="1" thickBot="1">
      <c r="A245" s="200" t="s">
        <v>583</v>
      </c>
      <c r="B245" s="200" t="s">
        <v>388</v>
      </c>
      <c r="C245" s="205" t="s">
        <v>584</v>
      </c>
      <c r="D245" s="997">
        <v>424830</v>
      </c>
    </row>
    <row r="246" spans="1:4" ht="16.5" thickTop="1" thickBot="1">
      <c r="A246" s="200" t="s">
        <v>585</v>
      </c>
      <c r="B246" s="200" t="s">
        <v>388</v>
      </c>
      <c r="C246" s="205" t="s">
        <v>2120</v>
      </c>
      <c r="D246" s="997">
        <v>312622.06849481107</v>
      </c>
    </row>
    <row r="247" spans="1:4" ht="16.5" thickTop="1" thickBot="1">
      <c r="A247" s="200" t="s">
        <v>586</v>
      </c>
      <c r="B247" s="200" t="s">
        <v>388</v>
      </c>
      <c r="C247" s="205" t="s">
        <v>587</v>
      </c>
      <c r="D247" s="997">
        <v>325071.32243871508</v>
      </c>
    </row>
    <row r="248" spans="1:4" ht="16.5" thickTop="1" thickBot="1">
      <c r="A248" s="200" t="s">
        <v>591</v>
      </c>
      <c r="B248" s="200" t="s">
        <v>388</v>
      </c>
      <c r="C248" s="205" t="s">
        <v>592</v>
      </c>
      <c r="D248" s="997">
        <v>333371.91177002346</v>
      </c>
    </row>
    <row r="249" spans="1:4" ht="16.5" thickTop="1" thickBot="1">
      <c r="A249" s="200" t="s">
        <v>593</v>
      </c>
      <c r="B249" s="200" t="s">
        <v>388</v>
      </c>
      <c r="C249" s="205" t="s">
        <v>594</v>
      </c>
      <c r="D249" s="997">
        <v>325071.32243871508</v>
      </c>
    </row>
    <row r="250" spans="1:4" ht="16.5" thickTop="1" thickBot="1">
      <c r="A250" s="200" t="s">
        <v>595</v>
      </c>
      <c r="B250" s="200" t="s">
        <v>388</v>
      </c>
      <c r="C250" s="205" t="s">
        <v>596</v>
      </c>
      <c r="D250" s="997">
        <v>228278.68956789005</v>
      </c>
    </row>
    <row r="251" spans="1:4" ht="16.5" thickTop="1" thickBot="1">
      <c r="A251" s="200" t="s">
        <v>597</v>
      </c>
      <c r="B251" s="200" t="s">
        <v>388</v>
      </c>
      <c r="C251" s="205" t="s">
        <v>598</v>
      </c>
      <c r="D251" s="997">
        <v>231366.84259719157</v>
      </c>
    </row>
    <row r="252" spans="1:4" ht="31.5" thickTop="1" thickBot="1">
      <c r="A252" s="200" t="s">
        <v>599</v>
      </c>
      <c r="B252" s="200" t="s">
        <v>388</v>
      </c>
      <c r="C252" s="205" t="s">
        <v>600</v>
      </c>
      <c r="D252" s="997">
        <v>327262.77586934244</v>
      </c>
    </row>
    <row r="253" spans="1:4" ht="31.5" thickTop="1" thickBot="1">
      <c r="A253" s="200" t="s">
        <v>601</v>
      </c>
      <c r="B253" s="200" t="s">
        <v>388</v>
      </c>
      <c r="C253" s="205" t="s">
        <v>602</v>
      </c>
      <c r="D253" s="997">
        <v>218629.89935514974</v>
      </c>
    </row>
    <row r="254" spans="1:4" ht="16.5" thickTop="1" thickBot="1">
      <c r="A254" s="200" t="s">
        <v>605</v>
      </c>
      <c r="B254" s="200" t="s">
        <v>233</v>
      </c>
      <c r="C254" s="205" t="s">
        <v>2007</v>
      </c>
      <c r="D254" s="997">
        <v>20896.889290664734</v>
      </c>
    </row>
    <row r="255" spans="1:4" ht="31.5" thickTop="1" thickBot="1">
      <c r="A255" s="200" t="s">
        <v>603</v>
      </c>
      <c r="B255" s="200" t="s">
        <v>388</v>
      </c>
      <c r="C255" s="205" t="s">
        <v>604</v>
      </c>
      <c r="D255" s="997">
        <v>327376.93435289577</v>
      </c>
    </row>
    <row r="256" spans="1:4" ht="16.5" thickTop="1" thickBot="1">
      <c r="A256" s="200" t="s">
        <v>569</v>
      </c>
      <c r="B256" s="200" t="s">
        <v>388</v>
      </c>
      <c r="C256" s="205" t="s">
        <v>570</v>
      </c>
      <c r="D256" s="997">
        <v>385245.1674171518</v>
      </c>
    </row>
    <row r="257" spans="1:4" ht="16.5" thickTop="1" thickBot="1">
      <c r="A257" s="200" t="s">
        <v>606</v>
      </c>
      <c r="B257" s="200" t="s">
        <v>388</v>
      </c>
      <c r="C257" s="205" t="s">
        <v>607</v>
      </c>
      <c r="D257" s="997">
        <v>379188.90399566077</v>
      </c>
    </row>
    <row r="258" spans="1:4" ht="16.5" thickTop="1" thickBot="1">
      <c r="A258" s="200" t="s">
        <v>608</v>
      </c>
      <c r="B258" s="200" t="s">
        <v>388</v>
      </c>
      <c r="C258" s="205" t="s">
        <v>609</v>
      </c>
      <c r="D258" s="997">
        <v>410354.80423195323</v>
      </c>
    </row>
    <row r="259" spans="1:4" ht="16.5" thickTop="1" thickBot="1">
      <c r="A259" s="200" t="s">
        <v>507</v>
      </c>
      <c r="B259" s="200" t="s">
        <v>388</v>
      </c>
      <c r="C259" s="205" t="s">
        <v>508</v>
      </c>
      <c r="D259" s="997">
        <v>451390.92942807201</v>
      </c>
    </row>
    <row r="260" spans="1:4" ht="16.5" thickTop="1" thickBot="1">
      <c r="A260" s="200" t="s">
        <v>1753</v>
      </c>
      <c r="B260" s="200" t="s">
        <v>388</v>
      </c>
      <c r="C260" s="205" t="s">
        <v>1754</v>
      </c>
      <c r="D260" s="997">
        <v>468210.65003314643</v>
      </c>
    </row>
    <row r="261" spans="1:4" ht="16.5" thickTop="1" thickBot="1">
      <c r="A261" s="200" t="s">
        <v>509</v>
      </c>
      <c r="B261" s="200" t="s">
        <v>377</v>
      </c>
      <c r="C261" s="205" t="s">
        <v>510</v>
      </c>
      <c r="D261" s="997">
        <v>2552.4541920086781</v>
      </c>
    </row>
    <row r="262" spans="1:4" ht="46.5" thickTop="1" thickBot="1">
      <c r="A262" s="200" t="s">
        <v>610</v>
      </c>
      <c r="B262" s="200" t="s">
        <v>377</v>
      </c>
      <c r="C262" s="205" t="s">
        <v>2008</v>
      </c>
      <c r="D262" s="997">
        <v>16874.693666003735</v>
      </c>
    </row>
    <row r="263" spans="1:4" ht="31.5" thickTop="1" thickBot="1">
      <c r="A263" s="200" t="s">
        <v>611</v>
      </c>
      <c r="B263" s="200" t="s">
        <v>233</v>
      </c>
      <c r="C263" s="205" t="s">
        <v>612</v>
      </c>
      <c r="D263" s="997">
        <v>53811.616566503937</v>
      </c>
    </row>
    <row r="264" spans="1:4" ht="31.5" thickTop="1" thickBot="1">
      <c r="A264" s="200" t="s">
        <v>613</v>
      </c>
      <c r="B264" s="200" t="s">
        <v>377</v>
      </c>
      <c r="C264" s="205" t="s">
        <v>614</v>
      </c>
      <c r="D264" s="997">
        <v>12644.822033387571</v>
      </c>
    </row>
    <row r="265" spans="1:4" ht="31.5" thickTop="1" thickBot="1">
      <c r="A265" s="200" t="s">
        <v>615</v>
      </c>
      <c r="B265" s="200" t="s">
        <v>144</v>
      </c>
      <c r="C265" s="205" t="s">
        <v>616</v>
      </c>
      <c r="D265" s="997">
        <v>8925</v>
      </c>
    </row>
    <row r="266" spans="1:4" ht="31.5" thickTop="1" thickBot="1">
      <c r="A266" s="200" t="s">
        <v>617</v>
      </c>
      <c r="B266" s="200" t="s">
        <v>92</v>
      </c>
      <c r="C266" s="205" t="s">
        <v>618</v>
      </c>
      <c r="D266" s="997">
        <v>42000</v>
      </c>
    </row>
    <row r="267" spans="1:4" ht="31.5" thickTop="1" thickBot="1">
      <c r="A267" s="200" t="s">
        <v>619</v>
      </c>
      <c r="B267" s="200" t="s">
        <v>92</v>
      </c>
      <c r="C267" s="205" t="s">
        <v>620</v>
      </c>
      <c r="D267" s="997">
        <v>47250</v>
      </c>
    </row>
    <row r="268" spans="1:4" ht="31.5" thickTop="1" thickBot="1">
      <c r="A268" s="200" t="s">
        <v>621</v>
      </c>
      <c r="B268" s="200" t="s">
        <v>92</v>
      </c>
      <c r="C268" s="205" t="s">
        <v>622</v>
      </c>
      <c r="D268" s="997">
        <v>94500</v>
      </c>
    </row>
    <row r="269" spans="1:4" ht="16.5" thickTop="1" thickBot="1">
      <c r="A269" s="200" t="s">
        <v>623</v>
      </c>
      <c r="B269" s="200" t="s">
        <v>377</v>
      </c>
      <c r="C269" s="205" t="s">
        <v>624</v>
      </c>
      <c r="D269" s="997">
        <v>56500.09039956607</v>
      </c>
    </row>
    <row r="270" spans="1:4" ht="16.5" thickTop="1" thickBot="1">
      <c r="A270" s="200" t="s">
        <v>627</v>
      </c>
      <c r="B270" s="200" t="s">
        <v>144</v>
      </c>
      <c r="C270" s="205" t="s">
        <v>628</v>
      </c>
      <c r="D270" s="997">
        <v>156103.13264629661</v>
      </c>
    </row>
    <row r="271" spans="1:4" ht="16.5" thickTop="1" thickBot="1">
      <c r="A271" s="200" t="s">
        <v>629</v>
      </c>
      <c r="B271" s="200" t="s">
        <v>388</v>
      </c>
      <c r="C271" s="205" t="s">
        <v>2009</v>
      </c>
      <c r="D271" s="997">
        <v>60667</v>
      </c>
    </row>
    <row r="272" spans="1:4" ht="31.5" thickTop="1" thickBot="1">
      <c r="A272" s="200" t="s">
        <v>625</v>
      </c>
      <c r="B272" s="200" t="s">
        <v>388</v>
      </c>
      <c r="C272" s="205" t="s">
        <v>626</v>
      </c>
      <c r="D272" s="997">
        <v>60667</v>
      </c>
    </row>
    <row r="273" spans="1:4" ht="31.5" thickTop="1" thickBot="1">
      <c r="A273" s="200" t="s">
        <v>630</v>
      </c>
      <c r="B273" s="200" t="s">
        <v>388</v>
      </c>
      <c r="C273" s="205" t="s">
        <v>631</v>
      </c>
      <c r="D273" s="997">
        <v>38510.71204917736</v>
      </c>
    </row>
    <row r="274" spans="1:4" ht="31.5" thickTop="1" thickBot="1">
      <c r="A274" s="200" t="s">
        <v>632</v>
      </c>
      <c r="B274" s="200" t="s">
        <v>144</v>
      </c>
      <c r="C274" s="205" t="s">
        <v>633</v>
      </c>
      <c r="D274" s="997">
        <v>10819.512806605193</v>
      </c>
    </row>
    <row r="275" spans="1:4" ht="31.5" thickTop="1" thickBot="1">
      <c r="A275" s="200" t="s">
        <v>634</v>
      </c>
      <c r="B275" s="200" t="s">
        <v>144</v>
      </c>
      <c r="C275" s="205" t="s">
        <v>635</v>
      </c>
      <c r="D275" s="997">
        <v>12451.398300488156</v>
      </c>
    </row>
    <row r="276" spans="1:4" ht="31.5" thickTop="1" thickBot="1">
      <c r="A276" s="200" t="s">
        <v>636</v>
      </c>
      <c r="B276" s="200" t="s">
        <v>637</v>
      </c>
      <c r="C276" s="205" t="s">
        <v>2010</v>
      </c>
      <c r="D276" s="997">
        <v>81600</v>
      </c>
    </row>
    <row r="277" spans="1:4" ht="16.5" thickTop="1" thickBot="1">
      <c r="A277" s="200" t="s">
        <v>638</v>
      </c>
      <c r="B277" s="200" t="s">
        <v>637</v>
      </c>
      <c r="C277" s="205" t="s">
        <v>2011</v>
      </c>
      <c r="D277" s="997">
        <v>72900</v>
      </c>
    </row>
    <row r="278" spans="1:4" ht="16.5" thickTop="1" thickBot="1">
      <c r="A278" s="200" t="s">
        <v>639</v>
      </c>
      <c r="B278" s="200" t="s">
        <v>637</v>
      </c>
      <c r="C278" s="205" t="s">
        <v>640</v>
      </c>
      <c r="D278" s="997">
        <v>37900</v>
      </c>
    </row>
    <row r="279" spans="1:4" ht="16.5" thickTop="1" thickBot="1">
      <c r="A279" s="200" t="s">
        <v>511</v>
      </c>
      <c r="B279" s="200" t="s">
        <v>141</v>
      </c>
      <c r="C279" s="205" t="s">
        <v>512</v>
      </c>
      <c r="D279" s="997">
        <v>76351.473512927128</v>
      </c>
    </row>
    <row r="280" spans="1:4" ht="16.5" thickTop="1" thickBot="1">
      <c r="A280" s="200" t="s">
        <v>513</v>
      </c>
      <c r="B280" s="200" t="s">
        <v>141</v>
      </c>
      <c r="C280" s="205" t="s">
        <v>514</v>
      </c>
      <c r="D280" s="997">
        <v>48733.162321921045</v>
      </c>
    </row>
    <row r="281" spans="1:4" ht="31.5" thickTop="1" thickBot="1">
      <c r="A281" s="200" t="s">
        <v>641</v>
      </c>
      <c r="B281" s="200" t="s">
        <v>92</v>
      </c>
      <c r="C281" s="205" t="s">
        <v>642</v>
      </c>
      <c r="D281" s="997">
        <v>80488.705357680941</v>
      </c>
    </row>
    <row r="282" spans="1:4" ht="31.5" thickTop="1" thickBot="1">
      <c r="A282" s="200" t="s">
        <v>643</v>
      </c>
      <c r="B282" s="200" t="s">
        <v>377</v>
      </c>
      <c r="C282" s="205" t="s">
        <v>644</v>
      </c>
      <c r="D282" s="997">
        <v>12114.433797384438</v>
      </c>
    </row>
    <row r="283" spans="1:4" ht="31.5" thickTop="1" thickBot="1">
      <c r="A283" s="200" t="s">
        <v>645</v>
      </c>
      <c r="B283" s="200" t="s">
        <v>144</v>
      </c>
      <c r="C283" s="205" t="s">
        <v>646</v>
      </c>
      <c r="D283" s="997">
        <v>26518.800988368588</v>
      </c>
    </row>
    <row r="284" spans="1:4" ht="16.5" thickTop="1" thickBot="1">
      <c r="A284" s="200" t="s">
        <v>647</v>
      </c>
      <c r="B284" s="200" t="s">
        <v>92</v>
      </c>
      <c r="C284" s="205" t="s">
        <v>648</v>
      </c>
      <c r="D284" s="997">
        <v>17102.730066895678</v>
      </c>
    </row>
    <row r="285" spans="1:4" ht="31.5" thickTop="1" thickBot="1">
      <c r="A285" s="200" t="s">
        <v>649</v>
      </c>
      <c r="B285" s="200" t="s">
        <v>92</v>
      </c>
      <c r="C285" s="205" t="s">
        <v>650</v>
      </c>
      <c r="D285" s="997">
        <v>109029.90417645994</v>
      </c>
    </row>
    <row r="286" spans="1:4" ht="16.5" thickTop="1" thickBot="1">
      <c r="A286" s="200" t="s">
        <v>651</v>
      </c>
      <c r="B286" s="200" t="s">
        <v>92</v>
      </c>
      <c r="C286" s="205" t="s">
        <v>652</v>
      </c>
      <c r="D286" s="997">
        <v>339204.14632676425</v>
      </c>
    </row>
    <row r="287" spans="1:4" ht="16.5" thickTop="1" thickBot="1">
      <c r="A287" s="200" t="s">
        <v>657</v>
      </c>
      <c r="B287" s="200" t="s">
        <v>92</v>
      </c>
      <c r="C287" s="205" t="s">
        <v>658</v>
      </c>
      <c r="D287" s="997">
        <v>14142.6805578738</v>
      </c>
    </row>
    <row r="288" spans="1:4" ht="31.5" thickTop="1" thickBot="1">
      <c r="A288" s="200" t="s">
        <v>653</v>
      </c>
      <c r="B288" s="200" t="s">
        <v>92</v>
      </c>
      <c r="C288" s="205" t="s">
        <v>654</v>
      </c>
      <c r="D288" s="997">
        <v>28675.719934912311</v>
      </c>
    </row>
    <row r="289" spans="1:4" ht="31.5" thickTop="1" thickBot="1">
      <c r="A289" s="200" t="s">
        <v>655</v>
      </c>
      <c r="B289" s="200" t="s">
        <v>92</v>
      </c>
      <c r="C289" s="205" t="s">
        <v>656</v>
      </c>
      <c r="D289" s="997">
        <v>135063</v>
      </c>
    </row>
    <row r="290" spans="1:4" ht="16.5" thickTop="1" thickBot="1">
      <c r="A290" s="200" t="s">
        <v>659</v>
      </c>
      <c r="B290" s="200" t="s">
        <v>463</v>
      </c>
      <c r="C290" s="205" t="s">
        <v>660</v>
      </c>
      <c r="D290" s="997">
        <v>2952.2569758331824</v>
      </c>
    </row>
    <row r="291" spans="1:4" ht="16.5" thickTop="1" thickBot="1">
      <c r="A291" s="200" t="s">
        <v>661</v>
      </c>
      <c r="B291" s="200" t="s">
        <v>425</v>
      </c>
      <c r="C291" s="205" t="s">
        <v>2012</v>
      </c>
      <c r="D291" s="997">
        <v>67011.143253179034</v>
      </c>
    </row>
    <row r="292" spans="1:4" ht="31.5" thickTop="1" thickBot="1">
      <c r="A292" s="200" t="s">
        <v>662</v>
      </c>
      <c r="B292" s="200" t="s">
        <v>377</v>
      </c>
      <c r="C292" s="205" t="s">
        <v>663</v>
      </c>
      <c r="D292" s="997">
        <v>2952.2569758331824</v>
      </c>
    </row>
    <row r="293" spans="1:4" ht="16.5" thickTop="1" thickBot="1">
      <c r="A293" s="200" t="s">
        <v>664</v>
      </c>
      <c r="B293" s="200" t="s">
        <v>377</v>
      </c>
      <c r="C293" s="205" t="s">
        <v>2013</v>
      </c>
      <c r="D293" s="997">
        <v>15438.634431386725</v>
      </c>
    </row>
    <row r="294" spans="1:4" ht="16.5" thickTop="1" thickBot="1">
      <c r="A294" s="200" t="s">
        <v>665</v>
      </c>
      <c r="B294" s="200" t="s">
        <v>92</v>
      </c>
      <c r="C294" s="205" t="s">
        <v>666</v>
      </c>
      <c r="D294" s="997">
        <v>1465.2977768938708</v>
      </c>
    </row>
    <row r="295" spans="1:4" ht="16.5" thickTop="1" thickBot="1">
      <c r="A295" s="200" t="s">
        <v>671</v>
      </c>
      <c r="B295" s="200" t="s">
        <v>92</v>
      </c>
      <c r="C295" s="205" t="s">
        <v>2014</v>
      </c>
      <c r="D295" s="997">
        <v>45429.126740191641</v>
      </c>
    </row>
    <row r="296" spans="1:4" ht="16.5" thickTop="1" thickBot="1">
      <c r="A296" s="200" t="s">
        <v>667</v>
      </c>
      <c r="B296" s="200" t="s">
        <v>92</v>
      </c>
      <c r="C296" s="205" t="s">
        <v>668</v>
      </c>
      <c r="D296" s="997">
        <v>48457.735189537751</v>
      </c>
    </row>
    <row r="297" spans="1:4" ht="16.5" thickTop="1" thickBot="1">
      <c r="A297" s="200" t="s">
        <v>669</v>
      </c>
      <c r="B297" s="200" t="s">
        <v>92</v>
      </c>
      <c r="C297" s="205" t="s">
        <v>670</v>
      </c>
      <c r="D297" s="997">
        <v>74998.525402278057</v>
      </c>
    </row>
    <row r="298" spans="1:4" ht="16.5" thickTop="1" thickBot="1">
      <c r="A298" s="200" t="s">
        <v>684</v>
      </c>
      <c r="B298" s="200" t="s">
        <v>144</v>
      </c>
      <c r="C298" s="205" t="s">
        <v>685</v>
      </c>
      <c r="D298" s="997">
        <v>10099.77291629</v>
      </c>
    </row>
    <row r="299" spans="1:4" ht="16.5" thickTop="1" thickBot="1">
      <c r="A299" s="200" t="s">
        <v>672</v>
      </c>
      <c r="B299" s="200" t="s">
        <v>377</v>
      </c>
      <c r="C299" s="205" t="s">
        <v>673</v>
      </c>
      <c r="D299" s="997">
        <v>27924.278912794547</v>
      </c>
    </row>
    <row r="300" spans="1:4" ht="16.5" thickTop="1" thickBot="1">
      <c r="A300" s="200" t="s">
        <v>688</v>
      </c>
      <c r="B300" s="200" t="s">
        <v>377</v>
      </c>
      <c r="C300" s="205" t="s">
        <v>689</v>
      </c>
      <c r="D300" s="997">
        <v>14201.374073404446</v>
      </c>
    </row>
    <row r="301" spans="1:4" ht="46.5" thickTop="1" thickBot="1">
      <c r="A301" s="200" t="s">
        <v>690</v>
      </c>
      <c r="B301" s="200" t="s">
        <v>92</v>
      </c>
      <c r="C301" s="205" t="s">
        <v>691</v>
      </c>
      <c r="D301" s="997">
        <v>485520</v>
      </c>
    </row>
    <row r="302" spans="1:4" ht="46.5" thickTop="1" thickBot="1">
      <c r="A302" s="200" t="s">
        <v>692</v>
      </c>
      <c r="B302" s="200" t="s">
        <v>92</v>
      </c>
      <c r="C302" s="205" t="s">
        <v>693</v>
      </c>
      <c r="D302" s="997">
        <v>412692</v>
      </c>
    </row>
    <row r="303" spans="1:4" ht="46.5" thickTop="1" thickBot="1">
      <c r="A303" s="200" t="s">
        <v>694</v>
      </c>
      <c r="B303" s="200" t="s">
        <v>92</v>
      </c>
      <c r="C303" s="205" t="s">
        <v>695</v>
      </c>
      <c r="D303" s="997">
        <v>229054.42053878139</v>
      </c>
    </row>
    <row r="304" spans="1:4" ht="46.5" thickTop="1" thickBot="1">
      <c r="A304" s="200" t="s">
        <v>696</v>
      </c>
      <c r="B304" s="200" t="s">
        <v>92</v>
      </c>
      <c r="C304" s="205" t="s">
        <v>697</v>
      </c>
      <c r="D304" s="997">
        <v>389137.59261616343</v>
      </c>
    </row>
    <row r="305" spans="1:4" ht="46.5" thickTop="1" thickBot="1">
      <c r="A305" s="200" t="s">
        <v>698</v>
      </c>
      <c r="B305" s="200" t="s">
        <v>92</v>
      </c>
      <c r="C305" s="205" t="s">
        <v>699</v>
      </c>
      <c r="D305" s="997">
        <v>272574.76044114982</v>
      </c>
    </row>
    <row r="306" spans="1:4" ht="46.5" thickTop="1" thickBot="1">
      <c r="A306" s="200" t="s">
        <v>700</v>
      </c>
      <c r="B306" s="200" t="s">
        <v>233</v>
      </c>
      <c r="C306" s="205" t="s">
        <v>701</v>
      </c>
      <c r="D306" s="997">
        <v>363433.01392153313</v>
      </c>
    </row>
    <row r="307" spans="1:4" ht="16.5" thickTop="1" thickBot="1">
      <c r="A307" s="200" t="s">
        <v>702</v>
      </c>
      <c r="B307" s="200" t="s">
        <v>92</v>
      </c>
      <c r="C307" s="205" t="s">
        <v>703</v>
      </c>
      <c r="D307" s="997">
        <v>278026.25564997282</v>
      </c>
    </row>
    <row r="308" spans="1:4" ht="16.5" thickTop="1" thickBot="1">
      <c r="A308" s="200" t="s">
        <v>674</v>
      </c>
      <c r="B308" s="200" t="s">
        <v>377</v>
      </c>
      <c r="C308" s="205" t="s">
        <v>675</v>
      </c>
      <c r="D308" s="997">
        <v>98585.022599891512</v>
      </c>
    </row>
    <row r="309" spans="1:4" ht="16.5" thickTop="1" thickBot="1">
      <c r="A309" s="200" t="s">
        <v>680</v>
      </c>
      <c r="B309" s="200" t="s">
        <v>377</v>
      </c>
      <c r="C309" s="205" t="s">
        <v>681</v>
      </c>
      <c r="D309" s="997">
        <v>8076.2891982562915</v>
      </c>
    </row>
    <row r="310" spans="1:4" ht="16.5" thickTop="1" thickBot="1">
      <c r="A310" s="200" t="s">
        <v>678</v>
      </c>
      <c r="B310" s="200" t="s">
        <v>377</v>
      </c>
      <c r="C310" s="205" t="s">
        <v>679</v>
      </c>
      <c r="D310" s="997">
        <v>17420.606701621164</v>
      </c>
    </row>
    <row r="311" spans="1:4" ht="16.5" thickTop="1" thickBot="1">
      <c r="A311" s="200" t="s">
        <v>676</v>
      </c>
      <c r="B311" s="200" t="s">
        <v>377</v>
      </c>
      <c r="C311" s="205" t="s">
        <v>677</v>
      </c>
      <c r="D311" s="997">
        <v>93184.428373410454</v>
      </c>
    </row>
    <row r="312" spans="1:4" ht="16.5" thickTop="1" thickBot="1">
      <c r="A312" s="200" t="s">
        <v>682</v>
      </c>
      <c r="B312" s="200" t="s">
        <v>377</v>
      </c>
      <c r="C312" s="205" t="s">
        <v>683</v>
      </c>
      <c r="D312" s="997">
        <v>16734.206954739948</v>
      </c>
    </row>
    <row r="313" spans="1:4" ht="16.5" thickTop="1" thickBot="1">
      <c r="A313" s="200" t="s">
        <v>704</v>
      </c>
      <c r="B313" s="200" t="s">
        <v>377</v>
      </c>
      <c r="C313" s="205" t="s">
        <v>705</v>
      </c>
      <c r="D313" s="997">
        <v>17678.593240523107</v>
      </c>
    </row>
    <row r="314" spans="1:4" ht="16.5" thickTop="1" thickBot="1">
      <c r="A314" s="200" t="s">
        <v>706</v>
      </c>
      <c r="B314" s="200" t="s">
        <v>377</v>
      </c>
      <c r="C314" s="205" t="s">
        <v>707</v>
      </c>
      <c r="D314" s="997">
        <v>15143.042246730547</v>
      </c>
    </row>
    <row r="315" spans="1:4" ht="46.5" thickTop="1" thickBot="1">
      <c r="A315" s="200" t="s">
        <v>712</v>
      </c>
      <c r="B315" s="200" t="s">
        <v>377</v>
      </c>
      <c r="C315" s="205" t="s">
        <v>713</v>
      </c>
      <c r="D315" s="997">
        <v>6558.0825649370208</v>
      </c>
    </row>
    <row r="316" spans="1:4" ht="31.5" thickTop="1" thickBot="1">
      <c r="A316" s="200" t="s">
        <v>708</v>
      </c>
      <c r="B316" s="200" t="s">
        <v>92</v>
      </c>
      <c r="C316" s="205" t="s">
        <v>709</v>
      </c>
      <c r="D316" s="997">
        <v>53182.36437051768</v>
      </c>
    </row>
    <row r="317" spans="1:4" ht="16.5" thickTop="1" thickBot="1">
      <c r="A317" s="200" t="s">
        <v>710</v>
      </c>
      <c r="B317" s="200" t="s">
        <v>377</v>
      </c>
      <c r="C317" s="205" t="s">
        <v>711</v>
      </c>
      <c r="D317" s="997">
        <v>11094.378111251732</v>
      </c>
    </row>
    <row r="318" spans="1:4" ht="31.5" thickTop="1" thickBot="1">
      <c r="A318" s="200" t="s">
        <v>714</v>
      </c>
      <c r="B318" s="200" t="s">
        <v>637</v>
      </c>
      <c r="C318" s="205" t="s">
        <v>715</v>
      </c>
      <c r="D318" s="997">
        <v>32460.574459109259</v>
      </c>
    </row>
    <row r="319" spans="1:4" ht="31.5" thickTop="1" thickBot="1">
      <c r="A319" s="200" t="s">
        <v>716</v>
      </c>
      <c r="B319" s="200" t="s">
        <v>92</v>
      </c>
      <c r="C319" s="205" t="s">
        <v>717</v>
      </c>
      <c r="D319" s="997">
        <v>22434.719949376242</v>
      </c>
    </row>
    <row r="320" spans="1:4" ht="46.5" thickTop="1" thickBot="1">
      <c r="A320" s="200" t="s">
        <v>724</v>
      </c>
      <c r="B320" s="200" t="s">
        <v>92</v>
      </c>
      <c r="C320" s="205" t="s">
        <v>725</v>
      </c>
      <c r="D320" s="997">
        <v>193830.940758151</v>
      </c>
    </row>
    <row r="321" spans="1:4" ht="46.5" thickTop="1" thickBot="1">
      <c r="A321" s="200" t="s">
        <v>726</v>
      </c>
      <c r="B321" s="200" t="s">
        <v>92</v>
      </c>
      <c r="C321" s="205" t="s">
        <v>727</v>
      </c>
      <c r="D321" s="997">
        <v>242288.67594768875</v>
      </c>
    </row>
    <row r="322" spans="1:4" ht="46.5" thickTop="1" thickBot="1">
      <c r="A322" s="200" t="s">
        <v>722</v>
      </c>
      <c r="B322" s="200" t="s">
        <v>92</v>
      </c>
      <c r="C322" s="205" t="s">
        <v>723</v>
      </c>
      <c r="D322" s="997">
        <v>193830.940758151</v>
      </c>
    </row>
    <row r="323" spans="1:4" ht="61.5" thickTop="1" thickBot="1">
      <c r="A323" s="200" t="s">
        <v>720</v>
      </c>
      <c r="B323" s="200" t="s">
        <v>92</v>
      </c>
      <c r="C323" s="205" t="s">
        <v>721</v>
      </c>
      <c r="D323" s="997">
        <v>279650</v>
      </c>
    </row>
    <row r="324" spans="1:4" ht="16.5" thickTop="1" thickBot="1">
      <c r="A324" s="200" t="s">
        <v>728</v>
      </c>
      <c r="B324" s="200" t="s">
        <v>92</v>
      </c>
      <c r="C324" s="205" t="s">
        <v>729</v>
      </c>
      <c r="D324" s="997">
        <v>242288.67594768875</v>
      </c>
    </row>
    <row r="325" spans="1:4" ht="16.5" thickTop="1" thickBot="1">
      <c r="A325" s="200" t="s">
        <v>732</v>
      </c>
      <c r="B325" s="200" t="s">
        <v>92</v>
      </c>
      <c r="C325" s="205" t="s">
        <v>733</v>
      </c>
      <c r="D325" s="997">
        <v>20291.676610618932</v>
      </c>
    </row>
    <row r="326" spans="1:4" ht="31.5" thickTop="1" thickBot="1">
      <c r="A326" s="200" t="s">
        <v>718</v>
      </c>
      <c r="B326" s="200" t="s">
        <v>92</v>
      </c>
      <c r="C326" s="205" t="s">
        <v>719</v>
      </c>
      <c r="D326" s="997">
        <v>27499.764720062674</v>
      </c>
    </row>
    <row r="327" spans="1:4" ht="31.5" thickTop="1" thickBot="1">
      <c r="A327" s="200" t="s">
        <v>730</v>
      </c>
      <c r="B327" s="200" t="s">
        <v>92</v>
      </c>
      <c r="C327" s="205" t="s">
        <v>731</v>
      </c>
      <c r="D327" s="997">
        <v>22499.411025854275</v>
      </c>
    </row>
    <row r="328" spans="1:4" ht="31.5" thickTop="1" thickBot="1">
      <c r="A328" s="200" t="s">
        <v>734</v>
      </c>
      <c r="B328" s="200" t="s">
        <v>92</v>
      </c>
      <c r="C328" s="205" t="s">
        <v>735</v>
      </c>
      <c r="D328" s="997">
        <v>101675.90982636051</v>
      </c>
    </row>
    <row r="329" spans="1:4" ht="16.5" thickTop="1" thickBot="1">
      <c r="A329" s="200" t="s">
        <v>736</v>
      </c>
      <c r="B329" s="200" t="s">
        <v>92</v>
      </c>
      <c r="C329" s="205" t="s">
        <v>737</v>
      </c>
      <c r="D329" s="997">
        <v>9691.5470379075505</v>
      </c>
    </row>
    <row r="330" spans="1:4" ht="31.5" thickTop="1" thickBot="1">
      <c r="A330" s="200" t="s">
        <v>738</v>
      </c>
      <c r="B330" s="200" t="s">
        <v>92</v>
      </c>
      <c r="C330" s="205" t="s">
        <v>739</v>
      </c>
      <c r="D330" s="997">
        <v>26651.754354245761</v>
      </c>
    </row>
    <row r="331" spans="1:4" ht="31.5" thickTop="1" thickBot="1">
      <c r="A331" s="200" t="s">
        <v>740</v>
      </c>
      <c r="B331" s="200" t="s">
        <v>92</v>
      </c>
      <c r="C331" s="205" t="s">
        <v>741</v>
      </c>
      <c r="D331" s="997">
        <v>1017.6124389802927</v>
      </c>
    </row>
    <row r="332" spans="1:4" ht="16.5" thickTop="1" thickBot="1">
      <c r="A332" s="200" t="s">
        <v>743</v>
      </c>
      <c r="B332" s="200" t="s">
        <v>388</v>
      </c>
      <c r="C332" s="205" t="s">
        <v>744</v>
      </c>
      <c r="D332" s="997">
        <v>42015.706864340376</v>
      </c>
    </row>
    <row r="333" spans="1:4" ht="31.5" thickTop="1" thickBot="1">
      <c r="A333" s="200" t="s">
        <v>742</v>
      </c>
      <c r="B333" s="200" t="s">
        <v>388</v>
      </c>
      <c r="C333" s="205" t="s">
        <v>2017</v>
      </c>
      <c r="D333" s="997">
        <v>16456.501986090519</v>
      </c>
    </row>
    <row r="334" spans="1:4" ht="16.5" thickTop="1" thickBot="1">
      <c r="A334" s="200" t="s">
        <v>747</v>
      </c>
      <c r="B334" s="200" t="s">
        <v>92</v>
      </c>
      <c r="C334" s="205" t="s">
        <v>2018</v>
      </c>
      <c r="D334" s="997">
        <v>777.74664979208092</v>
      </c>
    </row>
    <row r="335" spans="1:4" ht="16.5" thickTop="1" thickBot="1">
      <c r="A335" s="200" t="s">
        <v>745</v>
      </c>
      <c r="B335" s="200" t="s">
        <v>92</v>
      </c>
      <c r="C335" s="205" t="s">
        <v>746</v>
      </c>
      <c r="D335" s="997">
        <v>2422.8867594768876</v>
      </c>
    </row>
    <row r="336" spans="1:4" ht="16.5" thickTop="1" thickBot="1">
      <c r="A336" s="200" t="s">
        <v>748</v>
      </c>
      <c r="B336" s="200" t="s">
        <v>377</v>
      </c>
      <c r="C336" s="205" t="s">
        <v>749</v>
      </c>
      <c r="D336" s="997">
        <v>5533.9548002169577</v>
      </c>
    </row>
    <row r="337" spans="1:4" ht="16.5" thickTop="1" thickBot="1">
      <c r="A337" s="200" t="s">
        <v>753</v>
      </c>
      <c r="B337" s="200" t="s">
        <v>92</v>
      </c>
      <c r="C337" s="205" t="s">
        <v>754</v>
      </c>
      <c r="D337" s="997">
        <v>266517.54354245763</v>
      </c>
    </row>
    <row r="338" spans="1:4" ht="16.5" thickTop="1" thickBot="1">
      <c r="A338" s="200" t="s">
        <v>751</v>
      </c>
      <c r="B338" s="200" t="s">
        <v>92</v>
      </c>
      <c r="C338" s="205" t="s">
        <v>752</v>
      </c>
      <c r="D338" s="997">
        <v>48457.735189537751</v>
      </c>
    </row>
    <row r="339" spans="1:4" ht="31.5" thickTop="1" thickBot="1">
      <c r="A339" s="200" t="s">
        <v>750</v>
      </c>
      <c r="B339" s="200" t="s">
        <v>144</v>
      </c>
      <c r="C339" s="205" t="s">
        <v>2019</v>
      </c>
      <c r="D339" s="997">
        <v>229054.42053878139</v>
      </c>
    </row>
    <row r="340" spans="1:4" ht="31.5" thickTop="1" thickBot="1">
      <c r="A340" s="200" t="s">
        <v>686</v>
      </c>
      <c r="B340" s="200" t="s">
        <v>92</v>
      </c>
      <c r="C340" s="205" t="s">
        <v>2015</v>
      </c>
      <c r="D340" s="997">
        <v>231234.49312056889</v>
      </c>
    </row>
    <row r="341" spans="1:4" ht="31.5" thickTop="1" thickBot="1">
      <c r="A341" s="200" t="s">
        <v>755</v>
      </c>
      <c r="B341" s="200" t="s">
        <v>92</v>
      </c>
      <c r="C341" s="205" t="s">
        <v>756</v>
      </c>
      <c r="D341" s="997">
        <v>235562.11092759596</v>
      </c>
    </row>
    <row r="342" spans="1:4" ht="31.5" thickTop="1" thickBot="1">
      <c r="A342" s="200" t="s">
        <v>687</v>
      </c>
      <c r="B342" s="200" t="s">
        <v>92</v>
      </c>
      <c r="C342" s="205" t="s">
        <v>2016</v>
      </c>
      <c r="D342" s="997">
        <v>150100.06238018439</v>
      </c>
    </row>
    <row r="343" spans="1:4" ht="31.5" thickTop="1" thickBot="1">
      <c r="A343" s="200" t="s">
        <v>757</v>
      </c>
      <c r="B343" s="200" t="s">
        <v>92</v>
      </c>
      <c r="C343" s="205" t="s">
        <v>758</v>
      </c>
      <c r="D343" s="997">
        <v>140493.17100565298</v>
      </c>
    </row>
    <row r="344" spans="1:4" ht="31.5" thickTop="1" thickBot="1">
      <c r="A344" s="200" t="s">
        <v>802</v>
      </c>
      <c r="B344" s="200" t="s">
        <v>388</v>
      </c>
      <c r="C344" s="205" t="s">
        <v>803</v>
      </c>
      <c r="D344" s="997">
        <v>86870</v>
      </c>
    </row>
    <row r="345" spans="1:4" ht="31.5" thickTop="1" thickBot="1">
      <c r="A345" s="200" t="s">
        <v>759</v>
      </c>
      <c r="B345" s="200" t="s">
        <v>377</v>
      </c>
      <c r="C345" s="205" t="s">
        <v>760</v>
      </c>
      <c r="D345" s="997">
        <v>67088.579935635498</v>
      </c>
    </row>
    <row r="346" spans="1:4" ht="31.5" thickTop="1" thickBot="1">
      <c r="A346" s="200" t="s">
        <v>761</v>
      </c>
      <c r="B346" s="200" t="s">
        <v>144</v>
      </c>
      <c r="C346" s="205" t="s">
        <v>762</v>
      </c>
      <c r="D346" s="997">
        <v>29220.217923220629</v>
      </c>
    </row>
    <row r="347" spans="1:4" ht="31.5" thickTop="1" thickBot="1">
      <c r="A347" s="200" t="s">
        <v>768</v>
      </c>
      <c r="B347" s="200" t="s">
        <v>92</v>
      </c>
      <c r="C347" s="205" t="s">
        <v>2023</v>
      </c>
      <c r="D347" s="997">
        <v>47403.066835412516</v>
      </c>
    </row>
    <row r="348" spans="1:4" ht="16.5" thickTop="1" thickBot="1">
      <c r="A348" s="200" t="s">
        <v>773</v>
      </c>
      <c r="B348" s="200" t="s">
        <v>144</v>
      </c>
      <c r="C348" s="205" t="s">
        <v>2024</v>
      </c>
      <c r="D348" s="997">
        <v>20207.689989754712</v>
      </c>
    </row>
    <row r="349" spans="1:4" ht="31.5" thickTop="1" thickBot="1">
      <c r="A349" s="200" t="s">
        <v>763</v>
      </c>
      <c r="B349" s="200" t="s">
        <v>144</v>
      </c>
      <c r="C349" s="205" t="s">
        <v>764</v>
      </c>
      <c r="D349" s="997">
        <v>88006.099598047353</v>
      </c>
    </row>
    <row r="350" spans="1:4" ht="31.5" thickTop="1" thickBot="1">
      <c r="A350" s="200" t="s">
        <v>765</v>
      </c>
      <c r="B350" s="200" t="s">
        <v>144</v>
      </c>
      <c r="C350" s="205" t="s">
        <v>2020</v>
      </c>
      <c r="D350" s="997">
        <v>12995.458133140481</v>
      </c>
    </row>
    <row r="351" spans="1:4" ht="16.5" thickTop="1" thickBot="1">
      <c r="A351" s="200" t="s">
        <v>801</v>
      </c>
      <c r="B351" s="200" t="s">
        <v>144</v>
      </c>
      <c r="C351" s="205" t="s">
        <v>2026</v>
      </c>
      <c r="D351" s="997">
        <v>117878.53094678477</v>
      </c>
    </row>
    <row r="352" spans="1:4" ht="16.5" thickTop="1" thickBot="1">
      <c r="A352" s="200" t="s">
        <v>769</v>
      </c>
      <c r="B352" s="200" t="s">
        <v>144</v>
      </c>
      <c r="C352" s="205" t="s">
        <v>770</v>
      </c>
      <c r="D352" s="997">
        <v>473310.92846380995</v>
      </c>
    </row>
    <row r="353" spans="1:4" ht="16.5" thickTop="1" thickBot="1">
      <c r="A353" s="200" t="s">
        <v>771</v>
      </c>
      <c r="B353" s="200" t="s">
        <v>144</v>
      </c>
      <c r="C353" s="205" t="s">
        <v>772</v>
      </c>
      <c r="D353" s="997">
        <v>714751.59404568176</v>
      </c>
    </row>
    <row r="354" spans="1:4" ht="31.5" thickTop="1" thickBot="1">
      <c r="A354" s="200" t="s">
        <v>767</v>
      </c>
      <c r="B354" s="200" t="s">
        <v>144</v>
      </c>
      <c r="C354" s="205" t="s">
        <v>2022</v>
      </c>
      <c r="D354" s="997">
        <v>3054.0589405170849</v>
      </c>
    </row>
    <row r="355" spans="1:4" ht="16.5" thickTop="1" thickBot="1">
      <c r="A355" s="200" t="s">
        <v>766</v>
      </c>
      <c r="B355" s="200" t="s">
        <v>144</v>
      </c>
      <c r="C355" s="205" t="s">
        <v>2021</v>
      </c>
      <c r="D355" s="997">
        <v>2036.0392936780568</v>
      </c>
    </row>
    <row r="356" spans="1:4" ht="16.5" thickTop="1" thickBot="1">
      <c r="A356" s="200" t="s">
        <v>778</v>
      </c>
      <c r="B356" s="200" t="s">
        <v>144</v>
      </c>
      <c r="C356" s="205" t="s">
        <v>779</v>
      </c>
      <c r="D356" s="997">
        <v>28268.369553426139</v>
      </c>
    </row>
    <row r="357" spans="1:4" ht="31.5" thickTop="1" thickBot="1">
      <c r="A357" s="200" t="s">
        <v>774</v>
      </c>
      <c r="B357" s="200" t="s">
        <v>144</v>
      </c>
      <c r="C357" s="205" t="s">
        <v>775</v>
      </c>
      <c r="D357" s="997">
        <v>264685.10817814735</v>
      </c>
    </row>
    <row r="358" spans="1:4" ht="31.5" thickTop="1" thickBot="1">
      <c r="A358" s="200" t="s">
        <v>776</v>
      </c>
      <c r="B358" s="200" t="s">
        <v>144</v>
      </c>
      <c r="C358" s="205" t="s">
        <v>777</v>
      </c>
      <c r="D358" s="997">
        <v>299992.14701139031</v>
      </c>
    </row>
    <row r="359" spans="1:4" ht="16.5" thickTop="1" thickBot="1">
      <c r="A359" s="200" t="s">
        <v>780</v>
      </c>
      <c r="B359" s="200" t="s">
        <v>144</v>
      </c>
      <c r="C359" s="205" t="s">
        <v>781</v>
      </c>
      <c r="D359" s="997">
        <v>119817.24165771107</v>
      </c>
    </row>
    <row r="360" spans="1:4" ht="16.5" thickTop="1" thickBot="1">
      <c r="A360" s="200" t="s">
        <v>782</v>
      </c>
      <c r="B360" s="200" t="s">
        <v>144</v>
      </c>
      <c r="C360" s="205" t="s">
        <v>783</v>
      </c>
      <c r="D360" s="997">
        <v>102642.27108424033</v>
      </c>
    </row>
    <row r="361" spans="1:4" ht="16.5" thickTop="1" thickBot="1">
      <c r="A361" s="200" t="s">
        <v>784</v>
      </c>
      <c r="B361" s="200" t="s">
        <v>144</v>
      </c>
      <c r="C361" s="205" t="s">
        <v>785</v>
      </c>
      <c r="D361" s="997">
        <v>157487.63936599769</v>
      </c>
    </row>
    <row r="362" spans="1:4" ht="16.5" thickTop="1" thickBot="1">
      <c r="A362" s="200" t="s">
        <v>786</v>
      </c>
      <c r="B362" s="200" t="s">
        <v>144</v>
      </c>
      <c r="C362" s="205" t="s">
        <v>787</v>
      </c>
      <c r="D362" s="997">
        <v>316296.66823359241</v>
      </c>
    </row>
    <row r="363" spans="1:4" ht="31.5" thickTop="1" thickBot="1">
      <c r="A363" s="200" t="s">
        <v>788</v>
      </c>
      <c r="B363" s="200" t="s">
        <v>144</v>
      </c>
      <c r="C363" s="205" t="s">
        <v>789</v>
      </c>
      <c r="D363" s="997">
        <v>180166.50221230637</v>
      </c>
    </row>
    <row r="364" spans="1:4" ht="31.5" thickTop="1" thickBot="1">
      <c r="A364" s="200" t="s">
        <v>804</v>
      </c>
      <c r="B364" s="200" t="s">
        <v>144</v>
      </c>
      <c r="C364" s="205" t="s">
        <v>805</v>
      </c>
      <c r="D364" s="997">
        <v>137190.73644611583</v>
      </c>
    </row>
    <row r="365" spans="1:4" ht="16.5" thickTop="1" thickBot="1">
      <c r="A365" s="200" t="s">
        <v>790</v>
      </c>
      <c r="B365" s="200" t="s">
        <v>144</v>
      </c>
      <c r="C365" s="205" t="s">
        <v>791</v>
      </c>
      <c r="D365" s="997">
        <v>90044.911773639484</v>
      </c>
    </row>
    <row r="366" spans="1:4" ht="16.5" thickTop="1" thickBot="1">
      <c r="A366" s="200" t="s">
        <v>792</v>
      </c>
      <c r="B366" s="200" t="s">
        <v>144</v>
      </c>
      <c r="C366" s="205" t="s">
        <v>2025</v>
      </c>
      <c r="D366" s="997">
        <v>90044.911773639484</v>
      </c>
    </row>
    <row r="367" spans="1:4" ht="31.5" thickTop="1" thickBot="1">
      <c r="A367" s="200" t="s">
        <v>793</v>
      </c>
      <c r="B367" s="200" t="s">
        <v>92</v>
      </c>
      <c r="C367" s="205" t="s">
        <v>794</v>
      </c>
      <c r="D367" s="997">
        <v>50900.982341951414</v>
      </c>
    </row>
    <row r="368" spans="1:4" ht="16.5" thickTop="1" thickBot="1">
      <c r="A368" s="200" t="s">
        <v>797</v>
      </c>
      <c r="B368" s="200" t="s">
        <v>92</v>
      </c>
      <c r="C368" s="205" t="s">
        <v>798</v>
      </c>
      <c r="D368" s="997">
        <v>4428.3854637497734</v>
      </c>
    </row>
    <row r="369" spans="1:4" ht="31.5" thickTop="1" thickBot="1">
      <c r="A369" s="200" t="s">
        <v>795</v>
      </c>
      <c r="B369" s="200" t="s">
        <v>92</v>
      </c>
      <c r="C369" s="205" t="s">
        <v>796</v>
      </c>
      <c r="D369" s="997">
        <v>514.86343638883864</v>
      </c>
    </row>
    <row r="370" spans="1:4" ht="16.5" thickTop="1" thickBot="1">
      <c r="A370" s="200" t="s">
        <v>799</v>
      </c>
      <c r="B370" s="200" t="s">
        <v>92</v>
      </c>
      <c r="C370" s="205" t="s">
        <v>800</v>
      </c>
      <c r="D370" s="997">
        <v>33604.054847224725</v>
      </c>
    </row>
    <row r="371" spans="1:4" ht="16.5" thickTop="1" thickBot="1">
      <c r="A371" s="200" t="s">
        <v>808</v>
      </c>
      <c r="B371" s="200" t="s">
        <v>92</v>
      </c>
      <c r="C371" s="205" t="s">
        <v>2027</v>
      </c>
      <c r="D371" s="997">
        <v>55850.593864882772</v>
      </c>
    </row>
    <row r="372" spans="1:4" ht="16.5" thickTop="1" thickBot="1">
      <c r="A372" s="200" t="s">
        <v>806</v>
      </c>
      <c r="B372" s="200" t="s">
        <v>377</v>
      </c>
      <c r="C372" s="205" t="s">
        <v>807</v>
      </c>
      <c r="D372" s="997">
        <v>4653.500148255288</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G9" sqref="G9"/>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77" t="s">
        <v>1934</v>
      </c>
      <c r="B1" s="678"/>
      <c r="C1" s="678"/>
      <c r="D1" s="679"/>
    </row>
    <row r="2" spans="1:5" ht="16.5" thickTop="1" thickBot="1">
      <c r="A2" s="676" t="s">
        <v>1493</v>
      </c>
      <c r="B2" s="676"/>
      <c r="C2" s="676"/>
      <c r="D2" s="676"/>
    </row>
    <row r="3" spans="1:5" ht="16.5" thickTop="1" thickBot="1">
      <c r="A3" s="680"/>
      <c r="B3" s="680"/>
      <c r="C3" s="680"/>
      <c r="D3" s="680"/>
    </row>
    <row r="4" spans="1:5" ht="16.5" thickTop="1" thickBot="1">
      <c r="A4" s="681"/>
      <c r="B4" s="681"/>
      <c r="C4" s="681"/>
      <c r="D4" s="681"/>
    </row>
    <row r="5" spans="1:5" ht="30" customHeight="1" thickTop="1" thickBot="1">
      <c r="A5" s="207"/>
      <c r="B5" s="106"/>
      <c r="C5" s="107"/>
      <c r="D5" s="195"/>
    </row>
    <row r="6" spans="1:5" ht="30" customHeight="1" thickTop="1" thickBot="1">
      <c r="A6" s="208" t="s">
        <v>1350</v>
      </c>
      <c r="B6" s="106" t="s">
        <v>339</v>
      </c>
      <c r="C6" s="108" t="s">
        <v>2132</v>
      </c>
      <c r="D6" s="1001">
        <v>1109.0405633655992</v>
      </c>
    </row>
    <row r="7" spans="1:5" ht="30" customHeight="1" thickTop="1" thickBot="1">
      <c r="A7" s="208" t="s">
        <v>1436</v>
      </c>
      <c r="B7" s="106" t="s">
        <v>339</v>
      </c>
      <c r="C7" s="108" t="s">
        <v>2131</v>
      </c>
      <c r="D7" s="1001">
        <v>1109.0405633655992</v>
      </c>
      <c r="E7" s="109"/>
    </row>
    <row r="8" spans="1:5" ht="30" customHeight="1" thickTop="1" thickBot="1">
      <c r="A8" s="208" t="s">
        <v>1448</v>
      </c>
      <c r="B8" s="106" t="s">
        <v>339</v>
      </c>
      <c r="C8" s="108" t="s">
        <v>2133</v>
      </c>
      <c r="D8" s="1001">
        <v>1130.109828741623</v>
      </c>
    </row>
    <row r="9" spans="1:5" ht="30" customHeight="1" thickTop="1" thickBot="1">
      <c r="A9" s="208" t="s">
        <v>1309</v>
      </c>
      <c r="B9" s="106" t="s">
        <v>1307</v>
      </c>
      <c r="C9" s="108" t="s">
        <v>1310</v>
      </c>
      <c r="D9" s="1001">
        <v>1371.6171453462396</v>
      </c>
    </row>
    <row r="10" spans="1:5" ht="30" customHeight="1" thickTop="1" thickBot="1">
      <c r="A10" s="208" t="s">
        <v>1472</v>
      </c>
      <c r="B10" s="106" t="s">
        <v>339</v>
      </c>
      <c r="C10" s="108" t="s">
        <v>1473</v>
      </c>
      <c r="D10" s="1001">
        <v>1371.6171453462396</v>
      </c>
    </row>
    <row r="11" spans="1:5" ht="30" customHeight="1" thickTop="1" thickBot="1">
      <c r="A11" s="208" t="s">
        <v>1413</v>
      </c>
      <c r="B11" s="106" t="s">
        <v>339</v>
      </c>
      <c r="C11" s="108" t="s">
        <v>1414</v>
      </c>
      <c r="D11" s="1001">
        <v>1109.0405633655992</v>
      </c>
    </row>
    <row r="12" spans="1:5" ht="30" customHeight="1" thickTop="1" thickBot="1">
      <c r="A12" s="208" t="s">
        <v>1415</v>
      </c>
      <c r="B12" s="106" t="s">
        <v>339</v>
      </c>
      <c r="C12" s="108" t="s">
        <v>1416</v>
      </c>
      <c r="D12" s="1001">
        <v>1109.0405633655992</v>
      </c>
    </row>
    <row r="13" spans="1:5" ht="30" customHeight="1" thickTop="1" thickBot="1">
      <c r="A13" s="208" t="s">
        <v>1417</v>
      </c>
      <c r="B13" s="106" t="s">
        <v>339</v>
      </c>
      <c r="C13" s="108" t="s">
        <v>1418</v>
      </c>
      <c r="D13" s="1001">
        <v>1109.0405633655992</v>
      </c>
    </row>
    <row r="14" spans="1:5" ht="30" customHeight="1" thickTop="1" thickBot="1">
      <c r="A14" s="208" t="s">
        <v>1419</v>
      </c>
      <c r="B14" s="106" t="s">
        <v>339</v>
      </c>
      <c r="C14" s="108" t="s">
        <v>1420</v>
      </c>
      <c r="D14" s="1001">
        <v>1109.0405633655992</v>
      </c>
    </row>
    <row r="15" spans="1:5" ht="30" customHeight="1" thickTop="1" thickBot="1">
      <c r="A15" s="208" t="s">
        <v>1401</v>
      </c>
      <c r="B15" s="106" t="s">
        <v>339</v>
      </c>
      <c r="C15" s="108" t="s">
        <v>1944</v>
      </c>
      <c r="D15" s="1001">
        <v>1179.1761503946386</v>
      </c>
    </row>
    <row r="16" spans="1:5" ht="30" customHeight="1" thickTop="1" thickBot="1">
      <c r="A16" s="208" t="s">
        <v>1311</v>
      </c>
      <c r="B16" s="106" t="s">
        <v>339</v>
      </c>
      <c r="C16" s="108" t="s">
        <v>1312</v>
      </c>
      <c r="D16" s="1001">
        <v>1104.9962769918093</v>
      </c>
    </row>
    <row r="17" spans="1:4" ht="30" customHeight="1" thickTop="1" thickBot="1">
      <c r="A17" s="208" t="s">
        <v>1313</v>
      </c>
      <c r="B17" s="106" t="s">
        <v>339</v>
      </c>
      <c r="C17" s="108" t="s">
        <v>1314</v>
      </c>
      <c r="D17" s="1001">
        <v>1104.9962769918093</v>
      </c>
    </row>
    <row r="18" spans="1:4" ht="30" customHeight="1" thickTop="1" thickBot="1">
      <c r="A18" s="208" t="s">
        <v>1315</v>
      </c>
      <c r="B18" s="106" t="s">
        <v>339</v>
      </c>
      <c r="C18" s="108" t="s">
        <v>1316</v>
      </c>
      <c r="D18" s="1001">
        <v>1104.9962769918093</v>
      </c>
    </row>
    <row r="19" spans="1:4" ht="30" customHeight="1" thickTop="1" thickBot="1">
      <c r="A19" s="208" t="s">
        <v>1319</v>
      </c>
      <c r="B19" s="106" t="s">
        <v>339</v>
      </c>
      <c r="C19" s="108" t="s">
        <v>1320</v>
      </c>
      <c r="D19" s="1001">
        <v>1104.9962769918093</v>
      </c>
    </row>
    <row r="20" spans="1:4" ht="30" customHeight="1" thickTop="1" thickBot="1">
      <c r="A20" s="208" t="s">
        <v>1491</v>
      </c>
      <c r="B20" s="106" t="s">
        <v>339</v>
      </c>
      <c r="C20" s="108" t="s">
        <v>1953</v>
      </c>
      <c r="D20" s="1001">
        <v>1129.7702935219656</v>
      </c>
    </row>
    <row r="21" spans="1:4" ht="30" customHeight="1" thickTop="1" thickBot="1">
      <c r="A21" s="208" t="s">
        <v>1323</v>
      </c>
      <c r="B21" s="106" t="s">
        <v>339</v>
      </c>
      <c r="C21" s="108" t="s">
        <v>1324</v>
      </c>
      <c r="D21" s="1001">
        <v>1798.1303052866713</v>
      </c>
    </row>
    <row r="22" spans="1:4" ht="30" customHeight="1" thickTop="1" thickBot="1">
      <c r="A22" s="208" t="s">
        <v>1474</v>
      </c>
      <c r="B22" s="106" t="s">
        <v>339</v>
      </c>
      <c r="C22" s="108" t="s">
        <v>1475</v>
      </c>
      <c r="D22" s="1001">
        <v>1798.1303052866713</v>
      </c>
    </row>
    <row r="23" spans="1:4" ht="30" customHeight="1" thickTop="1" thickBot="1">
      <c r="A23" s="208" t="s">
        <v>1331</v>
      </c>
      <c r="B23" s="106" t="s">
        <v>339</v>
      </c>
      <c r="C23" s="108" t="s">
        <v>1332</v>
      </c>
      <c r="D23" s="1001">
        <v>1104.9962769918093</v>
      </c>
    </row>
    <row r="24" spans="1:4" ht="30" customHeight="1" thickTop="1" thickBot="1">
      <c r="A24" s="208" t="s">
        <v>1353</v>
      </c>
      <c r="B24" s="106" t="s">
        <v>339</v>
      </c>
      <c r="C24" s="108" t="s">
        <v>1354</v>
      </c>
      <c r="D24" s="1001">
        <v>1104.9962769918093</v>
      </c>
    </row>
    <row r="25" spans="1:4" ht="30" customHeight="1" thickTop="1" thickBot="1">
      <c r="A25" s="208" t="s">
        <v>1325</v>
      </c>
      <c r="B25" s="106" t="s">
        <v>339</v>
      </c>
      <c r="C25" s="108" t="s">
        <v>1326</v>
      </c>
      <c r="D25" s="1001">
        <v>1104.9962769918093</v>
      </c>
    </row>
    <row r="26" spans="1:4" ht="30" customHeight="1" thickTop="1" thickBot="1">
      <c r="A26" s="208" t="s">
        <v>1330</v>
      </c>
      <c r="B26" s="106" t="s">
        <v>339</v>
      </c>
      <c r="C26" s="108" t="s">
        <v>1326</v>
      </c>
      <c r="D26" s="1001">
        <v>1104.9962769918093</v>
      </c>
    </row>
    <row r="27" spans="1:4" ht="30" customHeight="1" thickTop="1" thickBot="1">
      <c r="A27" s="208" t="s">
        <v>1387</v>
      </c>
      <c r="B27" s="106" t="s">
        <v>339</v>
      </c>
      <c r="C27" s="108" t="s">
        <v>1388</v>
      </c>
      <c r="D27" s="1001">
        <v>1104.9962769918093</v>
      </c>
    </row>
    <row r="28" spans="1:4" ht="30" customHeight="1" thickTop="1" thickBot="1">
      <c r="A28" s="208" t="s">
        <v>1333</v>
      </c>
      <c r="B28" s="106" t="s">
        <v>339</v>
      </c>
      <c r="C28" s="108" t="s">
        <v>1334</v>
      </c>
      <c r="D28" s="1001">
        <v>1104.9962769918093</v>
      </c>
    </row>
    <row r="29" spans="1:4" ht="30" customHeight="1" thickTop="1" thickBot="1">
      <c r="A29" s="208" t="s">
        <v>1338</v>
      </c>
      <c r="B29" s="106" t="s">
        <v>339</v>
      </c>
      <c r="C29" s="108" t="s">
        <v>1339</v>
      </c>
      <c r="D29" s="1001">
        <v>1104.9962769918093</v>
      </c>
    </row>
    <row r="30" spans="1:4" ht="30" customHeight="1" thickTop="1" thickBot="1">
      <c r="A30" s="208" t="s">
        <v>1336</v>
      </c>
      <c r="B30" s="106" t="s">
        <v>339</v>
      </c>
      <c r="C30" s="108" t="s">
        <v>1337</v>
      </c>
      <c r="D30" s="1001">
        <v>1104.9962769918093</v>
      </c>
    </row>
    <row r="31" spans="1:4" ht="30" customHeight="1" thickTop="1" thickBot="1">
      <c r="A31" s="208" t="s">
        <v>1351</v>
      </c>
      <c r="B31" s="106" t="s">
        <v>339</v>
      </c>
      <c r="C31" s="108" t="s">
        <v>1352</v>
      </c>
      <c r="D31" s="1001">
        <v>1104.9962769918093</v>
      </c>
    </row>
    <row r="32" spans="1:4" ht="30" customHeight="1" thickTop="1" thickBot="1">
      <c r="A32" s="208" t="s">
        <v>1340</v>
      </c>
      <c r="B32" s="106" t="s">
        <v>339</v>
      </c>
      <c r="C32" s="108" t="s">
        <v>1341</v>
      </c>
      <c r="D32" s="1001">
        <v>1104.9962769918093</v>
      </c>
    </row>
    <row r="33" spans="1:4" ht="30" customHeight="1" thickTop="1" thickBot="1">
      <c r="A33" s="208" t="s">
        <v>1356</v>
      </c>
      <c r="B33" s="106" t="s">
        <v>339</v>
      </c>
      <c r="C33" s="108" t="s">
        <v>1341</v>
      </c>
      <c r="D33" s="1001">
        <v>1104.9962769918093</v>
      </c>
    </row>
    <row r="34" spans="1:4" ht="30" customHeight="1" thickTop="1" thickBot="1">
      <c r="A34" s="208" t="s">
        <v>1357</v>
      </c>
      <c r="B34" s="106" t="s">
        <v>339</v>
      </c>
      <c r="C34" s="108" t="s">
        <v>1358</v>
      </c>
      <c r="D34" s="1001">
        <v>800</v>
      </c>
    </row>
    <row r="35" spans="1:4" ht="30" customHeight="1" thickTop="1" thickBot="1">
      <c r="A35" s="208" t="s">
        <v>1407</v>
      </c>
      <c r="B35" s="106" t="s">
        <v>339</v>
      </c>
      <c r="C35" s="108" t="s">
        <v>1948</v>
      </c>
      <c r="D35" s="1001">
        <v>1000</v>
      </c>
    </row>
    <row r="36" spans="1:4" ht="30" customHeight="1" thickTop="1" thickBot="1">
      <c r="A36" s="208" t="s">
        <v>1488</v>
      </c>
      <c r="B36" s="106" t="s">
        <v>339</v>
      </c>
      <c r="C36" s="108" t="s">
        <v>1489</v>
      </c>
      <c r="D36" s="1001">
        <v>1000</v>
      </c>
    </row>
    <row r="37" spans="1:4" ht="30" customHeight="1" thickTop="1" thickBot="1">
      <c r="A37" s="208" t="s">
        <v>1469</v>
      </c>
      <c r="B37" s="106" t="s">
        <v>339</v>
      </c>
      <c r="C37" s="108" t="s">
        <v>1470</v>
      </c>
      <c r="D37" s="1001">
        <v>800</v>
      </c>
    </row>
    <row r="38" spans="1:4" ht="30" customHeight="1" thickTop="1" thickBot="1">
      <c r="A38" s="208" t="s">
        <v>1348</v>
      </c>
      <c r="B38" s="106" t="s">
        <v>339</v>
      </c>
      <c r="C38" s="108" t="s">
        <v>1349</v>
      </c>
      <c r="D38" s="1001">
        <v>800</v>
      </c>
    </row>
    <row r="39" spans="1:4" ht="30" customHeight="1" thickTop="1" thickBot="1">
      <c r="A39" s="208" t="s">
        <v>1305</v>
      </c>
      <c r="B39" s="106" t="s">
        <v>1307</v>
      </c>
      <c r="C39" s="108" t="s">
        <v>1364</v>
      </c>
      <c r="D39" s="1001">
        <v>800</v>
      </c>
    </row>
    <row r="40" spans="1:4" ht="30" customHeight="1" thickTop="1" thickBot="1">
      <c r="A40" s="208" t="s">
        <v>1345</v>
      </c>
      <c r="B40" s="106" t="s">
        <v>339</v>
      </c>
      <c r="C40" s="108" t="s">
        <v>1346</v>
      </c>
      <c r="D40" s="1001">
        <v>800</v>
      </c>
    </row>
    <row r="41" spans="1:4" ht="30" customHeight="1" thickTop="1" thickBot="1">
      <c r="A41" s="208" t="s">
        <v>1343</v>
      </c>
      <c r="B41" s="106" t="s">
        <v>339</v>
      </c>
      <c r="C41" s="108" t="s">
        <v>1344</v>
      </c>
      <c r="D41" s="1001">
        <v>800</v>
      </c>
    </row>
    <row r="42" spans="1:4" ht="30" customHeight="1" thickTop="1" thickBot="1">
      <c r="A42" s="208" t="s">
        <v>1476</v>
      </c>
      <c r="B42" s="106" t="s">
        <v>339</v>
      </c>
      <c r="C42" s="108" t="s">
        <v>1344</v>
      </c>
      <c r="D42" s="1001">
        <v>800</v>
      </c>
    </row>
    <row r="43" spans="1:4" ht="30" customHeight="1" thickTop="1" thickBot="1">
      <c r="A43" s="208" t="s">
        <v>1317</v>
      </c>
      <c r="B43" s="106" t="s">
        <v>339</v>
      </c>
      <c r="C43" s="108" t="s">
        <v>1318</v>
      </c>
      <c r="D43" s="1001">
        <v>800</v>
      </c>
    </row>
    <row r="44" spans="1:4" ht="30" customHeight="1" thickTop="1" thickBot="1">
      <c r="A44" s="208" t="s">
        <v>1471</v>
      </c>
      <c r="B44" s="106" t="s">
        <v>339</v>
      </c>
      <c r="C44" s="108" t="s">
        <v>1318</v>
      </c>
      <c r="D44" s="1001">
        <v>800</v>
      </c>
    </row>
    <row r="45" spans="1:4" ht="30" customHeight="1" thickTop="1" thickBot="1">
      <c r="A45" s="208" t="s">
        <v>1362</v>
      </c>
      <c r="B45" s="106" t="s">
        <v>339</v>
      </c>
      <c r="C45" s="108" t="s">
        <v>1363</v>
      </c>
      <c r="D45" s="1001">
        <v>800</v>
      </c>
    </row>
    <row r="46" spans="1:4" ht="30" customHeight="1" thickTop="1" thickBot="1">
      <c r="A46" s="208" t="s">
        <v>1371</v>
      </c>
      <c r="B46" s="106" t="s">
        <v>339</v>
      </c>
      <c r="C46" s="108" t="s">
        <v>1372</v>
      </c>
      <c r="D46" s="1001">
        <v>800</v>
      </c>
    </row>
    <row r="47" spans="1:4" ht="30" customHeight="1" thickTop="1" thickBot="1">
      <c r="A47" s="208" t="s">
        <v>1375</v>
      </c>
      <c r="B47" s="106" t="s">
        <v>339</v>
      </c>
      <c r="C47" s="108" t="s">
        <v>1376</v>
      </c>
      <c r="D47" s="1001">
        <v>800</v>
      </c>
    </row>
    <row r="48" spans="1:4" ht="30" customHeight="1" thickTop="1" thickBot="1">
      <c r="A48" s="208" t="s">
        <v>1367</v>
      </c>
      <c r="B48" s="106" t="s">
        <v>1307</v>
      </c>
      <c r="C48" s="108" t="s">
        <v>1368</v>
      </c>
      <c r="D48" s="1001">
        <v>800</v>
      </c>
    </row>
    <row r="49" spans="1:4" ht="30" customHeight="1" thickTop="1" thickBot="1">
      <c r="A49" s="208" t="s">
        <v>1365</v>
      </c>
      <c r="B49" s="106" t="s">
        <v>339</v>
      </c>
      <c r="C49" s="108" t="s">
        <v>1366</v>
      </c>
      <c r="D49" s="1001">
        <v>800</v>
      </c>
    </row>
    <row r="50" spans="1:4" ht="30" customHeight="1" thickTop="1" thickBot="1">
      <c r="A50" s="208" t="s">
        <v>1369</v>
      </c>
      <c r="B50" s="106" t="s">
        <v>339</v>
      </c>
      <c r="C50" s="108" t="s">
        <v>1370</v>
      </c>
      <c r="D50" s="1001">
        <v>800</v>
      </c>
    </row>
    <row r="51" spans="1:4" ht="30" customHeight="1" thickTop="1" thickBot="1">
      <c r="A51" s="208" t="s">
        <v>1398</v>
      </c>
      <c r="B51" s="106" t="s">
        <v>1390</v>
      </c>
      <c r="C51" s="108" t="s">
        <v>1399</v>
      </c>
      <c r="D51" s="1001">
        <v>800</v>
      </c>
    </row>
    <row r="52" spans="1:4" ht="30" customHeight="1" thickTop="1" thickBot="1">
      <c r="A52" s="208" t="s">
        <v>1400</v>
      </c>
      <c r="B52" s="106" t="s">
        <v>1390</v>
      </c>
      <c r="C52" s="108" t="s">
        <v>1399</v>
      </c>
      <c r="D52" s="1001">
        <v>800</v>
      </c>
    </row>
    <row r="53" spans="1:4" ht="30" customHeight="1" thickTop="1" thickBot="1">
      <c r="A53" s="208" t="s">
        <v>1373</v>
      </c>
      <c r="B53" s="106" t="s">
        <v>339</v>
      </c>
      <c r="C53" s="108" t="s">
        <v>1374</v>
      </c>
      <c r="D53" s="1001">
        <v>800</v>
      </c>
    </row>
    <row r="54" spans="1:4" ht="30" customHeight="1" thickTop="1" thickBot="1">
      <c r="A54" s="208" t="s">
        <v>1377</v>
      </c>
      <c r="B54" s="106" t="s">
        <v>339</v>
      </c>
      <c r="C54" s="108" t="s">
        <v>1378</v>
      </c>
      <c r="D54" s="1001">
        <v>1000</v>
      </c>
    </row>
    <row r="55" spans="1:4" ht="30" customHeight="1" thickTop="1" thickBot="1">
      <c r="A55" s="208" t="s">
        <v>1462</v>
      </c>
      <c r="B55" s="106" t="s">
        <v>339</v>
      </c>
      <c r="C55" s="108" t="s">
        <v>2135</v>
      </c>
      <c r="D55" s="1001">
        <v>1000</v>
      </c>
    </row>
    <row r="56" spans="1:4" ht="30" customHeight="1" thickTop="1" thickBot="1">
      <c r="A56" s="208" t="s">
        <v>1463</v>
      </c>
      <c r="B56" s="106" t="s">
        <v>339</v>
      </c>
      <c r="C56" s="108" t="s">
        <v>2136</v>
      </c>
      <c r="D56" s="1001">
        <v>1000</v>
      </c>
    </row>
    <row r="57" spans="1:4" ht="30" customHeight="1" thickTop="1" thickBot="1">
      <c r="A57" s="208" t="s">
        <v>1464</v>
      </c>
      <c r="B57" s="106" t="s">
        <v>339</v>
      </c>
      <c r="C57" s="108" t="s">
        <v>2137</v>
      </c>
      <c r="D57" s="1001">
        <v>1000</v>
      </c>
    </row>
    <row r="58" spans="1:4" ht="30" customHeight="1" thickTop="1" thickBot="1">
      <c r="A58" s="208" t="s">
        <v>1441</v>
      </c>
      <c r="B58" s="106" t="s">
        <v>339</v>
      </c>
      <c r="C58" s="108" t="s">
        <v>1951</v>
      </c>
      <c r="D58" s="1001">
        <v>1000</v>
      </c>
    </row>
    <row r="59" spans="1:4" ht="30" customHeight="1" thickTop="1" thickBot="1">
      <c r="A59" s="208" t="s">
        <v>1379</v>
      </c>
      <c r="B59" s="106" t="s">
        <v>339</v>
      </c>
      <c r="C59" s="108" t="s">
        <v>1380</v>
      </c>
      <c r="D59" s="1001">
        <v>1000</v>
      </c>
    </row>
    <row r="60" spans="1:4" ht="30" customHeight="1" thickTop="1" thickBot="1">
      <c r="A60" s="208" t="s">
        <v>1460</v>
      </c>
      <c r="B60" s="106" t="s">
        <v>339</v>
      </c>
      <c r="C60" s="108" t="s">
        <v>1461</v>
      </c>
      <c r="D60" s="1001">
        <v>1000</v>
      </c>
    </row>
    <row r="61" spans="1:4" ht="30" customHeight="1" thickTop="1" thickBot="1">
      <c r="A61" s="208" t="s">
        <v>1446</v>
      </c>
      <c r="B61" s="106" t="s">
        <v>339</v>
      </c>
      <c r="C61" s="108" t="s">
        <v>1447</v>
      </c>
      <c r="D61" s="1001">
        <v>1000</v>
      </c>
    </row>
    <row r="62" spans="1:4" ht="30" customHeight="1" thickTop="1" thickBot="1">
      <c r="A62" s="208" t="s">
        <v>1453</v>
      </c>
      <c r="B62" s="106" t="s">
        <v>339</v>
      </c>
      <c r="C62" s="108" t="s">
        <v>1454</v>
      </c>
      <c r="D62" s="1001">
        <v>1000</v>
      </c>
    </row>
    <row r="63" spans="1:4" ht="30" customHeight="1" thickTop="1" thickBot="1">
      <c r="A63" s="208" t="s">
        <v>1457</v>
      </c>
      <c r="B63" s="106" t="s">
        <v>339</v>
      </c>
      <c r="C63" s="108" t="s">
        <v>1458</v>
      </c>
      <c r="D63" s="1001">
        <v>1205.4504839910646</v>
      </c>
    </row>
    <row r="64" spans="1:4" ht="30" customHeight="1" thickTop="1" thickBot="1">
      <c r="A64" s="208" t="s">
        <v>1444</v>
      </c>
      <c r="B64" s="106" t="s">
        <v>339</v>
      </c>
      <c r="C64" s="108" t="s">
        <v>1445</v>
      </c>
      <c r="D64" s="1001">
        <v>1205.4504839910646</v>
      </c>
    </row>
    <row r="65" spans="1:4" ht="30" customHeight="1" thickTop="1" thickBot="1">
      <c r="A65" s="208" t="s">
        <v>1381</v>
      </c>
      <c r="B65" s="106" t="s">
        <v>339</v>
      </c>
      <c r="C65" s="108" t="s">
        <v>1382</v>
      </c>
      <c r="D65" s="1001">
        <v>1205.4504839910646</v>
      </c>
    </row>
    <row r="66" spans="1:4" ht="30" customHeight="1" thickTop="1" thickBot="1">
      <c r="A66" s="208" t="s">
        <v>1451</v>
      </c>
      <c r="B66" s="106" t="s">
        <v>339</v>
      </c>
      <c r="C66" s="108" t="s">
        <v>1452</v>
      </c>
      <c r="D66" s="1001">
        <v>1205.4504839910646</v>
      </c>
    </row>
    <row r="67" spans="1:4" ht="30" customHeight="1" thickTop="1" thickBot="1">
      <c r="A67" s="208" t="s">
        <v>1455</v>
      </c>
      <c r="B67" s="106" t="s">
        <v>339</v>
      </c>
      <c r="C67" s="108" t="s">
        <v>1456</v>
      </c>
      <c r="D67" s="1001">
        <v>1205.4504839910646</v>
      </c>
    </row>
    <row r="68" spans="1:4" ht="30" customHeight="1" thickTop="1" thickBot="1">
      <c r="A68" s="208" t="s">
        <v>1427</v>
      </c>
      <c r="B68" s="106" t="s">
        <v>339</v>
      </c>
      <c r="C68" s="108" t="s">
        <v>1428</v>
      </c>
      <c r="D68" s="1001">
        <v>1914.0450844378256</v>
      </c>
    </row>
    <row r="69" spans="1:4" ht="30" customHeight="1" thickTop="1" thickBot="1">
      <c r="A69" s="208" t="s">
        <v>1467</v>
      </c>
      <c r="B69" s="106" t="s">
        <v>339</v>
      </c>
      <c r="C69" s="108" t="s">
        <v>2139</v>
      </c>
      <c r="D69" s="1001">
        <v>1130.109828741623</v>
      </c>
    </row>
    <row r="70" spans="1:4" ht="30" customHeight="1" thickTop="1" thickBot="1">
      <c r="A70" s="208" t="s">
        <v>1468</v>
      </c>
      <c r="B70" s="106" t="s">
        <v>339</v>
      </c>
      <c r="C70" s="108" t="s">
        <v>2140</v>
      </c>
      <c r="D70" s="1001">
        <v>1130.109828741623</v>
      </c>
    </row>
    <row r="71" spans="1:4" ht="30" customHeight="1" thickTop="1" thickBot="1">
      <c r="A71" s="208" t="s">
        <v>1465</v>
      </c>
      <c r="B71" s="106" t="s">
        <v>339</v>
      </c>
      <c r="C71" s="108" t="s">
        <v>2141</v>
      </c>
      <c r="D71" s="1001">
        <v>1130.109828741623</v>
      </c>
    </row>
    <row r="72" spans="1:4" ht="30" customHeight="1" thickTop="1" thickBot="1">
      <c r="A72" s="208" t="s">
        <v>1466</v>
      </c>
      <c r="B72" s="106" t="s">
        <v>339</v>
      </c>
      <c r="C72" s="108" t="s">
        <v>2142</v>
      </c>
      <c r="D72" s="1001">
        <v>1130.109828741623</v>
      </c>
    </row>
    <row r="73" spans="1:4" ht="30" customHeight="1" thickTop="1" thickBot="1">
      <c r="A73" s="208" t="s">
        <v>1434</v>
      </c>
      <c r="B73" s="106" t="s">
        <v>339</v>
      </c>
      <c r="C73" s="108" t="s">
        <v>1435</v>
      </c>
      <c r="D73" s="1001">
        <v>1205.4504839910646</v>
      </c>
    </row>
    <row r="74" spans="1:4" ht="30" customHeight="1" thickTop="1" thickBot="1">
      <c r="A74" s="208" t="s">
        <v>1433</v>
      </c>
      <c r="B74" s="106" t="s">
        <v>339</v>
      </c>
      <c r="C74" s="108" t="s">
        <v>1950</v>
      </c>
      <c r="D74" s="1001">
        <v>1205.4504839910646</v>
      </c>
    </row>
    <row r="75" spans="1:4" ht="30" customHeight="1" thickTop="1" thickBot="1">
      <c r="A75" s="208" t="s">
        <v>1431</v>
      </c>
      <c r="B75" s="106" t="s">
        <v>339</v>
      </c>
      <c r="C75" s="108" t="s">
        <v>1432</v>
      </c>
      <c r="D75" s="1001">
        <v>1205.4504839910646</v>
      </c>
    </row>
    <row r="76" spans="1:4" ht="30" customHeight="1" thickTop="1" thickBot="1">
      <c r="A76" s="208" t="s">
        <v>1459</v>
      </c>
      <c r="B76" s="106" t="s">
        <v>339</v>
      </c>
      <c r="C76" s="108" t="s">
        <v>2134</v>
      </c>
      <c r="D76" s="1001">
        <v>1205.4504839910646</v>
      </c>
    </row>
    <row r="77" spans="1:4" ht="30" customHeight="1" thickTop="1" thickBot="1">
      <c r="A77" s="208" t="s">
        <v>1437</v>
      </c>
      <c r="B77" s="106" t="s">
        <v>339</v>
      </c>
      <c r="C77" s="108" t="s">
        <v>1438</v>
      </c>
      <c r="D77" s="1001">
        <v>1205.4504839910646</v>
      </c>
    </row>
    <row r="78" spans="1:4" ht="30" customHeight="1" thickTop="1" thickBot="1">
      <c r="A78" s="208" t="s">
        <v>1439</v>
      </c>
      <c r="B78" s="106" t="s">
        <v>339</v>
      </c>
      <c r="C78" s="108" t="s">
        <v>1440</v>
      </c>
      <c r="D78" s="1001">
        <v>1205.4504839910646</v>
      </c>
    </row>
    <row r="79" spans="1:4" ht="30" customHeight="1" thickTop="1" thickBot="1">
      <c r="A79" s="208" t="s">
        <v>1442</v>
      </c>
      <c r="B79" s="106" t="s">
        <v>339</v>
      </c>
      <c r="C79" s="108" t="s">
        <v>1443</v>
      </c>
      <c r="D79" s="1001">
        <v>1205.4504839910646</v>
      </c>
    </row>
    <row r="80" spans="1:4" ht="30" customHeight="1" thickTop="1" thickBot="1">
      <c r="A80" s="208" t="s">
        <v>1421</v>
      </c>
      <c r="B80" s="106" t="s">
        <v>339</v>
      </c>
      <c r="C80" s="108" t="s">
        <v>1422</v>
      </c>
      <c r="D80" s="1001">
        <v>1205.4504839910646</v>
      </c>
    </row>
    <row r="81" spans="1:4" ht="30" customHeight="1" thickTop="1" thickBot="1">
      <c r="A81" s="208" t="s">
        <v>1425</v>
      </c>
      <c r="B81" s="106" t="s">
        <v>339</v>
      </c>
      <c r="C81" s="108" t="s">
        <v>1426</v>
      </c>
      <c r="D81" s="1001">
        <v>1205.4504839910646</v>
      </c>
    </row>
    <row r="82" spans="1:4" ht="30" customHeight="1" thickTop="1" thickBot="1">
      <c r="A82" s="208" t="s">
        <v>1429</v>
      </c>
      <c r="B82" s="106" t="s">
        <v>339</v>
      </c>
      <c r="C82" s="108" t="s">
        <v>1430</v>
      </c>
      <c r="D82" s="1001">
        <v>1205.4504839910646</v>
      </c>
    </row>
    <row r="83" spans="1:4" ht="30" customHeight="1" thickTop="1" thickBot="1">
      <c r="A83" s="208" t="s">
        <v>1423</v>
      </c>
      <c r="B83" s="106" t="s">
        <v>339</v>
      </c>
      <c r="C83" s="108" t="s">
        <v>1424</v>
      </c>
      <c r="D83" s="1001">
        <v>1205.4504839910646</v>
      </c>
    </row>
    <row r="84" spans="1:4" ht="30" customHeight="1" thickTop="1" thickBot="1">
      <c r="A84" s="208" t="s">
        <v>1389</v>
      </c>
      <c r="B84" s="106" t="s">
        <v>339</v>
      </c>
      <c r="C84" s="108" t="s">
        <v>1391</v>
      </c>
      <c r="D84" s="1001">
        <v>1342.2500276247206</v>
      </c>
    </row>
    <row r="85" spans="1:4" ht="30" customHeight="1" thickTop="1" thickBot="1">
      <c r="A85" s="208" t="s">
        <v>1392</v>
      </c>
      <c r="B85" s="106" t="s">
        <v>339</v>
      </c>
      <c r="C85" s="108" t="s">
        <v>1943</v>
      </c>
      <c r="D85" s="1001">
        <v>1109.0405633655992</v>
      </c>
    </row>
    <row r="86" spans="1:4" ht="30" customHeight="1" thickTop="1" thickBot="1">
      <c r="A86" s="208" t="s">
        <v>1393</v>
      </c>
      <c r="B86" s="106" t="s">
        <v>1390</v>
      </c>
      <c r="C86" s="108" t="s">
        <v>1394</v>
      </c>
      <c r="D86" s="1001">
        <v>1129.7702935219656</v>
      </c>
    </row>
    <row r="87" spans="1:4" ht="30" customHeight="1" thickTop="1" thickBot="1">
      <c r="A87" s="208" t="s">
        <v>1395</v>
      </c>
      <c r="B87" s="106" t="s">
        <v>339</v>
      </c>
      <c r="C87" s="108" t="s">
        <v>1396</v>
      </c>
      <c r="D87" s="1001">
        <v>1109.0405633655992</v>
      </c>
    </row>
    <row r="88" spans="1:4" ht="30" customHeight="1" thickTop="1" thickBot="1">
      <c r="A88" s="208" t="s">
        <v>1397</v>
      </c>
      <c r="B88" s="106" t="s">
        <v>339</v>
      </c>
      <c r="C88" s="108" t="s">
        <v>1396</v>
      </c>
      <c r="D88" s="1001">
        <v>1109.0405633655992</v>
      </c>
    </row>
    <row r="89" spans="1:4" ht="30" customHeight="1" thickTop="1" thickBot="1">
      <c r="A89" s="208" t="s">
        <v>1327</v>
      </c>
      <c r="B89" s="106" t="s">
        <v>339</v>
      </c>
      <c r="C89" s="108" t="s">
        <v>1936</v>
      </c>
      <c r="D89" s="1001">
        <v>1130.109828741623</v>
      </c>
    </row>
    <row r="90" spans="1:4" ht="30" customHeight="1" thickTop="1" thickBot="1">
      <c r="A90" s="208" t="s">
        <v>1449</v>
      </c>
      <c r="B90" s="106" t="s">
        <v>339</v>
      </c>
      <c r="C90" s="108" t="s">
        <v>1450</v>
      </c>
      <c r="D90" s="1001">
        <v>800</v>
      </c>
    </row>
    <row r="91" spans="1:4" ht="30" customHeight="1" thickTop="1" thickBot="1">
      <c r="A91" s="208" t="s">
        <v>1328</v>
      </c>
      <c r="B91" s="106" t="s">
        <v>339</v>
      </c>
      <c r="C91" s="108" t="s">
        <v>1329</v>
      </c>
      <c r="D91" s="1001">
        <v>800</v>
      </c>
    </row>
    <row r="92" spans="1:4" ht="30" customHeight="1" thickTop="1" thickBot="1">
      <c r="A92" s="208" t="s">
        <v>1361</v>
      </c>
      <c r="B92" s="106" t="s">
        <v>339</v>
      </c>
      <c r="C92" s="108" t="s">
        <v>1942</v>
      </c>
      <c r="D92" s="1001">
        <v>800</v>
      </c>
    </row>
    <row r="93" spans="1:4" ht="30" customHeight="1" thickTop="1" thickBot="1">
      <c r="A93" s="208" t="s">
        <v>1492</v>
      </c>
      <c r="B93" s="106" t="s">
        <v>1490</v>
      </c>
      <c r="C93" s="108" t="s">
        <v>1954</v>
      </c>
      <c r="D93" s="1001">
        <v>800</v>
      </c>
    </row>
    <row r="94" spans="1:4" ht="30" customHeight="1" thickTop="1" thickBot="1">
      <c r="A94" s="208" t="s">
        <v>1483</v>
      </c>
      <c r="B94" s="106" t="s">
        <v>92</v>
      </c>
      <c r="C94" s="108" t="s">
        <v>1952</v>
      </c>
      <c r="D94" s="1001">
        <v>800</v>
      </c>
    </row>
    <row r="95" spans="1:4" ht="30" customHeight="1" thickTop="1" thickBot="1">
      <c r="A95" s="208" t="s">
        <v>1306</v>
      </c>
      <c r="B95" s="106" t="s">
        <v>1307</v>
      </c>
      <c r="C95" s="108" t="s">
        <v>1308</v>
      </c>
      <c r="D95" s="1001">
        <v>800</v>
      </c>
    </row>
    <row r="96" spans="1:4" ht="30" customHeight="1" thickTop="1" thickBot="1">
      <c r="A96" s="208" t="s">
        <v>1715</v>
      </c>
      <c r="B96" s="106" t="s">
        <v>339</v>
      </c>
      <c r="C96" s="108" t="s">
        <v>1935</v>
      </c>
      <c r="D96" s="1001">
        <v>800</v>
      </c>
    </row>
    <row r="97" spans="1:4" ht="30" customHeight="1" thickTop="1" thickBot="1">
      <c r="A97" s="208" t="s">
        <v>1496</v>
      </c>
      <c r="B97" s="106" t="s">
        <v>339</v>
      </c>
      <c r="C97" s="108" t="s">
        <v>1495</v>
      </c>
      <c r="D97" s="1001">
        <v>800</v>
      </c>
    </row>
    <row r="98" spans="1:4" ht="30" customHeight="1" thickTop="1" thickBot="1">
      <c r="A98" s="208" t="s">
        <v>1321</v>
      </c>
      <c r="B98" s="106" t="s">
        <v>92</v>
      </c>
      <c r="C98" s="108" t="s">
        <v>1322</v>
      </c>
      <c r="D98" s="1001">
        <v>800</v>
      </c>
    </row>
    <row r="99" spans="1:4" ht="30" customHeight="1" thickTop="1" thickBot="1">
      <c r="A99" s="208" t="s">
        <v>1335</v>
      </c>
      <c r="B99" s="106" t="s">
        <v>339</v>
      </c>
      <c r="C99" s="108" t="s">
        <v>1937</v>
      </c>
      <c r="D99" s="1001">
        <v>800</v>
      </c>
    </row>
    <row r="100" spans="1:4" ht="30" customHeight="1" thickTop="1" thickBot="1">
      <c r="A100" s="208" t="s">
        <v>1404</v>
      </c>
      <c r="B100" s="106" t="s">
        <v>1390</v>
      </c>
      <c r="C100" s="108" t="s">
        <v>1947</v>
      </c>
      <c r="D100" s="1001">
        <v>800</v>
      </c>
    </row>
    <row r="101" spans="1:4" ht="30" customHeight="1" thickTop="1" thickBot="1">
      <c r="A101" s="208" t="s">
        <v>1477</v>
      </c>
      <c r="B101" s="106" t="s">
        <v>339</v>
      </c>
      <c r="C101" s="108" t="s">
        <v>1478</v>
      </c>
      <c r="D101" s="1001">
        <v>800</v>
      </c>
    </row>
    <row r="102" spans="1:4" ht="30" customHeight="1" thickTop="1" thickBot="1">
      <c r="A102" s="208" t="s">
        <v>1479</v>
      </c>
      <c r="B102" s="106" t="s">
        <v>141</v>
      </c>
      <c r="C102" s="108" t="s">
        <v>1480</v>
      </c>
      <c r="D102" s="1001">
        <v>800</v>
      </c>
    </row>
    <row r="103" spans="1:4" ht="30" customHeight="1" thickTop="1" thickBot="1">
      <c r="A103" s="208" t="s">
        <v>1411</v>
      </c>
      <c r="B103" s="106" t="s">
        <v>344</v>
      </c>
      <c r="C103" s="108" t="s">
        <v>1412</v>
      </c>
      <c r="D103" s="1001">
        <v>800</v>
      </c>
    </row>
    <row r="104" spans="1:4" ht="30" customHeight="1" thickTop="1" thickBot="1">
      <c r="A104" s="208" t="s">
        <v>1409</v>
      </c>
      <c r="B104" s="106" t="s">
        <v>344</v>
      </c>
      <c r="C104" s="108" t="s">
        <v>1410</v>
      </c>
      <c r="D104" s="1001">
        <v>800</v>
      </c>
    </row>
    <row r="105" spans="1:4" ht="30" customHeight="1" thickTop="1" thickBot="1">
      <c r="A105" s="208" t="s">
        <v>1359</v>
      </c>
      <c r="B105" s="106" t="s">
        <v>339</v>
      </c>
      <c r="C105" s="108" t="s">
        <v>1360</v>
      </c>
      <c r="D105" s="1001">
        <v>800</v>
      </c>
    </row>
    <row r="106" spans="1:4" ht="30" customHeight="1" thickTop="1" thickBot="1">
      <c r="A106" s="208" t="s">
        <v>1486</v>
      </c>
      <c r="B106" s="106" t="s">
        <v>92</v>
      </c>
      <c r="C106" s="108" t="s">
        <v>1487</v>
      </c>
      <c r="D106" s="1001">
        <v>800</v>
      </c>
    </row>
    <row r="107" spans="1:4" ht="30" customHeight="1" thickTop="1" thickBot="1">
      <c r="A107" s="208" t="s">
        <v>1385</v>
      </c>
      <c r="B107" s="106" t="s">
        <v>339</v>
      </c>
      <c r="C107" s="108" t="s">
        <v>1386</v>
      </c>
      <c r="D107" s="1001">
        <v>800</v>
      </c>
    </row>
    <row r="108" spans="1:4" ht="30" customHeight="1" thickTop="1" thickBot="1">
      <c r="A108" s="208" t="s">
        <v>1347</v>
      </c>
      <c r="B108" s="106" t="s">
        <v>339</v>
      </c>
      <c r="C108" s="108" t="s">
        <v>1939</v>
      </c>
      <c r="D108" s="1001">
        <v>800</v>
      </c>
    </row>
    <row r="109" spans="1:4" ht="30" customHeight="1" thickTop="1" thickBot="1">
      <c r="A109" s="208" t="s">
        <v>1342</v>
      </c>
      <c r="B109" s="106" t="s">
        <v>339</v>
      </c>
      <c r="C109" s="108" t="s">
        <v>1938</v>
      </c>
      <c r="D109" s="1001">
        <v>800</v>
      </c>
    </row>
    <row r="110" spans="1:4" ht="30" customHeight="1" thickTop="1" thickBot="1">
      <c r="A110" s="208" t="s">
        <v>1481</v>
      </c>
      <c r="B110" s="106" t="s">
        <v>339</v>
      </c>
      <c r="C110" s="108" t="s">
        <v>1482</v>
      </c>
      <c r="D110" s="1001">
        <v>800</v>
      </c>
    </row>
    <row r="111" spans="1:4" ht="30" customHeight="1" thickTop="1" thickBot="1">
      <c r="A111" s="208" t="s">
        <v>1402</v>
      </c>
      <c r="B111" s="106" t="s">
        <v>1390</v>
      </c>
      <c r="C111" s="108" t="s">
        <v>1945</v>
      </c>
      <c r="D111" s="1001">
        <v>800</v>
      </c>
    </row>
    <row r="112" spans="1:4" ht="30" customHeight="1" thickTop="1" thickBot="1">
      <c r="A112" s="208" t="s">
        <v>1403</v>
      </c>
      <c r="B112" s="106" t="s">
        <v>344</v>
      </c>
      <c r="C112" s="108" t="s">
        <v>1946</v>
      </c>
      <c r="D112" s="1001">
        <v>800</v>
      </c>
    </row>
    <row r="113" spans="1:4" ht="30" customHeight="1" thickTop="1" thickBot="1">
      <c r="A113" s="208" t="s">
        <v>1408</v>
      </c>
      <c r="B113" s="106" t="s">
        <v>1390</v>
      </c>
      <c r="C113" s="108" t="s">
        <v>1949</v>
      </c>
      <c r="D113" s="1001">
        <v>800</v>
      </c>
    </row>
    <row r="114" spans="1:4" ht="30" customHeight="1" thickTop="1" thickBot="1">
      <c r="A114" s="208" t="s">
        <v>1484</v>
      </c>
      <c r="B114" s="106" t="s">
        <v>92</v>
      </c>
      <c r="C114" s="108" t="s">
        <v>1485</v>
      </c>
      <c r="D114" s="1001">
        <v>800</v>
      </c>
    </row>
    <row r="115" spans="1:4" ht="30" customHeight="1" thickTop="1" thickBot="1">
      <c r="A115" s="208" t="s">
        <v>1405</v>
      </c>
      <c r="B115" s="106" t="s">
        <v>92</v>
      </c>
      <c r="C115" s="108" t="s">
        <v>1406</v>
      </c>
      <c r="D115" s="1001">
        <v>800</v>
      </c>
    </row>
    <row r="116" spans="1:4" ht="30" customHeight="1" thickTop="1" thickBot="1">
      <c r="A116" s="208" t="s">
        <v>1355</v>
      </c>
      <c r="B116" s="106" t="s">
        <v>339</v>
      </c>
      <c r="C116" s="108" t="s">
        <v>1941</v>
      </c>
      <c r="D116" s="1001">
        <v>800</v>
      </c>
    </row>
    <row r="117" spans="1:4" ht="30" customHeight="1" thickTop="1" thickBot="1">
      <c r="A117" s="208" t="s">
        <v>1383</v>
      </c>
      <c r="B117" s="106" t="s">
        <v>92</v>
      </c>
      <c r="C117" s="108" t="s">
        <v>1384</v>
      </c>
      <c r="D117" s="1001">
        <v>800</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779"/>
      <c r="B1" s="782"/>
      <c r="C1" s="783"/>
      <c r="D1" s="783"/>
      <c r="E1" s="783"/>
      <c r="F1" s="783"/>
      <c r="G1" s="783"/>
      <c r="H1" s="783"/>
      <c r="I1" s="784"/>
      <c r="J1" s="745" t="s">
        <v>1017</v>
      </c>
      <c r="K1" s="752" t="s">
        <v>2304</v>
      </c>
      <c r="L1" s="753"/>
      <c r="M1" s="754"/>
    </row>
    <row r="2" spans="1:13" s="497" customFormat="1">
      <c r="A2" s="780"/>
      <c r="B2" s="758" t="s">
        <v>1018</v>
      </c>
      <c r="C2" s="759"/>
      <c r="D2" s="759"/>
      <c r="E2" s="759"/>
      <c r="F2" s="759"/>
      <c r="G2" s="759"/>
      <c r="H2" s="759"/>
      <c r="I2" s="760"/>
      <c r="J2" s="746"/>
      <c r="K2" s="755"/>
      <c r="L2" s="756"/>
      <c r="M2" s="757"/>
    </row>
    <row r="3" spans="1:13" s="497" customFormat="1">
      <c r="A3" s="780"/>
      <c r="B3" s="761" t="s">
        <v>2305</v>
      </c>
      <c r="C3" s="762"/>
      <c r="D3" s="762"/>
      <c r="E3" s="762"/>
      <c r="F3" s="762"/>
      <c r="G3" s="762"/>
      <c r="H3" s="762"/>
      <c r="I3" s="763"/>
      <c r="J3" s="750" t="s">
        <v>1019</v>
      </c>
      <c r="K3" s="765">
        <v>1</v>
      </c>
      <c r="L3" s="766"/>
      <c r="M3" s="767"/>
    </row>
    <row r="4" spans="1:13" s="497" customFormat="1">
      <c r="A4" s="780"/>
      <c r="B4" s="761" t="s">
        <v>2306</v>
      </c>
      <c r="C4" s="762"/>
      <c r="D4" s="762"/>
      <c r="E4" s="762"/>
      <c r="F4" s="762"/>
      <c r="G4" s="762"/>
      <c r="H4" s="762"/>
      <c r="I4" s="763"/>
      <c r="J4" s="764"/>
      <c r="K4" s="768"/>
      <c r="L4" s="769"/>
      <c r="M4" s="770"/>
    </row>
    <row r="5" spans="1:13" s="497" customFormat="1">
      <c r="A5" s="780"/>
      <c r="B5" s="747" t="s">
        <v>2307</v>
      </c>
      <c r="C5" s="748"/>
      <c r="D5" s="748"/>
      <c r="E5" s="748"/>
      <c r="F5" s="748"/>
      <c r="G5" s="748"/>
      <c r="H5" s="748"/>
      <c r="I5" s="749"/>
      <c r="J5" s="750" t="s">
        <v>1020</v>
      </c>
      <c r="K5" s="771"/>
      <c r="L5" s="771" t="s">
        <v>1021</v>
      </c>
      <c r="M5" s="773"/>
    </row>
    <row r="6" spans="1:13" s="497" customFormat="1" ht="13.5" customHeight="1" thickBot="1">
      <c r="A6" s="781"/>
      <c r="B6" s="785"/>
      <c r="C6" s="786"/>
      <c r="D6" s="786"/>
      <c r="E6" s="786"/>
      <c r="F6" s="786"/>
      <c r="G6" s="786"/>
      <c r="H6" s="786"/>
      <c r="I6" s="787"/>
      <c r="J6" s="751"/>
      <c r="K6" s="772"/>
      <c r="L6" s="772"/>
      <c r="M6" s="774"/>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776" t="s">
        <v>2311</v>
      </c>
      <c r="B10" s="777"/>
      <c r="C10" s="777"/>
      <c r="D10" s="777"/>
      <c r="E10" s="516" t="s">
        <v>2312</v>
      </c>
      <c r="F10" s="517"/>
      <c r="H10" s="778" t="s">
        <v>2313</v>
      </c>
      <c r="I10" s="778"/>
      <c r="J10" s="518" t="s">
        <v>2312</v>
      </c>
      <c r="K10" s="519"/>
      <c r="L10" s="519"/>
      <c r="M10" s="520"/>
    </row>
    <row r="11" spans="1:13" s="497" customFormat="1" ht="24" customHeight="1">
      <c r="A11" s="521" t="s">
        <v>1023</v>
      </c>
      <c r="B11" s="522"/>
      <c r="C11" s="775"/>
      <c r="D11" s="775"/>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34"/>
      <c r="L12" s="734"/>
      <c r="M12" s="735"/>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36" t="s">
        <v>2308</v>
      </c>
      <c r="F25" s="736"/>
      <c r="G25" s="736"/>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37" t="s">
        <v>1026</v>
      </c>
      <c r="B27" s="738"/>
      <c r="C27" s="738"/>
      <c r="D27" s="738"/>
      <c r="E27" s="738"/>
      <c r="F27" s="738"/>
      <c r="G27" s="738"/>
      <c r="H27" s="738"/>
      <c r="I27" s="738"/>
      <c r="J27" s="738"/>
      <c r="K27" s="738"/>
      <c r="L27" s="738"/>
      <c r="M27" s="739"/>
    </row>
    <row r="28" spans="1:13" ht="13.5" thickBot="1">
      <c r="A28" s="563"/>
      <c r="B28" s="564"/>
      <c r="C28" s="564"/>
      <c r="D28" s="564"/>
      <c r="E28" s="564"/>
      <c r="F28" s="564"/>
      <c r="G28" s="564"/>
      <c r="H28" s="564"/>
      <c r="I28" s="564"/>
      <c r="J28" s="564"/>
      <c r="K28" s="564"/>
      <c r="L28" s="564"/>
      <c r="M28" s="565"/>
    </row>
    <row r="29" spans="1:13" ht="25.5">
      <c r="A29" s="566" t="s">
        <v>1027</v>
      </c>
      <c r="B29" s="740" t="s">
        <v>1028</v>
      </c>
      <c r="C29" s="741"/>
      <c r="D29" s="741"/>
      <c r="E29" s="741"/>
      <c r="F29" s="741"/>
      <c r="G29" s="741"/>
      <c r="H29" s="741"/>
      <c r="I29" s="742"/>
      <c r="J29" s="567" t="s">
        <v>2321</v>
      </c>
      <c r="K29" s="743" t="s">
        <v>1029</v>
      </c>
      <c r="L29" s="744"/>
      <c r="M29" s="566" t="s">
        <v>1030</v>
      </c>
    </row>
    <row r="30" spans="1:13" ht="13.5" thickBot="1">
      <c r="A30" s="568"/>
      <c r="B30" s="569"/>
      <c r="C30" s="570"/>
      <c r="D30" s="570"/>
      <c r="E30" s="570"/>
      <c r="F30" s="570"/>
      <c r="G30" s="570"/>
      <c r="H30" s="570"/>
      <c r="I30" s="570"/>
      <c r="J30" s="571"/>
      <c r="K30" s="727"/>
      <c r="L30" s="728"/>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05" t="s">
        <v>1028</v>
      </c>
      <c r="B34" s="706"/>
      <c r="C34" s="706"/>
      <c r="D34" s="706"/>
      <c r="E34" s="706"/>
      <c r="F34" s="706"/>
      <c r="G34" s="725"/>
      <c r="H34" s="729" t="s">
        <v>1032</v>
      </c>
      <c r="I34" s="730"/>
      <c r="J34" s="579" t="s">
        <v>1033</v>
      </c>
      <c r="K34" s="726" t="s">
        <v>1034</v>
      </c>
      <c r="L34" s="725"/>
      <c r="M34" s="580" t="s">
        <v>1035</v>
      </c>
    </row>
    <row r="35" spans="1:13" s="581" customFormat="1" ht="12">
      <c r="A35" s="731"/>
      <c r="B35" s="732"/>
      <c r="C35" s="732"/>
      <c r="D35" s="732"/>
      <c r="E35" s="732"/>
      <c r="F35" s="732"/>
      <c r="G35" s="710"/>
      <c r="H35" s="733"/>
      <c r="I35" s="711"/>
      <c r="J35" s="582"/>
      <c r="K35" s="709"/>
      <c r="L35" s="710"/>
      <c r="M35" s="583"/>
    </row>
    <row r="36" spans="1:13" s="581" customFormat="1" thickBot="1">
      <c r="A36" s="722"/>
      <c r="B36" s="723"/>
      <c r="C36" s="723"/>
      <c r="D36" s="723"/>
      <c r="E36" s="723"/>
      <c r="F36" s="723"/>
      <c r="G36" s="704"/>
      <c r="H36" s="724"/>
      <c r="I36" s="712"/>
      <c r="J36" s="584"/>
      <c r="K36" s="703"/>
      <c r="L36" s="704"/>
      <c r="M36" s="585"/>
    </row>
    <row r="37" spans="1:13" s="581" customFormat="1" thickBot="1">
      <c r="A37" s="698" t="s">
        <v>1037</v>
      </c>
      <c r="B37" s="699"/>
      <c r="C37" s="699"/>
      <c r="D37" s="699"/>
      <c r="E37" s="699"/>
      <c r="F37" s="699"/>
      <c r="G37" s="699"/>
      <c r="H37" s="699"/>
      <c r="I37" s="699"/>
      <c r="J37" s="699"/>
      <c r="K37" s="699"/>
      <c r="L37" s="700"/>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05" t="s">
        <v>1028</v>
      </c>
      <c r="B41" s="706"/>
      <c r="C41" s="706"/>
      <c r="D41" s="706"/>
      <c r="E41" s="706"/>
      <c r="F41" s="706"/>
      <c r="G41" s="706"/>
      <c r="H41" s="725"/>
      <c r="I41" s="595" t="s">
        <v>1029</v>
      </c>
      <c r="J41" s="579" t="s">
        <v>1030</v>
      </c>
      <c r="K41" s="726" t="s">
        <v>1039</v>
      </c>
      <c r="L41" s="725"/>
      <c r="M41" s="580" t="s">
        <v>1035</v>
      </c>
    </row>
    <row r="42" spans="1:13" s="581" customFormat="1" ht="12">
      <c r="A42" s="692"/>
      <c r="B42" s="693"/>
      <c r="C42" s="693"/>
      <c r="D42" s="693"/>
      <c r="E42" s="693"/>
      <c r="F42" s="693"/>
      <c r="G42" s="693"/>
      <c r="H42" s="711"/>
      <c r="I42" s="596"/>
      <c r="J42" s="582"/>
      <c r="K42" s="709"/>
      <c r="L42" s="710"/>
      <c r="M42" s="583"/>
    </row>
    <row r="43" spans="1:13" s="581" customFormat="1" thickBot="1">
      <c r="A43" s="701"/>
      <c r="B43" s="702"/>
      <c r="C43" s="702"/>
      <c r="D43" s="702"/>
      <c r="E43" s="702"/>
      <c r="F43" s="702"/>
      <c r="G43" s="702"/>
      <c r="H43" s="712"/>
      <c r="I43" s="597"/>
      <c r="J43" s="598"/>
      <c r="K43" s="703"/>
      <c r="L43" s="704"/>
      <c r="M43" s="599"/>
    </row>
    <row r="44" spans="1:13" s="581" customFormat="1" thickBot="1">
      <c r="A44" s="698" t="s">
        <v>1037</v>
      </c>
      <c r="B44" s="699"/>
      <c r="C44" s="699"/>
      <c r="D44" s="699"/>
      <c r="E44" s="699"/>
      <c r="F44" s="699"/>
      <c r="G44" s="699"/>
      <c r="H44" s="699"/>
      <c r="I44" s="699"/>
      <c r="J44" s="699"/>
      <c r="K44" s="699"/>
      <c r="L44" s="700"/>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13" t="s">
        <v>1041</v>
      </c>
      <c r="B48" s="714"/>
      <c r="C48" s="714"/>
      <c r="D48" s="714"/>
      <c r="E48" s="715"/>
      <c r="F48" s="602"/>
      <c r="G48" s="603" t="s">
        <v>1029</v>
      </c>
      <c r="H48" s="604" t="s">
        <v>1042</v>
      </c>
      <c r="I48" s="605" t="s">
        <v>2339</v>
      </c>
      <c r="J48" s="604" t="s">
        <v>2340</v>
      </c>
      <c r="K48" s="716" t="s">
        <v>1045</v>
      </c>
      <c r="L48" s="715"/>
      <c r="M48" s="606" t="s">
        <v>1035</v>
      </c>
    </row>
    <row r="49" spans="1:13" s="581" customFormat="1" ht="12">
      <c r="A49" s="607"/>
      <c r="B49" s="608"/>
      <c r="C49" s="608"/>
      <c r="D49" s="608"/>
      <c r="E49" s="608"/>
      <c r="F49" s="608"/>
      <c r="G49" s="609"/>
      <c r="H49" s="582"/>
      <c r="I49" s="596"/>
      <c r="J49" s="582"/>
      <c r="K49" s="709"/>
      <c r="L49" s="710"/>
      <c r="M49" s="583"/>
    </row>
    <row r="50" spans="1:13" s="581" customFormat="1" thickBot="1">
      <c r="A50" s="610"/>
      <c r="B50" s="611"/>
      <c r="C50" s="611"/>
      <c r="D50" s="611"/>
      <c r="E50" s="611"/>
      <c r="F50" s="611"/>
      <c r="G50" s="612"/>
      <c r="H50" s="584"/>
      <c r="I50" s="594"/>
      <c r="J50" s="584"/>
      <c r="K50" s="703"/>
      <c r="L50" s="704"/>
      <c r="M50" s="585"/>
    </row>
    <row r="51" spans="1:13" s="581" customFormat="1" thickBot="1">
      <c r="A51" s="717" t="s">
        <v>1037</v>
      </c>
      <c r="B51" s="718"/>
      <c r="C51" s="718"/>
      <c r="D51" s="718"/>
      <c r="E51" s="718"/>
      <c r="F51" s="718"/>
      <c r="G51" s="718"/>
      <c r="H51" s="718"/>
      <c r="I51" s="718"/>
      <c r="J51" s="718"/>
      <c r="K51" s="718"/>
      <c r="L51" s="719"/>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13" t="s">
        <v>1028</v>
      </c>
      <c r="B55" s="714"/>
      <c r="C55" s="714"/>
      <c r="D55" s="714"/>
      <c r="E55" s="714"/>
      <c r="F55" s="714"/>
      <c r="G55" s="715"/>
      <c r="H55" s="603" t="s">
        <v>1048</v>
      </c>
      <c r="I55" s="605" t="s">
        <v>1049</v>
      </c>
      <c r="J55" s="604" t="s">
        <v>1050</v>
      </c>
      <c r="K55" s="720" t="s">
        <v>1034</v>
      </c>
      <c r="L55" s="721"/>
      <c r="M55" s="614" t="s">
        <v>1035</v>
      </c>
    </row>
    <row r="56" spans="1:13" s="581" customFormat="1" ht="12">
      <c r="A56" s="692"/>
      <c r="B56" s="693"/>
      <c r="C56" s="693"/>
      <c r="D56" s="693"/>
      <c r="E56" s="693"/>
      <c r="F56" s="693"/>
      <c r="G56" s="693"/>
      <c r="H56" s="582"/>
      <c r="I56" s="596"/>
      <c r="J56" s="582"/>
      <c r="K56" s="709"/>
      <c r="L56" s="710"/>
      <c r="M56" s="583"/>
    </row>
    <row r="57" spans="1:13" s="581" customFormat="1" thickBot="1">
      <c r="A57" s="701"/>
      <c r="B57" s="702"/>
      <c r="C57" s="702"/>
      <c r="D57" s="702"/>
      <c r="E57" s="702"/>
      <c r="F57" s="702"/>
      <c r="G57" s="702"/>
      <c r="H57" s="584"/>
      <c r="I57" s="594"/>
      <c r="J57" s="584"/>
      <c r="K57" s="703"/>
      <c r="L57" s="704"/>
      <c r="M57" s="585"/>
    </row>
    <row r="58" spans="1:13" s="581" customFormat="1" thickBot="1">
      <c r="A58" s="698" t="s">
        <v>1037</v>
      </c>
      <c r="B58" s="699"/>
      <c r="C58" s="699"/>
      <c r="D58" s="699"/>
      <c r="E58" s="699"/>
      <c r="F58" s="699"/>
      <c r="G58" s="699"/>
      <c r="H58" s="699"/>
      <c r="I58" s="699"/>
      <c r="J58" s="699"/>
      <c r="K58" s="699"/>
      <c r="L58" s="700"/>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698" t="s">
        <v>1051</v>
      </c>
      <c r="B60" s="699"/>
      <c r="C60" s="699"/>
      <c r="D60" s="699"/>
      <c r="E60" s="699"/>
      <c r="F60" s="699"/>
      <c r="G60" s="699"/>
      <c r="H60" s="699"/>
      <c r="I60" s="699"/>
      <c r="J60" s="699"/>
      <c r="K60" s="699"/>
      <c r="L60" s="700"/>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05" t="s">
        <v>1028</v>
      </c>
      <c r="B64" s="706"/>
      <c r="C64" s="706"/>
      <c r="D64" s="706"/>
      <c r="E64" s="706"/>
      <c r="F64" s="706"/>
      <c r="G64" s="706"/>
      <c r="H64" s="615"/>
      <c r="I64" s="616"/>
      <c r="J64" s="617" t="s">
        <v>1054</v>
      </c>
      <c r="K64" s="707" t="s">
        <v>1055</v>
      </c>
      <c r="L64" s="708"/>
      <c r="M64" s="618"/>
    </row>
    <row r="65" spans="1:13" s="581" customFormat="1" ht="12">
      <c r="A65" s="692" t="s">
        <v>2341</v>
      </c>
      <c r="B65" s="693"/>
      <c r="C65" s="693"/>
      <c r="D65" s="693"/>
      <c r="E65" s="693"/>
      <c r="F65" s="693"/>
      <c r="G65" s="693"/>
      <c r="H65" s="619"/>
      <c r="I65" s="620"/>
      <c r="J65" s="621"/>
      <c r="K65" s="694"/>
      <c r="L65" s="695"/>
      <c r="M65" s="622"/>
    </row>
    <row r="66" spans="1:13" s="581" customFormat="1" ht="12">
      <c r="A66" s="623" t="s">
        <v>1057</v>
      </c>
      <c r="B66" s="624"/>
      <c r="C66" s="624"/>
      <c r="D66" s="624"/>
      <c r="E66" s="624"/>
      <c r="F66" s="624"/>
      <c r="G66" s="624"/>
      <c r="H66" s="619"/>
      <c r="I66" s="620"/>
      <c r="J66" s="621"/>
      <c r="K66" s="694"/>
      <c r="L66" s="695"/>
      <c r="M66" s="622"/>
    </row>
    <row r="67" spans="1:13" s="581" customFormat="1" thickBot="1">
      <c r="A67" s="610" t="s">
        <v>1058</v>
      </c>
      <c r="B67" s="611"/>
      <c r="C67" s="611"/>
      <c r="D67" s="611"/>
      <c r="E67" s="611"/>
      <c r="F67" s="611"/>
      <c r="G67" s="611"/>
      <c r="H67" s="625"/>
      <c r="I67" s="626"/>
      <c r="J67" s="621"/>
      <c r="K67" s="696"/>
      <c r="L67" s="697"/>
      <c r="M67" s="622"/>
    </row>
    <row r="68" spans="1:13" s="581" customFormat="1" thickBot="1">
      <c r="A68" s="698" t="s">
        <v>1037</v>
      </c>
      <c r="B68" s="699"/>
      <c r="C68" s="699"/>
      <c r="D68" s="699"/>
      <c r="E68" s="699"/>
      <c r="F68" s="699"/>
      <c r="G68" s="699"/>
      <c r="H68" s="699"/>
      <c r="I68" s="699"/>
      <c r="J68" s="699"/>
      <c r="K68" s="699"/>
      <c r="L68" s="700"/>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698" t="s">
        <v>2342</v>
      </c>
      <c r="B70" s="699"/>
      <c r="C70" s="699"/>
      <c r="D70" s="699"/>
      <c r="E70" s="699"/>
      <c r="F70" s="699"/>
      <c r="G70" s="699"/>
      <c r="H70" s="699"/>
      <c r="I70" s="699"/>
      <c r="J70" s="699"/>
      <c r="K70" s="699"/>
      <c r="L70" s="700"/>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682" t="s">
        <v>2324</v>
      </c>
      <c r="B87" s="683"/>
      <c r="C87" s="683"/>
      <c r="D87" s="683"/>
      <c r="E87" s="683"/>
      <c r="F87" s="683"/>
      <c r="G87" s="683"/>
      <c r="H87" s="683"/>
      <c r="I87" s="683"/>
      <c r="J87" s="683"/>
      <c r="K87" s="683"/>
      <c r="L87" s="683"/>
      <c r="M87" s="684"/>
    </row>
    <row r="88" spans="1:13" ht="17.25" customHeight="1">
      <c r="A88" s="682"/>
      <c r="B88" s="683"/>
      <c r="C88" s="683"/>
      <c r="D88" s="683"/>
      <c r="E88" s="683"/>
      <c r="F88" s="683"/>
      <c r="G88" s="683"/>
      <c r="H88" s="683"/>
      <c r="I88" s="683"/>
      <c r="J88" s="683"/>
      <c r="K88" s="683"/>
      <c r="L88" s="683"/>
      <c r="M88" s="684"/>
    </row>
    <row r="89" spans="1:13" ht="18.75" customHeight="1">
      <c r="A89" s="685" t="s">
        <v>2325</v>
      </c>
      <c r="B89" s="686"/>
      <c r="C89" s="686"/>
      <c r="D89" s="686"/>
      <c r="E89" s="686"/>
      <c r="F89" s="686"/>
      <c r="G89" s="686"/>
      <c r="H89" s="686"/>
      <c r="I89" s="686"/>
      <c r="J89" s="686"/>
      <c r="K89" s="686"/>
      <c r="L89" s="686"/>
      <c r="M89" s="687"/>
    </row>
    <row r="90" spans="1:13" ht="21.75" customHeight="1">
      <c r="A90" s="685"/>
      <c r="B90" s="686"/>
      <c r="C90" s="686"/>
      <c r="D90" s="686"/>
      <c r="E90" s="686"/>
      <c r="F90" s="686"/>
      <c r="G90" s="686"/>
      <c r="H90" s="686"/>
      <c r="I90" s="686"/>
      <c r="J90" s="686"/>
      <c r="K90" s="686"/>
      <c r="L90" s="686"/>
      <c r="M90" s="687"/>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688"/>
      <c r="J100" s="688"/>
      <c r="K100" s="688"/>
      <c r="L100" s="688"/>
      <c r="M100" s="689"/>
    </row>
    <row r="101" spans="1:13" ht="13.5" thickBot="1">
      <c r="A101" s="651" t="s">
        <v>2327</v>
      </c>
      <c r="B101" s="652"/>
      <c r="C101" s="652"/>
      <c r="D101" s="653"/>
      <c r="E101" s="653"/>
      <c r="F101" s="653"/>
      <c r="G101" s="653"/>
      <c r="H101" s="653"/>
      <c r="I101" s="690"/>
      <c r="J101" s="690"/>
      <c r="K101" s="690"/>
      <c r="L101" s="690"/>
      <c r="M101" s="691"/>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8"/>
      <c r="C1" s="873"/>
      <c r="D1" s="874"/>
      <c r="E1" s="874"/>
      <c r="F1" s="874"/>
      <c r="G1" s="874"/>
      <c r="H1" s="874"/>
      <c r="I1" s="874"/>
      <c r="J1" s="875"/>
      <c r="K1" s="876" t="s">
        <v>1017</v>
      </c>
      <c r="L1" s="878" t="s">
        <v>2304</v>
      </c>
      <c r="M1" s="879"/>
      <c r="N1" s="880"/>
    </row>
    <row r="2" spans="2:14">
      <c r="B2" s="859"/>
      <c r="C2" s="870" t="s">
        <v>1018</v>
      </c>
      <c r="D2" s="871"/>
      <c r="E2" s="871"/>
      <c r="F2" s="871"/>
      <c r="G2" s="871"/>
      <c r="H2" s="871"/>
      <c r="I2" s="871"/>
      <c r="J2" s="872"/>
      <c r="K2" s="877"/>
      <c r="L2" s="881"/>
      <c r="M2" s="882"/>
      <c r="N2" s="883"/>
    </row>
    <row r="3" spans="2:14">
      <c r="B3" s="859"/>
      <c r="C3" s="870" t="s">
        <v>2305</v>
      </c>
      <c r="D3" s="871"/>
      <c r="E3" s="871"/>
      <c r="F3" s="871"/>
      <c r="G3" s="871"/>
      <c r="H3" s="871"/>
      <c r="I3" s="871"/>
      <c r="J3" s="872"/>
      <c r="K3" s="861" t="s">
        <v>1019</v>
      </c>
      <c r="L3" s="886">
        <v>1</v>
      </c>
      <c r="M3" s="887"/>
      <c r="N3" s="888"/>
    </row>
    <row r="4" spans="2:14">
      <c r="B4" s="859"/>
      <c r="C4" s="870" t="s">
        <v>2306</v>
      </c>
      <c r="D4" s="871"/>
      <c r="E4" s="871"/>
      <c r="F4" s="871"/>
      <c r="G4" s="871"/>
      <c r="H4" s="871"/>
      <c r="I4" s="871"/>
      <c r="J4" s="872"/>
      <c r="K4" s="884"/>
      <c r="L4" s="889"/>
      <c r="M4" s="890"/>
      <c r="N4" s="891"/>
    </row>
    <row r="5" spans="2:14">
      <c r="B5" s="859"/>
      <c r="C5" s="870" t="s">
        <v>2307</v>
      </c>
      <c r="D5" s="871"/>
      <c r="E5" s="871"/>
      <c r="F5" s="871"/>
      <c r="G5" s="871"/>
      <c r="H5" s="871"/>
      <c r="I5" s="871"/>
      <c r="J5" s="872"/>
      <c r="K5" s="861" t="s">
        <v>1020</v>
      </c>
      <c r="L5" s="863"/>
      <c r="M5" s="863" t="s">
        <v>1021</v>
      </c>
      <c r="N5" s="865"/>
    </row>
    <row r="6" spans="2:14" ht="15.75" thickBot="1">
      <c r="B6" s="860"/>
      <c r="C6" s="867"/>
      <c r="D6" s="868"/>
      <c r="E6" s="868"/>
      <c r="F6" s="868"/>
      <c r="G6" s="868"/>
      <c r="H6" s="868"/>
      <c r="I6" s="868"/>
      <c r="J6" s="869"/>
      <c r="K6" s="862"/>
      <c r="L6" s="864"/>
      <c r="M6" s="864"/>
      <c r="N6" s="866"/>
    </row>
    <row r="7" spans="2:14" ht="15.7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25">
      <c r="B10" s="892" t="s">
        <v>2311</v>
      </c>
      <c r="C10" s="893"/>
      <c r="D10" s="893"/>
      <c r="E10" s="893"/>
      <c r="F10" s="366" t="s">
        <v>2312</v>
      </c>
      <c r="G10" s="85"/>
      <c r="H10" s="367"/>
      <c r="I10" s="894" t="s">
        <v>2313</v>
      </c>
      <c r="J10" s="894"/>
      <c r="K10" s="368" t="s">
        <v>2312</v>
      </c>
      <c r="L10" s="364"/>
      <c r="M10" s="364"/>
      <c r="N10" s="365"/>
    </row>
    <row r="11" spans="2:14">
      <c r="B11" s="369" t="s">
        <v>1023</v>
      </c>
      <c r="C11" s="370"/>
      <c r="D11" s="885"/>
      <c r="E11" s="885"/>
      <c r="F11" s="371"/>
      <c r="G11" s="372"/>
      <c r="H11" s="370"/>
      <c r="I11" s="367"/>
      <c r="J11" s="373" t="s">
        <v>1024</v>
      </c>
      <c r="K11" s="374"/>
      <c r="L11" s="371"/>
      <c r="M11" s="371"/>
      <c r="N11" s="375"/>
    </row>
    <row r="12" spans="2:14" ht="15.75" thickBot="1">
      <c r="B12" s="376"/>
      <c r="C12" s="377"/>
      <c r="D12" s="378"/>
      <c r="E12" s="378"/>
      <c r="F12" s="378"/>
      <c r="G12" s="378"/>
      <c r="H12" s="377"/>
      <c r="I12" s="378"/>
      <c r="J12" s="377"/>
      <c r="K12" s="378"/>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895" t="s">
        <v>2328</v>
      </c>
      <c r="G25" s="896"/>
      <c r="H25" s="896"/>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VLOOKUP(A36,EQUIPOS!A6:D161,4,FALSE)</f>
        <v>221732.65219242233</v>
      </c>
      <c r="L36" s="278"/>
      <c r="M36" s="279">
        <v>0.15</v>
      </c>
      <c r="N36" s="280">
        <f>K36/M36</f>
        <v>1478217.6812828155</v>
      </c>
    </row>
    <row r="37" spans="1:14">
      <c r="A37" t="s">
        <v>150</v>
      </c>
      <c r="B37" s="827" t="str">
        <f>VLOOKUP(A37,EQUIPOS!A7:D154,3,FALSE)</f>
        <v>Cargador : Potencia en el volante 125 hp, Clasificación de RPM del motor 2300.</v>
      </c>
      <c r="C37" s="828"/>
      <c r="D37" s="828"/>
      <c r="E37" s="828"/>
      <c r="F37" s="828"/>
      <c r="G37" s="828"/>
      <c r="H37" s="829"/>
      <c r="I37" s="275"/>
      <c r="J37" s="276"/>
      <c r="K37" s="277">
        <f>VLOOKUP(A37,EQUIPOS!A7:D162,4,FALSE)</f>
        <v>181417.62452107284</v>
      </c>
      <c r="L37" s="278"/>
      <c r="M37" s="279">
        <v>0.15</v>
      </c>
      <c r="N37" s="280">
        <f>K37/M37</f>
        <v>1209450.8301404857</v>
      </c>
    </row>
    <row r="38" spans="1:14">
      <c r="A38" t="s">
        <v>273</v>
      </c>
      <c r="B38" s="827" t="str">
        <f>VLOOKUP(A38,EQUIPOS!A8:D154,3,FALSE)</f>
        <v>Motosierra, 93.6 cm3 - 7.1 HP, 45-90 cm - 7.9 kg</v>
      </c>
      <c r="C38" s="828"/>
      <c r="D38" s="828"/>
      <c r="E38" s="828"/>
      <c r="F38" s="828"/>
      <c r="G38" s="828"/>
      <c r="H38" s="829"/>
      <c r="I38" s="275"/>
      <c r="J38" s="276"/>
      <c r="K38" s="277">
        <f>VLOOKUP(A38,EQUIPOS!A8:D163,4,FALSE)</f>
        <v>12500</v>
      </c>
      <c r="L38" s="278"/>
      <c r="M38" s="279">
        <v>0.15</v>
      </c>
      <c r="N38" s="281">
        <f>K38/M38</f>
        <v>83333.333333333343</v>
      </c>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8511.2008676833339</v>
      </c>
    </row>
    <row r="43" spans="1:14" ht="15.75" thickBot="1">
      <c r="B43" s="814" t="s">
        <v>1037</v>
      </c>
      <c r="C43" s="815"/>
      <c r="D43" s="815"/>
      <c r="E43" s="815"/>
      <c r="F43" s="815"/>
      <c r="G43" s="815"/>
      <c r="H43" s="815"/>
      <c r="I43" s="815"/>
      <c r="J43" s="815"/>
      <c r="K43" s="815"/>
      <c r="L43" s="815"/>
      <c r="M43" s="816"/>
      <c r="N43" s="105">
        <f>SUM(N36:N42)</f>
        <v>2779513.0456243176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88" t="s">
        <v>1041</v>
      </c>
      <c r="C58" s="789"/>
      <c r="D58" s="789"/>
      <c r="E58" s="789"/>
      <c r="F58" s="789"/>
      <c r="G58" s="790"/>
      <c r="H58" s="79" t="s">
        <v>1029</v>
      </c>
      <c r="I58" s="80" t="s">
        <v>1042</v>
      </c>
      <c r="J58" s="81" t="s">
        <v>1043</v>
      </c>
      <c r="K58" s="79" t="s">
        <v>1044</v>
      </c>
      <c r="L58" s="817" t="s">
        <v>1045</v>
      </c>
      <c r="M58" s="790"/>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818">
        <v>983.54</v>
      </c>
      <c r="M59" s="819"/>
      <c r="N59" s="295">
        <f>K59*L59</f>
        <v>34423.9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54"/>
      <c r="J64" s="54"/>
      <c r="K64" s="54"/>
      <c r="L64" s="803"/>
      <c r="M64" s="804"/>
      <c r="N64" s="304"/>
    </row>
    <row r="65" spans="1:15" ht="15.75" thickBot="1">
      <c r="B65" s="820" t="s">
        <v>1037</v>
      </c>
      <c r="C65" s="821"/>
      <c r="D65" s="821"/>
      <c r="E65" s="821"/>
      <c r="F65" s="821"/>
      <c r="G65" s="821"/>
      <c r="H65" s="821"/>
      <c r="I65" s="821"/>
      <c r="J65" s="821"/>
      <c r="K65" s="821"/>
      <c r="L65" s="821"/>
      <c r="M65" s="822"/>
      <c r="N65" s="309">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54"/>
      <c r="J75" s="54"/>
      <c r="K75" s="54"/>
      <c r="L75" s="803"/>
      <c r="M75" s="804"/>
      <c r="N75" s="304"/>
    </row>
    <row r="76" spans="1:15" ht="15.75" thickBot="1">
      <c r="B76" s="814" t="s">
        <v>1037</v>
      </c>
      <c r="C76" s="815"/>
      <c r="D76" s="815"/>
      <c r="E76" s="815"/>
      <c r="F76" s="815"/>
      <c r="G76" s="815"/>
      <c r="H76" s="815"/>
      <c r="I76" s="821"/>
      <c r="J76" s="821"/>
      <c r="K76" s="821"/>
      <c r="L76" s="821"/>
      <c r="M76" s="822"/>
      <c r="N76" s="309">
        <f>N70+N71+N72+N73+N74</f>
        <v>170224.01735366668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2984160.962977984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596832.19259559677</v>
      </c>
      <c r="M83" s="849"/>
      <c r="N83" s="57"/>
    </row>
    <row r="84" spans="1:14">
      <c r="B84" s="95" t="s">
        <v>1057</v>
      </c>
      <c r="C84" s="96"/>
      <c r="D84" s="96"/>
      <c r="E84" s="96"/>
      <c r="F84" s="96"/>
      <c r="G84" s="96"/>
      <c r="H84" s="96"/>
      <c r="I84" s="93"/>
      <c r="J84" s="94"/>
      <c r="K84" s="312">
        <v>0.05</v>
      </c>
      <c r="L84" s="848">
        <f>N78*K84</f>
        <v>149208.04814889919</v>
      </c>
      <c r="M84" s="849"/>
      <c r="N84" s="57"/>
    </row>
    <row r="85" spans="1:14" ht="15.75" thickBot="1">
      <c r="B85" s="97" t="s">
        <v>1058</v>
      </c>
      <c r="C85" s="98"/>
      <c r="D85" s="98"/>
      <c r="E85" s="98"/>
      <c r="F85" s="98"/>
      <c r="G85" s="98"/>
      <c r="H85" s="98"/>
      <c r="I85" s="99"/>
      <c r="J85" s="100"/>
      <c r="K85" s="313">
        <v>0.05</v>
      </c>
      <c r="L85" s="850">
        <f>N78*K85</f>
        <v>149208.04814889919</v>
      </c>
      <c r="M85" s="851"/>
      <c r="N85" s="57"/>
    </row>
    <row r="86" spans="1:14" ht="15.75" thickBot="1">
      <c r="B86" s="814" t="s">
        <v>1037</v>
      </c>
      <c r="C86" s="815"/>
      <c r="D86" s="815"/>
      <c r="E86" s="815"/>
      <c r="F86" s="815"/>
      <c r="G86" s="815"/>
      <c r="H86" s="815"/>
      <c r="I86" s="815"/>
      <c r="J86" s="815"/>
      <c r="K86" s="815"/>
      <c r="L86" s="815"/>
      <c r="M86" s="816"/>
      <c r="N86" s="58">
        <f>L83+L84+L85</f>
        <v>895248.28889339522</v>
      </c>
    </row>
    <row r="87" spans="1:14" ht="15.75" thickBot="1">
      <c r="B87" s="39"/>
      <c r="C87" s="40"/>
      <c r="D87" s="40"/>
      <c r="E87" s="40"/>
      <c r="F87" s="40"/>
      <c r="G87" s="40"/>
      <c r="H87" s="40"/>
      <c r="I87" s="40"/>
      <c r="J87" s="40"/>
      <c r="K87" s="40"/>
      <c r="L87" s="40"/>
      <c r="M87" s="40"/>
      <c r="N87" s="41"/>
    </row>
    <row r="88" spans="1:14" ht="15.75" thickBot="1">
      <c r="A88" t="s">
        <v>2121</v>
      </c>
      <c r="B88" s="814" t="s">
        <v>1059</v>
      </c>
      <c r="C88" s="815"/>
      <c r="D88" s="815"/>
      <c r="E88" s="815"/>
      <c r="F88" s="815"/>
      <c r="G88" s="815"/>
      <c r="H88" s="815"/>
      <c r="I88" s="815"/>
      <c r="J88" s="815"/>
      <c r="K88" s="815"/>
      <c r="L88" s="815"/>
      <c r="M88" s="816"/>
      <c r="N88" s="196">
        <f>N78+N86</f>
        <v>3879409.2518713791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4"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8"/>
      <c r="C1" s="873"/>
      <c r="D1" s="874"/>
      <c r="E1" s="874"/>
      <c r="F1" s="874"/>
      <c r="G1" s="874"/>
      <c r="H1" s="874"/>
      <c r="I1" s="874"/>
      <c r="J1" s="875"/>
      <c r="K1" s="876" t="s">
        <v>1017</v>
      </c>
      <c r="L1" s="878" t="s">
        <v>2304</v>
      </c>
      <c r="M1" s="879"/>
      <c r="N1" s="880"/>
    </row>
    <row r="2" spans="2:14">
      <c r="B2" s="859"/>
      <c r="C2" s="870" t="s">
        <v>1018</v>
      </c>
      <c r="D2" s="871"/>
      <c r="E2" s="871"/>
      <c r="F2" s="871"/>
      <c r="G2" s="871"/>
      <c r="H2" s="871"/>
      <c r="I2" s="871"/>
      <c r="J2" s="872"/>
      <c r="K2" s="877"/>
      <c r="L2" s="881"/>
      <c r="M2" s="882"/>
      <c r="N2" s="883"/>
    </row>
    <row r="3" spans="2:14">
      <c r="B3" s="859"/>
      <c r="C3" s="870" t="s">
        <v>2305</v>
      </c>
      <c r="D3" s="871"/>
      <c r="E3" s="871"/>
      <c r="F3" s="871"/>
      <c r="G3" s="871"/>
      <c r="H3" s="871"/>
      <c r="I3" s="871"/>
      <c r="J3" s="872"/>
      <c r="K3" s="861" t="s">
        <v>1019</v>
      </c>
      <c r="L3" s="886">
        <v>1</v>
      </c>
      <c r="M3" s="887"/>
      <c r="N3" s="888"/>
    </row>
    <row r="4" spans="2:14">
      <c r="B4" s="859"/>
      <c r="C4" s="870" t="s">
        <v>2306</v>
      </c>
      <c r="D4" s="871"/>
      <c r="E4" s="871"/>
      <c r="F4" s="871"/>
      <c r="G4" s="871"/>
      <c r="H4" s="871"/>
      <c r="I4" s="871"/>
      <c r="J4" s="872"/>
      <c r="K4" s="884"/>
      <c r="L4" s="889"/>
      <c r="M4" s="890"/>
      <c r="N4" s="891"/>
    </row>
    <row r="5" spans="2:14">
      <c r="B5" s="859"/>
      <c r="C5" s="870" t="s">
        <v>2307</v>
      </c>
      <c r="D5" s="871"/>
      <c r="E5" s="871"/>
      <c r="F5" s="871"/>
      <c r="G5" s="871"/>
      <c r="H5" s="871"/>
      <c r="I5" s="871"/>
      <c r="J5" s="872"/>
      <c r="K5" s="861" t="s">
        <v>1020</v>
      </c>
      <c r="L5" s="863"/>
      <c r="M5" s="863" t="s">
        <v>1021</v>
      </c>
      <c r="N5" s="865"/>
    </row>
    <row r="6" spans="2:14" ht="15.75" thickBot="1">
      <c r="B6" s="860"/>
      <c r="C6" s="867"/>
      <c r="D6" s="868"/>
      <c r="E6" s="868"/>
      <c r="F6" s="868"/>
      <c r="G6" s="868"/>
      <c r="H6" s="868"/>
      <c r="I6" s="868"/>
      <c r="J6" s="869"/>
      <c r="K6" s="862"/>
      <c r="L6" s="864"/>
      <c r="M6" s="864"/>
      <c r="N6" s="866"/>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2" t="s">
        <v>2311</v>
      </c>
      <c r="C10" s="893"/>
      <c r="D10" s="893"/>
      <c r="E10" s="893"/>
      <c r="F10" s="399" t="s">
        <v>2312</v>
      </c>
      <c r="G10" s="85"/>
      <c r="H10" s="367"/>
      <c r="I10" s="894" t="s">
        <v>2313</v>
      </c>
      <c r="J10" s="894"/>
      <c r="K10" s="400" t="s">
        <v>2312</v>
      </c>
      <c r="L10" s="364"/>
      <c r="M10" s="364"/>
      <c r="N10" s="36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249</v>
      </c>
      <c r="B36" s="827" t="str">
        <f>VLOOKUP(A36,EQUIPOS!A6:D154,3,FALSE)</f>
        <v>Guadañadora, Cilindraje 41.5 cm3, Longitud del mango 1450 mm, Peso 7.4 kg</v>
      </c>
      <c r="C36" s="828"/>
      <c r="D36" s="828"/>
      <c r="E36" s="828"/>
      <c r="F36" s="828"/>
      <c r="G36" s="828"/>
      <c r="H36" s="829"/>
      <c r="I36" s="275"/>
      <c r="J36" s="276"/>
      <c r="K36" s="277">
        <f>VLOOKUP(A36,EQUIPOS!A6:D161,4,FALSE)</f>
        <v>10000</v>
      </c>
      <c r="L36" s="278"/>
      <c r="M36" s="279">
        <v>0.36</v>
      </c>
      <c r="N36" s="280">
        <f>K36/M36</f>
        <v>27777.777777777777</v>
      </c>
    </row>
    <row r="37" spans="1:14">
      <c r="A37" t="s">
        <v>273</v>
      </c>
      <c r="B37" s="827" t="str">
        <f>VLOOKUP(A37,EQUIPOS!A7:D154,3,FALSE)</f>
        <v>Motosierra, 93.6 cm3 - 7.1 HP, 45-90 cm - 7.9 kg</v>
      </c>
      <c r="C37" s="828"/>
      <c r="D37" s="828"/>
      <c r="E37" s="828"/>
      <c r="F37" s="828"/>
      <c r="G37" s="828"/>
      <c r="H37" s="829"/>
      <c r="I37" s="275"/>
      <c r="J37" s="276"/>
      <c r="K37" s="277">
        <f>VLOOKUP(A37,EQUIPOS!A7:D162,4,FALSE)</f>
        <v>12500</v>
      </c>
      <c r="L37" s="278"/>
      <c r="M37" s="279">
        <v>0.10299999999999999</v>
      </c>
      <c r="N37" s="280">
        <f>K37/M37</f>
        <v>121359.22330097089</v>
      </c>
    </row>
    <row r="38" spans="1:14">
      <c r="B38" s="827"/>
      <c r="C38" s="828"/>
      <c r="D38" s="828"/>
      <c r="E38" s="828"/>
      <c r="F38" s="828"/>
      <c r="G38" s="828"/>
      <c r="H38" s="829"/>
      <c r="I38" s="275"/>
      <c r="J38" s="276"/>
      <c r="K38" s="277"/>
      <c r="L38" s="278"/>
      <c r="M38" s="279"/>
      <c r="N38" s="281"/>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1773.1668474340277</v>
      </c>
    </row>
    <row r="43" spans="1:14" ht="15.75" thickBot="1">
      <c r="B43" s="814" t="s">
        <v>1037</v>
      </c>
      <c r="C43" s="815"/>
      <c r="D43" s="815"/>
      <c r="E43" s="815"/>
      <c r="F43" s="815"/>
      <c r="G43" s="815"/>
      <c r="H43" s="815"/>
      <c r="I43" s="815"/>
      <c r="J43" s="815"/>
      <c r="K43" s="815"/>
      <c r="L43" s="815"/>
      <c r="M43" s="816"/>
      <c r="N43" s="105">
        <f>SUM(N36:N42)</f>
        <v>150910.16792618271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818">
        <f>'900.2'!N78</f>
        <v>1221.6675051924096</v>
      </c>
      <c r="M59" s="819"/>
      <c r="N59" s="295">
        <f>K59*L59</f>
        <v>61083.375259620479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51"/>
    </row>
    <row r="65" spans="1:15" ht="15.75" thickBot="1">
      <c r="B65" s="820" t="s">
        <v>1037</v>
      </c>
      <c r="C65" s="821"/>
      <c r="D65" s="821"/>
      <c r="E65" s="821"/>
      <c r="F65" s="821"/>
      <c r="G65" s="821"/>
      <c r="H65" s="821"/>
      <c r="I65" s="821"/>
      <c r="J65" s="821"/>
      <c r="K65" s="821"/>
      <c r="L65" s="821"/>
      <c r="M65" s="822"/>
      <c r="N65" s="110">
        <f>N59+N60+N61+N62+N63</f>
        <v>61083.375259620479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N70+N71+N72+N73+N74</f>
        <v>35463.336948680553</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247456.88013448374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49491.376026896753</v>
      </c>
      <c r="M83" s="849"/>
      <c r="N83" s="57"/>
    </row>
    <row r="84" spans="1:14">
      <c r="B84" s="95" t="s">
        <v>1057</v>
      </c>
      <c r="C84" s="96"/>
      <c r="D84" s="96"/>
      <c r="E84" s="96"/>
      <c r="F84" s="96"/>
      <c r="G84" s="96"/>
      <c r="H84" s="96"/>
      <c r="I84" s="93"/>
      <c r="J84" s="94"/>
      <c r="K84" s="312">
        <v>0.05</v>
      </c>
      <c r="L84" s="848">
        <f>N78*K84</f>
        <v>12372.844006724188</v>
      </c>
      <c r="M84" s="849"/>
      <c r="N84" s="57"/>
    </row>
    <row r="85" spans="1:14" ht="15.75" thickBot="1">
      <c r="B85" s="97" t="s">
        <v>1058</v>
      </c>
      <c r="C85" s="98"/>
      <c r="D85" s="98"/>
      <c r="E85" s="98"/>
      <c r="F85" s="98"/>
      <c r="G85" s="98"/>
      <c r="H85" s="98"/>
      <c r="I85" s="99"/>
      <c r="J85" s="100"/>
      <c r="K85" s="313">
        <v>0.05</v>
      </c>
      <c r="L85" s="850">
        <f>N78*K85</f>
        <v>12372.844006724188</v>
      </c>
      <c r="M85" s="851"/>
      <c r="N85" s="57"/>
    </row>
    <row r="86" spans="1:14" ht="15.75" thickBot="1">
      <c r="B86" s="814" t="s">
        <v>1037</v>
      </c>
      <c r="C86" s="815"/>
      <c r="D86" s="815"/>
      <c r="E86" s="815"/>
      <c r="F86" s="815"/>
      <c r="G86" s="815"/>
      <c r="H86" s="815"/>
      <c r="I86" s="815"/>
      <c r="J86" s="815"/>
      <c r="K86" s="815"/>
      <c r="L86" s="815"/>
      <c r="M86" s="816"/>
      <c r="N86" s="58">
        <f>L83+L84+L85</f>
        <v>74237.064040345125</v>
      </c>
    </row>
    <row r="87" spans="1:14" ht="15.75" thickBot="1">
      <c r="B87" s="39"/>
      <c r="C87" s="40"/>
      <c r="D87" s="40"/>
      <c r="E87" s="40"/>
      <c r="F87" s="40"/>
      <c r="G87" s="40"/>
      <c r="H87" s="40"/>
      <c r="I87" s="40"/>
      <c r="J87" s="40"/>
      <c r="K87" s="40"/>
      <c r="L87" s="40"/>
      <c r="M87" s="40"/>
      <c r="N87" s="41"/>
    </row>
    <row r="88" spans="1:14" ht="15.75" thickBot="1">
      <c r="A88" t="s">
        <v>2121</v>
      </c>
      <c r="B88" s="814" t="s">
        <v>1059</v>
      </c>
      <c r="C88" s="815"/>
      <c r="D88" s="815"/>
      <c r="E88" s="815"/>
      <c r="F88" s="815"/>
      <c r="G88" s="815"/>
      <c r="H88" s="815"/>
      <c r="I88" s="815"/>
      <c r="J88" s="815"/>
      <c r="K88" s="815"/>
      <c r="L88" s="815"/>
      <c r="M88" s="816"/>
      <c r="N88" s="196">
        <f>N78+N86</f>
        <v>321693.94417482888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8.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150</v>
      </c>
      <c r="B36" s="827" t="str">
        <f>VLOOKUP(A36,EQUIPOS!A6:D154,3,FALSE)</f>
        <v>Cargador : Potencia en el volante 125 hp, Clasificación de RPM del motor 2300.</v>
      </c>
      <c r="C36" s="828"/>
      <c r="D36" s="828"/>
      <c r="E36" s="828"/>
      <c r="F36" s="828"/>
      <c r="G36" s="828"/>
      <c r="H36" s="829"/>
      <c r="I36" s="275"/>
      <c r="J36" s="276"/>
      <c r="K36" s="277">
        <f>VLOOKUP(A36,EQUIPOS!A6:D161,4,FALSE)</f>
        <v>181417.62452107284</v>
      </c>
      <c r="L36" s="278"/>
      <c r="M36" s="279">
        <v>2.375</v>
      </c>
      <c r="N36" s="280">
        <f>K36/M36</f>
        <v>76386.368219399083</v>
      </c>
    </row>
    <row r="37" spans="1:14">
      <c r="A37" t="s">
        <v>180</v>
      </c>
      <c r="B37" s="827" t="str">
        <f>VLOOKUP(A37,EQUIPOS!A7:D154,3,FALSE)</f>
        <v>Compresor 120 HP, con martillo.</v>
      </c>
      <c r="C37" s="828"/>
      <c r="D37" s="828"/>
      <c r="E37" s="828"/>
      <c r="F37" s="828"/>
      <c r="G37" s="828"/>
      <c r="H37" s="829"/>
      <c r="I37" s="275"/>
      <c r="J37" s="276"/>
      <c r="K37" s="277">
        <f>VLOOKUP(A37,EQUIPOS!A7:D162,4,FALSE)</f>
        <v>100787.56917837379</v>
      </c>
      <c r="L37" s="278"/>
      <c r="M37" s="279">
        <v>2.375</v>
      </c>
      <c r="N37" s="280">
        <f>K37/M37</f>
        <v>42436.871232999489</v>
      </c>
    </row>
    <row r="38" spans="1:14">
      <c r="A38" t="s">
        <v>195</v>
      </c>
      <c r="B38" s="827" t="str">
        <f>VLOOKUP(A38,EQUIPOS!A7:D154,3,FALSE)</f>
        <v xml:space="preserve">Equipo de oxicorte, Capacidad de corte: hasta 6´´ (152mm) </v>
      </c>
      <c r="C38" s="828"/>
      <c r="D38" s="828"/>
      <c r="E38" s="828"/>
      <c r="F38" s="828"/>
      <c r="G38" s="828"/>
      <c r="H38" s="829"/>
      <c r="I38" s="275"/>
      <c r="J38" s="276"/>
      <c r="K38" s="277">
        <f>VLOOKUP(A38,EQUIPOS!A7:D162,4,FALSE)</f>
        <v>16461.677202039169</v>
      </c>
      <c r="L38" s="278"/>
      <c r="M38" s="279">
        <v>2.375</v>
      </c>
      <c r="N38" s="281">
        <f>K38/M38</f>
        <v>6931.2325061217553</v>
      </c>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0.1</v>
      </c>
      <c r="M42" s="839"/>
      <c r="N42" s="111">
        <f>N76*L42</f>
        <v>1343.873821213158</v>
      </c>
    </row>
    <row r="43" spans="1:14" ht="15.75" thickBot="1">
      <c r="B43" s="814" t="s">
        <v>1037</v>
      </c>
      <c r="C43" s="815"/>
      <c r="D43" s="815"/>
      <c r="E43" s="815"/>
      <c r="F43" s="815"/>
      <c r="G43" s="815"/>
      <c r="H43" s="815"/>
      <c r="I43" s="815"/>
      <c r="J43" s="815"/>
      <c r="K43" s="815"/>
      <c r="L43" s="815"/>
      <c r="M43" s="816"/>
      <c r="N43" s="105">
        <f>SUM(N36:N42)</f>
        <v>127098.34577973348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1221.6675051924096</v>
      </c>
      <c r="M59" s="819"/>
      <c r="N59" s="295">
        <f>K59*L59</f>
        <v>1221.6675051924096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51"/>
    </row>
    <row r="65" spans="1:15" ht="15.75" thickBot="1">
      <c r="B65" s="820" t="s">
        <v>1037</v>
      </c>
      <c r="C65" s="821"/>
      <c r="D65" s="821"/>
      <c r="E65" s="821"/>
      <c r="F65" s="821"/>
      <c r="G65" s="821"/>
      <c r="H65" s="821"/>
      <c r="I65" s="821"/>
      <c r="J65" s="821"/>
      <c r="K65" s="821"/>
      <c r="L65" s="821"/>
      <c r="M65" s="822"/>
      <c r="N65" s="110">
        <f>N59+N60+N61+N62+N63</f>
        <v>1221.6675051924096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88">
        <f>N43+N54+N65+N76</f>
        <v>141758.75149705747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28351.750299411495</v>
      </c>
      <c r="M83" s="849"/>
      <c r="N83" s="57"/>
    </row>
    <row r="84" spans="1:14">
      <c r="B84" s="95" t="s">
        <v>1057</v>
      </c>
      <c r="C84" s="96"/>
      <c r="D84" s="96"/>
      <c r="E84" s="96"/>
      <c r="F84" s="96"/>
      <c r="G84" s="96"/>
      <c r="H84" s="96"/>
      <c r="I84" s="93"/>
      <c r="J84" s="94"/>
      <c r="K84" s="312">
        <v>0.05</v>
      </c>
      <c r="L84" s="848">
        <f>N78*K84</f>
        <v>7087.9375748528737</v>
      </c>
      <c r="M84" s="849"/>
      <c r="N84" s="57"/>
    </row>
    <row r="85" spans="1:14" ht="15.75" thickBot="1">
      <c r="B85" s="97" t="s">
        <v>1058</v>
      </c>
      <c r="C85" s="98"/>
      <c r="D85" s="98"/>
      <c r="E85" s="98"/>
      <c r="F85" s="98"/>
      <c r="G85" s="98"/>
      <c r="H85" s="98"/>
      <c r="I85" s="99"/>
      <c r="J85" s="100"/>
      <c r="K85" s="313">
        <v>0.05</v>
      </c>
      <c r="L85" s="850">
        <f>N78*K85</f>
        <v>7087.9375748528737</v>
      </c>
      <c r="M85" s="851"/>
      <c r="N85" s="57"/>
    </row>
    <row r="86" spans="1:14" ht="15.75" thickBot="1">
      <c r="B86" s="814" t="s">
        <v>1037</v>
      </c>
      <c r="C86" s="815"/>
      <c r="D86" s="815"/>
      <c r="E86" s="815"/>
      <c r="F86" s="815"/>
      <c r="G86" s="815"/>
      <c r="H86" s="815"/>
      <c r="I86" s="815"/>
      <c r="J86" s="815"/>
      <c r="K86" s="815"/>
      <c r="L86" s="815"/>
      <c r="M86" s="816"/>
      <c r="N86" s="58">
        <f>L83+L84+L85</f>
        <v>42527.625449117244</v>
      </c>
    </row>
    <row r="87" spans="1:14" ht="15.75" thickBot="1">
      <c r="B87" s="39"/>
      <c r="C87" s="40"/>
      <c r="D87" s="40"/>
      <c r="E87" s="40"/>
      <c r="F87" s="40"/>
      <c r="G87" s="40"/>
      <c r="H87" s="40"/>
      <c r="I87" s="40"/>
      <c r="J87" s="40"/>
      <c r="K87" s="40"/>
      <c r="L87" s="40"/>
      <c r="M87" s="40"/>
      <c r="N87" s="41"/>
    </row>
    <row r="88" spans="1:14" ht="15.75" thickBot="1">
      <c r="A88" t="s">
        <v>2121</v>
      </c>
      <c r="B88" s="814" t="s">
        <v>1059</v>
      </c>
      <c r="C88" s="815"/>
      <c r="D88" s="815"/>
      <c r="E88" s="815"/>
      <c r="F88" s="815"/>
      <c r="G88" s="815"/>
      <c r="H88" s="815"/>
      <c r="I88" s="815"/>
      <c r="J88" s="815"/>
      <c r="K88" s="815"/>
      <c r="L88" s="815"/>
      <c r="M88" s="816"/>
      <c r="N88" s="58">
        <f>N78+N86</f>
        <v>184286.37694617471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c r="B106" s="852"/>
      <c r="C106" s="853"/>
      <c r="D106" s="853"/>
      <c r="E106" s="853"/>
      <c r="F106" s="853"/>
      <c r="G106" s="853"/>
      <c r="H106" s="853"/>
      <c r="I106" s="853"/>
      <c r="J106" s="853"/>
      <c r="K106" s="853"/>
      <c r="L106" s="853"/>
      <c r="M106" s="853"/>
      <c r="N106" s="854"/>
    </row>
    <row r="107" spans="2:14" ht="27.7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8"/>
      <c r="C1" s="873"/>
      <c r="D1" s="874"/>
      <c r="E1" s="874"/>
      <c r="F1" s="874"/>
      <c r="G1" s="874"/>
      <c r="H1" s="874"/>
      <c r="I1" s="874"/>
      <c r="J1" s="875"/>
      <c r="K1" s="876" t="s">
        <v>1017</v>
      </c>
      <c r="L1" s="878" t="s">
        <v>2304</v>
      </c>
      <c r="M1" s="879"/>
      <c r="N1" s="880"/>
    </row>
    <row r="2" spans="2:14">
      <c r="B2" s="859"/>
      <c r="C2" s="870" t="s">
        <v>1018</v>
      </c>
      <c r="D2" s="871"/>
      <c r="E2" s="871"/>
      <c r="F2" s="871"/>
      <c r="G2" s="871"/>
      <c r="H2" s="871"/>
      <c r="I2" s="871"/>
      <c r="J2" s="872"/>
      <c r="K2" s="877"/>
      <c r="L2" s="881"/>
      <c r="M2" s="882"/>
      <c r="N2" s="883"/>
    </row>
    <row r="3" spans="2:14">
      <c r="B3" s="859"/>
      <c r="C3" s="870" t="s">
        <v>2305</v>
      </c>
      <c r="D3" s="871"/>
      <c r="E3" s="871"/>
      <c r="F3" s="871"/>
      <c r="G3" s="871"/>
      <c r="H3" s="871"/>
      <c r="I3" s="871"/>
      <c r="J3" s="872"/>
      <c r="K3" s="861" t="s">
        <v>1019</v>
      </c>
      <c r="L3" s="886">
        <v>1</v>
      </c>
      <c r="M3" s="887"/>
      <c r="N3" s="888"/>
    </row>
    <row r="4" spans="2:14">
      <c r="B4" s="859"/>
      <c r="C4" s="870" t="s">
        <v>2306</v>
      </c>
      <c r="D4" s="871"/>
      <c r="E4" s="871"/>
      <c r="F4" s="871"/>
      <c r="G4" s="871"/>
      <c r="H4" s="871"/>
      <c r="I4" s="871"/>
      <c r="J4" s="872"/>
      <c r="K4" s="884"/>
      <c r="L4" s="889"/>
      <c r="M4" s="890"/>
      <c r="N4" s="891"/>
    </row>
    <row r="5" spans="2:14">
      <c r="B5" s="859"/>
      <c r="C5" s="870" t="s">
        <v>2307</v>
      </c>
      <c r="D5" s="871"/>
      <c r="E5" s="871"/>
      <c r="F5" s="871"/>
      <c r="G5" s="871"/>
      <c r="H5" s="871"/>
      <c r="I5" s="871"/>
      <c r="J5" s="872"/>
      <c r="K5" s="861" t="s">
        <v>1020</v>
      </c>
      <c r="L5" s="863"/>
      <c r="M5" s="863" t="s">
        <v>1021</v>
      </c>
      <c r="N5" s="865"/>
    </row>
    <row r="6" spans="2:14" ht="15.75" thickBot="1">
      <c r="B6" s="860"/>
      <c r="C6" s="867"/>
      <c r="D6" s="868"/>
      <c r="E6" s="868"/>
      <c r="F6" s="868"/>
      <c r="G6" s="868"/>
      <c r="H6" s="868"/>
      <c r="I6" s="868"/>
      <c r="J6" s="869"/>
      <c r="K6" s="862"/>
      <c r="L6" s="864"/>
      <c r="M6" s="864"/>
      <c r="N6" s="866"/>
    </row>
    <row r="7" spans="2:14" ht="15.7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2" t="s">
        <v>2311</v>
      </c>
      <c r="C10" s="893"/>
      <c r="D10" s="893"/>
      <c r="E10" s="893"/>
      <c r="F10" s="399" t="s">
        <v>2312</v>
      </c>
      <c r="G10" s="85"/>
      <c r="H10" s="367"/>
      <c r="I10" s="894" t="s">
        <v>2313</v>
      </c>
      <c r="J10" s="894"/>
      <c r="K10" s="400" t="s">
        <v>2312</v>
      </c>
      <c r="L10" s="364"/>
      <c r="M10" s="364"/>
      <c r="N10" s="36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312</v>
      </c>
      <c r="B36" s="827" t="str">
        <f>VLOOKUP(A36,EQUIPOS!A6:D154,3,FALSE)</f>
        <v>Retroexcavadora sobre oruga, potencia 138 HP, balde de 1,5 m3.</v>
      </c>
      <c r="C36" s="828"/>
      <c r="D36" s="828"/>
      <c r="E36" s="828"/>
      <c r="F36" s="828"/>
      <c r="G36" s="828"/>
      <c r="H36" s="829"/>
      <c r="I36" s="275"/>
      <c r="J36" s="276"/>
      <c r="K36" s="277">
        <f>VLOOKUP(A36,EQUIPOS!A6:D161,4,FALSE)</f>
        <v>180000</v>
      </c>
      <c r="L36" s="278"/>
      <c r="M36" s="279">
        <v>2.5</v>
      </c>
      <c r="N36" s="280">
        <f>K36/M36</f>
        <v>72000</v>
      </c>
    </row>
    <row r="37" spans="1:14">
      <c r="A37" t="s">
        <v>180</v>
      </c>
      <c r="B37" s="827" t="str">
        <f>VLOOKUP(A37,EQUIPOS!A7:D154,3,FALSE)</f>
        <v>Compresor 120 HP, con martillo.</v>
      </c>
      <c r="C37" s="828"/>
      <c r="D37" s="828"/>
      <c r="E37" s="828"/>
      <c r="F37" s="828"/>
      <c r="G37" s="828"/>
      <c r="H37" s="829"/>
      <c r="I37" s="275"/>
      <c r="J37" s="276"/>
      <c r="K37" s="277">
        <f>VLOOKUP(A37,EQUIPOS!A7:D162,4,FALSE)</f>
        <v>100787.56917837379</v>
      </c>
      <c r="L37" s="278"/>
      <c r="M37" s="279">
        <v>2.5</v>
      </c>
      <c r="N37" s="280">
        <f>K37/M37</f>
        <v>40315.027671349511</v>
      </c>
    </row>
    <row r="38" spans="1:14">
      <c r="A38" t="s">
        <v>195</v>
      </c>
      <c r="B38" s="827" t="str">
        <f>VLOOKUP(A38,EQUIPOS!A8:D154,3,FALSE)</f>
        <v xml:space="preserve">Equipo de oxicorte, Capacidad de corte: hasta 6´´ (152mm) </v>
      </c>
      <c r="C38" s="828"/>
      <c r="D38" s="828"/>
      <c r="E38" s="828"/>
      <c r="F38" s="828"/>
      <c r="G38" s="828"/>
      <c r="H38" s="829"/>
      <c r="I38" s="275"/>
      <c r="J38" s="276"/>
      <c r="K38" s="277">
        <f>VLOOKUP(A38,EQUIPOS!A8:D163,4,FALSE)</f>
        <v>16461.677202039169</v>
      </c>
      <c r="L38" s="278"/>
      <c r="M38" s="279">
        <v>2.5</v>
      </c>
      <c r="N38" s="280">
        <f>K38/M38</f>
        <v>6584.6708808156673</v>
      </c>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N76*L42</f>
        <v>255.33602603049999</v>
      </c>
    </row>
    <row r="43" spans="1:14" ht="15.75" thickBot="1">
      <c r="B43" s="814" t="s">
        <v>1037</v>
      </c>
      <c r="C43" s="815"/>
      <c r="D43" s="815"/>
      <c r="E43" s="815"/>
      <c r="F43" s="815"/>
      <c r="G43" s="815"/>
      <c r="H43" s="815"/>
      <c r="I43" s="815"/>
      <c r="J43" s="815"/>
      <c r="K43" s="815"/>
      <c r="L43" s="815"/>
      <c r="M43" s="816"/>
      <c r="N43" s="105">
        <f>SUM(N36:N42)</f>
        <v>119155.03457819569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1221.6675051924096</v>
      </c>
      <c r="M59" s="819"/>
      <c r="N59" s="295">
        <f>K59*L59</f>
        <v>1221.6675051924096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51"/>
    </row>
    <row r="65" spans="1:15" ht="15.75" thickBot="1">
      <c r="B65" s="820" t="s">
        <v>1037</v>
      </c>
      <c r="C65" s="821"/>
      <c r="D65" s="821"/>
      <c r="E65" s="821"/>
      <c r="F65" s="821"/>
      <c r="G65" s="821"/>
      <c r="H65" s="821"/>
      <c r="I65" s="821"/>
      <c r="J65" s="821"/>
      <c r="K65" s="821"/>
      <c r="L65" s="821"/>
      <c r="M65" s="822"/>
      <c r="N65" s="110">
        <f>N59+N60+N61+N62+N63</f>
        <v>1221.6675051924096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N70+N71+N72+N73+N74</f>
        <v>12766.801301525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133143.50338491309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26628.700676982618</v>
      </c>
      <c r="M83" s="849"/>
      <c r="N83" s="57"/>
    </row>
    <row r="84" spans="1:14">
      <c r="B84" s="95" t="s">
        <v>1057</v>
      </c>
      <c r="C84" s="96"/>
      <c r="D84" s="96"/>
      <c r="E84" s="96"/>
      <c r="F84" s="96"/>
      <c r="G84" s="96"/>
      <c r="H84" s="96"/>
      <c r="I84" s="93"/>
      <c r="J84" s="94"/>
      <c r="K84" s="312">
        <v>0.05</v>
      </c>
      <c r="L84" s="848">
        <f>N78*K84</f>
        <v>6657.1751692456546</v>
      </c>
      <c r="M84" s="849"/>
      <c r="N84" s="57"/>
    </row>
    <row r="85" spans="1:14" ht="15.75" thickBot="1">
      <c r="B85" s="97" t="s">
        <v>1058</v>
      </c>
      <c r="C85" s="98"/>
      <c r="D85" s="98"/>
      <c r="E85" s="98"/>
      <c r="F85" s="98"/>
      <c r="G85" s="98"/>
      <c r="H85" s="98"/>
      <c r="I85" s="99"/>
      <c r="J85" s="100"/>
      <c r="K85" s="313">
        <v>0.05</v>
      </c>
      <c r="L85" s="850">
        <f>N78*K85</f>
        <v>6657.1751692456546</v>
      </c>
      <c r="M85" s="851"/>
      <c r="N85" s="57"/>
    </row>
    <row r="86" spans="1:14" ht="15.75" thickBot="1">
      <c r="B86" s="814" t="s">
        <v>1037</v>
      </c>
      <c r="C86" s="815"/>
      <c r="D86" s="815"/>
      <c r="E86" s="815"/>
      <c r="F86" s="815"/>
      <c r="G86" s="815"/>
      <c r="H86" s="815"/>
      <c r="I86" s="815"/>
      <c r="J86" s="815"/>
      <c r="K86" s="815"/>
      <c r="L86" s="815"/>
      <c r="M86" s="816"/>
      <c r="N86" s="58">
        <f>L83+L84+L85</f>
        <v>39943.051015473924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173086.55440038702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8.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58"/>
      <c r="C1" s="873"/>
      <c r="D1" s="874"/>
      <c r="E1" s="874"/>
      <c r="F1" s="874"/>
      <c r="G1" s="874"/>
      <c r="H1" s="874"/>
      <c r="I1" s="874"/>
      <c r="J1" s="875"/>
      <c r="K1" s="876" t="s">
        <v>1017</v>
      </c>
      <c r="L1" s="878" t="s">
        <v>2304</v>
      </c>
      <c r="M1" s="879"/>
      <c r="N1" s="880"/>
    </row>
    <row r="2" spans="2:14">
      <c r="B2" s="859"/>
      <c r="C2" s="870" t="s">
        <v>1018</v>
      </c>
      <c r="D2" s="871"/>
      <c r="E2" s="871"/>
      <c r="F2" s="871"/>
      <c r="G2" s="871"/>
      <c r="H2" s="871"/>
      <c r="I2" s="871"/>
      <c r="J2" s="872"/>
      <c r="K2" s="877"/>
      <c r="L2" s="881"/>
      <c r="M2" s="882"/>
      <c r="N2" s="883"/>
    </row>
    <row r="3" spans="2:14">
      <c r="B3" s="859"/>
      <c r="C3" s="870" t="s">
        <v>2305</v>
      </c>
      <c r="D3" s="871"/>
      <c r="E3" s="871"/>
      <c r="F3" s="871"/>
      <c r="G3" s="871"/>
      <c r="H3" s="871"/>
      <c r="I3" s="871"/>
      <c r="J3" s="872"/>
      <c r="K3" s="861" t="s">
        <v>1019</v>
      </c>
      <c r="L3" s="886">
        <v>1</v>
      </c>
      <c r="M3" s="887"/>
      <c r="N3" s="888"/>
    </row>
    <row r="4" spans="2:14">
      <c r="B4" s="859"/>
      <c r="C4" s="870" t="s">
        <v>2306</v>
      </c>
      <c r="D4" s="871"/>
      <c r="E4" s="871"/>
      <c r="F4" s="871"/>
      <c r="G4" s="871"/>
      <c r="H4" s="871"/>
      <c r="I4" s="871"/>
      <c r="J4" s="872"/>
      <c r="K4" s="884"/>
      <c r="L4" s="889"/>
      <c r="M4" s="890"/>
      <c r="N4" s="891"/>
    </row>
    <row r="5" spans="2:14">
      <c r="B5" s="859"/>
      <c r="C5" s="870" t="s">
        <v>2307</v>
      </c>
      <c r="D5" s="871"/>
      <c r="E5" s="871"/>
      <c r="F5" s="871"/>
      <c r="G5" s="871"/>
      <c r="H5" s="871"/>
      <c r="I5" s="871"/>
      <c r="J5" s="872"/>
      <c r="K5" s="861" t="s">
        <v>1020</v>
      </c>
      <c r="L5" s="863"/>
      <c r="M5" s="863" t="s">
        <v>1021</v>
      </c>
      <c r="N5" s="865"/>
    </row>
    <row r="6" spans="2:14" ht="15.75" thickBot="1">
      <c r="B6" s="860"/>
      <c r="C6" s="867"/>
      <c r="D6" s="868"/>
      <c r="E6" s="868"/>
      <c r="F6" s="868"/>
      <c r="G6" s="868"/>
      <c r="H6" s="868"/>
      <c r="I6" s="868"/>
      <c r="J6" s="869"/>
      <c r="K6" s="862"/>
      <c r="L6" s="864"/>
      <c r="M6" s="864"/>
      <c r="N6" s="866"/>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2" t="s">
        <v>2311</v>
      </c>
      <c r="C10" s="893"/>
      <c r="D10" s="893"/>
      <c r="E10" s="893"/>
      <c r="F10" s="399" t="s">
        <v>2312</v>
      </c>
      <c r="G10" s="85"/>
      <c r="H10" s="367"/>
      <c r="I10" s="894" t="s">
        <v>2313</v>
      </c>
      <c r="J10" s="894"/>
      <c r="K10" s="400" t="s">
        <v>2312</v>
      </c>
      <c r="L10" s="364"/>
      <c r="M10" s="364"/>
      <c r="N10" s="36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150</v>
      </c>
      <c r="B36" s="827" t="str">
        <f>VLOOKUP(A36,EQUIPOS!A6:D154,3,FALSE)</f>
        <v>Cargador : Potencia en el volante 125 hp, Clasificación de RPM del motor 2300.</v>
      </c>
      <c r="C36" s="828"/>
      <c r="D36" s="828"/>
      <c r="E36" s="828"/>
      <c r="F36" s="828"/>
      <c r="G36" s="828"/>
      <c r="H36" s="829"/>
      <c r="I36" s="275"/>
      <c r="J36" s="276"/>
      <c r="K36" s="277">
        <f>VLOOKUP(A36,EQUIPOS!A6:D161,4,FALSE)</f>
        <v>181417.62452107284</v>
      </c>
      <c r="L36" s="278"/>
      <c r="M36" s="279">
        <v>9.25</v>
      </c>
      <c r="N36" s="280">
        <f>K36/M36</f>
        <v>19612.716164440306</v>
      </c>
    </row>
    <row r="37" spans="1:14">
      <c r="A37" t="s">
        <v>180</v>
      </c>
      <c r="B37" s="827" t="str">
        <f>VLOOKUP(A37,EQUIPOS!A7:D154,3,FALSE)</f>
        <v>Compresor 120 HP, con martillo.</v>
      </c>
      <c r="C37" s="828"/>
      <c r="D37" s="828"/>
      <c r="E37" s="828"/>
      <c r="F37" s="828"/>
      <c r="G37" s="828"/>
      <c r="H37" s="829"/>
      <c r="I37" s="275"/>
      <c r="J37" s="276"/>
      <c r="K37" s="277">
        <f>VLOOKUP(A37,EQUIPOS!A7:D162,4,FALSE)</f>
        <v>100787.56917837379</v>
      </c>
      <c r="L37" s="278"/>
      <c r="M37" s="279">
        <v>9.25</v>
      </c>
      <c r="N37" s="280">
        <f>K37/M37</f>
        <v>10895.953424689058</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N76*L42</f>
        <v>55.207789412000004</v>
      </c>
    </row>
    <row r="43" spans="1:14" ht="15.75" thickBot="1">
      <c r="B43" s="814" t="s">
        <v>1037</v>
      </c>
      <c r="C43" s="815"/>
      <c r="D43" s="815"/>
      <c r="E43" s="815"/>
      <c r="F43" s="815"/>
      <c r="G43" s="815"/>
      <c r="H43" s="815"/>
      <c r="I43" s="815"/>
      <c r="J43" s="815"/>
      <c r="K43" s="815"/>
      <c r="L43" s="815"/>
      <c r="M43" s="816"/>
      <c r="N43" s="105">
        <f>SUM(N36:N42)</f>
        <v>30563.877378541365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1221.6675051924096</v>
      </c>
      <c r="M59" s="819"/>
      <c r="N59" s="295">
        <f>K59*L59</f>
        <v>1221.6675051924096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51"/>
    </row>
    <row r="65" spans="1:15" ht="15.75" thickBot="1">
      <c r="B65" s="820" t="s">
        <v>1037</v>
      </c>
      <c r="C65" s="821"/>
      <c r="D65" s="821"/>
      <c r="E65" s="821"/>
      <c r="F65" s="821"/>
      <c r="G65" s="821"/>
      <c r="H65" s="821"/>
      <c r="I65" s="821"/>
      <c r="J65" s="821"/>
      <c r="K65" s="821"/>
      <c r="L65" s="821"/>
      <c r="M65" s="822"/>
      <c r="N65" s="110">
        <f>N59+N60+N61+N62+N63</f>
        <v>1221.6675051924096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N70+N71+N72+N73+N74</f>
        <v>2760.3894706000001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34545.934354333775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6909.1868708667553</v>
      </c>
      <c r="M83" s="849"/>
      <c r="N83" s="57"/>
    </row>
    <row r="84" spans="1:14">
      <c r="B84" s="95" t="s">
        <v>1057</v>
      </c>
      <c r="C84" s="96"/>
      <c r="D84" s="96"/>
      <c r="E84" s="96"/>
      <c r="F84" s="96"/>
      <c r="G84" s="96"/>
      <c r="H84" s="96"/>
      <c r="I84" s="93"/>
      <c r="J84" s="94"/>
      <c r="K84" s="312">
        <v>0.05</v>
      </c>
      <c r="L84" s="848">
        <f>N78*K84</f>
        <v>1727.2967177166888</v>
      </c>
      <c r="M84" s="849"/>
      <c r="N84" s="57"/>
    </row>
    <row r="85" spans="1:14" ht="15.75" thickBot="1">
      <c r="B85" s="97" t="s">
        <v>1058</v>
      </c>
      <c r="C85" s="98"/>
      <c r="D85" s="98"/>
      <c r="E85" s="98"/>
      <c r="F85" s="98"/>
      <c r="G85" s="98"/>
      <c r="H85" s="98"/>
      <c r="I85" s="99"/>
      <c r="J85" s="100"/>
      <c r="K85" s="313">
        <v>0.05</v>
      </c>
      <c r="L85" s="850">
        <f>N78*K85</f>
        <v>1727.2967177166888</v>
      </c>
      <c r="M85" s="851"/>
      <c r="N85" s="57"/>
    </row>
    <row r="86" spans="1:14" ht="15.75" thickBot="1">
      <c r="B86" s="814" t="s">
        <v>1037</v>
      </c>
      <c r="C86" s="815"/>
      <c r="D86" s="815"/>
      <c r="E86" s="815"/>
      <c r="F86" s="815"/>
      <c r="G86" s="815"/>
      <c r="H86" s="815"/>
      <c r="I86" s="815"/>
      <c r="J86" s="815"/>
      <c r="K86" s="815"/>
      <c r="L86" s="815"/>
      <c r="M86" s="816"/>
      <c r="N86" s="58">
        <f>L83+L84+L85</f>
        <v>10363.780306300132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44909.714660633908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180</v>
      </c>
      <c r="B36" s="827" t="str">
        <f>VLOOKUP(A36,EQUIPOS!A6:D154,3,FALSE)</f>
        <v>Compresor 120 HP, con martillo.</v>
      </c>
      <c r="C36" s="828"/>
      <c r="D36" s="828"/>
      <c r="E36" s="828"/>
      <c r="F36" s="828"/>
      <c r="G36" s="828"/>
      <c r="H36" s="829"/>
      <c r="I36" s="275"/>
      <c r="J36" s="276"/>
      <c r="K36" s="277">
        <f>VLOOKUP(A36,EQUIPOS!A6:D161,4,FALSE)</f>
        <v>100787.56917837379</v>
      </c>
      <c r="L36" s="278"/>
      <c r="M36" s="279">
        <v>2.5</v>
      </c>
      <c r="N36" s="280">
        <f>K36/M36</f>
        <v>40315.027671349511</v>
      </c>
    </row>
    <row r="37" span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0.1</v>
      </c>
      <c r="M42" s="839"/>
      <c r="N42" s="111">
        <f>N76*L42</f>
        <v>1021.344104122</v>
      </c>
    </row>
    <row r="43" spans="1:14" ht="15.75" thickBot="1">
      <c r="B43" s="814" t="s">
        <v>1037</v>
      </c>
      <c r="C43" s="815"/>
      <c r="D43" s="815"/>
      <c r="E43" s="815"/>
      <c r="F43" s="815"/>
      <c r="G43" s="815"/>
      <c r="H43" s="815"/>
      <c r="I43" s="815"/>
      <c r="J43" s="815"/>
      <c r="K43" s="815"/>
      <c r="L43" s="815"/>
      <c r="M43" s="816"/>
      <c r="N43" s="105">
        <f>SUM(N36:N42)</f>
        <v>41336.371775471511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1221.6675051924096</v>
      </c>
      <c r="M59" s="819"/>
      <c r="N59" s="295">
        <f>K59*L59</f>
        <v>1221.6675051924096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3"/>
      <c r="M64" s="804"/>
      <c r="N64" s="51"/>
    </row>
    <row r="65" spans="1:15" ht="15.75" thickBot="1">
      <c r="B65" s="820" t="s">
        <v>1037</v>
      </c>
      <c r="C65" s="821"/>
      <c r="D65" s="821"/>
      <c r="E65" s="821"/>
      <c r="F65" s="821"/>
      <c r="G65" s="821"/>
      <c r="H65" s="821"/>
      <c r="I65" s="821"/>
      <c r="J65" s="821"/>
      <c r="K65" s="821"/>
      <c r="L65" s="821"/>
      <c r="M65" s="822"/>
      <c r="N65" s="110">
        <f>N59+N60+N61+N62+N63</f>
        <v>1221.6675051924096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N70+N71+N72+N73+N74</f>
        <v>10213.44104122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52771.480321883922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10554.296064376786</v>
      </c>
      <c r="M83" s="849"/>
      <c r="N83" s="57"/>
    </row>
    <row r="84" spans="1:14">
      <c r="B84" s="95" t="s">
        <v>1057</v>
      </c>
      <c r="C84" s="96"/>
      <c r="D84" s="96"/>
      <c r="E84" s="96"/>
      <c r="F84" s="96"/>
      <c r="G84" s="96"/>
      <c r="H84" s="96"/>
      <c r="I84" s="93"/>
      <c r="J84" s="94"/>
      <c r="K84" s="312">
        <v>0.05</v>
      </c>
      <c r="L84" s="848">
        <f>N78*K84</f>
        <v>2638.5740160941964</v>
      </c>
      <c r="M84" s="849"/>
      <c r="N84" s="57"/>
    </row>
    <row r="85" spans="1:14" ht="15.75" thickBot="1">
      <c r="B85" s="97" t="s">
        <v>1058</v>
      </c>
      <c r="C85" s="98"/>
      <c r="D85" s="98"/>
      <c r="E85" s="98"/>
      <c r="F85" s="98"/>
      <c r="G85" s="98"/>
      <c r="H85" s="98"/>
      <c r="I85" s="99"/>
      <c r="J85" s="100"/>
      <c r="K85" s="313">
        <v>0.05</v>
      </c>
      <c r="L85" s="850">
        <f>N78*K85</f>
        <v>2638.5740160941964</v>
      </c>
      <c r="M85" s="851"/>
      <c r="N85" s="57"/>
    </row>
    <row r="86" spans="1:14" ht="15.75" thickBot="1">
      <c r="B86" s="814" t="s">
        <v>1037</v>
      </c>
      <c r="C86" s="815"/>
      <c r="D86" s="815"/>
      <c r="E86" s="815"/>
      <c r="F86" s="815"/>
      <c r="G86" s="815"/>
      <c r="H86" s="815"/>
      <c r="I86" s="815"/>
      <c r="J86" s="815"/>
      <c r="K86" s="815"/>
      <c r="L86" s="815"/>
      <c r="M86" s="816"/>
      <c r="N86" s="58">
        <f>L83+L84+L85</f>
        <v>15831.444096565179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68602.924418449096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150</v>
      </c>
      <c r="B36" s="827" t="str">
        <f>VLOOKUP(A36,EQUIPOS!A6:D154,3,FALSE)</f>
        <v>Cargador : Potencia en el volante 125 hp, Clasificación de RPM del motor 2300.</v>
      </c>
      <c r="C36" s="828"/>
      <c r="D36" s="828"/>
      <c r="E36" s="828"/>
      <c r="F36" s="828"/>
      <c r="G36" s="828"/>
      <c r="H36" s="829"/>
      <c r="I36" s="275"/>
      <c r="J36" s="276"/>
      <c r="K36" s="277">
        <f>VLOOKUP(A36,EQUIPOS!A6:D161,4,FALSE)</f>
        <v>181417.62452107284</v>
      </c>
      <c r="L36" s="278"/>
      <c r="M36" s="279">
        <v>2.375</v>
      </c>
      <c r="N36" s="280">
        <f>K36/M36</f>
        <v>76386.368219399083</v>
      </c>
    </row>
    <row r="37" spans="1:14">
      <c r="A37" t="s">
        <v>180</v>
      </c>
      <c r="B37" s="827" t="str">
        <f>VLOOKUP(A37,EQUIPOS!A7:D154,3,FALSE)</f>
        <v>Compresor 120 HP, con martillo.</v>
      </c>
      <c r="C37" s="828"/>
      <c r="D37" s="828"/>
      <c r="E37" s="828"/>
      <c r="F37" s="828"/>
      <c r="G37" s="828"/>
      <c r="H37" s="829"/>
      <c r="I37" s="275"/>
      <c r="J37" s="276"/>
      <c r="K37" s="277">
        <f>VLOOKUP(A37,EQUIPOS!A7:D162,4,FALSE)</f>
        <v>100787.56917837379</v>
      </c>
      <c r="L37" s="278"/>
      <c r="M37" s="279">
        <v>2.375</v>
      </c>
      <c r="N37" s="280">
        <f>K37/M37</f>
        <v>42436.871232999489</v>
      </c>
    </row>
    <row r="38" spans="1:14">
      <c r="A38" t="s">
        <v>195</v>
      </c>
      <c r="B38" s="827" t="str">
        <f>VLOOKUP(A38,EQUIPOS!A8:D154,3,FALSE)</f>
        <v xml:space="preserve">Equipo de oxicorte, Capacidad de corte: hasta 6´´ (152mm) </v>
      </c>
      <c r="C38" s="828"/>
      <c r="D38" s="828"/>
      <c r="E38" s="828"/>
      <c r="F38" s="828"/>
      <c r="G38" s="828"/>
      <c r="H38" s="829"/>
      <c r="I38" s="275"/>
      <c r="J38" s="276"/>
      <c r="K38" s="277">
        <f>VLOOKUP(A38,EQUIPOS!A8:D163,4,FALSE)</f>
        <v>16461.677202039169</v>
      </c>
      <c r="L38" s="278"/>
      <c r="M38" s="279">
        <v>2.375</v>
      </c>
      <c r="N38" s="280">
        <f>K38/M38</f>
        <v>6931.2325061217553</v>
      </c>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0.1</v>
      </c>
      <c r="M42" s="839"/>
      <c r="N42" s="111">
        <f>N76*L42</f>
        <v>1343.873821213158</v>
      </c>
    </row>
    <row r="43" spans="1:14" ht="15.75" thickBot="1">
      <c r="B43" s="814" t="s">
        <v>1037</v>
      </c>
      <c r="C43" s="815"/>
      <c r="D43" s="815"/>
      <c r="E43" s="815"/>
      <c r="F43" s="815"/>
      <c r="G43" s="815"/>
      <c r="H43" s="815"/>
      <c r="I43" s="815"/>
      <c r="J43" s="815"/>
      <c r="K43" s="815"/>
      <c r="L43" s="815"/>
      <c r="M43" s="816"/>
      <c r="N43" s="105">
        <f>SUM(N36:N42)</f>
        <v>127098.34577973348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1221.6675051924096</v>
      </c>
      <c r="M59" s="819"/>
      <c r="N59" s="295">
        <f>K59*L59</f>
        <v>1221.6675051924096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51"/>
    </row>
    <row r="65" spans="1:15" ht="15.75" thickBot="1">
      <c r="B65" s="820" t="s">
        <v>1037</v>
      </c>
      <c r="C65" s="821"/>
      <c r="D65" s="821"/>
      <c r="E65" s="821"/>
      <c r="F65" s="821"/>
      <c r="G65" s="821"/>
      <c r="H65" s="821"/>
      <c r="I65" s="821"/>
      <c r="J65" s="821"/>
      <c r="K65" s="821"/>
      <c r="L65" s="821"/>
      <c r="M65" s="822"/>
      <c r="N65" s="110">
        <f>N59+N60+N61+N62+N63</f>
        <v>1221.6675051924096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141758.75149705747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28351.750299411495</v>
      </c>
      <c r="M83" s="849"/>
      <c r="N83" s="57"/>
    </row>
    <row r="84" spans="1:14">
      <c r="B84" s="95" t="s">
        <v>1057</v>
      </c>
      <c r="C84" s="96"/>
      <c r="D84" s="96"/>
      <c r="E84" s="96"/>
      <c r="F84" s="96"/>
      <c r="G84" s="96"/>
      <c r="H84" s="96"/>
      <c r="I84" s="93"/>
      <c r="J84" s="94"/>
      <c r="K84" s="312">
        <v>0.05</v>
      </c>
      <c r="L84" s="848">
        <f>N78*K84</f>
        <v>7087.9375748528737</v>
      </c>
      <c r="M84" s="849"/>
      <c r="N84" s="57"/>
    </row>
    <row r="85" spans="1:14" ht="15.75" thickBot="1">
      <c r="B85" s="97" t="s">
        <v>1058</v>
      </c>
      <c r="C85" s="98"/>
      <c r="D85" s="98"/>
      <c r="E85" s="98"/>
      <c r="F85" s="98"/>
      <c r="G85" s="98"/>
      <c r="H85" s="98"/>
      <c r="I85" s="99"/>
      <c r="J85" s="100"/>
      <c r="K85" s="313">
        <v>0.05</v>
      </c>
      <c r="L85" s="850">
        <f>N78*K85</f>
        <v>7087.9375748528737</v>
      </c>
      <c r="M85" s="851"/>
      <c r="N85" s="57"/>
    </row>
    <row r="86" spans="1:14" ht="15.75" thickBot="1">
      <c r="B86" s="814" t="s">
        <v>1037</v>
      </c>
      <c r="C86" s="815"/>
      <c r="D86" s="815"/>
      <c r="E86" s="815"/>
      <c r="F86" s="815"/>
      <c r="G86" s="815"/>
      <c r="H86" s="815"/>
      <c r="I86" s="815"/>
      <c r="J86" s="815"/>
      <c r="K86" s="815"/>
      <c r="L86" s="815"/>
      <c r="M86" s="816"/>
      <c r="N86" s="58">
        <f>L83+L84+L85</f>
        <v>42527.625449117244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184286.37694617471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312</v>
      </c>
      <c r="B36" s="827" t="str">
        <f>VLOOKUP(A36,EQUIPOS!A6:D154,3,FALSE)</f>
        <v>Retroexcavadora sobre oruga, potencia 138 HP, balde de 1,5 m3.</v>
      </c>
      <c r="C36" s="828"/>
      <c r="D36" s="828"/>
      <c r="E36" s="828"/>
      <c r="F36" s="828"/>
      <c r="G36" s="828"/>
      <c r="H36" s="829"/>
      <c r="I36" s="275"/>
      <c r="J36" s="276"/>
      <c r="K36" s="277">
        <f>VLOOKUP(A36,EQUIPOS!A6:D161,4,FALSE)</f>
        <v>180000</v>
      </c>
      <c r="L36" s="278"/>
      <c r="M36" s="279">
        <v>2.5</v>
      </c>
      <c r="N36" s="280">
        <f>K36/M36</f>
        <v>72000</v>
      </c>
    </row>
    <row r="37" spans="1:14">
      <c r="A37" t="s">
        <v>180</v>
      </c>
      <c r="B37" s="827" t="str">
        <f>VLOOKUP(A37,EQUIPOS!A7:D154,3,FALSE)</f>
        <v>Compresor 120 HP, con martillo.</v>
      </c>
      <c r="C37" s="828"/>
      <c r="D37" s="828"/>
      <c r="E37" s="828"/>
      <c r="F37" s="828"/>
      <c r="G37" s="828"/>
      <c r="H37" s="829"/>
      <c r="I37" s="275"/>
      <c r="J37" s="276"/>
      <c r="K37" s="277">
        <f>VLOOKUP(A37,EQUIPOS!A7:D162,4,FALSE)</f>
        <v>100787.56917837379</v>
      </c>
      <c r="L37" s="278"/>
      <c r="M37" s="279">
        <v>2.5</v>
      </c>
      <c r="N37" s="280">
        <f>K37/M37</f>
        <v>40315.027671349511</v>
      </c>
    </row>
    <row r="38" spans="1:14">
      <c r="A38" t="s">
        <v>195</v>
      </c>
      <c r="B38" s="827" t="str">
        <f>VLOOKUP(A38,EQUIPOS!A8:D154,3,FALSE)</f>
        <v xml:space="preserve">Equipo de oxicorte, Capacidad de corte: hasta 6´´ (152mm) </v>
      </c>
      <c r="C38" s="828"/>
      <c r="D38" s="828"/>
      <c r="E38" s="828"/>
      <c r="F38" s="828"/>
      <c r="G38" s="828"/>
      <c r="H38" s="829"/>
      <c r="I38" s="275"/>
      <c r="J38" s="276"/>
      <c r="K38" s="277">
        <f>VLOOKUP(A38,EQUIPOS!A8:D163,4,FALSE)</f>
        <v>16461.677202039169</v>
      </c>
      <c r="L38" s="278"/>
      <c r="M38" s="279">
        <v>2.5</v>
      </c>
      <c r="N38" s="280">
        <f>K38/M38</f>
        <v>6584.6708808156673</v>
      </c>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N76*L42</f>
        <v>255.33602603049999</v>
      </c>
    </row>
    <row r="43" spans="1:14" ht="15.75" thickBot="1">
      <c r="B43" s="814" t="s">
        <v>1037</v>
      </c>
      <c r="C43" s="815"/>
      <c r="D43" s="815"/>
      <c r="E43" s="815"/>
      <c r="F43" s="815"/>
      <c r="G43" s="815"/>
      <c r="H43" s="815"/>
      <c r="I43" s="815"/>
      <c r="J43" s="815"/>
      <c r="K43" s="815"/>
      <c r="L43" s="815"/>
      <c r="M43" s="816"/>
      <c r="N43" s="105">
        <f>SUM(N36:N42)</f>
        <v>119155.03457819569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18">
        <f>'900.2'!N78</f>
        <v>1221.6675051924096</v>
      </c>
      <c r="M59" s="819"/>
      <c r="N59" s="295">
        <f>K59*L59</f>
        <v>1221.6675051924096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51"/>
    </row>
    <row r="65" spans="1:15" ht="15.75" thickBot="1">
      <c r="B65" s="820" t="s">
        <v>1037</v>
      </c>
      <c r="C65" s="821"/>
      <c r="D65" s="821"/>
      <c r="E65" s="821"/>
      <c r="F65" s="821"/>
      <c r="G65" s="821"/>
      <c r="H65" s="821"/>
      <c r="I65" s="821"/>
      <c r="J65" s="821"/>
      <c r="K65" s="821"/>
      <c r="L65" s="821"/>
      <c r="M65" s="822"/>
      <c r="N65" s="110">
        <f>N59+N60+N61+N62+N63</f>
        <v>1221.6675051924096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20" t="s">
        <v>1037</v>
      </c>
      <c r="C76" s="821"/>
      <c r="D76" s="821"/>
      <c r="E76" s="821"/>
      <c r="F76" s="821"/>
      <c r="G76" s="821"/>
      <c r="H76" s="821"/>
      <c r="I76" s="821"/>
      <c r="J76" s="821"/>
      <c r="K76" s="821"/>
      <c r="L76" s="821"/>
      <c r="M76" s="822"/>
      <c r="N76" s="468">
        <f>SUM(N70:N75)</f>
        <v>12766.801301525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133143.50338491309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26628.700676982618</v>
      </c>
      <c r="M83" s="849"/>
      <c r="N83" s="57"/>
    </row>
    <row r="84" spans="1:14">
      <c r="B84" s="95" t="s">
        <v>1057</v>
      </c>
      <c r="C84" s="96"/>
      <c r="D84" s="96"/>
      <c r="E84" s="96"/>
      <c r="F84" s="96"/>
      <c r="G84" s="96"/>
      <c r="H84" s="96"/>
      <c r="I84" s="93"/>
      <c r="J84" s="94"/>
      <c r="K84" s="312">
        <v>0.05</v>
      </c>
      <c r="L84" s="848">
        <f>N78*K84</f>
        <v>6657.1751692456546</v>
      </c>
      <c r="M84" s="849"/>
      <c r="N84" s="57"/>
    </row>
    <row r="85" spans="1:14" ht="15.75" thickBot="1">
      <c r="B85" s="97" t="s">
        <v>1058</v>
      </c>
      <c r="C85" s="98"/>
      <c r="D85" s="98"/>
      <c r="E85" s="98"/>
      <c r="F85" s="98"/>
      <c r="G85" s="98"/>
      <c r="H85" s="98"/>
      <c r="I85" s="99"/>
      <c r="J85" s="100"/>
      <c r="K85" s="313">
        <v>0.05</v>
      </c>
      <c r="L85" s="850">
        <f>N78*K85</f>
        <v>6657.1751692456546</v>
      </c>
      <c r="M85" s="851"/>
      <c r="N85" s="57"/>
    </row>
    <row r="86" spans="1:14" ht="15.75" thickBot="1">
      <c r="B86" s="814" t="s">
        <v>1037</v>
      </c>
      <c r="C86" s="815"/>
      <c r="D86" s="815"/>
      <c r="E86" s="815"/>
      <c r="F86" s="815"/>
      <c r="G86" s="815"/>
      <c r="H86" s="815"/>
      <c r="I86" s="815"/>
      <c r="J86" s="815"/>
      <c r="K86" s="815"/>
      <c r="L86" s="815"/>
      <c r="M86" s="816"/>
      <c r="N86" s="58">
        <f>L83+L84+L85</f>
        <v>39943.051015473924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173086.55440038702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312</v>
      </c>
      <c r="B36" s="827" t="str">
        <f>VLOOKUP(A36,EQUIPOS!A6:D154,3,FALSE)</f>
        <v>Retroexcavadora sobre oruga, potencia 138 HP, balde de 1,5 m3.</v>
      </c>
      <c r="C36" s="828"/>
      <c r="D36" s="828"/>
      <c r="E36" s="828"/>
      <c r="F36" s="828"/>
      <c r="G36" s="828"/>
      <c r="H36" s="829"/>
      <c r="I36" s="275"/>
      <c r="J36" s="276"/>
      <c r="K36" s="277">
        <f>VLOOKUP(A36,EQUIPOS!A6:D161,4,FALSE)</f>
        <v>180000</v>
      </c>
      <c r="L36" s="278"/>
      <c r="M36" s="279">
        <v>2.5</v>
      </c>
      <c r="N36" s="280">
        <f>K36/M36</f>
        <v>72000</v>
      </c>
    </row>
    <row r="37" spans="1:14">
      <c r="A37" t="s">
        <v>180</v>
      </c>
      <c r="B37" s="827" t="str">
        <f>VLOOKUP(A37,EQUIPOS!A7:D154,3,FALSE)</f>
        <v>Compresor 120 HP, con martillo.</v>
      </c>
      <c r="C37" s="828"/>
      <c r="D37" s="828"/>
      <c r="E37" s="828"/>
      <c r="F37" s="828"/>
      <c r="G37" s="828"/>
      <c r="H37" s="829"/>
      <c r="I37" s="275"/>
      <c r="J37" s="276"/>
      <c r="K37" s="277">
        <f>VLOOKUP(A37,EQUIPOS!A7:D162,4,FALSE)</f>
        <v>100787.56917837379</v>
      </c>
      <c r="L37" s="278"/>
      <c r="M37" s="279">
        <v>2.5</v>
      </c>
      <c r="N37" s="280">
        <f>K37/M37</f>
        <v>40315.027671349511</v>
      </c>
    </row>
    <row r="38" spans="1:14">
      <c r="A38" t="s">
        <v>195</v>
      </c>
      <c r="B38" s="827" t="str">
        <f>VLOOKUP(A38,EQUIPOS!A8:D154,3,FALSE)</f>
        <v xml:space="preserve">Equipo de oxicorte, Capacidad de corte: hasta 6´´ (152mm) </v>
      </c>
      <c r="C38" s="828"/>
      <c r="D38" s="828"/>
      <c r="E38" s="828"/>
      <c r="F38" s="828"/>
      <c r="G38" s="828"/>
      <c r="H38" s="829"/>
      <c r="I38" s="275"/>
      <c r="J38" s="276"/>
      <c r="K38" s="277">
        <f>VLOOKUP(A38,EQUIPOS!A8:D163,4,FALSE)</f>
        <v>16461.677202039169</v>
      </c>
      <c r="L38" s="278"/>
      <c r="M38" s="279">
        <v>2.5</v>
      </c>
      <c r="N38" s="280">
        <f>K38/M38</f>
        <v>6584.6708808156673</v>
      </c>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N76*L42</f>
        <v>204.2688208244</v>
      </c>
    </row>
    <row r="43" spans="1:14" ht="15.75" thickBot="1">
      <c r="B43" s="814" t="s">
        <v>1037</v>
      </c>
      <c r="C43" s="815"/>
      <c r="D43" s="815"/>
      <c r="E43" s="815"/>
      <c r="F43" s="815"/>
      <c r="G43" s="815"/>
      <c r="H43" s="815"/>
      <c r="I43" s="815"/>
      <c r="J43" s="815"/>
      <c r="K43" s="815"/>
      <c r="L43" s="815"/>
      <c r="M43" s="816"/>
      <c r="N43" s="105">
        <f>SUM(N36:N42)</f>
        <v>119103.96737298959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818">
        <f>'900.2'!N78</f>
        <v>1221.6675051924096</v>
      </c>
      <c r="M59" s="819"/>
      <c r="N59" s="295">
        <f>K59*L59</f>
        <v>1710.3345072693735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51"/>
    </row>
    <row r="65" spans="1:15" ht="15.75" thickBot="1">
      <c r="B65" s="820" t="s">
        <v>1037</v>
      </c>
      <c r="C65" s="821"/>
      <c r="D65" s="821"/>
      <c r="E65" s="821"/>
      <c r="F65" s="821"/>
      <c r="G65" s="821"/>
      <c r="H65" s="821"/>
      <c r="I65" s="821"/>
      <c r="J65" s="821"/>
      <c r="K65" s="821"/>
      <c r="L65" s="821"/>
      <c r="M65" s="822"/>
      <c r="N65" s="110">
        <f>N59+N60+N61+N62+N63</f>
        <v>1710.3345072693735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10213.44104122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131027.74292147896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26205.548584295793</v>
      </c>
      <c r="M83" s="849"/>
      <c r="N83" s="57"/>
    </row>
    <row r="84" spans="1:14">
      <c r="B84" s="95" t="s">
        <v>1057</v>
      </c>
      <c r="C84" s="96"/>
      <c r="D84" s="96"/>
      <c r="E84" s="96"/>
      <c r="F84" s="96"/>
      <c r="G84" s="96"/>
      <c r="H84" s="96"/>
      <c r="I84" s="93"/>
      <c r="J84" s="94"/>
      <c r="K84" s="312">
        <v>0.05</v>
      </c>
      <c r="L84" s="848">
        <f>N78*K84</f>
        <v>6551.3871460739483</v>
      </c>
      <c r="M84" s="849"/>
      <c r="N84" s="57"/>
    </row>
    <row r="85" spans="1:14" ht="15.75" thickBot="1">
      <c r="B85" s="97" t="s">
        <v>1058</v>
      </c>
      <c r="C85" s="98"/>
      <c r="D85" s="98"/>
      <c r="E85" s="98"/>
      <c r="F85" s="98"/>
      <c r="G85" s="98"/>
      <c r="H85" s="98"/>
      <c r="I85" s="99"/>
      <c r="J85" s="100"/>
      <c r="K85" s="313">
        <v>0.05</v>
      </c>
      <c r="L85" s="850">
        <f>N78*K85</f>
        <v>6551.3871460739483</v>
      </c>
      <c r="M85" s="851"/>
      <c r="N85" s="57"/>
    </row>
    <row r="86" spans="1:14" ht="15.75" thickBot="1">
      <c r="B86" s="814" t="s">
        <v>1037</v>
      </c>
      <c r="C86" s="815"/>
      <c r="D86" s="815"/>
      <c r="E86" s="815"/>
      <c r="F86" s="815"/>
      <c r="G86" s="815"/>
      <c r="H86" s="815"/>
      <c r="I86" s="815"/>
      <c r="J86" s="815"/>
      <c r="K86" s="815"/>
      <c r="L86" s="815"/>
      <c r="M86" s="816"/>
      <c r="N86" s="58">
        <f>L83+L84+L85</f>
        <v>39308.322876443686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170336.06579792264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150</v>
      </c>
      <c r="B36" s="827" t="str">
        <f>VLOOKUP(A36,EQUIPOS!A6:D154,3,FALSE)</f>
        <v>Cargador : Potencia en el volante 125 hp, Clasificación de RPM del motor 2300.</v>
      </c>
      <c r="C36" s="828"/>
      <c r="D36" s="828"/>
      <c r="E36" s="828"/>
      <c r="F36" s="828"/>
      <c r="G36" s="828"/>
      <c r="H36" s="829"/>
      <c r="I36" s="275"/>
      <c r="J36" s="276"/>
      <c r="K36" s="277">
        <f>VLOOKUP(A36,EQUIPOS!A6:D161,4,FALSE)</f>
        <v>181417.62452107284</v>
      </c>
      <c r="L36" s="278"/>
      <c r="M36" s="279">
        <v>22</v>
      </c>
      <c r="N36" s="280">
        <f>K36/M36</f>
        <v>8246.255660048766</v>
      </c>
    </row>
    <row r="37" spans="1:14">
      <c r="A37" t="s">
        <v>180</v>
      </c>
      <c r="B37" s="827" t="str">
        <f>VLOOKUP(A37,EQUIPOS!A7:D154,3,FALSE)</f>
        <v>Compresor 120 HP, con martillo.</v>
      </c>
      <c r="C37" s="828"/>
      <c r="D37" s="828"/>
      <c r="E37" s="828"/>
      <c r="F37" s="828"/>
      <c r="G37" s="828"/>
      <c r="H37" s="829"/>
      <c r="I37" s="275"/>
      <c r="J37" s="276"/>
      <c r="K37" s="277">
        <f>VLOOKUP(A37,EQUIPOS!A7:D162,4,FALSE)</f>
        <v>100787.56917837379</v>
      </c>
      <c r="L37" s="278"/>
      <c r="M37" s="279">
        <v>22</v>
      </c>
      <c r="N37" s="280">
        <f>K37/M37</f>
        <v>4581.253144471536</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N76*L42</f>
        <v>23.212366002772729</v>
      </c>
    </row>
    <row r="43" spans="1:14" ht="15.75" thickBot="1">
      <c r="B43" s="814" t="s">
        <v>1037</v>
      </c>
      <c r="C43" s="815"/>
      <c r="D43" s="815"/>
      <c r="E43" s="815"/>
      <c r="F43" s="815"/>
      <c r="G43" s="815"/>
      <c r="H43" s="815"/>
      <c r="I43" s="815"/>
      <c r="J43" s="815"/>
      <c r="K43" s="815"/>
      <c r="L43" s="815"/>
      <c r="M43" s="816"/>
      <c r="N43" s="105">
        <f>SUM(N36:N42)</f>
        <v>12850.721170523073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818">
        <f>'900.2'!N78</f>
        <v>1221.6675051924096</v>
      </c>
      <c r="M59" s="819"/>
      <c r="N59" s="295">
        <f>K59*L59</f>
        <v>513.10035218081202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51"/>
    </row>
    <row r="65" spans="1:15" ht="15.75" thickBot="1">
      <c r="B65" s="820" t="s">
        <v>1037</v>
      </c>
      <c r="C65" s="821"/>
      <c r="D65" s="821"/>
      <c r="E65" s="821"/>
      <c r="F65" s="821"/>
      <c r="G65" s="821"/>
      <c r="H65" s="821"/>
      <c r="I65" s="821"/>
      <c r="J65" s="821"/>
      <c r="K65" s="821"/>
      <c r="L65" s="821"/>
      <c r="M65" s="822"/>
      <c r="N65" s="110">
        <f>N59+N60+N61+N62+N63</f>
        <v>513.10035218081202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1160.6183001386364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14524.439822842522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2904.8879645685047</v>
      </c>
      <c r="M83" s="849"/>
      <c r="N83" s="57"/>
    </row>
    <row r="84" spans="1:14">
      <c r="B84" s="95" t="s">
        <v>1057</v>
      </c>
      <c r="C84" s="96"/>
      <c r="D84" s="96"/>
      <c r="E84" s="96"/>
      <c r="F84" s="96"/>
      <c r="G84" s="96"/>
      <c r="H84" s="96"/>
      <c r="I84" s="93"/>
      <c r="J84" s="94"/>
      <c r="K84" s="312">
        <v>0.05</v>
      </c>
      <c r="L84" s="848">
        <f>N78*K84</f>
        <v>726.22199114212617</v>
      </c>
      <c r="M84" s="849"/>
      <c r="N84" s="57"/>
    </row>
    <row r="85" spans="1:14" ht="15.75" thickBot="1">
      <c r="B85" s="97" t="s">
        <v>1058</v>
      </c>
      <c r="C85" s="98"/>
      <c r="D85" s="98"/>
      <c r="E85" s="98"/>
      <c r="F85" s="98"/>
      <c r="G85" s="98"/>
      <c r="H85" s="98"/>
      <c r="I85" s="99"/>
      <c r="J85" s="100"/>
      <c r="K85" s="313">
        <v>0.05</v>
      </c>
      <c r="L85" s="850">
        <f>N78*K85</f>
        <v>726.22199114212617</v>
      </c>
      <c r="M85" s="851"/>
      <c r="N85" s="57"/>
    </row>
    <row r="86" spans="1:14" ht="15.75" thickBot="1">
      <c r="B86" s="814" t="s">
        <v>1037</v>
      </c>
      <c r="C86" s="815"/>
      <c r="D86" s="815"/>
      <c r="E86" s="815"/>
      <c r="F86" s="815"/>
      <c r="G86" s="815"/>
      <c r="H86" s="815"/>
      <c r="I86" s="815"/>
      <c r="J86" s="815"/>
      <c r="K86" s="815"/>
      <c r="L86" s="815"/>
      <c r="M86" s="816"/>
      <c r="N86" s="58">
        <f>L83+L84+L85</f>
        <v>4357.331946852757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18881.771769695279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150</v>
      </c>
      <c r="B36" s="827" t="str">
        <f>VLOOKUP(A36,EQUIPOS!A6:D154,3,FALSE)</f>
        <v>Cargador : Potencia en el volante 125 hp, Clasificación de RPM del motor 2300.</v>
      </c>
      <c r="C36" s="828"/>
      <c r="D36" s="828"/>
      <c r="E36" s="828"/>
      <c r="F36" s="828"/>
      <c r="G36" s="828"/>
      <c r="H36" s="829"/>
      <c r="I36" s="275"/>
      <c r="J36" s="276"/>
      <c r="K36" s="277">
        <f>VLOOKUP(A36,EQUIPOS!A6:D161,4,FALSE)</f>
        <v>181417.62452107284</v>
      </c>
      <c r="L36" s="278"/>
      <c r="M36" s="279">
        <v>22</v>
      </c>
      <c r="N36" s="280">
        <f>K36/M36</f>
        <v>8246.255660048766</v>
      </c>
    </row>
    <row r="37" spans="1:14">
      <c r="A37" t="s">
        <v>180</v>
      </c>
      <c r="B37" s="827" t="str">
        <f>VLOOKUP(A37,EQUIPOS!A7:D154,3,FALSE)</f>
        <v>Compresor 120 HP, con martillo.</v>
      </c>
      <c r="C37" s="828"/>
      <c r="D37" s="828"/>
      <c r="E37" s="828"/>
      <c r="F37" s="828"/>
      <c r="G37" s="828"/>
      <c r="H37" s="829"/>
      <c r="I37" s="275"/>
      <c r="J37" s="276"/>
      <c r="K37" s="277">
        <f>VLOOKUP(A37,EQUIPOS!A7:D162,4,FALSE)</f>
        <v>100787.56917837379</v>
      </c>
      <c r="L37" s="278"/>
      <c r="M37" s="279">
        <v>22</v>
      </c>
      <c r="N37" s="280">
        <f>K37/M37</f>
        <v>4581.253144471536</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N76*L42</f>
        <v>23.212366002772729</v>
      </c>
    </row>
    <row r="43" spans="1:14" ht="15.75" thickBot="1">
      <c r="B43" s="814" t="s">
        <v>1037</v>
      </c>
      <c r="C43" s="815"/>
      <c r="D43" s="815"/>
      <c r="E43" s="815"/>
      <c r="F43" s="815"/>
      <c r="G43" s="815"/>
      <c r="H43" s="815"/>
      <c r="I43" s="815"/>
      <c r="J43" s="815"/>
      <c r="K43" s="815"/>
      <c r="L43" s="815"/>
      <c r="M43" s="816"/>
      <c r="N43" s="105">
        <f>SUM(N36:N42)</f>
        <v>12850.721170523073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818">
        <f>'900.2'!N78</f>
        <v>1221.6675051924096</v>
      </c>
      <c r="M59" s="819"/>
      <c r="N59" s="295">
        <f>K59*L59</f>
        <v>256.55017609040601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51"/>
    </row>
    <row r="65" spans="1:15" ht="15.75" thickBot="1">
      <c r="B65" s="820" t="s">
        <v>1037</v>
      </c>
      <c r="C65" s="821"/>
      <c r="D65" s="821"/>
      <c r="E65" s="821"/>
      <c r="F65" s="821"/>
      <c r="G65" s="821"/>
      <c r="H65" s="821"/>
      <c r="I65" s="821"/>
      <c r="J65" s="821"/>
      <c r="K65" s="821"/>
      <c r="L65" s="821"/>
      <c r="M65" s="822"/>
      <c r="N65" s="110">
        <f>N59+N60+N61+N62+N63</f>
        <v>256.55017609040601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1160.6183001386364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14267.889646752115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2853.5779293504233</v>
      </c>
      <c r="M83" s="849"/>
      <c r="N83" s="57"/>
    </row>
    <row r="84" spans="1:14">
      <c r="B84" s="95" t="s">
        <v>1057</v>
      </c>
      <c r="C84" s="96"/>
      <c r="D84" s="96"/>
      <c r="E84" s="96"/>
      <c r="F84" s="96"/>
      <c r="G84" s="96"/>
      <c r="H84" s="96"/>
      <c r="I84" s="93"/>
      <c r="J84" s="94"/>
      <c r="K84" s="312">
        <v>0.05</v>
      </c>
      <c r="L84" s="848">
        <f>N78*K84</f>
        <v>713.39448233760584</v>
      </c>
      <c r="M84" s="849"/>
      <c r="N84" s="57"/>
    </row>
    <row r="85" spans="1:14" ht="15.75" thickBot="1">
      <c r="B85" s="97" t="s">
        <v>1058</v>
      </c>
      <c r="C85" s="98"/>
      <c r="D85" s="98"/>
      <c r="E85" s="98"/>
      <c r="F85" s="98"/>
      <c r="G85" s="98"/>
      <c r="H85" s="98"/>
      <c r="I85" s="99"/>
      <c r="J85" s="100"/>
      <c r="K85" s="313">
        <v>0.05</v>
      </c>
      <c r="L85" s="850">
        <f>N78*K85</f>
        <v>713.39448233760584</v>
      </c>
      <c r="M85" s="851"/>
      <c r="N85" s="57"/>
    </row>
    <row r="86" spans="1:14" ht="15.75" thickBot="1">
      <c r="B86" s="814" t="s">
        <v>1037</v>
      </c>
      <c r="C86" s="815"/>
      <c r="D86" s="815"/>
      <c r="E86" s="815"/>
      <c r="F86" s="815"/>
      <c r="G86" s="815"/>
      <c r="H86" s="815"/>
      <c r="I86" s="815"/>
      <c r="J86" s="815"/>
      <c r="K86" s="815"/>
      <c r="L86" s="815"/>
      <c r="M86" s="816"/>
      <c r="N86" s="58">
        <f>L83+L84+L85</f>
        <v>4280.3668940256348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18548.256540777751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180</v>
      </c>
      <c r="B36" s="827" t="str">
        <f>VLOOKUP(A36,EQUIPOS!A6:D154,3,FALSE)</f>
        <v>Compresor 120 HP, con martillo.</v>
      </c>
      <c r="C36" s="828"/>
      <c r="D36" s="828"/>
      <c r="E36" s="828"/>
      <c r="F36" s="828"/>
      <c r="G36" s="828"/>
      <c r="H36" s="829"/>
      <c r="I36" s="275"/>
      <c r="J36" s="276"/>
      <c r="K36" s="277">
        <f>VLOOKUP(A36,EQUIPOS!A6:D161,4,FALSE)</f>
        <v>100787.56917837379</v>
      </c>
      <c r="L36" s="278"/>
      <c r="M36" s="279">
        <v>20</v>
      </c>
      <c r="N36" s="280">
        <f>K36/M36</f>
        <v>5039.3784589186889</v>
      </c>
    </row>
    <row r="37" span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0.1</v>
      </c>
      <c r="M42" s="839"/>
      <c r="N42" s="111">
        <f>N76*L42</f>
        <v>63.834006507624999</v>
      </c>
    </row>
    <row r="43" spans="1:14" ht="15.75" thickBot="1">
      <c r="B43" s="814" t="s">
        <v>1037</v>
      </c>
      <c r="C43" s="815"/>
      <c r="D43" s="815"/>
      <c r="E43" s="815"/>
      <c r="F43" s="815"/>
      <c r="G43" s="815"/>
      <c r="H43" s="815"/>
      <c r="I43" s="815"/>
      <c r="J43" s="815"/>
      <c r="K43" s="815"/>
      <c r="L43" s="815"/>
      <c r="M43" s="816"/>
      <c r="N43" s="105">
        <f>SUM(N36:N42)</f>
        <v>5103.2124654263143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818">
        <f>'900.2'!N78</f>
        <v>1221.6675051924096</v>
      </c>
      <c r="M59" s="819"/>
      <c r="N59" s="295">
        <f>K59*L59</f>
        <v>97.733400415392779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97.733400415392779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638.34006507624997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5839.2859309179566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1167.8571861835915</v>
      </c>
      <c r="M83" s="849"/>
      <c r="N83" s="57"/>
    </row>
    <row r="84" spans="1:14">
      <c r="B84" s="95" t="s">
        <v>1057</v>
      </c>
      <c r="C84" s="96"/>
      <c r="D84" s="96"/>
      <c r="E84" s="96"/>
      <c r="F84" s="96"/>
      <c r="G84" s="96"/>
      <c r="H84" s="96"/>
      <c r="I84" s="93"/>
      <c r="J84" s="94"/>
      <c r="K84" s="312">
        <v>0.05</v>
      </c>
      <c r="L84" s="848">
        <f>N78*K84</f>
        <v>291.96429654589787</v>
      </c>
      <c r="M84" s="849"/>
      <c r="N84" s="57"/>
    </row>
    <row r="85" spans="1:14" ht="15.75" thickBot="1">
      <c r="B85" s="97" t="s">
        <v>1058</v>
      </c>
      <c r="C85" s="98"/>
      <c r="D85" s="98"/>
      <c r="E85" s="98"/>
      <c r="F85" s="98"/>
      <c r="G85" s="98"/>
      <c r="H85" s="98"/>
      <c r="I85" s="99"/>
      <c r="J85" s="100"/>
      <c r="K85" s="313">
        <v>0.05</v>
      </c>
      <c r="L85" s="850">
        <f>N78*K85</f>
        <v>291.96429654589787</v>
      </c>
      <c r="M85" s="851"/>
      <c r="N85" s="57"/>
    </row>
    <row r="86" spans="1:14" ht="15.75" thickBot="1">
      <c r="B86" s="814" t="s">
        <v>1037</v>
      </c>
      <c r="C86" s="815"/>
      <c r="D86" s="815"/>
      <c r="E86" s="815"/>
      <c r="F86" s="815"/>
      <c r="G86" s="815"/>
      <c r="H86" s="815"/>
      <c r="I86" s="815"/>
      <c r="J86" s="815"/>
      <c r="K86" s="815"/>
      <c r="L86" s="815"/>
      <c r="M86" s="816"/>
      <c r="N86" s="58">
        <f>L83+L84+L85</f>
        <v>1751.7857792753873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7591.0717101933442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195</v>
      </c>
      <c r="B36" s="827" t="str">
        <f>VLOOKUP(A36,EQUIPOS!A6:D154,3,FALSE)</f>
        <v xml:space="preserve">Equipo de oxicorte, Capacidad de corte: hasta 6´´ (152mm) </v>
      </c>
      <c r="C36" s="828"/>
      <c r="D36" s="828"/>
      <c r="E36" s="828"/>
      <c r="F36" s="828"/>
      <c r="G36" s="828"/>
      <c r="H36" s="829"/>
      <c r="I36" s="275"/>
      <c r="J36" s="276"/>
      <c r="K36" s="277">
        <f>VLOOKUP(A36,EQUIPOS!A6:D161,4,FALSE)</f>
        <v>16461.677202039169</v>
      </c>
      <c r="L36" s="278"/>
      <c r="M36" s="279">
        <v>321</v>
      </c>
      <c r="N36" s="280">
        <f>K36/M36</f>
        <v>51.282483495449128</v>
      </c>
    </row>
    <row r="37" spans="1:14">
      <c r="A37" t="s">
        <v>248</v>
      </c>
      <c r="B37" s="827" t="str">
        <f>VLOOKUP(A37,EQUIPOS!A7:D154,3,FALSE)</f>
        <v>Grúa telescópica de 50 Ton.</v>
      </c>
      <c r="C37" s="828"/>
      <c r="D37" s="828"/>
      <c r="E37" s="828"/>
      <c r="F37" s="828"/>
      <c r="G37" s="828"/>
      <c r="H37" s="829"/>
      <c r="I37" s="275"/>
      <c r="J37" s="276"/>
      <c r="K37" s="277">
        <f>VLOOKUP(A37,EQUIPOS!A7:D162,4,FALSE)</f>
        <v>276918.88569604093</v>
      </c>
      <c r="L37" s="278"/>
      <c r="M37" s="279">
        <v>321</v>
      </c>
      <c r="N37" s="280">
        <f>K37/M37</f>
        <v>862.67565637395933</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0.1</v>
      </c>
      <c r="M42" s="839"/>
      <c r="N42" s="111">
        <f>N76*L42</f>
        <v>15.908786668566979</v>
      </c>
    </row>
    <row r="43" spans="1:14" ht="15.75" thickBot="1">
      <c r="B43" s="814" t="s">
        <v>1037</v>
      </c>
      <c r="C43" s="815"/>
      <c r="D43" s="815"/>
      <c r="E43" s="815"/>
      <c r="F43" s="815"/>
      <c r="G43" s="815"/>
      <c r="H43" s="815"/>
      <c r="I43" s="815"/>
      <c r="J43" s="815"/>
      <c r="K43" s="815"/>
      <c r="L43" s="815"/>
      <c r="M43" s="816"/>
      <c r="N43" s="105">
        <f>SUM(N36:N42)</f>
        <v>929.86692653797547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818">
        <f>VLOOKUP(A59,TRANSPORTE!A5:D120,4,FALSE)</f>
        <v>800</v>
      </c>
      <c r="M59" s="819"/>
      <c r="N59" s="295">
        <f>K59*L59</f>
        <v>800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800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159.08786668566978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1888.9547932236451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377.79095864472902</v>
      </c>
      <c r="M83" s="849"/>
      <c r="N83" s="57"/>
    </row>
    <row r="84" spans="1:14">
      <c r="B84" s="95" t="s">
        <v>1057</v>
      </c>
      <c r="C84" s="96"/>
      <c r="D84" s="96"/>
      <c r="E84" s="96"/>
      <c r="F84" s="96"/>
      <c r="G84" s="96"/>
      <c r="H84" s="96"/>
      <c r="I84" s="93"/>
      <c r="J84" s="94"/>
      <c r="K84" s="312">
        <v>0.05</v>
      </c>
      <c r="L84" s="848">
        <f>N78*K84</f>
        <v>94.447739661182254</v>
      </c>
      <c r="M84" s="849"/>
      <c r="N84" s="57"/>
    </row>
    <row r="85" spans="1:14" ht="15.75" thickBot="1">
      <c r="B85" s="97" t="s">
        <v>1058</v>
      </c>
      <c r="C85" s="98"/>
      <c r="D85" s="98"/>
      <c r="E85" s="98"/>
      <c r="F85" s="98"/>
      <c r="G85" s="98"/>
      <c r="H85" s="98"/>
      <c r="I85" s="99"/>
      <c r="J85" s="100"/>
      <c r="K85" s="313">
        <v>0.05</v>
      </c>
      <c r="L85" s="850">
        <f>N78*K85</f>
        <v>94.447739661182254</v>
      </c>
      <c r="M85" s="851"/>
      <c r="N85" s="57"/>
    </row>
    <row r="86" spans="1:14" ht="15.75" thickBot="1">
      <c r="B86" s="814" t="s">
        <v>1037</v>
      </c>
      <c r="C86" s="815"/>
      <c r="D86" s="815"/>
      <c r="E86" s="815"/>
      <c r="F86" s="815"/>
      <c r="G86" s="815"/>
      <c r="H86" s="815"/>
      <c r="I86" s="815"/>
      <c r="J86" s="815"/>
      <c r="K86" s="815"/>
      <c r="L86" s="815"/>
      <c r="M86" s="816"/>
      <c r="N86" s="58">
        <f>L83+L84+L85</f>
        <v>566.68643796709353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2455.6412311907388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273</v>
      </c>
      <c r="B36" s="827" t="str">
        <f>VLOOKUP(A36,EQUIPOS!A6:D154,3,FALSE)</f>
        <v>Motosierra, 93.6 cm3 - 7.1 HP, 45-90 cm - 7.9 kg</v>
      </c>
      <c r="C36" s="828"/>
      <c r="D36" s="828"/>
      <c r="E36" s="828"/>
      <c r="F36" s="828"/>
      <c r="G36" s="828"/>
      <c r="H36" s="829"/>
      <c r="I36" s="275"/>
      <c r="J36" s="276"/>
      <c r="K36" s="277">
        <f>VLOOKUP(A36,EQUIPOS!A6:D161,4,FALSE)</f>
        <v>12500</v>
      </c>
      <c r="L36" s="278"/>
      <c r="M36" s="279">
        <v>3</v>
      </c>
      <c r="N36" s="280">
        <f>K36/M36</f>
        <v>4166.666666666667</v>
      </c>
    </row>
    <row r="37" spans="1:14">
      <c r="A37" s="213" t="s">
        <v>312</v>
      </c>
      <c r="B37" s="827" t="str">
        <f>VLOOKUP(A37,EQUIPOS!A7:D154,3,FALSE)</f>
        <v>Retroexcavadora sobre oruga, potencia 138 HP, balde de 1,5 m3.</v>
      </c>
      <c r="C37" s="828"/>
      <c r="D37" s="828"/>
      <c r="E37" s="828"/>
      <c r="F37" s="828"/>
      <c r="G37" s="828"/>
      <c r="H37" s="829"/>
      <c r="I37" s="275"/>
      <c r="J37" s="276"/>
      <c r="K37" s="277">
        <f>VLOOKUP(A37,EQUIPOS!A7:D162,4,FALSE)</f>
        <v>180000</v>
      </c>
      <c r="L37" s="278"/>
      <c r="M37" s="279">
        <v>3</v>
      </c>
      <c r="N37" s="280">
        <f>K37/M37</f>
        <v>60000</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638.34006507625008</v>
      </c>
    </row>
    <row r="43" spans="1:14" ht="15.75" thickBot="1">
      <c r="B43" s="814" t="s">
        <v>1037</v>
      </c>
      <c r="C43" s="815"/>
      <c r="D43" s="815"/>
      <c r="E43" s="815"/>
      <c r="F43" s="815"/>
      <c r="G43" s="815"/>
      <c r="H43" s="815"/>
      <c r="I43" s="815"/>
      <c r="J43" s="815"/>
      <c r="K43" s="815"/>
      <c r="L43" s="815"/>
      <c r="M43" s="816"/>
      <c r="N43" s="105">
        <f>SUM(N36:N42)</f>
        <v>64805.006731742913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818">
        <f>VLOOKUP(A59,TRANSPORTE!A5:D94,4,FALSE)</f>
        <v>1104.9962769918093</v>
      </c>
      <c r="M59" s="819"/>
      <c r="N59" s="295">
        <f>K59*L59</f>
        <v>6629.9776619508557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6629.9776619508557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12766.801301525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84201.785695218772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16840.357139043754</v>
      </c>
      <c r="M83" s="849"/>
      <c r="N83" s="57"/>
    </row>
    <row r="84" spans="1:14">
      <c r="B84" s="95" t="s">
        <v>1057</v>
      </c>
      <c r="C84" s="96"/>
      <c r="D84" s="96"/>
      <c r="E84" s="96"/>
      <c r="F84" s="96"/>
      <c r="G84" s="96"/>
      <c r="H84" s="96"/>
      <c r="I84" s="93"/>
      <c r="J84" s="94"/>
      <c r="K84" s="312">
        <v>0.05</v>
      </c>
      <c r="L84" s="848">
        <f>N78*K84</f>
        <v>4210.0892847609384</v>
      </c>
      <c r="M84" s="849"/>
      <c r="N84" s="57"/>
    </row>
    <row r="85" spans="1:14" ht="15.75" thickBot="1">
      <c r="B85" s="97" t="s">
        <v>1058</v>
      </c>
      <c r="C85" s="98"/>
      <c r="D85" s="98"/>
      <c r="E85" s="98"/>
      <c r="F85" s="98"/>
      <c r="G85" s="98"/>
      <c r="H85" s="98"/>
      <c r="I85" s="99"/>
      <c r="J85" s="100"/>
      <c r="K85" s="313">
        <v>0.05</v>
      </c>
      <c r="L85" s="850">
        <f>N78*K85</f>
        <v>4210.0892847609384</v>
      </c>
      <c r="M85" s="851"/>
      <c r="N85" s="57"/>
    </row>
    <row r="86" spans="1:14" ht="15.75" thickBot="1">
      <c r="B86" s="814" t="s">
        <v>1037</v>
      </c>
      <c r="C86" s="815"/>
      <c r="D86" s="815"/>
      <c r="E86" s="815"/>
      <c r="F86" s="815"/>
      <c r="G86" s="815"/>
      <c r="H86" s="815"/>
      <c r="I86" s="815"/>
      <c r="J86" s="815"/>
      <c r="K86" s="815"/>
      <c r="L86" s="815"/>
      <c r="M86" s="816"/>
      <c r="N86" s="58">
        <f>L83+L84+L85</f>
        <v>25260.535708565632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109462.3214037844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7.7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195</v>
      </c>
      <c r="B36" s="827" t="str">
        <f>VLOOKUP(A36,EQUIPOS!A6:D154,3,FALSE)</f>
        <v xml:space="preserve">Equipo de oxicorte, Capacidad de corte: hasta 6´´ (152mm) </v>
      </c>
      <c r="C36" s="828"/>
      <c r="D36" s="828"/>
      <c r="E36" s="828"/>
      <c r="F36" s="828"/>
      <c r="G36" s="828"/>
      <c r="H36" s="829"/>
      <c r="I36" s="275"/>
      <c r="J36" s="276"/>
      <c r="K36" s="277">
        <f>VLOOKUP(A36,EQUIPOS!A6:D161,4,FALSE)</f>
        <v>16461.677202039169</v>
      </c>
      <c r="L36" s="278"/>
      <c r="M36" s="279">
        <v>4</v>
      </c>
      <c r="N36" s="280">
        <f>K36/M36</f>
        <v>4115.4193005097923</v>
      </c>
    </row>
    <row r="37" spans="1:14">
      <c r="A37" s="114" t="s">
        <v>248</v>
      </c>
      <c r="B37" s="827" t="str">
        <f>VLOOKUP(A37,EQUIPOS!A7:D154,3,FALSE)</f>
        <v>Grúa telescópica de 50 Ton.</v>
      </c>
      <c r="C37" s="828"/>
      <c r="D37" s="828"/>
      <c r="E37" s="828"/>
      <c r="F37" s="828"/>
      <c r="G37" s="828"/>
      <c r="H37" s="829"/>
      <c r="I37" s="275"/>
      <c r="J37" s="276"/>
      <c r="K37" s="277">
        <f>VLOOKUP(A37,EQUIPOS!A7:D162,4,FALSE)</f>
        <v>276918.88569604093</v>
      </c>
      <c r="L37" s="278"/>
      <c r="M37" s="279">
        <v>4</v>
      </c>
      <c r="N37" s="280">
        <f>K37/M37</f>
        <v>69229.721424010233</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0.1</v>
      </c>
      <c r="M42" s="839"/>
      <c r="N42" s="111">
        <f>N76*L42</f>
        <v>957.5100976143749</v>
      </c>
    </row>
    <row r="43" spans="1:14" ht="15.75" thickBot="1">
      <c r="B43" s="814" t="s">
        <v>1037</v>
      </c>
      <c r="C43" s="815"/>
      <c r="D43" s="815"/>
      <c r="E43" s="815"/>
      <c r="F43" s="815"/>
      <c r="G43" s="815"/>
      <c r="H43" s="815"/>
      <c r="I43" s="815"/>
      <c r="J43" s="815"/>
      <c r="K43" s="815"/>
      <c r="L43" s="815"/>
      <c r="M43" s="816"/>
      <c r="N43" s="105">
        <f>SUM(N36:N42)</f>
        <v>74302.650822134397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818">
        <f>VLOOKUP(A59,TRANSPORTE!A5:D117,4,FALSE)</f>
        <v>800</v>
      </c>
      <c r="M59" s="819"/>
      <c r="N59" s="295">
        <f>K59*L59</f>
        <v>800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800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20" t="s">
        <v>1037</v>
      </c>
      <c r="C76" s="821"/>
      <c r="D76" s="821"/>
      <c r="E76" s="821"/>
      <c r="F76" s="821"/>
      <c r="G76" s="821"/>
      <c r="H76" s="821"/>
      <c r="I76" s="821"/>
      <c r="J76" s="821"/>
      <c r="K76" s="821"/>
      <c r="L76" s="821"/>
      <c r="M76" s="822"/>
      <c r="N76" s="468">
        <f>SUM(N70:N75)</f>
        <v>9575.100976143749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84677.751798278143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16935.55035965563</v>
      </c>
      <c r="M83" s="849"/>
      <c r="N83" s="57"/>
    </row>
    <row r="84" spans="1:14">
      <c r="B84" s="95" t="s">
        <v>1057</v>
      </c>
      <c r="C84" s="96"/>
      <c r="D84" s="96"/>
      <c r="E84" s="96"/>
      <c r="F84" s="96"/>
      <c r="G84" s="96"/>
      <c r="H84" s="96"/>
      <c r="I84" s="93"/>
      <c r="J84" s="94"/>
      <c r="K84" s="312">
        <v>0.05</v>
      </c>
      <c r="L84" s="848">
        <f>N78*K84</f>
        <v>4233.8875899139075</v>
      </c>
      <c r="M84" s="849"/>
      <c r="N84" s="57"/>
    </row>
    <row r="85" spans="1:14" ht="15.75" thickBot="1">
      <c r="B85" s="97" t="s">
        <v>1058</v>
      </c>
      <c r="C85" s="98"/>
      <c r="D85" s="98"/>
      <c r="E85" s="98"/>
      <c r="F85" s="98"/>
      <c r="G85" s="98"/>
      <c r="H85" s="98"/>
      <c r="I85" s="99"/>
      <c r="J85" s="100"/>
      <c r="K85" s="313">
        <v>0.05</v>
      </c>
      <c r="L85" s="850">
        <f>N78*K85</f>
        <v>4233.8875899139075</v>
      </c>
      <c r="M85" s="851"/>
      <c r="N85" s="57"/>
    </row>
    <row r="86" spans="1:14" ht="15.75" thickBot="1">
      <c r="B86" s="814" t="s">
        <v>1037</v>
      </c>
      <c r="C86" s="815"/>
      <c r="D86" s="815"/>
      <c r="E86" s="815"/>
      <c r="F86" s="815"/>
      <c r="G86" s="815"/>
      <c r="H86" s="815"/>
      <c r="I86" s="815"/>
      <c r="J86" s="815"/>
      <c r="K86" s="815"/>
      <c r="L86" s="815"/>
      <c r="M86" s="816"/>
      <c r="N86" s="58">
        <f>L83+L84+L85</f>
        <v>25403.325539483449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110081.07733776158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307</v>
      </c>
      <c r="B36" s="827" t="str">
        <f>VLOOKUP(A36,EQUIPOS!A6:D154,3,FALSE)</f>
        <v>Retroexcavadora, Potencia en el Volante 78 HP 2200 RPM</v>
      </c>
      <c r="C36" s="828"/>
      <c r="D36" s="828"/>
      <c r="E36" s="828"/>
      <c r="F36" s="828"/>
      <c r="G36" s="828"/>
      <c r="H36" s="829"/>
      <c r="I36" s="275"/>
      <c r="J36" s="276"/>
      <c r="K36" s="277">
        <f>VLOOKUP(A36,EQUIPOS!A6:D161,4,FALSE)</f>
        <v>201575.13835674757</v>
      </c>
      <c r="L36" s="278"/>
      <c r="M36" s="279">
        <v>5</v>
      </c>
      <c r="N36" s="280">
        <f>K36/M36</f>
        <v>40315.027671349511</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N76*L42</f>
        <v>102.1344104122</v>
      </c>
    </row>
    <row r="43" spans="1:14" ht="15.75" thickBot="1">
      <c r="B43" s="814" t="s">
        <v>1037</v>
      </c>
      <c r="C43" s="815"/>
      <c r="D43" s="815"/>
      <c r="E43" s="815"/>
      <c r="F43" s="815"/>
      <c r="G43" s="815"/>
      <c r="H43" s="815"/>
      <c r="I43" s="815"/>
      <c r="J43" s="815"/>
      <c r="K43" s="815"/>
      <c r="L43" s="815"/>
      <c r="M43" s="816"/>
      <c r="N43" s="105">
        <f>SUM(N36:N42)</f>
        <v>40417.162081761715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818">
        <f>VLOOKUP(A59,TRANSPORTE!A5:D94,4,FALSE)</f>
        <v>1104.9962769918093</v>
      </c>
      <c r="M59" s="819"/>
      <c r="N59" s="295">
        <f>K59*L59</f>
        <v>775.70738644825008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775.70738644825008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5106.7205206099998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46299.589988819964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9259.9179977639924</v>
      </c>
      <c r="M83" s="849"/>
      <c r="N83" s="57"/>
    </row>
    <row r="84" spans="1:14">
      <c r="B84" s="95" t="s">
        <v>1057</v>
      </c>
      <c r="C84" s="96"/>
      <c r="D84" s="96"/>
      <c r="E84" s="96"/>
      <c r="F84" s="96"/>
      <c r="G84" s="96"/>
      <c r="H84" s="96"/>
      <c r="I84" s="93"/>
      <c r="J84" s="94"/>
      <c r="K84" s="312">
        <v>0.05</v>
      </c>
      <c r="L84" s="848">
        <f>N78*K84</f>
        <v>2314.9794994409981</v>
      </c>
      <c r="M84" s="849"/>
      <c r="N84" s="57"/>
    </row>
    <row r="85" spans="1:14" ht="15.75" thickBot="1">
      <c r="B85" s="97" t="s">
        <v>1058</v>
      </c>
      <c r="C85" s="98"/>
      <c r="D85" s="98"/>
      <c r="E85" s="98"/>
      <c r="F85" s="98"/>
      <c r="G85" s="98"/>
      <c r="H85" s="98"/>
      <c r="I85" s="99"/>
      <c r="J85" s="100"/>
      <c r="K85" s="313">
        <v>0.05</v>
      </c>
      <c r="L85" s="850">
        <f>N78*K85</f>
        <v>2314.9794994409981</v>
      </c>
      <c r="M85" s="851"/>
      <c r="N85" s="57"/>
    </row>
    <row r="86" spans="1:14" ht="15.75" thickBot="1">
      <c r="B86" s="814" t="s">
        <v>1037</v>
      </c>
      <c r="C86" s="815"/>
      <c r="D86" s="815"/>
      <c r="E86" s="815"/>
      <c r="F86" s="815"/>
      <c r="G86" s="815"/>
      <c r="H86" s="815"/>
      <c r="I86" s="815"/>
      <c r="J86" s="815"/>
      <c r="K86" s="815"/>
      <c r="L86" s="815"/>
      <c r="M86" s="816"/>
      <c r="N86" s="58">
        <f>L83+L84+L85</f>
        <v>13889.876996645989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60189.466985465951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307</v>
      </c>
      <c r="B36" s="827" t="str">
        <f>VLOOKUP(A36,EQUIPOS!A6:D154,3,FALSE)</f>
        <v>Retroexcavadora, Potencia en el Volante 78 HP 2200 RPM</v>
      </c>
      <c r="C36" s="828"/>
      <c r="D36" s="828"/>
      <c r="E36" s="828"/>
      <c r="F36" s="828"/>
      <c r="G36" s="828"/>
      <c r="H36" s="829"/>
      <c r="I36" s="275"/>
      <c r="J36" s="276"/>
      <c r="K36" s="277">
        <f>VLOOKUP(A36,EQUIPOS!A6:D161,4,FALSE)</f>
        <v>201575.13835674757</v>
      </c>
      <c r="L36" s="278"/>
      <c r="M36" s="279">
        <v>4</v>
      </c>
      <c r="N36" s="280">
        <f>K36/M36</f>
        <v>50393.784589186893</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N76*L42</f>
        <v>63.834006507624999</v>
      </c>
    </row>
    <row r="43" spans="1:14" ht="15.75" thickBot="1">
      <c r="B43" s="814" t="s">
        <v>1037</v>
      </c>
      <c r="C43" s="815"/>
      <c r="D43" s="815"/>
      <c r="E43" s="815"/>
      <c r="F43" s="815"/>
      <c r="G43" s="815"/>
      <c r="H43" s="815"/>
      <c r="I43" s="815"/>
      <c r="J43" s="815"/>
      <c r="K43" s="815"/>
      <c r="L43" s="815"/>
      <c r="M43" s="816"/>
      <c r="N43" s="105">
        <f>SUM(N36:N42)</f>
        <v>50457.618595694519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818">
        <f>VLOOKUP(A59,TRANSPORTE!A5:D94,4,FALSE)</f>
        <v>1104.9962769918093</v>
      </c>
      <c r="M59" s="819"/>
      <c r="N59" s="295">
        <f>K59*L59</f>
        <v>3348.1387192851821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3348.1387192851821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20" t="s">
        <v>1037</v>
      </c>
      <c r="C76" s="821"/>
      <c r="D76" s="821"/>
      <c r="E76" s="821"/>
      <c r="F76" s="821"/>
      <c r="G76" s="821"/>
      <c r="H76" s="821"/>
      <c r="I76" s="821"/>
      <c r="J76" s="821"/>
      <c r="K76" s="821"/>
      <c r="L76" s="821"/>
      <c r="M76" s="822"/>
      <c r="N76" s="468">
        <f>SUM(N70:N75)</f>
        <v>3191.70032538125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56997.457640360954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11399.491528072191</v>
      </c>
      <c r="M83" s="849"/>
      <c r="N83" s="57"/>
    </row>
    <row r="84" spans="1:14">
      <c r="B84" s="95" t="s">
        <v>1057</v>
      </c>
      <c r="C84" s="96"/>
      <c r="D84" s="96"/>
      <c r="E84" s="96"/>
      <c r="F84" s="96"/>
      <c r="G84" s="96"/>
      <c r="H84" s="96"/>
      <c r="I84" s="93"/>
      <c r="J84" s="94"/>
      <c r="K84" s="312">
        <v>0.05</v>
      </c>
      <c r="L84" s="848">
        <f>N78*K84</f>
        <v>2849.8728820180477</v>
      </c>
      <c r="M84" s="849"/>
      <c r="N84" s="57"/>
    </row>
    <row r="85" spans="1:14" ht="15.75" thickBot="1">
      <c r="B85" s="97" t="s">
        <v>1058</v>
      </c>
      <c r="C85" s="98"/>
      <c r="D85" s="98"/>
      <c r="E85" s="98"/>
      <c r="F85" s="98"/>
      <c r="G85" s="98"/>
      <c r="H85" s="98"/>
      <c r="I85" s="99"/>
      <c r="J85" s="100"/>
      <c r="K85" s="313">
        <v>0.05</v>
      </c>
      <c r="L85" s="850">
        <f>N78*K85</f>
        <v>2849.8728820180477</v>
      </c>
      <c r="M85" s="851"/>
      <c r="N85" s="57"/>
    </row>
    <row r="86" spans="1:14" ht="15.75" thickBot="1">
      <c r="B86" s="814" t="s">
        <v>1037</v>
      </c>
      <c r="C86" s="815"/>
      <c r="D86" s="815"/>
      <c r="E86" s="815"/>
      <c r="F86" s="815"/>
      <c r="G86" s="815"/>
      <c r="H86" s="815"/>
      <c r="I86" s="815"/>
      <c r="J86" s="815"/>
      <c r="K86" s="815"/>
      <c r="L86" s="815"/>
      <c r="M86" s="816"/>
      <c r="N86" s="58">
        <f>L83+L84+L85</f>
        <v>17099.237292108286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74096.69493246924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c r="B36" s="827"/>
      <c r="C36" s="828"/>
      <c r="D36" s="828"/>
      <c r="E36" s="828"/>
      <c r="F36" s="828"/>
      <c r="G36" s="828"/>
      <c r="H36" s="829"/>
      <c r="I36" s="275"/>
      <c r="J36" s="276"/>
      <c r="K36" s="277"/>
      <c r="L36" s="278"/>
      <c r="M36" s="279"/>
      <c r="N36" s="280"/>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0.1</v>
      </c>
      <c r="M42" s="839"/>
      <c r="N42" s="111">
        <f>N76*L42</f>
        <v>136.17921388293334</v>
      </c>
    </row>
    <row r="43" spans="1:14" ht="15.75" thickBot="1">
      <c r="B43" s="814" t="s">
        <v>1037</v>
      </c>
      <c r="C43" s="815"/>
      <c r="D43" s="815"/>
      <c r="E43" s="815"/>
      <c r="F43" s="815"/>
      <c r="G43" s="815"/>
      <c r="H43" s="815"/>
      <c r="I43" s="815"/>
      <c r="J43" s="815"/>
      <c r="K43" s="815"/>
      <c r="L43" s="815"/>
      <c r="M43" s="816"/>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09"/>
      <c r="C53" s="810"/>
      <c r="D53" s="810"/>
      <c r="E53" s="810"/>
      <c r="F53" s="810"/>
      <c r="G53" s="810"/>
      <c r="H53" s="810"/>
      <c r="I53" s="811"/>
      <c r="J53" s="48"/>
      <c r="K53" s="50"/>
      <c r="L53" s="812"/>
      <c r="M53" s="813"/>
      <c r="N53" s="51"/>
    </row>
    <row r="54" spans="2:14" ht="15.7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17" t="s">
        <v>1045</v>
      </c>
      <c r="M58" s="790"/>
      <c r="N58" s="82" t="s">
        <v>1035</v>
      </c>
    </row>
    <row r="59" spans="2:14">
      <c r="B59" s="52"/>
      <c r="C59" s="325"/>
      <c r="D59" s="325"/>
      <c r="E59" s="325"/>
      <c r="F59" s="325"/>
      <c r="G59" s="325"/>
      <c r="H59" s="319"/>
      <c r="I59" s="287"/>
      <c r="J59" s="294"/>
      <c r="K59" s="287"/>
      <c r="L59" s="818"/>
      <c r="M59" s="819"/>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1361.7921388293332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299.59427054245333</v>
      </c>
      <c r="M83" s="849"/>
      <c r="N83" s="57"/>
    </row>
    <row r="84" spans="1:14">
      <c r="B84" s="95" t="s">
        <v>1057</v>
      </c>
      <c r="C84" s="96"/>
      <c r="D84" s="96"/>
      <c r="E84" s="96"/>
      <c r="F84" s="96"/>
      <c r="G84" s="96"/>
      <c r="H84" s="96"/>
      <c r="I84" s="93"/>
      <c r="J84" s="94"/>
      <c r="K84" s="312">
        <v>0.05</v>
      </c>
      <c r="L84" s="848">
        <f>N78*K84</f>
        <v>74.898567635613333</v>
      </c>
      <c r="M84" s="849"/>
      <c r="N84" s="57"/>
    </row>
    <row r="85" spans="1:14" ht="15.75" thickBot="1">
      <c r="B85" s="97" t="s">
        <v>1058</v>
      </c>
      <c r="C85" s="98"/>
      <c r="D85" s="98"/>
      <c r="E85" s="98"/>
      <c r="F85" s="98"/>
      <c r="G85" s="98"/>
      <c r="H85" s="98"/>
      <c r="I85" s="99"/>
      <c r="J85" s="100"/>
      <c r="K85" s="313">
        <v>0.05</v>
      </c>
      <c r="L85" s="850">
        <f>N78*K85</f>
        <v>74.898567635613333</v>
      </c>
      <c r="M85" s="851"/>
      <c r="N85" s="57"/>
    </row>
    <row r="86" spans="1:14" ht="15.75" thickBot="1">
      <c r="B86" s="814" t="s">
        <v>1037</v>
      </c>
      <c r="C86" s="815"/>
      <c r="D86" s="815"/>
      <c r="E86" s="815"/>
      <c r="F86" s="815"/>
      <c r="G86" s="815"/>
      <c r="H86" s="815"/>
      <c r="I86" s="815"/>
      <c r="J86" s="815"/>
      <c r="K86" s="815"/>
      <c r="L86" s="815"/>
      <c r="M86" s="816"/>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310</v>
      </c>
      <c r="B36" s="827" t="str">
        <f>VLOOKUP(A36,EQUIPOS!A6:D154,3,FALSE)</f>
        <v>Retroexcavadora A25C</v>
      </c>
      <c r="C36" s="828"/>
      <c r="D36" s="828"/>
      <c r="E36" s="828"/>
      <c r="F36" s="828"/>
      <c r="G36" s="828"/>
      <c r="H36" s="829"/>
      <c r="I36" s="275"/>
      <c r="J36" s="276"/>
      <c r="K36" s="277">
        <f>VLOOKUP(A36,EQUIPOS!A6:D163,4,FALSE)</f>
        <v>170908.8971194019</v>
      </c>
      <c r="L36" s="278"/>
      <c r="M36" s="279">
        <v>3</v>
      </c>
      <c r="N36" s="280">
        <f>K36/M36</f>
        <v>56969.632373133965</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0.01</v>
      </c>
      <c r="M42" s="839"/>
      <c r="N42" s="111">
        <f>N76*L42</f>
        <v>85.112008676833341</v>
      </c>
    </row>
    <row r="43" spans="1:14" ht="15.75" thickBot="1">
      <c r="B43" s="814" t="s">
        <v>1037</v>
      </c>
      <c r="C43" s="815"/>
      <c r="D43" s="815"/>
      <c r="E43" s="815"/>
      <c r="F43" s="815"/>
      <c r="G43" s="815"/>
      <c r="H43" s="815"/>
      <c r="I43" s="815"/>
      <c r="J43" s="815"/>
      <c r="K43" s="815"/>
      <c r="L43" s="815"/>
      <c r="M43" s="816"/>
      <c r="N43" s="105">
        <f>SUM(N36:N42)</f>
        <v>57054.7443818108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18">
        <f>VLOOKUP(A59,TRANSPORTE!A6:D117,4,FALSE)</f>
        <v>800</v>
      </c>
      <c r="M59" s="819"/>
      <c r="N59" s="295">
        <f>K59*L59</f>
        <v>1360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1360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8511.2008676833339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66925.945249494136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13385.189049898829</v>
      </c>
      <c r="M83" s="849"/>
      <c r="N83" s="57"/>
    </row>
    <row r="84" spans="1:14">
      <c r="B84" s="95" t="s">
        <v>1057</v>
      </c>
      <c r="C84" s="96"/>
      <c r="D84" s="96"/>
      <c r="E84" s="96"/>
      <c r="F84" s="96"/>
      <c r="G84" s="96"/>
      <c r="H84" s="96"/>
      <c r="I84" s="93"/>
      <c r="J84" s="94"/>
      <c r="K84" s="312">
        <v>0.05</v>
      </c>
      <c r="L84" s="848">
        <f>N78*K84</f>
        <v>3346.2972624747072</v>
      </c>
      <c r="M84" s="849"/>
      <c r="N84" s="57"/>
    </row>
    <row r="85" spans="1:14" ht="15.75" thickBot="1">
      <c r="B85" s="97" t="s">
        <v>1058</v>
      </c>
      <c r="C85" s="98"/>
      <c r="D85" s="98"/>
      <c r="E85" s="98"/>
      <c r="F85" s="98"/>
      <c r="G85" s="98"/>
      <c r="H85" s="98"/>
      <c r="I85" s="99"/>
      <c r="J85" s="100"/>
      <c r="K85" s="313">
        <v>0.05</v>
      </c>
      <c r="L85" s="850">
        <f>N78*K85</f>
        <v>3346.2972624747072</v>
      </c>
      <c r="M85" s="851"/>
      <c r="N85" s="57"/>
    </row>
    <row r="86" spans="1:14" ht="15.75" thickBot="1">
      <c r="B86" s="814" t="s">
        <v>1037</v>
      </c>
      <c r="C86" s="815"/>
      <c r="D86" s="815"/>
      <c r="E86" s="815"/>
      <c r="F86" s="815"/>
      <c r="G86" s="815"/>
      <c r="H86" s="815"/>
      <c r="I86" s="815"/>
      <c r="J86" s="815"/>
      <c r="K86" s="815"/>
      <c r="L86" s="815"/>
      <c r="M86" s="816"/>
      <c r="N86" s="58">
        <f>L83+L84+L85</f>
        <v>20077.783574848239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87003.728824342368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310</v>
      </c>
      <c r="B36" s="827" t="str">
        <f>VLOOKUP(A36,EQUIPOS!A6:D154,3,FALSE)</f>
        <v>Retroexcavadora A25C</v>
      </c>
      <c r="C36" s="828"/>
      <c r="D36" s="828"/>
      <c r="E36" s="828"/>
      <c r="F36" s="828"/>
      <c r="G36" s="828"/>
      <c r="H36" s="829"/>
      <c r="I36" s="275"/>
      <c r="J36" s="276"/>
      <c r="K36" s="277">
        <f>VLOOKUP(A36,EQUIPOS!A6:D163,4,FALSE)</f>
        <v>170908.8971194019</v>
      </c>
      <c r="L36" s="278"/>
      <c r="M36" s="279">
        <v>3</v>
      </c>
      <c r="N36" s="280">
        <f>K36/M36</f>
        <v>56969.632373133965</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0.01</v>
      </c>
      <c r="M42" s="839"/>
      <c r="N42" s="111">
        <f>N76*L42</f>
        <v>85.112008676833341</v>
      </c>
    </row>
    <row r="43" spans="1:14" ht="15.75" thickBot="1">
      <c r="B43" s="814" t="s">
        <v>1037</v>
      </c>
      <c r="C43" s="815"/>
      <c r="D43" s="815"/>
      <c r="E43" s="815"/>
      <c r="F43" s="815"/>
      <c r="G43" s="815"/>
      <c r="H43" s="815"/>
      <c r="I43" s="815"/>
      <c r="J43" s="815"/>
      <c r="K43" s="815"/>
      <c r="L43" s="815"/>
      <c r="M43" s="816"/>
      <c r="N43" s="105">
        <f>SUM(N36:N42)</f>
        <v>57054.7443818108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18">
        <f>VLOOKUP(A59,TRANSPORTE!A6:D117,4,FALSE)</f>
        <v>800</v>
      </c>
      <c r="M59" s="819"/>
      <c r="N59" s="295">
        <f>K59*L59</f>
        <v>1360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1360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8511.2008676833339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66925.945249494136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13385.189049898829</v>
      </c>
      <c r="M83" s="849"/>
      <c r="N83" s="57"/>
    </row>
    <row r="84" spans="1:14">
      <c r="B84" s="95" t="s">
        <v>1057</v>
      </c>
      <c r="C84" s="96"/>
      <c r="D84" s="96"/>
      <c r="E84" s="96"/>
      <c r="F84" s="96"/>
      <c r="G84" s="96"/>
      <c r="H84" s="96"/>
      <c r="I84" s="93"/>
      <c r="J84" s="94"/>
      <c r="K84" s="312">
        <v>0.05</v>
      </c>
      <c r="L84" s="848">
        <f>N78*K84</f>
        <v>3346.2972624747072</v>
      </c>
      <c r="M84" s="849"/>
      <c r="N84" s="57"/>
    </row>
    <row r="85" spans="1:14" ht="15.75" thickBot="1">
      <c r="B85" s="97" t="s">
        <v>1058</v>
      </c>
      <c r="C85" s="98"/>
      <c r="D85" s="98"/>
      <c r="E85" s="98"/>
      <c r="F85" s="98"/>
      <c r="G85" s="98"/>
      <c r="H85" s="98"/>
      <c r="I85" s="99"/>
      <c r="J85" s="100"/>
      <c r="K85" s="313">
        <v>0.05</v>
      </c>
      <c r="L85" s="850">
        <f>N78*K85</f>
        <v>3346.2972624747072</v>
      </c>
      <c r="M85" s="851"/>
      <c r="N85" s="57"/>
    </row>
    <row r="86" spans="1:14" ht="15.75" thickBot="1">
      <c r="B86" s="814" t="s">
        <v>1037</v>
      </c>
      <c r="C86" s="815"/>
      <c r="D86" s="815"/>
      <c r="E86" s="815"/>
      <c r="F86" s="815"/>
      <c r="G86" s="815"/>
      <c r="H86" s="815"/>
      <c r="I86" s="815"/>
      <c r="J86" s="815"/>
      <c r="K86" s="815"/>
      <c r="L86" s="815"/>
      <c r="M86" s="816"/>
      <c r="N86" s="58">
        <f>L83+L84+L85</f>
        <v>20077.783574848239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87003.728824342368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312</v>
      </c>
      <c r="B36" s="827" t="str">
        <f>VLOOKUP(A36,EQUIPOS!A6:D154,3,FALSE)</f>
        <v>Retroexcavadora sobre oruga, potencia 138 HP, balde de 1,5 m3.</v>
      </c>
      <c r="C36" s="828"/>
      <c r="D36" s="828"/>
      <c r="E36" s="828"/>
      <c r="F36" s="828"/>
      <c r="G36" s="828"/>
      <c r="H36" s="829"/>
      <c r="I36" s="275"/>
      <c r="J36" s="276"/>
      <c r="K36" s="277">
        <f>VLOOKUP(A36,EQUIPOS!A6:D163,4,FALSE)</f>
        <v>180000</v>
      </c>
      <c r="L36" s="278"/>
      <c r="M36" s="279">
        <v>45</v>
      </c>
      <c r="N36" s="280">
        <f>K36/M36</f>
        <v>4000</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0.01</v>
      </c>
      <c r="M42" s="839"/>
      <c r="N42" s="111">
        <f>N76*L42</f>
        <v>1.4185334779472223</v>
      </c>
    </row>
    <row r="43" spans="1:14" ht="15.75" thickBot="1">
      <c r="B43" s="814" t="s">
        <v>1037</v>
      </c>
      <c r="C43" s="815"/>
      <c r="D43" s="815"/>
      <c r="E43" s="815"/>
      <c r="F43" s="815"/>
      <c r="G43" s="815"/>
      <c r="H43" s="815"/>
      <c r="I43" s="815"/>
      <c r="J43" s="815"/>
      <c r="K43" s="815"/>
      <c r="L43" s="815"/>
      <c r="M43" s="816"/>
      <c r="N43" s="105">
        <f>SUM(N36:N42)</f>
        <v>4001.4185334779472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818">
        <f>VLOOKUP(A59,TRANSPORTE!A6:D117,4,FALSE)</f>
        <v>800</v>
      </c>
      <c r="M59" s="819"/>
      <c r="N59" s="295">
        <f>K59*L59</f>
        <v>28560.000000000004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28560.000000000004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141.85334779472223</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32703.271881272674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6540.6543762545352</v>
      </c>
      <c r="M83" s="849"/>
      <c r="N83" s="57"/>
    </row>
    <row r="84" spans="1:14">
      <c r="B84" s="95" t="s">
        <v>1057</v>
      </c>
      <c r="C84" s="96"/>
      <c r="D84" s="96"/>
      <c r="E84" s="96"/>
      <c r="F84" s="96"/>
      <c r="G84" s="96"/>
      <c r="H84" s="96"/>
      <c r="I84" s="93"/>
      <c r="J84" s="94"/>
      <c r="K84" s="312">
        <v>0.05</v>
      </c>
      <c r="L84" s="848">
        <f>N78*K84</f>
        <v>1635.1635940636338</v>
      </c>
      <c r="M84" s="849"/>
      <c r="N84" s="57"/>
    </row>
    <row r="85" spans="1:14" ht="15.75" thickBot="1">
      <c r="B85" s="97" t="s">
        <v>1058</v>
      </c>
      <c r="C85" s="98"/>
      <c r="D85" s="98"/>
      <c r="E85" s="98"/>
      <c r="F85" s="98"/>
      <c r="G85" s="98"/>
      <c r="H85" s="98"/>
      <c r="I85" s="99"/>
      <c r="J85" s="100"/>
      <c r="K85" s="313">
        <v>0.05</v>
      </c>
      <c r="L85" s="850">
        <f>N78*K85</f>
        <v>1635.1635940636338</v>
      </c>
      <c r="M85" s="851"/>
      <c r="N85" s="57"/>
    </row>
    <row r="86" spans="1:14" ht="15.75" thickBot="1">
      <c r="B86" s="814" t="s">
        <v>1037</v>
      </c>
      <c r="C86" s="815"/>
      <c r="D86" s="815"/>
      <c r="E86" s="815"/>
      <c r="F86" s="815"/>
      <c r="G86" s="815"/>
      <c r="H86" s="815"/>
      <c r="I86" s="815"/>
      <c r="J86" s="815"/>
      <c r="K86" s="815"/>
      <c r="L86" s="815"/>
      <c r="M86" s="816"/>
      <c r="N86" s="58">
        <f>L83+L84+L85</f>
        <v>9810.9815643818019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42514.253445654474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2.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c r="B36" s="827"/>
      <c r="C36" s="828"/>
      <c r="D36" s="828"/>
      <c r="E36" s="828"/>
      <c r="F36" s="828"/>
      <c r="G36" s="828"/>
      <c r="H36" s="829"/>
      <c r="I36" s="275"/>
      <c r="J36" s="276"/>
      <c r="K36" s="277"/>
      <c r="L36" s="278"/>
      <c r="M36" s="279"/>
      <c r="N36" s="280"/>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0.1</v>
      </c>
      <c r="M42" s="839"/>
      <c r="N42" s="111">
        <f>N76*L42</f>
        <v>56.741339117888892</v>
      </c>
    </row>
    <row r="43" spans="1:14" ht="15.75" thickBot="1">
      <c r="B43" s="814" t="s">
        <v>1037</v>
      </c>
      <c r="C43" s="815"/>
      <c r="D43" s="815"/>
      <c r="E43" s="815"/>
      <c r="F43" s="815"/>
      <c r="G43" s="815"/>
      <c r="H43" s="815"/>
      <c r="I43" s="815"/>
      <c r="J43" s="815"/>
      <c r="K43" s="815"/>
      <c r="L43" s="815"/>
      <c r="M43" s="816"/>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818">
        <f>VLOOKUP(A59,TRANSPORTE!A6:D117,4,FALSE)</f>
        <v>800</v>
      </c>
      <c r="M59" s="819"/>
      <c r="N59" s="295">
        <f>K59*L59</f>
        <v>8200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8200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8824.1547302967774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1764.8309460593555</v>
      </c>
      <c r="M83" s="849"/>
      <c r="N83" s="57"/>
    </row>
    <row r="84" spans="1:14">
      <c r="B84" s="95" t="s">
        <v>1057</v>
      </c>
      <c r="C84" s="96"/>
      <c r="D84" s="96"/>
      <c r="E84" s="96"/>
      <c r="F84" s="96"/>
      <c r="G84" s="96"/>
      <c r="H84" s="96"/>
      <c r="I84" s="93"/>
      <c r="J84" s="94"/>
      <c r="K84" s="312">
        <v>0.05</v>
      </c>
      <c r="L84" s="848">
        <f>N78*K84</f>
        <v>441.20773651483887</v>
      </c>
      <c r="M84" s="849"/>
      <c r="N84" s="57"/>
    </row>
    <row r="85" spans="1:14" ht="15.75" thickBot="1">
      <c r="B85" s="97" t="s">
        <v>1058</v>
      </c>
      <c r="C85" s="98"/>
      <c r="D85" s="98"/>
      <c r="E85" s="98"/>
      <c r="F85" s="98"/>
      <c r="G85" s="98"/>
      <c r="H85" s="98"/>
      <c r="I85" s="99"/>
      <c r="J85" s="100"/>
      <c r="K85" s="313">
        <v>0.05</v>
      </c>
      <c r="L85" s="850">
        <f>N78*K85</f>
        <v>441.20773651483887</v>
      </c>
      <c r="M85" s="851"/>
      <c r="N85" s="57"/>
    </row>
    <row r="86" spans="1:14" ht="15.75" thickBot="1">
      <c r="B86" s="814" t="s">
        <v>1037</v>
      </c>
      <c r="C86" s="815"/>
      <c r="D86" s="815"/>
      <c r="E86" s="815"/>
      <c r="F86" s="815"/>
      <c r="G86" s="815"/>
      <c r="H86" s="815"/>
      <c r="I86" s="815"/>
      <c r="J86" s="815"/>
      <c r="K86" s="815"/>
      <c r="L86" s="815"/>
      <c r="M86" s="816"/>
      <c r="N86" s="58">
        <f>L83+L84+L85</f>
        <v>2647.2464190890332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11471.401149385811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312</v>
      </c>
      <c r="B36" s="827" t="str">
        <f>VLOOKUP(A36,EQUIPOS!A6:D154,3,FALSE)</f>
        <v>Retroexcavadora sobre oruga, potencia 138 HP, balde de 1,5 m3.</v>
      </c>
      <c r="C36" s="828"/>
      <c r="D36" s="828"/>
      <c r="E36" s="828"/>
      <c r="F36" s="828"/>
      <c r="G36" s="828"/>
      <c r="H36" s="829"/>
      <c r="I36" s="275"/>
      <c r="J36" s="276"/>
      <c r="K36" s="277">
        <f>VLOOKUP(A36,EQUIPOS!A6:D163,4,FALSE)</f>
        <v>180000</v>
      </c>
      <c r="L36" s="278"/>
      <c r="M36" s="279">
        <v>45</v>
      </c>
      <c r="N36" s="280">
        <f>K36/M36</f>
        <v>4000</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0.01</v>
      </c>
      <c r="M42" s="839"/>
      <c r="N42" s="111">
        <f>N76*L42</f>
        <v>1.4185334779472223</v>
      </c>
    </row>
    <row r="43" spans="1:14" ht="15.75" thickBot="1">
      <c r="B43" s="814" t="s">
        <v>1037</v>
      </c>
      <c r="C43" s="815"/>
      <c r="D43" s="815"/>
      <c r="E43" s="815"/>
      <c r="F43" s="815"/>
      <c r="G43" s="815"/>
      <c r="H43" s="815"/>
      <c r="I43" s="815"/>
      <c r="J43" s="815"/>
      <c r="K43" s="815"/>
      <c r="L43" s="815"/>
      <c r="M43" s="816"/>
      <c r="N43" s="105">
        <f>SUM(N36:N42)</f>
        <v>4001.4185334779472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818">
        <f>VLOOKUP(A59,TRANSPORTE!A6:D117,4,FALSE)</f>
        <v>800</v>
      </c>
      <c r="M59" s="819"/>
      <c r="N59" s="295">
        <f>K59*L59</f>
        <v>648.39599999999996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648.39599999999996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141.85334779472223</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4791.6678812726695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958.33357625453391</v>
      </c>
      <c r="M83" s="849"/>
      <c r="N83" s="57"/>
    </row>
    <row r="84" spans="1:14">
      <c r="B84" s="95" t="s">
        <v>1057</v>
      </c>
      <c r="C84" s="96"/>
      <c r="D84" s="96"/>
      <c r="E84" s="96"/>
      <c r="F84" s="96"/>
      <c r="G84" s="96"/>
      <c r="H84" s="96"/>
      <c r="I84" s="93"/>
      <c r="J84" s="94"/>
      <c r="K84" s="312">
        <v>0.05</v>
      </c>
      <c r="L84" s="848">
        <f>N78*K84</f>
        <v>239.58339406363348</v>
      </c>
      <c r="M84" s="849"/>
      <c r="N84" s="57"/>
    </row>
    <row r="85" spans="1:14" ht="15.75" thickBot="1">
      <c r="B85" s="97" t="s">
        <v>1058</v>
      </c>
      <c r="C85" s="98"/>
      <c r="D85" s="98"/>
      <c r="E85" s="98"/>
      <c r="F85" s="98"/>
      <c r="G85" s="98"/>
      <c r="H85" s="98"/>
      <c r="I85" s="99"/>
      <c r="J85" s="100"/>
      <c r="K85" s="313">
        <v>0.05</v>
      </c>
      <c r="L85" s="850">
        <f>N78*K85</f>
        <v>239.58339406363348</v>
      </c>
      <c r="M85" s="851"/>
      <c r="N85" s="57"/>
    </row>
    <row r="86" spans="1:14" ht="15.75" thickBot="1">
      <c r="B86" s="814" t="s">
        <v>1037</v>
      </c>
      <c r="C86" s="815"/>
      <c r="D86" s="815"/>
      <c r="E86" s="815"/>
      <c r="F86" s="815"/>
      <c r="G86" s="815"/>
      <c r="H86" s="815"/>
      <c r="I86" s="815"/>
      <c r="J86" s="815"/>
      <c r="K86" s="815"/>
      <c r="L86" s="815"/>
      <c r="M86" s="816"/>
      <c r="N86" s="58">
        <f>L83+L84+L85</f>
        <v>1437.5003643818009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6229.1682456544704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VLOOKUP(A36,EQUIPOS!A5:D154,4,FALSE)</f>
        <v>400000</v>
      </c>
      <c r="L36" s="278"/>
      <c r="M36" s="279">
        <v>0.625</v>
      </c>
      <c r="N36" s="280">
        <f>K36/M36</f>
        <v>640000</v>
      </c>
    </row>
    <row r="37" spans="1:14">
      <c r="A37" s="114" t="s">
        <v>241</v>
      </c>
      <c r="B37" s="827" t="str">
        <f>VLOOKUP(A37,EQUIPOS!A7:D154,3,FALSE)</f>
        <v>Grúa (capacidad 15 ton)</v>
      </c>
      <c r="C37" s="828"/>
      <c r="D37" s="828"/>
      <c r="E37" s="828"/>
      <c r="F37" s="828"/>
      <c r="G37" s="828"/>
      <c r="H37" s="829"/>
      <c r="I37" s="275"/>
      <c r="J37" s="276"/>
      <c r="K37" s="277">
        <f>VLOOKUP(A37,EQUIPOS!A6:D154,4,FALSE)</f>
        <v>139705.82493151238</v>
      </c>
      <c r="L37" s="278"/>
      <c r="M37" s="279">
        <v>0.625</v>
      </c>
      <c r="N37" s="280">
        <f>K37/M37</f>
        <v>223529.31989041981</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2553.3602603050003</v>
      </c>
    </row>
    <row r="43" spans="1:14" ht="15.75" thickBot="1">
      <c r="B43" s="814" t="s">
        <v>1037</v>
      </c>
      <c r="C43" s="815"/>
      <c r="D43" s="815"/>
      <c r="E43" s="815"/>
      <c r="F43" s="815"/>
      <c r="G43" s="815"/>
      <c r="H43" s="815"/>
      <c r="I43" s="815"/>
      <c r="J43" s="815"/>
      <c r="K43" s="815"/>
      <c r="L43" s="815"/>
      <c r="M43" s="816"/>
      <c r="N43" s="402">
        <f>SUM(N36:N42)</f>
        <v>866082.68015072483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1029.7268727776773</v>
      </c>
      <c r="N48" s="280">
        <f>K48*M48</f>
        <v>10297.268727776773</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9761.7903935394424</v>
      </c>
      <c r="N49" s="280">
        <f>K49*M49</f>
        <v>9761.7903935394424</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16874.693666003735</v>
      </c>
      <c r="N50" s="280">
        <f>K50*M50</f>
        <v>16874.693666003735</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42015.706864340376</v>
      </c>
      <c r="N51" s="280">
        <f>K51*M51</f>
        <v>84031.413728680753</v>
      </c>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120965.1665160007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51067.205206099999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1038115.0518728256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207623.01037456514</v>
      </c>
      <c r="M83" s="849"/>
      <c r="N83" s="57"/>
    </row>
    <row r="84" spans="1:14">
      <c r="B84" s="95" t="s">
        <v>1057</v>
      </c>
      <c r="C84" s="96"/>
      <c r="D84" s="96"/>
      <c r="E84" s="96"/>
      <c r="F84" s="96"/>
      <c r="G84" s="96"/>
      <c r="H84" s="96"/>
      <c r="I84" s="93"/>
      <c r="J84" s="94"/>
      <c r="K84" s="312">
        <v>0.05</v>
      </c>
      <c r="L84" s="848">
        <f>N78*K84</f>
        <v>51905.752593641286</v>
      </c>
      <c r="M84" s="849"/>
      <c r="N84" s="57"/>
    </row>
    <row r="85" spans="1:14" ht="15.75" thickBot="1">
      <c r="B85" s="97" t="s">
        <v>1058</v>
      </c>
      <c r="C85" s="98"/>
      <c r="D85" s="98"/>
      <c r="E85" s="98"/>
      <c r="F85" s="98"/>
      <c r="G85" s="98"/>
      <c r="H85" s="98"/>
      <c r="I85" s="99"/>
      <c r="J85" s="100"/>
      <c r="K85" s="313">
        <v>0.05</v>
      </c>
      <c r="L85" s="850">
        <f>N78*K85</f>
        <v>51905.752593641286</v>
      </c>
      <c r="M85" s="851"/>
      <c r="N85" s="57"/>
    </row>
    <row r="86" spans="1:14" ht="15.75" thickBot="1">
      <c r="B86" s="814" t="s">
        <v>1037</v>
      </c>
      <c r="C86" s="815"/>
      <c r="D86" s="815"/>
      <c r="E86" s="815"/>
      <c r="F86" s="815"/>
      <c r="G86" s="815"/>
      <c r="H86" s="815"/>
      <c r="I86" s="815"/>
      <c r="J86" s="815"/>
      <c r="K86" s="815"/>
      <c r="L86" s="815"/>
      <c r="M86" s="816"/>
      <c r="N86" s="58">
        <f>L83+L84+L85</f>
        <v>311434.51556184771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1349549.5674346732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2.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VLOOKUP(A36,EQUIPOS!A6:D163,4,FALSE)</f>
        <v>400000</v>
      </c>
      <c r="L36" s="278"/>
      <c r="M36" s="279">
        <v>0.5</v>
      </c>
      <c r="N36" s="280">
        <f>K36/M36</f>
        <v>800000</v>
      </c>
    </row>
    <row r="37" spans="1:14">
      <c r="A37" s="114" t="s">
        <v>241</v>
      </c>
      <c r="B37" s="827" t="str">
        <f>VLOOKUP(A37,EQUIPOS!A7:D154,3,FALSE)</f>
        <v>Grúa (capacidad 15 ton)</v>
      </c>
      <c r="C37" s="828"/>
      <c r="D37" s="828"/>
      <c r="E37" s="828"/>
      <c r="F37" s="828"/>
      <c r="G37" s="828"/>
      <c r="H37" s="829"/>
      <c r="I37" s="275"/>
      <c r="J37" s="276"/>
      <c r="K37" s="277">
        <f>VLOOKUP(A37,EQUIPOS!A7:D164,4,FALSE)</f>
        <v>139705.82493151238</v>
      </c>
      <c r="L37" s="278"/>
      <c r="M37" s="279">
        <v>0.5</v>
      </c>
      <c r="N37" s="280">
        <f>K37/M37</f>
        <v>279411.64986302477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3191.70032538125</v>
      </c>
    </row>
    <row r="43" spans="1:14" ht="15.75" thickBot="1">
      <c r="B43" s="814" t="s">
        <v>1037</v>
      </c>
      <c r="C43" s="815"/>
      <c r="D43" s="815"/>
      <c r="E43" s="815"/>
      <c r="F43" s="815"/>
      <c r="G43" s="815"/>
      <c r="H43" s="815"/>
      <c r="I43" s="815"/>
      <c r="J43" s="815"/>
      <c r="K43" s="815"/>
      <c r="L43" s="815"/>
      <c r="M43" s="816"/>
      <c r="N43" s="402">
        <f>SUM(N36:N42)</f>
        <v>1082603.350188406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1029.7268727776773</v>
      </c>
      <c r="N48" s="280">
        <f>K48*M48</f>
        <v>10297.268727776773</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9761.7903935394424</v>
      </c>
      <c r="N49" s="280">
        <f>K49*M49</f>
        <v>9761.7903935394424</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16874.693666003735</v>
      </c>
      <c r="N50" s="280">
        <f>K50*M50</f>
        <v>16874.693666003735</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42015.706864340376</v>
      </c>
      <c r="N51" s="280">
        <f>K51*M51</f>
        <v>84031.413728680753</v>
      </c>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120965.1665160007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63834.006507624996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1267402.5232120317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253480.50464240636</v>
      </c>
      <c r="M83" s="849"/>
      <c r="N83" s="57"/>
    </row>
    <row r="84" spans="1:14">
      <c r="B84" s="95" t="s">
        <v>1057</v>
      </c>
      <c r="C84" s="96"/>
      <c r="D84" s="96"/>
      <c r="E84" s="96"/>
      <c r="F84" s="96"/>
      <c r="G84" s="96"/>
      <c r="H84" s="96"/>
      <c r="I84" s="93"/>
      <c r="J84" s="94"/>
      <c r="K84" s="312">
        <v>0.05</v>
      </c>
      <c r="L84" s="848">
        <f>N78*K84</f>
        <v>63370.126160601591</v>
      </c>
      <c r="M84" s="849"/>
      <c r="N84" s="57"/>
    </row>
    <row r="85" spans="1:14" ht="15.75" thickBot="1">
      <c r="B85" s="97" t="s">
        <v>1058</v>
      </c>
      <c r="C85" s="98"/>
      <c r="D85" s="98"/>
      <c r="E85" s="98"/>
      <c r="F85" s="98"/>
      <c r="G85" s="98"/>
      <c r="H85" s="98"/>
      <c r="I85" s="99"/>
      <c r="J85" s="100"/>
      <c r="K85" s="313">
        <v>0.05</v>
      </c>
      <c r="L85" s="850">
        <f>N78*K85</f>
        <v>63370.126160601591</v>
      </c>
      <c r="M85" s="851"/>
      <c r="N85" s="57"/>
    </row>
    <row r="86" spans="1:14" ht="15.75" thickBot="1">
      <c r="B86" s="814" t="s">
        <v>1037</v>
      </c>
      <c r="C86" s="815"/>
      <c r="D86" s="815"/>
      <c r="E86" s="815"/>
      <c r="F86" s="815"/>
      <c r="G86" s="815"/>
      <c r="H86" s="815"/>
      <c r="I86" s="815"/>
      <c r="J86" s="815"/>
      <c r="K86" s="815"/>
      <c r="L86" s="815"/>
      <c r="M86" s="816"/>
      <c r="N86" s="58">
        <f>L83+L84+L85</f>
        <v>380220.7569636096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1647623.2801756412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VLOOKUP(A36,EQUIPOS!A6:D163,4,FALSE)</f>
        <v>400000</v>
      </c>
      <c r="L36" s="278"/>
      <c r="M36" s="279">
        <v>0.4375</v>
      </c>
      <c r="N36" s="280">
        <f>K36/M36</f>
        <v>914285.71428571432</v>
      </c>
    </row>
    <row r="37" spans="1:14">
      <c r="A37" s="114" t="s">
        <v>241</v>
      </c>
      <c r="B37" s="827" t="str">
        <f>VLOOKUP(A37,EQUIPOS!A7:D154,3,FALSE)</f>
        <v>Grúa (capacidad 15 ton)</v>
      </c>
      <c r="C37" s="828"/>
      <c r="D37" s="828"/>
      <c r="E37" s="828"/>
      <c r="F37" s="828"/>
      <c r="G37" s="828"/>
      <c r="H37" s="829"/>
      <c r="I37" s="275"/>
      <c r="J37" s="276"/>
      <c r="K37" s="277">
        <f>VLOOKUP(A37,EQUIPOS!A7:D164,4,FALSE)</f>
        <v>139705.82493151238</v>
      </c>
      <c r="L37" s="278"/>
      <c r="M37" s="279">
        <v>0.4375</v>
      </c>
      <c r="N37" s="280">
        <f>K37/M37</f>
        <v>319327.59984345688</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3647.657514721428</v>
      </c>
    </row>
    <row r="43" spans="1:14" ht="15.75" thickBot="1">
      <c r="B43" s="814" t="s">
        <v>1037</v>
      </c>
      <c r="C43" s="815"/>
      <c r="D43" s="815"/>
      <c r="E43" s="815"/>
      <c r="F43" s="815"/>
      <c r="G43" s="815"/>
      <c r="H43" s="815"/>
      <c r="I43" s="815"/>
      <c r="J43" s="815"/>
      <c r="K43" s="815"/>
      <c r="L43" s="815"/>
      <c r="M43" s="816"/>
      <c r="N43" s="402">
        <f>SUM(N36:N42)</f>
        <v>1237260.9716438926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1029.7268727776773</v>
      </c>
      <c r="N48" s="280">
        <f>K48*M48</f>
        <v>10297.268727776773</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9761.7903935394424</v>
      </c>
      <c r="N49" s="280">
        <f>K49*M49</f>
        <v>9761.7903935394424</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16874.693666003735</v>
      </c>
      <c r="N50" s="280">
        <f>K50*M50</f>
        <v>16874.693666003735</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42015.706864340376</v>
      </c>
      <c r="N51" s="280">
        <f>K51*M51</f>
        <v>84031.413728680753</v>
      </c>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120965.1665160007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72953.15029442856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1431179.2884543217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286235.85769086436</v>
      </c>
      <c r="M83" s="849"/>
      <c r="N83" s="57"/>
    </row>
    <row r="84" spans="1:14">
      <c r="B84" s="95" t="s">
        <v>1057</v>
      </c>
      <c r="C84" s="96"/>
      <c r="D84" s="96"/>
      <c r="E84" s="96"/>
      <c r="F84" s="96"/>
      <c r="G84" s="96"/>
      <c r="H84" s="96"/>
      <c r="I84" s="93"/>
      <c r="J84" s="94"/>
      <c r="K84" s="312">
        <v>0.05</v>
      </c>
      <c r="L84" s="848">
        <f>N78*K84</f>
        <v>71558.96442271609</v>
      </c>
      <c r="M84" s="849"/>
      <c r="N84" s="57"/>
    </row>
    <row r="85" spans="1:14" ht="15.75" thickBot="1">
      <c r="B85" s="97" t="s">
        <v>1058</v>
      </c>
      <c r="C85" s="98"/>
      <c r="D85" s="98"/>
      <c r="E85" s="98"/>
      <c r="F85" s="98"/>
      <c r="G85" s="98"/>
      <c r="H85" s="98"/>
      <c r="I85" s="99"/>
      <c r="J85" s="100"/>
      <c r="K85" s="313">
        <v>0.05</v>
      </c>
      <c r="L85" s="850">
        <f>N78*K85</f>
        <v>71558.96442271609</v>
      </c>
      <c r="M85" s="851"/>
      <c r="N85" s="57"/>
    </row>
    <row r="86" spans="1:14" ht="15.75" thickBot="1">
      <c r="B86" s="814" t="s">
        <v>1037</v>
      </c>
      <c r="C86" s="815"/>
      <c r="D86" s="815"/>
      <c r="E86" s="815"/>
      <c r="F86" s="815"/>
      <c r="G86" s="815"/>
      <c r="H86" s="815"/>
      <c r="I86" s="815"/>
      <c r="J86" s="815"/>
      <c r="K86" s="815"/>
      <c r="L86" s="815"/>
      <c r="M86" s="816"/>
      <c r="N86" s="58">
        <f>L83+L84+L85</f>
        <v>429353.78653629648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1860533.074990618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VLOOKUP(A36,EQUIPOS!A6:D163,4,FALSE)</f>
        <v>400000</v>
      </c>
      <c r="L36" s="278"/>
      <c r="M36" s="279">
        <v>0.875</v>
      </c>
      <c r="N36" s="280">
        <f>K36/M36</f>
        <v>457142.85714285716</v>
      </c>
    </row>
    <row r="37" spans="1:14">
      <c r="A37" s="114" t="s">
        <v>241</v>
      </c>
      <c r="B37" s="827" t="str">
        <f>VLOOKUP(A37,EQUIPOS!A7:D154,3,FALSE)</f>
        <v>Grúa (capacidad 15 ton)</v>
      </c>
      <c r="C37" s="828"/>
      <c r="D37" s="828"/>
      <c r="E37" s="828"/>
      <c r="F37" s="828"/>
      <c r="G37" s="828"/>
      <c r="H37" s="829"/>
      <c r="I37" s="275"/>
      <c r="J37" s="276"/>
      <c r="K37" s="277">
        <f>VLOOKUP(A37,EQUIPOS!A7:D164,4,FALSE)</f>
        <v>139705.82493151238</v>
      </c>
      <c r="L37" s="278"/>
      <c r="M37" s="279">
        <v>0.875</v>
      </c>
      <c r="N37" s="280">
        <f>K37/M37</f>
        <v>159663.79992172844</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1459.0630058885715</v>
      </c>
    </row>
    <row r="43" spans="1:14" ht="15.75" thickBot="1">
      <c r="B43" s="814" t="s">
        <v>1037</v>
      </c>
      <c r="C43" s="815"/>
      <c r="D43" s="815"/>
      <c r="E43" s="815"/>
      <c r="F43" s="815"/>
      <c r="G43" s="815"/>
      <c r="H43" s="815"/>
      <c r="I43" s="815"/>
      <c r="J43" s="815"/>
      <c r="K43" s="815"/>
      <c r="L43" s="815"/>
      <c r="M43" s="816"/>
      <c r="N43" s="402">
        <f>SUM(N36:N42)</f>
        <v>618265.7200704742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1029.7268727776773</v>
      </c>
      <c r="N48" s="280">
        <f>K48*M48</f>
        <v>10297.268727776773</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9761.7903935394424</v>
      </c>
      <c r="N49" s="280">
        <f>K49*M49</f>
        <v>9761.7903935394424</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16874.693666003735</v>
      </c>
      <c r="N50" s="280">
        <f>K50*M50</f>
        <v>16874.693666003735</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36933.752787319951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29181.260117771428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684380.7329755656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136876.14659511312</v>
      </c>
      <c r="M83" s="849"/>
      <c r="N83" s="57"/>
    </row>
    <row r="84" spans="1:14">
      <c r="B84" s="95" t="s">
        <v>1057</v>
      </c>
      <c r="C84" s="96"/>
      <c r="D84" s="96"/>
      <c r="E84" s="96"/>
      <c r="F84" s="96"/>
      <c r="G84" s="96"/>
      <c r="H84" s="96"/>
      <c r="I84" s="93"/>
      <c r="J84" s="94"/>
      <c r="K84" s="312">
        <v>0.05</v>
      </c>
      <c r="L84" s="848">
        <f>N78*K84</f>
        <v>34219.036648778281</v>
      </c>
      <c r="M84" s="849"/>
      <c r="N84" s="57"/>
    </row>
    <row r="85" spans="1:14" ht="15.75" thickBot="1">
      <c r="B85" s="97" t="s">
        <v>1058</v>
      </c>
      <c r="C85" s="98"/>
      <c r="D85" s="98"/>
      <c r="E85" s="98"/>
      <c r="F85" s="98"/>
      <c r="G85" s="98"/>
      <c r="H85" s="98"/>
      <c r="I85" s="99"/>
      <c r="J85" s="100"/>
      <c r="K85" s="313">
        <v>0.05</v>
      </c>
      <c r="L85" s="850">
        <f>N78*K85</f>
        <v>34219.036648778281</v>
      </c>
      <c r="M85" s="851"/>
      <c r="N85" s="57"/>
    </row>
    <row r="86" spans="1:14" ht="15.75" thickBot="1">
      <c r="B86" s="814" t="s">
        <v>1037</v>
      </c>
      <c r="C86" s="815"/>
      <c r="D86" s="815"/>
      <c r="E86" s="815"/>
      <c r="F86" s="815"/>
      <c r="G86" s="815"/>
      <c r="H86" s="815"/>
      <c r="I86" s="815"/>
      <c r="J86" s="815"/>
      <c r="K86" s="815"/>
      <c r="L86" s="815"/>
      <c r="M86" s="816"/>
      <c r="N86" s="58">
        <f>L83+L84+L85</f>
        <v>205314.21989266967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889694.9528682353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2.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VLOOKUP(A36,EQUIPOS!A6:D163,4,FALSE)</f>
        <v>400000</v>
      </c>
      <c r="L36" s="278"/>
      <c r="M36" s="279">
        <v>0.75</v>
      </c>
      <c r="N36" s="280">
        <f>K36/M36</f>
        <v>533333.33333333337</v>
      </c>
    </row>
    <row r="37" spans="1:14">
      <c r="A37" s="114" t="s">
        <v>241</v>
      </c>
      <c r="B37" s="827" t="str">
        <f>VLOOKUP(A37,EQUIPOS!A7:D154,3,FALSE)</f>
        <v>Grúa (capacidad 15 ton)</v>
      </c>
      <c r="C37" s="828"/>
      <c r="D37" s="828"/>
      <c r="E37" s="828"/>
      <c r="F37" s="828"/>
      <c r="G37" s="828"/>
      <c r="H37" s="829"/>
      <c r="I37" s="275"/>
      <c r="J37" s="276"/>
      <c r="K37" s="277">
        <f>VLOOKUP(A37,EQUIPOS!A7:D164,4,FALSE)</f>
        <v>139705.82493151238</v>
      </c>
      <c r="L37" s="278"/>
      <c r="M37" s="279">
        <v>0.75</v>
      </c>
      <c r="N37" s="280">
        <f>K37/M37</f>
        <v>186274.4332420165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1702.2401735366668</v>
      </c>
    </row>
    <row r="43" spans="1:14" ht="15.75" thickBot="1">
      <c r="B43" s="814" t="s">
        <v>1037</v>
      </c>
      <c r="C43" s="815"/>
      <c r="D43" s="815"/>
      <c r="E43" s="815"/>
      <c r="F43" s="815"/>
      <c r="G43" s="815"/>
      <c r="H43" s="815"/>
      <c r="I43" s="815"/>
      <c r="J43" s="815"/>
      <c r="K43" s="815"/>
      <c r="L43" s="815"/>
      <c r="M43" s="816"/>
      <c r="N43" s="402">
        <f>SUM(N36:N42)</f>
        <v>721310.00674888655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1029.7268727776773</v>
      </c>
      <c r="N48" s="280">
        <f>K48*M48</f>
        <v>10297.268727776773</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9761.7903935394424</v>
      </c>
      <c r="N49" s="280">
        <f>K49*M49</f>
        <v>9761.7903935394424</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16874.693666003735</v>
      </c>
      <c r="N50" s="280">
        <f>K50*M50</f>
        <v>16874.693666003735</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36933.752787319951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34044.803470733335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792288.56300693983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158457.71260138799</v>
      </c>
      <c r="M83" s="849"/>
      <c r="N83" s="57"/>
    </row>
    <row r="84" spans="1:14">
      <c r="B84" s="95" t="s">
        <v>1057</v>
      </c>
      <c r="C84" s="96"/>
      <c r="D84" s="96"/>
      <c r="E84" s="96"/>
      <c r="F84" s="96"/>
      <c r="G84" s="96"/>
      <c r="H84" s="96"/>
      <c r="I84" s="93"/>
      <c r="J84" s="94"/>
      <c r="K84" s="312">
        <v>0.05</v>
      </c>
      <c r="L84" s="848">
        <f>N78*K84</f>
        <v>39614.428150346997</v>
      </c>
      <c r="M84" s="849"/>
      <c r="N84" s="57"/>
    </row>
    <row r="85" spans="1:14" ht="15.75" thickBot="1">
      <c r="B85" s="97" t="s">
        <v>1058</v>
      </c>
      <c r="C85" s="98"/>
      <c r="D85" s="98"/>
      <c r="E85" s="98"/>
      <c r="F85" s="98"/>
      <c r="G85" s="98"/>
      <c r="H85" s="98"/>
      <c r="I85" s="99"/>
      <c r="J85" s="100"/>
      <c r="K85" s="313">
        <v>0.05</v>
      </c>
      <c r="L85" s="850">
        <f>N78*K85</f>
        <v>39614.428150346997</v>
      </c>
      <c r="M85" s="851"/>
      <c r="N85" s="57"/>
    </row>
    <row r="86" spans="1:14" ht="15.75" thickBot="1">
      <c r="B86" s="814" t="s">
        <v>1037</v>
      </c>
      <c r="C86" s="815"/>
      <c r="D86" s="815"/>
      <c r="E86" s="815"/>
      <c r="F86" s="815"/>
      <c r="G86" s="815"/>
      <c r="H86" s="815"/>
      <c r="I86" s="815"/>
      <c r="J86" s="815"/>
      <c r="K86" s="815"/>
      <c r="L86" s="815"/>
      <c r="M86" s="816"/>
      <c r="N86" s="58">
        <f>L83+L84+L85</f>
        <v>237686.56890208198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1029975.1319090219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146</v>
      </c>
      <c r="B36" s="827" t="str">
        <f>VLOOKUP(A36,EQUIPOS!A6:D154,3,FALSE)</f>
        <v>Camabaja</v>
      </c>
      <c r="C36" s="828"/>
      <c r="D36" s="828"/>
      <c r="E36" s="828"/>
      <c r="F36" s="828"/>
      <c r="G36" s="828"/>
      <c r="H36" s="829"/>
      <c r="I36" s="275"/>
      <c r="J36" s="276"/>
      <c r="K36" s="277">
        <f>VLOOKUP(A36,EQUIPOS!A6:D163,4,FALSE)</f>
        <v>400000</v>
      </c>
      <c r="L36" s="278"/>
      <c r="M36" s="279">
        <v>0.6875</v>
      </c>
      <c r="N36" s="280">
        <f>K36/M36</f>
        <v>581818.18181818177</v>
      </c>
    </row>
    <row r="37" spans="1:14">
      <c r="A37" s="114" t="s">
        <v>241</v>
      </c>
      <c r="B37" s="827" t="str">
        <f>VLOOKUP(A37,EQUIPOS!A7:D154,3,FALSE)</f>
        <v>Grúa (capacidad 15 ton)</v>
      </c>
      <c r="C37" s="828"/>
      <c r="D37" s="828"/>
      <c r="E37" s="828"/>
      <c r="F37" s="828"/>
      <c r="G37" s="828"/>
      <c r="H37" s="829"/>
      <c r="I37" s="275"/>
      <c r="J37" s="276"/>
      <c r="K37" s="277">
        <f>VLOOKUP(A37,EQUIPOS!A7:D164,4,FALSE)</f>
        <v>139705.82493151238</v>
      </c>
      <c r="L37" s="278"/>
      <c r="M37" s="279">
        <v>0.6875</v>
      </c>
      <c r="N37" s="280">
        <f>K37/M37</f>
        <v>203208.47262765438</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1856.9892802218183</v>
      </c>
    </row>
    <row r="43" spans="1:14" ht="15.75" thickBot="1">
      <c r="B43" s="814" t="s">
        <v>1037</v>
      </c>
      <c r="C43" s="815"/>
      <c r="D43" s="815"/>
      <c r="E43" s="815"/>
      <c r="F43" s="815"/>
      <c r="G43" s="815"/>
      <c r="H43" s="815"/>
      <c r="I43" s="815"/>
      <c r="J43" s="815"/>
      <c r="K43" s="815"/>
      <c r="L43" s="815"/>
      <c r="M43" s="816"/>
      <c r="N43" s="402">
        <f>SUM(N36:N42)</f>
        <v>786883.64372605796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1029.7268727776773</v>
      </c>
      <c r="N48" s="280">
        <f>K48*M48</f>
        <v>10297.268727776773</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9761.7903935394424</v>
      </c>
      <c r="N49" s="280">
        <f>K49*M49</f>
        <v>9761.7903935394424</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16874.693666003735</v>
      </c>
      <c r="N50" s="280">
        <f>K50*M50</f>
        <v>16874.693666003735</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36933.752787319951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37139.785604436365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860957.18211781431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172191.43642356287</v>
      </c>
      <c r="M83" s="849"/>
      <c r="N83" s="57"/>
    </row>
    <row r="84" spans="1:14">
      <c r="B84" s="95" t="s">
        <v>1057</v>
      </c>
      <c r="C84" s="96"/>
      <c r="D84" s="96"/>
      <c r="E84" s="96"/>
      <c r="F84" s="96"/>
      <c r="G84" s="96"/>
      <c r="H84" s="96"/>
      <c r="I84" s="93"/>
      <c r="J84" s="94"/>
      <c r="K84" s="312">
        <v>0.05</v>
      </c>
      <c r="L84" s="848">
        <f>N78*K84</f>
        <v>43047.859105890719</v>
      </c>
      <c r="M84" s="849"/>
      <c r="N84" s="57"/>
    </row>
    <row r="85" spans="1:14" ht="15.75" thickBot="1">
      <c r="B85" s="97" t="s">
        <v>1058</v>
      </c>
      <c r="C85" s="98"/>
      <c r="D85" s="98"/>
      <c r="E85" s="98"/>
      <c r="F85" s="98"/>
      <c r="G85" s="98"/>
      <c r="H85" s="98"/>
      <c r="I85" s="99"/>
      <c r="J85" s="100"/>
      <c r="K85" s="313">
        <v>0.05</v>
      </c>
      <c r="L85" s="850">
        <f>N78*K85</f>
        <v>43047.859105890719</v>
      </c>
      <c r="M85" s="851"/>
      <c r="N85" s="57"/>
    </row>
    <row r="86" spans="1:14" ht="15.75" thickBot="1">
      <c r="B86" s="814" t="s">
        <v>1037</v>
      </c>
      <c r="C86" s="815"/>
      <c r="D86" s="815"/>
      <c r="E86" s="815"/>
      <c r="F86" s="815"/>
      <c r="G86" s="815"/>
      <c r="H86" s="815"/>
      <c r="I86" s="815"/>
      <c r="J86" s="815"/>
      <c r="K86" s="815"/>
      <c r="L86" s="815"/>
      <c r="M86" s="816"/>
      <c r="N86" s="58">
        <f>L83+L84+L85</f>
        <v>258287.15463534434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1119244.3367531586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8" t="s">
        <v>241</v>
      </c>
      <c r="B36" s="827" t="str">
        <f>VLOOKUP(A36,EQUIPOS!A6:D154,3,FALSE)</f>
        <v>Grúa (capacidad 15 ton)</v>
      </c>
      <c r="C36" s="828"/>
      <c r="D36" s="828"/>
      <c r="E36" s="828"/>
      <c r="F36" s="828"/>
      <c r="G36" s="828"/>
      <c r="H36" s="829"/>
      <c r="I36" s="275"/>
      <c r="J36" s="276"/>
      <c r="K36" s="277">
        <f>VLOOKUP(A36,EQUIPOS!A6:D163,4,FALSE)</f>
        <v>139705.82493151238</v>
      </c>
      <c r="L36" s="278"/>
      <c r="M36" s="404">
        <v>1.125</v>
      </c>
      <c r="N36" s="280">
        <f>K36/M36</f>
        <v>124182.95549467768</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1134.8267823577778</v>
      </c>
    </row>
    <row r="43" spans="1:14" ht="15.75" thickBot="1">
      <c r="B43" s="814" t="s">
        <v>1037</v>
      </c>
      <c r="C43" s="815"/>
      <c r="D43" s="815"/>
      <c r="E43" s="815"/>
      <c r="F43" s="815"/>
      <c r="G43" s="815"/>
      <c r="H43" s="815"/>
      <c r="I43" s="815"/>
      <c r="J43" s="815"/>
      <c r="K43" s="815"/>
      <c r="L43" s="815"/>
      <c r="M43" s="816"/>
      <c r="N43" s="402">
        <f>SUM(N36:N42)</f>
        <v>125317.78227703545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1029.7268727776773</v>
      </c>
      <c r="N48" s="280">
        <f>K48*M48</f>
        <v>10297.268727776773</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16874.693666003735</v>
      </c>
      <c r="N49" s="280">
        <f>K49*M49</f>
        <v>16874.693666003735</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291">
        <f>VLOOKUP(A50,MATERIALES!A6:D373,4,FALSE)</f>
        <v>9761.7903935394424</v>
      </c>
      <c r="N50" s="280">
        <f>K50*M50</f>
        <v>9761.7903935394424</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36933.752787319951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4">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22696.535647155557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184948.07071151095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36989.614142302191</v>
      </c>
      <c r="M83" s="849"/>
      <c r="N83" s="57"/>
    </row>
    <row r="84" spans="1:14">
      <c r="B84" s="95" t="s">
        <v>1057</v>
      </c>
      <c r="C84" s="96"/>
      <c r="D84" s="96"/>
      <c r="E84" s="96"/>
      <c r="F84" s="96"/>
      <c r="G84" s="96"/>
      <c r="H84" s="96"/>
      <c r="I84" s="93"/>
      <c r="J84" s="94"/>
      <c r="K84" s="312">
        <v>0.05</v>
      </c>
      <c r="L84" s="848">
        <f>N78*K84</f>
        <v>9247.4035355755477</v>
      </c>
      <c r="M84" s="849"/>
      <c r="N84" s="57"/>
    </row>
    <row r="85" spans="1:14" ht="15.75" thickBot="1">
      <c r="B85" s="97" t="s">
        <v>1058</v>
      </c>
      <c r="C85" s="98"/>
      <c r="D85" s="98"/>
      <c r="E85" s="98"/>
      <c r="F85" s="98"/>
      <c r="G85" s="98"/>
      <c r="H85" s="98"/>
      <c r="I85" s="99"/>
      <c r="J85" s="100"/>
      <c r="K85" s="313">
        <v>0.05</v>
      </c>
      <c r="L85" s="850">
        <f>N78*K85</f>
        <v>9247.4035355755477</v>
      </c>
      <c r="M85" s="851"/>
      <c r="N85" s="57"/>
    </row>
    <row r="86" spans="1:14" ht="15.75" thickBot="1">
      <c r="B86" s="814" t="s">
        <v>1037</v>
      </c>
      <c r="C86" s="815"/>
      <c r="D86" s="815"/>
      <c r="E86" s="815"/>
      <c r="F86" s="815"/>
      <c r="G86" s="815"/>
      <c r="H86" s="815"/>
      <c r="I86" s="815"/>
      <c r="J86" s="815"/>
      <c r="K86" s="815"/>
      <c r="L86" s="815"/>
      <c r="M86" s="816"/>
      <c r="N86" s="58">
        <f>L83+L84+L85</f>
        <v>55484.421213453286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240432.49192496424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2.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61" t="s">
        <v>241</v>
      </c>
      <c r="B36" s="827" t="str">
        <f>VLOOKUP(A36,EQUIPOS!A6:D154,3,FALSE)</f>
        <v>Grúa (capacidad 15 ton)</v>
      </c>
      <c r="C36" s="828"/>
      <c r="D36" s="828"/>
      <c r="E36" s="828"/>
      <c r="F36" s="828"/>
      <c r="G36" s="828"/>
      <c r="H36" s="829"/>
      <c r="I36" s="275"/>
      <c r="J36" s="276"/>
      <c r="K36" s="277">
        <f>VLOOKUP(A36,EQUIPOS!A6:D163,4,FALSE)</f>
        <v>139705.82493151238</v>
      </c>
      <c r="L36" s="278"/>
      <c r="M36" s="470">
        <v>1</v>
      </c>
      <c r="N36" s="280">
        <f>K36/M36</f>
        <v>139705.82493151238</v>
      </c>
    </row>
    <row r="37" spans="1:14">
      <c r="A37" s="161" t="s">
        <v>373</v>
      </c>
      <c r="B37" s="827" t="str">
        <f>VLOOKUP(A37,EQUIPOS!A7:D154,3,FALSE)</f>
        <v>Volqueta 6 m3</v>
      </c>
      <c r="C37" s="828"/>
      <c r="D37" s="828"/>
      <c r="E37" s="828"/>
      <c r="F37" s="828"/>
      <c r="G37" s="828"/>
      <c r="H37" s="829"/>
      <c r="I37" s="275"/>
      <c r="J37" s="276"/>
      <c r="K37" s="277">
        <f>VLOOKUP(A37,EQUIPOS!A7:D164,4,FALSE)</f>
        <v>80630.055342699037</v>
      </c>
      <c r="L37" s="278"/>
      <c r="M37" s="471">
        <v>1</v>
      </c>
      <c r="N37" s="280">
        <f>K37/M37</f>
        <v>80630.055342699037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1276.6801301525002</v>
      </c>
    </row>
    <row r="43" spans="1:14" ht="15.75" thickBot="1">
      <c r="B43" s="814" t="s">
        <v>1037</v>
      </c>
      <c r="C43" s="815"/>
      <c r="D43" s="815"/>
      <c r="E43" s="815"/>
      <c r="F43" s="815"/>
      <c r="G43" s="815"/>
      <c r="H43" s="815"/>
      <c r="I43" s="815"/>
      <c r="J43" s="815"/>
      <c r="K43" s="815"/>
      <c r="L43" s="815"/>
      <c r="M43" s="816"/>
      <c r="N43" s="402">
        <f>SUM(N36:N42)</f>
        <v>221612.5604043639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1029.7268727776773</v>
      </c>
      <c r="N48" s="280">
        <f>K48*M48</f>
        <v>10297.268727776773</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16874.693666003735</v>
      </c>
      <c r="N49" s="280">
        <f>K49*M49</f>
        <v>16874.693666003735</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9761.7903935394424</v>
      </c>
      <c r="N50" s="280">
        <f>K50*M50</f>
        <v>9761.7903935394424</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36933.752787319951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25533.60260305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284079.91579473385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56815.983158946772</v>
      </c>
      <c r="M83" s="849"/>
      <c r="N83" s="57"/>
    </row>
    <row r="84" spans="1:14">
      <c r="B84" s="95" t="s">
        <v>1057</v>
      </c>
      <c r="C84" s="96"/>
      <c r="D84" s="96"/>
      <c r="E84" s="96"/>
      <c r="F84" s="96"/>
      <c r="G84" s="96"/>
      <c r="H84" s="96"/>
      <c r="I84" s="93"/>
      <c r="J84" s="94"/>
      <c r="K84" s="312">
        <v>0.05</v>
      </c>
      <c r="L84" s="848">
        <f>N78*K84</f>
        <v>14203.995789736693</v>
      </c>
      <c r="M84" s="849"/>
      <c r="N84" s="57"/>
    </row>
    <row r="85" spans="1:14" ht="15.75" thickBot="1">
      <c r="B85" s="97" t="s">
        <v>1058</v>
      </c>
      <c r="C85" s="98"/>
      <c r="D85" s="98"/>
      <c r="E85" s="98"/>
      <c r="F85" s="98"/>
      <c r="G85" s="98"/>
      <c r="H85" s="98"/>
      <c r="I85" s="99"/>
      <c r="J85" s="100"/>
      <c r="K85" s="313">
        <v>0.05</v>
      </c>
      <c r="L85" s="850">
        <f>N78*K85</f>
        <v>14203.995789736693</v>
      </c>
      <c r="M85" s="851"/>
      <c r="N85" s="57"/>
    </row>
    <row r="86" spans="1:14" ht="15.75" thickBot="1">
      <c r="B86" s="814" t="s">
        <v>1037</v>
      </c>
      <c r="C86" s="815"/>
      <c r="D86" s="815"/>
      <c r="E86" s="815"/>
      <c r="F86" s="815"/>
      <c r="G86" s="815"/>
      <c r="H86" s="815"/>
      <c r="I86" s="815"/>
      <c r="J86" s="815"/>
      <c r="K86" s="815"/>
      <c r="L86" s="815"/>
      <c r="M86" s="816"/>
      <c r="N86" s="58">
        <f>L83+L84+L85</f>
        <v>85223.974738420162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369303.89053315402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241</v>
      </c>
      <c r="B36" s="827" t="str">
        <f>VLOOKUP(A36,EQUIPOS!A6:D154,3,FALSE)</f>
        <v>Grúa (capacidad 15 ton)</v>
      </c>
      <c r="C36" s="828"/>
      <c r="D36" s="828"/>
      <c r="E36" s="828"/>
      <c r="F36" s="828"/>
      <c r="G36" s="828"/>
      <c r="H36" s="829"/>
      <c r="I36" s="275"/>
      <c r="J36" s="276"/>
      <c r="K36" s="277">
        <f>VLOOKUP(A36,EQUIPOS!A6:D163,4,FALSE)</f>
        <v>139705.82493151238</v>
      </c>
      <c r="L36" s="278"/>
      <c r="M36" s="279">
        <v>0.9375</v>
      </c>
      <c r="N36" s="280">
        <f>K36/M36</f>
        <v>149019.5465936132</v>
      </c>
    </row>
    <row r="37" spans="1:14">
      <c r="A37" s="150" t="s">
        <v>373</v>
      </c>
      <c r="B37" s="827" t="str">
        <f>VLOOKUP(A37,EQUIPOS!A7:D154,3,FALSE)</f>
        <v>Volqueta 6 m3</v>
      </c>
      <c r="C37" s="828"/>
      <c r="D37" s="828"/>
      <c r="E37" s="828"/>
      <c r="F37" s="828"/>
      <c r="G37" s="828"/>
      <c r="H37" s="829"/>
      <c r="I37" s="275"/>
      <c r="J37" s="276"/>
      <c r="K37" s="277">
        <f>VLOOKUP(A37,EQUIPOS!A7:D164,4,FALSE)</f>
        <v>80630.055342699037</v>
      </c>
      <c r="L37" s="278"/>
      <c r="M37" s="279">
        <v>0.9375</v>
      </c>
      <c r="N37" s="280">
        <f>K37/M37</f>
        <v>86005.392365545646</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1361.7921388293335</v>
      </c>
    </row>
    <row r="43" spans="1:14" ht="15.75" thickBot="1">
      <c r="B43" s="814" t="s">
        <v>1037</v>
      </c>
      <c r="C43" s="815"/>
      <c r="D43" s="815"/>
      <c r="E43" s="815"/>
      <c r="F43" s="815"/>
      <c r="G43" s="815"/>
      <c r="H43" s="815"/>
      <c r="I43" s="815"/>
      <c r="J43" s="815"/>
      <c r="K43" s="815"/>
      <c r="L43" s="815"/>
      <c r="M43" s="816"/>
      <c r="N43" s="402">
        <f>SUM(N36:N42)</f>
        <v>236386.73109798817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1029.7268727776773</v>
      </c>
      <c r="N48" s="280">
        <f>K48*M48</f>
        <v>10297.268727776773</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9761.7903935394424</v>
      </c>
      <c r="N49" s="280">
        <f>K49*M49</f>
        <v>9761.7903935394424</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16874.693666003735</v>
      </c>
      <c r="N50" s="280">
        <f>K50*M50</f>
        <v>16874.693666003735</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36933.752787319951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20" t="s">
        <v>1037</v>
      </c>
      <c r="C76" s="821"/>
      <c r="D76" s="821"/>
      <c r="E76" s="821"/>
      <c r="F76" s="821"/>
      <c r="G76" s="821"/>
      <c r="H76" s="821"/>
      <c r="I76" s="821"/>
      <c r="J76" s="821"/>
      <c r="K76" s="821"/>
      <c r="L76" s="821"/>
      <c r="M76" s="822"/>
      <c r="N76" s="468">
        <f>SUM(N70:N75)</f>
        <v>27235.842776586665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300556.3266618948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60111.265332378964</v>
      </c>
      <c r="M83" s="849"/>
      <c r="N83" s="57"/>
    </row>
    <row r="84" spans="1:14">
      <c r="B84" s="95" t="s">
        <v>1057</v>
      </c>
      <c r="C84" s="96"/>
      <c r="D84" s="96"/>
      <c r="E84" s="96"/>
      <c r="F84" s="96"/>
      <c r="G84" s="96"/>
      <c r="H84" s="96"/>
      <c r="I84" s="93"/>
      <c r="J84" s="94"/>
      <c r="K84" s="312">
        <v>0.05</v>
      </c>
      <c r="L84" s="848">
        <f>N78*K84</f>
        <v>15027.816333094741</v>
      </c>
      <c r="M84" s="849"/>
      <c r="N84" s="57"/>
    </row>
    <row r="85" spans="1:14" ht="15.75" thickBot="1">
      <c r="B85" s="97" t="s">
        <v>1058</v>
      </c>
      <c r="C85" s="98"/>
      <c r="D85" s="98"/>
      <c r="E85" s="98"/>
      <c r="F85" s="98"/>
      <c r="G85" s="98"/>
      <c r="H85" s="98"/>
      <c r="I85" s="99"/>
      <c r="J85" s="100"/>
      <c r="K85" s="313">
        <v>0.05</v>
      </c>
      <c r="L85" s="850">
        <f>N78*K85</f>
        <v>15027.816333094741</v>
      </c>
      <c r="M85" s="851"/>
      <c r="N85" s="57"/>
    </row>
    <row r="86" spans="1:14" ht="15.75" thickBot="1">
      <c r="B86" s="814" t="s">
        <v>1037</v>
      </c>
      <c r="C86" s="815"/>
      <c r="D86" s="815"/>
      <c r="E86" s="815"/>
      <c r="F86" s="815"/>
      <c r="G86" s="815"/>
      <c r="H86" s="815"/>
      <c r="I86" s="815"/>
      <c r="J86" s="815"/>
      <c r="K86" s="815"/>
      <c r="L86" s="815"/>
      <c r="M86" s="816"/>
      <c r="N86" s="58">
        <f>L83+L84+L85</f>
        <v>90166.897998568442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390723.22466046322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241</v>
      </c>
      <c r="B36" s="827" t="str">
        <f>VLOOKUP(A36,EQUIPOS!A6:D154,3,FALSE)</f>
        <v>Grúa (capacidad 15 ton)</v>
      </c>
      <c r="C36" s="828"/>
      <c r="D36" s="828"/>
      <c r="E36" s="828"/>
      <c r="F36" s="828"/>
      <c r="G36" s="828"/>
      <c r="H36" s="829"/>
      <c r="I36" s="275"/>
      <c r="J36" s="276"/>
      <c r="K36" s="277">
        <f>VLOOKUP(A36,EQUIPOS!A6:D163,4,FALSE)</f>
        <v>139705.82493151238</v>
      </c>
      <c r="L36" s="278"/>
      <c r="M36" s="279">
        <v>1.5</v>
      </c>
      <c r="N36" s="280">
        <f>K36/M36</f>
        <v>93137.216621008251</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851.12008676833341</v>
      </c>
    </row>
    <row r="43" spans="1:14" ht="15.75" thickBot="1">
      <c r="B43" s="814" t="s">
        <v>1037</v>
      </c>
      <c r="C43" s="815"/>
      <c r="D43" s="815"/>
      <c r="E43" s="815"/>
      <c r="F43" s="815"/>
      <c r="G43" s="815"/>
      <c r="H43" s="815"/>
      <c r="I43" s="815"/>
      <c r="J43" s="815"/>
      <c r="K43" s="815"/>
      <c r="L43" s="815"/>
      <c r="M43" s="816"/>
      <c r="N43" s="402">
        <f>SUM(N36:N42)</f>
        <v>93988.336707776587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1029.7268727776773</v>
      </c>
      <c r="N48" s="280">
        <f>K48*M48</f>
        <v>10297.268727776773</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9761.7903935394424</v>
      </c>
      <c r="N49" s="280">
        <f>K49*M49</f>
        <v>9761.7903935394424</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16874.693666003735</v>
      </c>
      <c r="N50" s="280">
        <f>K50*M50</f>
        <v>16874.693666003735</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36933.752787319951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20" t="s">
        <v>1037</v>
      </c>
      <c r="C76" s="821"/>
      <c r="D76" s="821"/>
      <c r="E76" s="821"/>
      <c r="F76" s="821"/>
      <c r="G76" s="821"/>
      <c r="H76" s="821"/>
      <c r="I76" s="821"/>
      <c r="J76" s="821"/>
      <c r="K76" s="821"/>
      <c r="L76" s="821"/>
      <c r="M76" s="822"/>
      <c r="N76" s="468">
        <f>SUM(N70:N75)</f>
        <v>17022.401735366668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147944.4912304632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29588.898246092642</v>
      </c>
      <c r="M83" s="849"/>
      <c r="N83" s="57"/>
    </row>
    <row r="84" spans="1:14">
      <c r="B84" s="95" t="s">
        <v>1057</v>
      </c>
      <c r="C84" s="96"/>
      <c r="D84" s="96"/>
      <c r="E84" s="96"/>
      <c r="F84" s="96"/>
      <c r="G84" s="96"/>
      <c r="H84" s="96"/>
      <c r="I84" s="93"/>
      <c r="J84" s="94"/>
      <c r="K84" s="312">
        <v>0.05</v>
      </c>
      <c r="L84" s="848">
        <f>N78*K84</f>
        <v>7397.2245615231604</v>
      </c>
      <c r="M84" s="849"/>
      <c r="N84" s="57"/>
    </row>
    <row r="85" spans="1:14" ht="15.75" thickBot="1">
      <c r="B85" s="97" t="s">
        <v>1058</v>
      </c>
      <c r="C85" s="98"/>
      <c r="D85" s="98"/>
      <c r="E85" s="98"/>
      <c r="F85" s="98"/>
      <c r="G85" s="98"/>
      <c r="H85" s="98"/>
      <c r="I85" s="99"/>
      <c r="J85" s="100"/>
      <c r="K85" s="313">
        <v>0.05</v>
      </c>
      <c r="L85" s="850">
        <f>N78*K85</f>
        <v>7397.2245615231604</v>
      </c>
      <c r="M85" s="851"/>
      <c r="N85" s="57"/>
    </row>
    <row r="86" spans="1:14" ht="15.75" thickBot="1">
      <c r="B86" s="814" t="s">
        <v>1037</v>
      </c>
      <c r="C86" s="815"/>
      <c r="D86" s="815"/>
      <c r="E86" s="815"/>
      <c r="F86" s="815"/>
      <c r="G86" s="815"/>
      <c r="H86" s="815"/>
      <c r="I86" s="815"/>
      <c r="J86" s="815"/>
      <c r="K86" s="815"/>
      <c r="L86" s="815"/>
      <c r="M86" s="816"/>
      <c r="N86" s="58">
        <f>L83+L84+L85</f>
        <v>44383.347369138959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192327.83859960217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241</v>
      </c>
      <c r="B36" s="827" t="str">
        <f>VLOOKUP(A36,EQUIPOS!A6:D154,3,FALSE)</f>
        <v>Grúa (capacidad 15 ton)</v>
      </c>
      <c r="C36" s="828"/>
      <c r="D36" s="828"/>
      <c r="E36" s="828"/>
      <c r="F36" s="828"/>
      <c r="G36" s="828"/>
      <c r="H36" s="829"/>
      <c r="I36" s="275"/>
      <c r="J36" s="276"/>
      <c r="K36" s="277">
        <f>VLOOKUP(A36,EQUIPOS!A6:D163,4,FALSE)</f>
        <v>139705.82493151238</v>
      </c>
      <c r="L36" s="278"/>
      <c r="M36" s="279">
        <v>1.375</v>
      </c>
      <c r="N36" s="280">
        <f>K36/M36</f>
        <v>101604.23631382719</v>
      </c>
    </row>
    <row r="37" spans="1:14">
      <c r="A37" s="150" t="s">
        <v>373</v>
      </c>
      <c r="B37" s="827" t="str">
        <f>VLOOKUP(A37,EQUIPOS!A7:D154,3,FALSE)</f>
        <v>Volqueta 6 m3</v>
      </c>
      <c r="C37" s="828"/>
      <c r="D37" s="828"/>
      <c r="E37" s="828"/>
      <c r="F37" s="828"/>
      <c r="G37" s="828"/>
      <c r="H37" s="829"/>
      <c r="I37" s="275"/>
      <c r="J37" s="276"/>
      <c r="K37" s="277">
        <f>VLOOKUP(A37,EQUIPOS!A7:D164,4,FALSE)</f>
        <v>80630.055342699037</v>
      </c>
      <c r="L37" s="278"/>
      <c r="M37" s="279">
        <v>1.375</v>
      </c>
      <c r="N37" s="280">
        <f>K37/M37</f>
        <v>58640.040249235666</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928.49464011090913</v>
      </c>
    </row>
    <row r="43" spans="1:14" ht="15.75" thickBot="1">
      <c r="B43" s="814" t="s">
        <v>1037</v>
      </c>
      <c r="C43" s="815"/>
      <c r="D43" s="815"/>
      <c r="E43" s="815"/>
      <c r="F43" s="815"/>
      <c r="G43" s="815"/>
      <c r="H43" s="815"/>
      <c r="I43" s="815"/>
      <c r="J43" s="815"/>
      <c r="K43" s="815"/>
      <c r="L43" s="815"/>
      <c r="M43" s="816"/>
      <c r="N43" s="402">
        <f>SUM(N36:N42)</f>
        <v>161172.77120317376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1029.7268727776773</v>
      </c>
      <c r="N48" s="280">
        <f>K48*M48</f>
        <v>10297.268727776773</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9761.7903935394424</v>
      </c>
      <c r="N49" s="280">
        <f>K49*M49</f>
        <v>9761.7903935394424</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16874.693666003735</v>
      </c>
      <c r="N50" s="280">
        <f>K50*M50</f>
        <v>16874.693666003735</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36933.752787319951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18569.892802218183</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216676.41679271188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43335.28335854238</v>
      </c>
      <c r="M83" s="849"/>
      <c r="N83" s="57"/>
    </row>
    <row r="84" spans="1:14">
      <c r="B84" s="95" t="s">
        <v>1057</v>
      </c>
      <c r="C84" s="96"/>
      <c r="D84" s="96"/>
      <c r="E84" s="96"/>
      <c r="F84" s="96"/>
      <c r="G84" s="96"/>
      <c r="H84" s="96"/>
      <c r="I84" s="93"/>
      <c r="J84" s="94"/>
      <c r="K84" s="312">
        <v>0.05</v>
      </c>
      <c r="L84" s="848">
        <f>N78*K84</f>
        <v>10833.820839635595</v>
      </c>
      <c r="M84" s="849"/>
      <c r="N84" s="57"/>
    </row>
    <row r="85" spans="1:14" ht="15.75" thickBot="1">
      <c r="B85" s="97" t="s">
        <v>1058</v>
      </c>
      <c r="C85" s="98"/>
      <c r="D85" s="98"/>
      <c r="E85" s="98"/>
      <c r="F85" s="98"/>
      <c r="G85" s="98"/>
      <c r="H85" s="98"/>
      <c r="I85" s="99"/>
      <c r="J85" s="100"/>
      <c r="K85" s="313">
        <v>0.05</v>
      </c>
      <c r="L85" s="850">
        <f>N78*K85</f>
        <v>10833.820839635595</v>
      </c>
      <c r="M85" s="851"/>
      <c r="N85" s="57"/>
    </row>
    <row r="86" spans="1:14" ht="15.75" thickBot="1">
      <c r="B86" s="814" t="s">
        <v>1037</v>
      </c>
      <c r="C86" s="815"/>
      <c r="D86" s="815"/>
      <c r="E86" s="815"/>
      <c r="F86" s="815"/>
      <c r="G86" s="815"/>
      <c r="H86" s="815"/>
      <c r="I86" s="815"/>
      <c r="J86" s="815"/>
      <c r="K86" s="815"/>
      <c r="L86" s="815"/>
      <c r="M86" s="816"/>
      <c r="N86" s="58">
        <f>L83+L84+L85</f>
        <v>65002.925037813562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281679.34183052543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241</v>
      </c>
      <c r="B36" s="827" t="str">
        <f>VLOOKUP(A36,EQUIPOS!A6:D154,3,FALSE)</f>
        <v>Grúa (capacidad 15 ton)</v>
      </c>
      <c r="C36" s="828"/>
      <c r="D36" s="828"/>
      <c r="E36" s="828"/>
      <c r="F36" s="828"/>
      <c r="G36" s="828"/>
      <c r="H36" s="829"/>
      <c r="I36" s="275"/>
      <c r="J36" s="276"/>
      <c r="K36" s="277">
        <f>VLOOKUP(A36,EQUIPOS!A6:D163,4,FALSE)</f>
        <v>139705.82493151238</v>
      </c>
      <c r="L36" s="278"/>
      <c r="M36" s="279">
        <v>1.3125</v>
      </c>
      <c r="N36" s="280">
        <f>K36/M36</f>
        <v>106442.5332811523</v>
      </c>
    </row>
    <row r="37" spans="1:14">
      <c r="A37" s="150" t="s">
        <v>373</v>
      </c>
      <c r="B37" s="827" t="str">
        <f>VLOOKUP(A37,EQUIPOS!A7:D154,3,FALSE)</f>
        <v>Volqueta 6 m3</v>
      </c>
      <c r="C37" s="828"/>
      <c r="D37" s="828"/>
      <c r="E37" s="828"/>
      <c r="F37" s="828"/>
      <c r="G37" s="828"/>
      <c r="H37" s="829"/>
      <c r="I37" s="275"/>
      <c r="J37" s="276"/>
      <c r="K37" s="277">
        <f>VLOOKUP(A37,EQUIPOS!A7:D164,4,FALSE)</f>
        <v>80630.055342699037</v>
      </c>
      <c r="L37" s="278"/>
      <c r="M37" s="279">
        <v>1.3125</v>
      </c>
      <c r="N37" s="280">
        <f>K37/M37</f>
        <v>61432.423118246887</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0.05</v>
      </c>
      <c r="M42" s="839"/>
      <c r="N42" s="111">
        <f>N76*L42</f>
        <v>972.70867059238105</v>
      </c>
    </row>
    <row r="43" spans="1:14" ht="15.75" thickBot="1">
      <c r="B43" s="814" t="s">
        <v>1037</v>
      </c>
      <c r="C43" s="815"/>
      <c r="D43" s="815"/>
      <c r="E43" s="815"/>
      <c r="F43" s="815"/>
      <c r="G43" s="815"/>
      <c r="H43" s="815"/>
      <c r="I43" s="815"/>
      <c r="J43" s="815"/>
      <c r="K43" s="815"/>
      <c r="L43" s="815"/>
      <c r="M43" s="816"/>
      <c r="N43" s="402">
        <f>SUM(N36:N42)</f>
        <v>168847.66506999155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1029.7268727776773</v>
      </c>
      <c r="N48" s="280">
        <f>K48*M48</f>
        <v>10297.268727776773</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9761.7903935394424</v>
      </c>
      <c r="N49" s="280">
        <f>K49*M49</f>
        <v>9761.7903935394424</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16874.693666003735</v>
      </c>
      <c r="N50" s="280">
        <f>K50*M50</f>
        <v>16874.693666003735</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36933.752787319951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19454.17341184762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225235.59126915911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45047.118253831824</v>
      </c>
      <c r="M83" s="849"/>
      <c r="N83" s="57"/>
    </row>
    <row r="84" spans="1:14">
      <c r="B84" s="95" t="s">
        <v>1057</v>
      </c>
      <c r="C84" s="96"/>
      <c r="D84" s="96"/>
      <c r="E84" s="96"/>
      <c r="F84" s="96"/>
      <c r="G84" s="96"/>
      <c r="H84" s="96"/>
      <c r="I84" s="93"/>
      <c r="J84" s="94"/>
      <c r="K84" s="312">
        <v>0.05</v>
      </c>
      <c r="L84" s="848">
        <f>N78*K84</f>
        <v>11261.779563457956</v>
      </c>
      <c r="M84" s="849"/>
      <c r="N84" s="57"/>
    </row>
    <row r="85" spans="1:14" ht="15.75" thickBot="1">
      <c r="B85" s="97" t="s">
        <v>1058</v>
      </c>
      <c r="C85" s="98"/>
      <c r="D85" s="98"/>
      <c r="E85" s="98"/>
      <c r="F85" s="98"/>
      <c r="G85" s="98"/>
      <c r="H85" s="98"/>
      <c r="I85" s="99"/>
      <c r="J85" s="100"/>
      <c r="K85" s="313">
        <v>0.05</v>
      </c>
      <c r="L85" s="850">
        <f>N78*K85</f>
        <v>11261.779563457956</v>
      </c>
      <c r="M85" s="851"/>
      <c r="N85" s="57"/>
    </row>
    <row r="86" spans="1:14" ht="15.75" thickBot="1">
      <c r="B86" s="814" t="s">
        <v>1037</v>
      </c>
      <c r="C86" s="815"/>
      <c r="D86" s="815"/>
      <c r="E86" s="815"/>
      <c r="F86" s="815"/>
      <c r="G86" s="815"/>
      <c r="H86" s="815"/>
      <c r="I86" s="815"/>
      <c r="J86" s="815"/>
      <c r="K86" s="815"/>
      <c r="L86" s="815"/>
      <c r="M86" s="816"/>
      <c r="N86" s="58">
        <f>L83+L84+L85</f>
        <v>67570.677380747729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292806.26864990685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312</v>
      </c>
      <c r="B36" s="827" t="str">
        <f>VLOOKUP(A36,EQUIPOS!A6:D154,3,FALSE)</f>
        <v>Retroexcavadora sobre oruga, potencia 138 HP, balde de 1,5 m3.</v>
      </c>
      <c r="C36" s="828"/>
      <c r="D36" s="828"/>
      <c r="E36" s="828"/>
      <c r="F36" s="828"/>
      <c r="G36" s="828"/>
      <c r="H36" s="829"/>
      <c r="I36" s="275"/>
      <c r="J36" s="276"/>
      <c r="K36" s="277">
        <f>VLOOKUP(A36,EQUIPOS!A6:D163,4,FALSE)</f>
        <v>180000</v>
      </c>
      <c r="L36" s="278"/>
      <c r="M36" s="279">
        <v>66</v>
      </c>
      <c r="N36" s="280">
        <f>K36/M36</f>
        <v>2727.2727272727275</v>
      </c>
    </row>
    <row r="37" spans="1:14">
      <c r="A37" s="150" t="s">
        <v>129</v>
      </c>
      <c r="B37" s="827" t="str">
        <f>VLOOKUP(A37,EQUIPOS!A7:D154,3,FALSE)</f>
        <v xml:space="preserve">Buldozer, Potencia al volante de 140 HP, motor de 2200 RPM, longitud de hoja 4,80m. </v>
      </c>
      <c r="C37" s="828"/>
      <c r="D37" s="828"/>
      <c r="E37" s="828"/>
      <c r="F37" s="828"/>
      <c r="G37" s="828"/>
      <c r="H37" s="829"/>
      <c r="I37" s="275"/>
      <c r="J37" s="276"/>
      <c r="K37" s="277">
        <f>VLOOKUP(A37,EQUIPOS!A7:D164,4,FALSE)</f>
        <v>221732.65219242233</v>
      </c>
      <c r="L37" s="278"/>
      <c r="M37" s="279">
        <v>100</v>
      </c>
      <c r="N37" s="280">
        <f>K37/M37</f>
        <v>2217.3265219242235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0.01</v>
      </c>
      <c r="M42" s="839"/>
      <c r="N42" s="111">
        <f>N76*L42</f>
        <v>0.967181916782197</v>
      </c>
    </row>
    <row r="43" spans="1:14" ht="15.75" thickBot="1">
      <c r="B43" s="814" t="s">
        <v>1037</v>
      </c>
      <c r="C43" s="815"/>
      <c r="D43" s="815"/>
      <c r="E43" s="815"/>
      <c r="F43" s="815"/>
      <c r="G43" s="815"/>
      <c r="H43" s="815"/>
      <c r="I43" s="815"/>
      <c r="J43" s="815"/>
      <c r="K43" s="815"/>
      <c r="L43" s="815"/>
      <c r="M43" s="816"/>
      <c r="N43" s="402">
        <f>SUM(N36:N42)</f>
        <v>4945.5664311137334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4723.6158442234673</v>
      </c>
      <c r="N48" s="280">
        <f>K48*M48</f>
        <v>4723.6158442234673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4723.6158442234673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96.718191678219696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9765.9004670154191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1953.1800934030839</v>
      </c>
      <c r="M83" s="849"/>
      <c r="N83" s="57"/>
    </row>
    <row r="84" spans="1:14">
      <c r="B84" s="95" t="s">
        <v>1057</v>
      </c>
      <c r="C84" s="96"/>
      <c r="D84" s="96"/>
      <c r="E84" s="96"/>
      <c r="F84" s="96"/>
      <c r="G84" s="96"/>
      <c r="H84" s="96"/>
      <c r="I84" s="93"/>
      <c r="J84" s="94"/>
      <c r="K84" s="312">
        <v>0.05</v>
      </c>
      <c r="L84" s="848">
        <f>N78*K84</f>
        <v>488.29502335077098</v>
      </c>
      <c r="M84" s="849"/>
      <c r="N84" s="57"/>
    </row>
    <row r="85" spans="1:14" ht="15.75" thickBot="1">
      <c r="B85" s="97" t="s">
        <v>1058</v>
      </c>
      <c r="C85" s="98"/>
      <c r="D85" s="98"/>
      <c r="E85" s="98"/>
      <c r="F85" s="98"/>
      <c r="G85" s="98"/>
      <c r="H85" s="98"/>
      <c r="I85" s="99"/>
      <c r="J85" s="100"/>
      <c r="K85" s="313">
        <v>0.05</v>
      </c>
      <c r="L85" s="850">
        <f>N78*K85</f>
        <v>488.29502335077098</v>
      </c>
      <c r="M85" s="851"/>
      <c r="N85" s="57"/>
    </row>
    <row r="86" spans="1:14" ht="15.75" thickBot="1">
      <c r="B86" s="814" t="s">
        <v>1037</v>
      </c>
      <c r="C86" s="815"/>
      <c r="D86" s="815"/>
      <c r="E86" s="815"/>
      <c r="F86" s="815"/>
      <c r="G86" s="815"/>
      <c r="H86" s="815"/>
      <c r="I86" s="815"/>
      <c r="J86" s="815"/>
      <c r="K86" s="815"/>
      <c r="L86" s="815"/>
      <c r="M86" s="816"/>
      <c r="N86" s="58">
        <f>L83+L84+L85</f>
        <v>2929.7701401046256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12695.670607120044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50" t="s">
        <v>312</v>
      </c>
      <c r="B36" s="827" t="str">
        <f>VLOOKUP(A36,EQUIPOS!A6:D154,3,FALSE)</f>
        <v>Retroexcavadora sobre oruga, potencia 138 HP, balde de 1,5 m3.</v>
      </c>
      <c r="C36" s="828"/>
      <c r="D36" s="828"/>
      <c r="E36" s="828"/>
      <c r="F36" s="828"/>
      <c r="G36" s="828"/>
      <c r="H36" s="829"/>
      <c r="I36" s="275"/>
      <c r="J36" s="276"/>
      <c r="K36" s="277">
        <f>VLOOKUP(A36,EQUIPOS!A6:D163,4,FALSE)</f>
        <v>180000</v>
      </c>
      <c r="L36" s="278"/>
      <c r="M36" s="279">
        <v>66</v>
      </c>
      <c r="N36" s="280">
        <f>K36/M36</f>
        <v>2727.2727272727275</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0.01</v>
      </c>
      <c r="M42" s="839"/>
      <c r="N42" s="111">
        <f>N76*L42</f>
        <v>0.967181916782197</v>
      </c>
    </row>
    <row r="43" spans="1:14" ht="15.75" thickBot="1">
      <c r="B43" s="814" t="s">
        <v>1037</v>
      </c>
      <c r="C43" s="815"/>
      <c r="D43" s="815"/>
      <c r="E43" s="815"/>
      <c r="F43" s="815"/>
      <c r="G43" s="815"/>
      <c r="H43" s="815"/>
      <c r="I43" s="815"/>
      <c r="J43" s="815"/>
      <c r="K43" s="815"/>
      <c r="L43" s="815"/>
      <c r="M43" s="816"/>
      <c r="N43" s="402">
        <f>SUM(N36:N42)</f>
        <v>2728.2399091895095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96.718191678219696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2824.9581008677292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564.99162017354581</v>
      </c>
      <c r="M83" s="849"/>
      <c r="N83" s="57"/>
    </row>
    <row r="84" spans="1:14">
      <c r="B84" s="95" t="s">
        <v>1057</v>
      </c>
      <c r="C84" s="96"/>
      <c r="D84" s="96"/>
      <c r="E84" s="96"/>
      <c r="F84" s="96"/>
      <c r="G84" s="96"/>
      <c r="H84" s="96"/>
      <c r="I84" s="93"/>
      <c r="J84" s="94"/>
      <c r="K84" s="312">
        <v>0.05</v>
      </c>
      <c r="L84" s="848">
        <f>N78*K84</f>
        <v>141.24790504338645</v>
      </c>
      <c r="M84" s="849"/>
      <c r="N84" s="57"/>
    </row>
    <row r="85" spans="1:14" ht="15.75" thickBot="1">
      <c r="B85" s="97" t="s">
        <v>1058</v>
      </c>
      <c r="C85" s="98"/>
      <c r="D85" s="98"/>
      <c r="E85" s="98"/>
      <c r="F85" s="98"/>
      <c r="G85" s="98"/>
      <c r="H85" s="98"/>
      <c r="I85" s="99"/>
      <c r="J85" s="100"/>
      <c r="K85" s="313">
        <v>0.05</v>
      </c>
      <c r="L85" s="850">
        <f>N78*K85</f>
        <v>141.24790504338645</v>
      </c>
      <c r="M85" s="851"/>
      <c r="N85" s="57"/>
    </row>
    <row r="86" spans="1:14" ht="15.75" thickBot="1">
      <c r="B86" s="814" t="s">
        <v>1037</v>
      </c>
      <c r="C86" s="815"/>
      <c r="D86" s="815"/>
      <c r="E86" s="815"/>
      <c r="F86" s="815"/>
      <c r="G86" s="815"/>
      <c r="H86" s="815"/>
      <c r="I86" s="815"/>
      <c r="J86" s="815"/>
      <c r="K86" s="815"/>
      <c r="L86" s="815"/>
      <c r="M86" s="816"/>
      <c r="N86" s="58">
        <f>L83+L84+L85</f>
        <v>847.48743026031877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3672.4455311280481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180</v>
      </c>
      <c r="B36" s="827" t="str">
        <f>VLOOKUP(A36,EQUIPOS!A6:D154,3,FALSE)</f>
        <v>Compresor 120 HP, con martillo.</v>
      </c>
      <c r="C36" s="828"/>
      <c r="D36" s="828"/>
      <c r="E36" s="828"/>
      <c r="F36" s="828"/>
      <c r="G36" s="828"/>
      <c r="H36" s="829"/>
      <c r="I36" s="275"/>
      <c r="J36" s="276"/>
      <c r="K36" s="277">
        <f>VLOOKUP(A36,EQUIPOS!A6:D163,4,FALSE)</f>
        <v>100787.56917837379</v>
      </c>
      <c r="L36" s="278"/>
      <c r="M36" s="279">
        <v>66</v>
      </c>
      <c r="N36" s="280">
        <f>K36/M36</f>
        <v>1527.084381490512</v>
      </c>
    </row>
    <row r="37" spans="1:14">
      <c r="A37" s="114" t="s">
        <v>129</v>
      </c>
      <c r="B37" s="827" t="str">
        <f>VLOOKUP(A37,EQUIPOS!A7:D154,3,FALSE)</f>
        <v xml:space="preserve">Buldozer, Potencia al volante de 140 HP, motor de 2200 RPM, longitud de hoja 4,80m. </v>
      </c>
      <c r="C37" s="828"/>
      <c r="D37" s="828"/>
      <c r="E37" s="828"/>
      <c r="F37" s="828"/>
      <c r="G37" s="828"/>
      <c r="H37" s="829"/>
      <c r="I37" s="275"/>
      <c r="J37" s="276"/>
      <c r="K37" s="277">
        <f>VLOOKUP(A37,EQUIPOS!A7:D164,4,FALSE)</f>
        <v>221732.65219242233</v>
      </c>
      <c r="L37" s="278"/>
      <c r="M37" s="279">
        <v>100</v>
      </c>
      <c r="N37" s="280">
        <f>K37/M37</f>
        <v>2217.3265219242235</v>
      </c>
    </row>
    <row r="38" spans="1:14">
      <c r="A38" t="s">
        <v>312</v>
      </c>
      <c r="B38" s="827" t="str">
        <f>VLOOKUP(A38,EQUIPOS!A8:D154,3,FALSE)</f>
        <v>Retroexcavadora sobre oruga, potencia 138 HP, balde de 1,5 m3.</v>
      </c>
      <c r="C38" s="828"/>
      <c r="D38" s="828"/>
      <c r="E38" s="828"/>
      <c r="F38" s="828"/>
      <c r="G38" s="828"/>
      <c r="H38" s="829"/>
      <c r="I38" s="275"/>
      <c r="J38" s="276"/>
      <c r="K38" s="277">
        <f>VLOOKUP(A38,EQUIPOS!A8:D165,4,FALSE)</f>
        <v>180000</v>
      </c>
      <c r="L38" s="278"/>
      <c r="M38" s="279">
        <v>66</v>
      </c>
      <c r="N38" s="280">
        <f>K38/M38</f>
        <v>2727.2727272727275</v>
      </c>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N78*L42</f>
        <v>5.8030915006931822</v>
      </c>
    </row>
    <row r="43" spans="1:14" ht="15.75" thickBot="1">
      <c r="B43" s="814" t="s">
        <v>1037</v>
      </c>
      <c r="C43" s="815"/>
      <c r="D43" s="815"/>
      <c r="E43" s="815"/>
      <c r="F43" s="815"/>
      <c r="G43" s="815"/>
      <c r="H43" s="815"/>
      <c r="I43" s="815"/>
      <c r="J43" s="815"/>
      <c r="K43" s="815"/>
      <c r="L43" s="815"/>
      <c r="M43" s="816"/>
      <c r="N43" s="402">
        <f>SUM(N36:N42)</f>
        <v>6477.4867221881559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5446.7430931115523</v>
      </c>
      <c r="N48" s="280">
        <f>K48*M48</f>
        <v>1089.3486186223106</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1870.102091243295</v>
      </c>
      <c r="N49" s="280">
        <f t="shared" ref="N49:N54" si="0">K49*M49</f>
        <v>5610.3062737298851</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11874.6891525342</v>
      </c>
      <c r="N50" s="280">
        <f t="shared" si="0"/>
        <v>3562.40674576026</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661.74738311336091</v>
      </c>
      <c r="N51" s="280">
        <f t="shared" si="0"/>
        <v>132.3494766226722</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914.18164286144747</v>
      </c>
      <c r="N52" s="280">
        <f t="shared" si="0"/>
        <v>457.09082143072374</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91">
        <f>VLOOKUP(A53,MATERIALES!A8:D373,4,FALSE)</f>
        <v>123946.33524980412</v>
      </c>
      <c r="N53" s="280">
        <f t="shared" si="0"/>
        <v>990969542.27247131</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4723.6158442234673</v>
      </c>
      <c r="N54" s="280">
        <f t="shared" si="0"/>
        <v>4723.6158442234673</v>
      </c>
    </row>
    <row r="55" spans="1:14" ht="15.75" thickBot="1">
      <c r="B55" s="809"/>
      <c r="C55" s="810"/>
      <c r="D55" s="810"/>
      <c r="E55" s="810"/>
      <c r="F55" s="810"/>
      <c r="G55" s="810"/>
      <c r="H55" s="810"/>
      <c r="I55" s="811"/>
      <c r="J55" s="48"/>
      <c r="K55" s="50"/>
      <c r="L55" s="812"/>
      <c r="M55" s="813"/>
      <c r="N55" s="51"/>
    </row>
    <row r="56" spans="1:14" ht="15.75" thickBot="1">
      <c r="B56" s="814" t="s">
        <v>1037</v>
      </c>
      <c r="C56" s="815"/>
      <c r="D56" s="815"/>
      <c r="E56" s="815"/>
      <c r="F56" s="815"/>
      <c r="G56" s="815"/>
      <c r="H56" s="815"/>
      <c r="I56" s="815"/>
      <c r="J56" s="815"/>
      <c r="K56" s="815"/>
      <c r="L56" s="815"/>
      <c r="M56" s="816"/>
      <c r="N56" s="402">
        <f>SUM(N48:N55)</f>
        <v>990985117.39025176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B61" s="52"/>
      <c r="C61" s="325"/>
      <c r="D61" s="325"/>
      <c r="E61" s="325"/>
      <c r="F61" s="325"/>
      <c r="G61" s="325"/>
      <c r="H61" s="319"/>
      <c r="I61" s="287"/>
      <c r="J61" s="294"/>
      <c r="K61" s="287"/>
      <c r="L61" s="818"/>
      <c r="M61" s="819"/>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317"/>
      <c r="C66" s="318"/>
      <c r="D66" s="318"/>
      <c r="E66" s="318"/>
      <c r="F66" s="318"/>
      <c r="G66" s="318"/>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841"/>
      <c r="I71" s="79" t="s">
        <v>1048</v>
      </c>
      <c r="J71" s="81" t="s">
        <v>1494</v>
      </c>
      <c r="K71" s="80" t="s">
        <v>1050</v>
      </c>
      <c r="L71" s="842" t="s">
        <v>1034</v>
      </c>
      <c r="M71" s="843"/>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1"/>
      <c r="C77" s="802"/>
      <c r="D77" s="802"/>
      <c r="E77" s="802"/>
      <c r="F77" s="802"/>
      <c r="G77" s="802"/>
      <c r="H77" s="802"/>
      <c r="I77" s="132"/>
      <c r="J77" s="132"/>
      <c r="K77" s="132"/>
      <c r="L77" s="902"/>
      <c r="M77" s="902"/>
      <c r="N77" s="51"/>
    </row>
    <row r="78" spans="1:15" ht="15.75" thickBot="1">
      <c r="B78" s="814" t="s">
        <v>1037</v>
      </c>
      <c r="C78" s="815"/>
      <c r="D78" s="815"/>
      <c r="E78" s="815"/>
      <c r="F78" s="815"/>
      <c r="G78" s="815"/>
      <c r="H78" s="815"/>
      <c r="I78" s="821"/>
      <c r="J78" s="821"/>
      <c r="K78" s="821"/>
      <c r="L78" s="821"/>
      <c r="M78" s="822"/>
      <c r="N78" s="309">
        <f>SUM(N72:N77)</f>
        <v>290.1545750346591</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990991885.03154898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198198377.00630981</v>
      </c>
      <c r="M85" s="849"/>
      <c r="N85" s="57"/>
    </row>
    <row r="86" spans="1:14">
      <c r="B86" s="95" t="s">
        <v>1057</v>
      </c>
      <c r="C86" s="96"/>
      <c r="D86" s="96"/>
      <c r="E86" s="96"/>
      <c r="F86" s="96"/>
      <c r="G86" s="96"/>
      <c r="H86" s="96"/>
      <c r="I86" s="93"/>
      <c r="J86" s="94"/>
      <c r="K86" s="312">
        <v>0.05</v>
      </c>
      <c r="L86" s="848">
        <f>N80*K86</f>
        <v>49549594.251577452</v>
      </c>
      <c r="M86" s="849"/>
      <c r="N86" s="57"/>
    </row>
    <row r="87" spans="1:14" ht="15.75" thickBot="1">
      <c r="B87" s="97" t="s">
        <v>1058</v>
      </c>
      <c r="C87" s="98"/>
      <c r="D87" s="98"/>
      <c r="E87" s="98"/>
      <c r="F87" s="98"/>
      <c r="G87" s="98"/>
      <c r="H87" s="98"/>
      <c r="I87" s="99"/>
      <c r="J87" s="100"/>
      <c r="K87" s="313">
        <v>0.05</v>
      </c>
      <c r="L87" s="850">
        <f>N80*K87</f>
        <v>49549594.251577452</v>
      </c>
      <c r="M87" s="851"/>
      <c r="N87" s="57"/>
    </row>
    <row r="88" spans="1:14" ht="15.75" thickBot="1">
      <c r="B88" s="814" t="s">
        <v>1037</v>
      </c>
      <c r="C88" s="815"/>
      <c r="D88" s="815"/>
      <c r="E88" s="815"/>
      <c r="F88" s="815"/>
      <c r="G88" s="815"/>
      <c r="H88" s="815"/>
      <c r="I88" s="815"/>
      <c r="J88" s="815"/>
      <c r="K88" s="815"/>
      <c r="L88" s="815"/>
      <c r="M88" s="816"/>
      <c r="N88" s="58">
        <f>L85+L86+L87</f>
        <v>297297565.50946468</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1288289450.5410137</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7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52" t="s">
        <v>2324</v>
      </c>
      <c r="C107" s="853"/>
      <c r="D107" s="853"/>
      <c r="E107" s="853"/>
      <c r="F107" s="853"/>
      <c r="G107" s="853"/>
      <c r="H107" s="853"/>
      <c r="I107" s="853"/>
      <c r="J107" s="853"/>
      <c r="K107" s="853"/>
      <c r="L107" s="853"/>
      <c r="M107" s="853"/>
      <c r="N107" s="854"/>
    </row>
    <row r="108" spans="2:14" ht="15" customHeight="1">
      <c r="B108" s="852"/>
      <c r="C108" s="853"/>
      <c r="D108" s="853"/>
      <c r="E108" s="853"/>
      <c r="F108" s="853"/>
      <c r="G108" s="853"/>
      <c r="H108" s="853"/>
      <c r="I108" s="853"/>
      <c r="J108" s="853"/>
      <c r="K108" s="853"/>
      <c r="L108" s="853"/>
      <c r="M108" s="853"/>
      <c r="N108" s="854"/>
    </row>
    <row r="109" spans="2:14" ht="30" customHeight="1">
      <c r="B109" s="855" t="s">
        <v>2325</v>
      </c>
      <c r="C109" s="856"/>
      <c r="D109" s="856"/>
      <c r="E109" s="856"/>
      <c r="F109" s="856"/>
      <c r="G109" s="856"/>
      <c r="H109" s="856"/>
      <c r="I109" s="856"/>
      <c r="J109" s="856"/>
      <c r="K109" s="856"/>
      <c r="L109" s="856"/>
      <c r="M109" s="856"/>
      <c r="N109" s="857"/>
    </row>
    <row r="110" spans="2:14">
      <c r="B110" s="855"/>
      <c r="C110" s="856"/>
      <c r="D110" s="856"/>
      <c r="E110" s="856"/>
      <c r="F110" s="856"/>
      <c r="G110" s="856"/>
      <c r="H110" s="856"/>
      <c r="I110" s="856"/>
      <c r="J110" s="856"/>
      <c r="K110" s="856"/>
      <c r="L110" s="856"/>
      <c r="M110" s="856"/>
      <c r="N110" s="857"/>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1"/>
      <c r="K120" s="791"/>
      <c r="L120" s="791"/>
      <c r="M120" s="791"/>
      <c r="N120" s="792"/>
    </row>
    <row r="121" spans="2:14" ht="15.75" thickBot="1">
      <c r="B121" s="269" t="s">
        <v>2327</v>
      </c>
      <c r="C121" s="401"/>
      <c r="D121" s="401"/>
      <c r="E121" s="63"/>
      <c r="F121" s="63"/>
      <c r="G121" s="63"/>
      <c r="H121" s="63"/>
      <c r="I121" s="63"/>
      <c r="J121" s="793"/>
      <c r="K121" s="793"/>
      <c r="L121" s="793"/>
      <c r="M121" s="793"/>
      <c r="N121"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312</v>
      </c>
      <c r="B36" s="827" t="str">
        <f>VLOOKUP(A36,EQUIPOS!A6:D154,3,FALSE)</f>
        <v>Retroexcavadora sobre oruga, potencia 138 HP, balde de 1,5 m3.</v>
      </c>
      <c r="C36" s="828"/>
      <c r="D36" s="828"/>
      <c r="E36" s="828"/>
      <c r="F36" s="828"/>
      <c r="G36" s="828"/>
      <c r="H36" s="829"/>
      <c r="I36" s="275"/>
      <c r="J36" s="276"/>
      <c r="K36" s="277">
        <f>VLOOKUP(A36,EQUIPOS!A6:D163,4,FALSE)</f>
        <v>180000</v>
      </c>
      <c r="L36" s="278"/>
      <c r="M36" s="279">
        <v>66</v>
      </c>
      <c r="N36" s="280">
        <f>K36/M36</f>
        <v>2727.2727272727275</v>
      </c>
    </row>
    <row r="37" spans="1:14">
      <c r="A37" s="114" t="s">
        <v>129</v>
      </c>
      <c r="B37" s="827" t="str">
        <f>VLOOKUP(A37,EQUIPOS!A7:D154,3,FALSE)</f>
        <v xml:space="preserve">Buldozer, Potencia al volante de 140 HP, motor de 2200 RPM, longitud de hoja 4,80m. </v>
      </c>
      <c r="C37" s="828"/>
      <c r="D37" s="828"/>
      <c r="E37" s="828"/>
      <c r="F37" s="828"/>
      <c r="G37" s="828"/>
      <c r="H37" s="829"/>
      <c r="I37" s="275"/>
      <c r="J37" s="276"/>
      <c r="K37" s="277">
        <f>VLOOKUP(A37,EQUIPOS!A7:D164,4,FALSE)</f>
        <v>221732.65219242233</v>
      </c>
      <c r="L37" s="278"/>
      <c r="M37" s="279">
        <v>100</v>
      </c>
      <c r="N37" s="280">
        <f>K37/M37</f>
        <v>2217.3265219242235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0.01</v>
      </c>
      <c r="M42" s="839"/>
      <c r="N42" s="111">
        <f>N76*L42</f>
        <v>0.967181916782197</v>
      </c>
    </row>
    <row r="43" spans="1:14" ht="15.75" thickBot="1">
      <c r="B43" s="814" t="s">
        <v>1037</v>
      </c>
      <c r="C43" s="815"/>
      <c r="D43" s="815"/>
      <c r="E43" s="815"/>
      <c r="F43" s="815"/>
      <c r="G43" s="815"/>
      <c r="H43" s="815"/>
      <c r="I43" s="815"/>
      <c r="J43" s="815"/>
      <c r="K43" s="815"/>
      <c r="L43" s="815"/>
      <c r="M43" s="816"/>
      <c r="N43" s="402">
        <f>SUM(N36:N42)</f>
        <v>4945.5664311137334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4723.6158442234673</v>
      </c>
      <c r="N48" s="280">
        <f>K48*M48</f>
        <v>4723.6158442234673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4723.6158442234673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96.718191678219696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9765.9004670154191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1953.1800934030839</v>
      </c>
      <c r="M83" s="849"/>
      <c r="N83" s="57"/>
    </row>
    <row r="84" spans="1:14">
      <c r="B84" s="95" t="s">
        <v>1057</v>
      </c>
      <c r="C84" s="96"/>
      <c r="D84" s="96"/>
      <c r="E84" s="96"/>
      <c r="F84" s="96"/>
      <c r="G84" s="96"/>
      <c r="H84" s="96"/>
      <c r="I84" s="93"/>
      <c r="J84" s="94"/>
      <c r="K84" s="312">
        <v>0.05</v>
      </c>
      <c r="L84" s="848">
        <f>N78*K84</f>
        <v>488.29502335077098</v>
      </c>
      <c r="M84" s="849"/>
      <c r="N84" s="57"/>
    </row>
    <row r="85" spans="1:14" ht="15.75" thickBot="1">
      <c r="B85" s="97" t="s">
        <v>1058</v>
      </c>
      <c r="C85" s="98"/>
      <c r="D85" s="98"/>
      <c r="E85" s="98"/>
      <c r="F85" s="98"/>
      <c r="G85" s="98"/>
      <c r="H85" s="98"/>
      <c r="I85" s="99"/>
      <c r="J85" s="100"/>
      <c r="K85" s="313">
        <v>0.05</v>
      </c>
      <c r="L85" s="850">
        <f>N78*K85</f>
        <v>488.29502335077098</v>
      </c>
      <c r="M85" s="851"/>
      <c r="N85" s="57"/>
    </row>
    <row r="86" spans="1:14" ht="15.75" thickBot="1">
      <c r="B86" s="814" t="s">
        <v>1037</v>
      </c>
      <c r="C86" s="815"/>
      <c r="D86" s="815"/>
      <c r="E86" s="815"/>
      <c r="F86" s="815"/>
      <c r="G86" s="815"/>
      <c r="H86" s="815"/>
      <c r="I86" s="815"/>
      <c r="J86" s="815"/>
      <c r="K86" s="815"/>
      <c r="L86" s="815"/>
      <c r="M86" s="816"/>
      <c r="N86" s="58">
        <f>L83+L84+L85</f>
        <v>2929.7701401046256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12695.670607120044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312</v>
      </c>
      <c r="B36" s="827" t="str">
        <f>VLOOKUP(A36,EQUIPOS!A6:D154,3,FALSE)</f>
        <v>Retroexcavadora sobre oruga, potencia 138 HP, balde de 1,5 m3.</v>
      </c>
      <c r="C36" s="828"/>
      <c r="D36" s="828"/>
      <c r="E36" s="828"/>
      <c r="F36" s="828"/>
      <c r="G36" s="828"/>
      <c r="H36" s="829"/>
      <c r="I36" s="275"/>
      <c r="J36" s="276"/>
      <c r="K36" s="277">
        <f>VLOOKUP(A36,EQUIPOS!A6:D163,4,FALSE)</f>
        <v>180000</v>
      </c>
      <c r="L36" s="278"/>
      <c r="M36" s="279">
        <v>66</v>
      </c>
      <c r="N36" s="280">
        <f>K36/M36</f>
        <v>2727.2727272727275</v>
      </c>
    </row>
    <row r="37" spans="1:14">
      <c r="A37" s="114" t="s">
        <v>180</v>
      </c>
      <c r="B37" s="827" t="str">
        <f>VLOOKUP(A37,EQUIPOS!A7:D154,3,FALSE)</f>
        <v>Compresor 120 HP, con martillo.</v>
      </c>
      <c r="C37" s="828"/>
      <c r="D37" s="828"/>
      <c r="E37" s="828"/>
      <c r="F37" s="828"/>
      <c r="G37" s="828"/>
      <c r="H37" s="829"/>
      <c r="I37" s="275"/>
      <c r="J37" s="276"/>
      <c r="K37" s="277">
        <f>VLOOKUP(A37,EQUIPOS!A7:D164,4,FALSE)</f>
        <v>100787.56917837379</v>
      </c>
      <c r="L37" s="278"/>
      <c r="M37" s="279">
        <v>66</v>
      </c>
      <c r="N37" s="280">
        <f>K37/M37</f>
        <v>1527.084381490512</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N79*L42</f>
        <v>5.8030915006931822</v>
      </c>
    </row>
    <row r="43" spans="1:14" ht="15.75" thickBot="1">
      <c r="B43" s="814" t="s">
        <v>1037</v>
      </c>
      <c r="C43" s="815"/>
      <c r="D43" s="815"/>
      <c r="E43" s="815"/>
      <c r="F43" s="815"/>
      <c r="G43" s="815"/>
      <c r="H43" s="815"/>
      <c r="I43" s="815"/>
      <c r="J43" s="815"/>
      <c r="K43" s="815"/>
      <c r="L43" s="815"/>
      <c r="M43" s="816"/>
      <c r="N43" s="402">
        <f>SUM(N36:N42)</f>
        <v>4260.160200263932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5446.7430931115523</v>
      </c>
      <c r="N48" s="280">
        <f t="shared" ref="N48:N53" si="0">K48*M48</f>
        <v>1089.3486186223106</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1870.102091243295</v>
      </c>
      <c r="N49" s="280">
        <f t="shared" si="0"/>
        <v>5610.3062737298851</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11874.6891525342</v>
      </c>
      <c r="N50" s="280">
        <f t="shared" si="0"/>
        <v>3562.40674576026</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661.74738311336091</v>
      </c>
      <c r="N51" s="280">
        <f t="shared" si="0"/>
        <v>132.3494766226722</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914.18164286144747</v>
      </c>
      <c r="N52" s="280">
        <f t="shared" si="0"/>
        <v>457.09082143072374</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123946.33524980412</v>
      </c>
      <c r="N53" s="280">
        <f t="shared" si="0"/>
        <v>990969542.27247131</v>
      </c>
    </row>
    <row r="54" spans="1:14" ht="15.75" thickBot="1">
      <c r="B54" s="809"/>
      <c r="C54" s="810"/>
      <c r="D54" s="810"/>
      <c r="E54" s="810"/>
      <c r="F54" s="810"/>
      <c r="G54" s="810"/>
      <c r="H54" s="810"/>
      <c r="I54" s="811"/>
      <c r="J54" s="48"/>
      <c r="K54" s="50"/>
      <c r="L54" s="812"/>
      <c r="M54" s="813"/>
      <c r="N54" s="51"/>
    </row>
    <row r="55" spans="1:14" ht="15.75" thickBot="1">
      <c r="B55" s="814" t="s">
        <v>1037</v>
      </c>
      <c r="C55" s="815"/>
      <c r="D55" s="815"/>
      <c r="E55" s="815"/>
      <c r="F55" s="815"/>
      <c r="G55" s="815"/>
      <c r="H55" s="815"/>
      <c r="I55" s="815"/>
      <c r="J55" s="815"/>
      <c r="K55" s="815"/>
      <c r="L55" s="815"/>
      <c r="M55" s="816"/>
      <c r="N55" s="402">
        <f>SUM(N48:N54)</f>
        <v>990980393.77440751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939"/>
      <c r="C65" s="940"/>
      <c r="D65" s="940"/>
      <c r="E65" s="940"/>
      <c r="F65" s="940"/>
      <c r="G65" s="941"/>
      <c r="H65" s="319"/>
      <c r="I65" s="287"/>
      <c r="J65" s="294"/>
      <c r="K65" s="287"/>
      <c r="L65" s="818"/>
      <c r="M65" s="819"/>
      <c r="N65" s="295"/>
    </row>
    <row r="66" spans="1:15">
      <c r="B66" s="52"/>
      <c r="C66" s="53"/>
      <c r="D66" s="53"/>
      <c r="E66" s="53"/>
      <c r="F66" s="53"/>
      <c r="G66" s="53"/>
      <c r="H66" s="296"/>
      <c r="I66" s="287"/>
      <c r="J66" s="287"/>
      <c r="K66" s="287"/>
      <c r="L66" s="297"/>
      <c r="M66" s="298"/>
      <c r="N66" s="299"/>
    </row>
    <row r="67" spans="1:15" ht="15.75" thickBot="1">
      <c r="B67" s="317"/>
      <c r="C67" s="318"/>
      <c r="D67" s="318"/>
      <c r="E67" s="318"/>
      <c r="F67" s="318"/>
      <c r="G67" s="318"/>
      <c r="H67" s="54"/>
      <c r="I67" s="132"/>
      <c r="J67" s="132"/>
      <c r="K67" s="132"/>
      <c r="L67" s="803"/>
      <c r="M67" s="804"/>
      <c r="N67" s="133"/>
    </row>
    <row r="68" spans="1:15" ht="15.75" thickBot="1">
      <c r="B68" s="820" t="s">
        <v>1037</v>
      </c>
      <c r="C68" s="821"/>
      <c r="D68" s="821"/>
      <c r="E68" s="821"/>
      <c r="F68" s="821"/>
      <c r="G68" s="821"/>
      <c r="H68" s="821"/>
      <c r="I68" s="821"/>
      <c r="J68" s="821"/>
      <c r="K68" s="821"/>
      <c r="L68" s="821"/>
      <c r="M68" s="822"/>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0" t="s">
        <v>1047</v>
      </c>
      <c r="C72" s="841"/>
      <c r="D72" s="841"/>
      <c r="E72" s="841"/>
      <c r="F72" s="841"/>
      <c r="G72" s="841"/>
      <c r="H72" s="841"/>
      <c r="I72" s="79" t="s">
        <v>1048</v>
      </c>
      <c r="J72" s="81" t="s">
        <v>1494</v>
      </c>
      <c r="K72" s="80" t="s">
        <v>1050</v>
      </c>
      <c r="L72" s="842" t="s">
        <v>1034</v>
      </c>
      <c r="M72" s="843"/>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75" thickBot="1">
      <c r="B78" s="801"/>
      <c r="C78" s="802"/>
      <c r="D78" s="802"/>
      <c r="E78" s="802"/>
      <c r="F78" s="802"/>
      <c r="G78" s="802"/>
      <c r="H78" s="802"/>
      <c r="I78" s="132"/>
      <c r="J78" s="132"/>
      <c r="K78" s="132"/>
      <c r="L78" s="902"/>
      <c r="M78" s="902"/>
      <c r="N78" s="51"/>
    </row>
    <row r="79" spans="1:15" ht="15.75" thickBot="1">
      <c r="B79" s="820" t="s">
        <v>1037</v>
      </c>
      <c r="C79" s="821"/>
      <c r="D79" s="821"/>
      <c r="E79" s="821"/>
      <c r="F79" s="821"/>
      <c r="G79" s="821"/>
      <c r="H79" s="821"/>
      <c r="I79" s="821"/>
      <c r="J79" s="821"/>
      <c r="K79" s="821"/>
      <c r="L79" s="821"/>
      <c r="M79" s="822"/>
      <c r="N79" s="309">
        <f>SUM(N73:N78)</f>
        <v>290.1545750346591</v>
      </c>
    </row>
    <row r="80" spans="1:15" ht="15.75" thickBot="1">
      <c r="B80" s="39"/>
      <c r="C80" s="40"/>
      <c r="D80" s="40"/>
      <c r="E80" s="40"/>
      <c r="F80" s="40"/>
      <c r="G80" s="40"/>
      <c r="H80" s="40"/>
      <c r="I80" s="40"/>
      <c r="J80" s="40"/>
      <c r="K80" s="40"/>
      <c r="L80" s="40"/>
      <c r="M80" s="40"/>
      <c r="N80" s="41"/>
    </row>
    <row r="81" spans="1:14" ht="15.75" thickBot="1">
      <c r="B81" s="814" t="s">
        <v>1051</v>
      </c>
      <c r="C81" s="815"/>
      <c r="D81" s="815"/>
      <c r="E81" s="815"/>
      <c r="F81" s="815"/>
      <c r="G81" s="815"/>
      <c r="H81" s="815"/>
      <c r="I81" s="815"/>
      <c r="J81" s="815"/>
      <c r="K81" s="815"/>
      <c r="L81" s="815"/>
      <c r="M81" s="816"/>
      <c r="N81" s="105">
        <f>N43+N55+N68+N79</f>
        <v>990984944.08918273</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05" t="s">
        <v>1053</v>
      </c>
      <c r="C85" s="806"/>
      <c r="D85" s="806"/>
      <c r="E85" s="806"/>
      <c r="F85" s="806"/>
      <c r="G85" s="806"/>
      <c r="H85" s="806"/>
      <c r="I85" s="322"/>
      <c r="J85" s="342"/>
      <c r="K85" s="310" t="s">
        <v>1054</v>
      </c>
      <c r="L85" s="844" t="s">
        <v>1055</v>
      </c>
      <c r="M85" s="845"/>
      <c r="N85" s="311"/>
    </row>
    <row r="86" spans="1:14">
      <c r="B86" s="846" t="s">
        <v>1056</v>
      </c>
      <c r="C86" s="847"/>
      <c r="D86" s="847"/>
      <c r="E86" s="847"/>
      <c r="F86" s="847"/>
      <c r="G86" s="847"/>
      <c r="H86" s="847"/>
      <c r="I86" s="93"/>
      <c r="J86" s="94"/>
      <c r="K86" s="312">
        <v>0.2</v>
      </c>
      <c r="L86" s="848">
        <f>N81*K86</f>
        <v>198196988.81783655</v>
      </c>
      <c r="M86" s="849"/>
      <c r="N86" s="57"/>
    </row>
    <row r="87" spans="1:14">
      <c r="B87" s="95" t="s">
        <v>1057</v>
      </c>
      <c r="C87" s="96"/>
      <c r="D87" s="96"/>
      <c r="E87" s="96"/>
      <c r="F87" s="96"/>
      <c r="G87" s="96"/>
      <c r="H87" s="96"/>
      <c r="I87" s="93"/>
      <c r="J87" s="94"/>
      <c r="K87" s="312">
        <v>0.05</v>
      </c>
      <c r="L87" s="848">
        <f>N81*K87</f>
        <v>49549247.204459138</v>
      </c>
      <c r="M87" s="849"/>
      <c r="N87" s="57"/>
    </row>
    <row r="88" spans="1:14" ht="15.75" thickBot="1">
      <c r="B88" s="97" t="s">
        <v>1058</v>
      </c>
      <c r="C88" s="98"/>
      <c r="D88" s="98"/>
      <c r="E88" s="98"/>
      <c r="F88" s="98"/>
      <c r="G88" s="98"/>
      <c r="H88" s="98"/>
      <c r="I88" s="99"/>
      <c r="J88" s="100"/>
      <c r="K88" s="313">
        <v>0.05</v>
      </c>
      <c r="L88" s="850">
        <f>N81*K88</f>
        <v>49549247.204459138</v>
      </c>
      <c r="M88" s="851"/>
      <c r="N88" s="57"/>
    </row>
    <row r="89" spans="1:14" ht="15.75" thickBot="1">
      <c r="B89" s="814" t="s">
        <v>1037</v>
      </c>
      <c r="C89" s="815"/>
      <c r="D89" s="815"/>
      <c r="E89" s="815"/>
      <c r="F89" s="815"/>
      <c r="G89" s="815"/>
      <c r="H89" s="815"/>
      <c r="I89" s="815"/>
      <c r="J89" s="815"/>
      <c r="K89" s="815"/>
      <c r="L89" s="815"/>
      <c r="M89" s="816"/>
      <c r="N89" s="58">
        <f>L86+L87+L88</f>
        <v>297295483.22675484</v>
      </c>
    </row>
    <row r="90" spans="1:14" ht="15.75" thickBot="1">
      <c r="B90" s="39"/>
      <c r="C90" s="40"/>
      <c r="D90" s="40"/>
      <c r="E90" s="40"/>
      <c r="F90" s="40"/>
      <c r="G90" s="40"/>
      <c r="H90" s="40"/>
      <c r="I90" s="40"/>
      <c r="J90" s="40"/>
      <c r="K90" s="40"/>
      <c r="L90" s="40"/>
      <c r="M90" s="40"/>
      <c r="N90" s="41"/>
    </row>
    <row r="91" spans="1:14" ht="15.75" thickBot="1">
      <c r="A91" t="s">
        <v>2122</v>
      </c>
      <c r="B91" s="814" t="s">
        <v>1059</v>
      </c>
      <c r="C91" s="815"/>
      <c r="D91" s="815"/>
      <c r="E91" s="815"/>
      <c r="F91" s="815"/>
      <c r="G91" s="815"/>
      <c r="H91" s="815"/>
      <c r="I91" s="815"/>
      <c r="J91" s="815"/>
      <c r="K91" s="815"/>
      <c r="L91" s="815"/>
      <c r="M91" s="816"/>
      <c r="N91" s="196">
        <f>N81+N89</f>
        <v>1288280427.3159375</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7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52" t="s">
        <v>2324</v>
      </c>
      <c r="C108" s="853"/>
      <c r="D108" s="853"/>
      <c r="E108" s="853"/>
      <c r="F108" s="853"/>
      <c r="G108" s="853"/>
      <c r="H108" s="853"/>
      <c r="I108" s="853"/>
      <c r="J108" s="853"/>
      <c r="K108" s="853"/>
      <c r="L108" s="853"/>
      <c r="M108" s="853"/>
      <c r="N108" s="854"/>
    </row>
    <row r="109" spans="2:14" ht="15" customHeight="1">
      <c r="B109" s="852"/>
      <c r="C109" s="853"/>
      <c r="D109" s="853"/>
      <c r="E109" s="853"/>
      <c r="F109" s="853"/>
      <c r="G109" s="853"/>
      <c r="H109" s="853"/>
      <c r="I109" s="853"/>
      <c r="J109" s="853"/>
      <c r="K109" s="853"/>
      <c r="L109" s="853"/>
      <c r="M109" s="853"/>
      <c r="N109" s="854"/>
    </row>
    <row r="110" spans="2:14" ht="32.25" customHeight="1">
      <c r="B110" s="855" t="s">
        <v>2325</v>
      </c>
      <c r="C110" s="856"/>
      <c r="D110" s="856"/>
      <c r="E110" s="856"/>
      <c r="F110" s="856"/>
      <c r="G110" s="856"/>
      <c r="H110" s="856"/>
      <c r="I110" s="856"/>
      <c r="J110" s="856"/>
      <c r="K110" s="856"/>
      <c r="L110" s="856"/>
      <c r="M110" s="856"/>
      <c r="N110" s="857"/>
    </row>
    <row r="111" spans="2:14">
      <c r="B111" s="855"/>
      <c r="C111" s="856"/>
      <c r="D111" s="856"/>
      <c r="E111" s="856"/>
      <c r="F111" s="856"/>
      <c r="G111" s="856"/>
      <c r="H111" s="856"/>
      <c r="I111" s="856"/>
      <c r="J111" s="856"/>
      <c r="K111" s="856"/>
      <c r="L111" s="856"/>
      <c r="M111" s="856"/>
      <c r="N111" s="857"/>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1"/>
      <c r="K121" s="791"/>
      <c r="L121" s="791"/>
      <c r="M121" s="791"/>
      <c r="N121" s="792"/>
    </row>
    <row r="122" spans="2:14" ht="15.75" thickBot="1">
      <c r="B122" s="269" t="s">
        <v>2327</v>
      </c>
      <c r="C122" s="401"/>
      <c r="D122" s="401"/>
      <c r="E122" s="63"/>
      <c r="F122" s="63"/>
      <c r="G122" s="63"/>
      <c r="H122" s="63"/>
      <c r="I122" s="63"/>
      <c r="J122" s="793"/>
      <c r="K122" s="793"/>
      <c r="L122" s="793"/>
      <c r="M122" s="793"/>
      <c r="N122" s="794"/>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312</v>
      </c>
      <c r="B36" s="827" t="str">
        <f>VLOOKUP(A36,EQUIPOS!A6:D154,3,FALSE)</f>
        <v>Retroexcavadora sobre oruga, potencia 138 HP, balde de 1,5 m3.</v>
      </c>
      <c r="C36" s="828"/>
      <c r="D36" s="828"/>
      <c r="E36" s="828"/>
      <c r="F36" s="828"/>
      <c r="G36" s="828"/>
      <c r="H36" s="829"/>
      <c r="I36" s="275"/>
      <c r="J36" s="276"/>
      <c r="K36" s="277">
        <f>VLOOKUP(A36,EQUIPOS!A6:D163,4,FALSE)</f>
        <v>180000</v>
      </c>
      <c r="L36" s="278"/>
      <c r="M36" s="279">
        <v>66</v>
      </c>
      <c r="N36" s="280">
        <f>K36/M36</f>
        <v>2727.2727272727275</v>
      </c>
    </row>
    <row r="37" spans="1:14">
      <c r="A37" 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0.01</v>
      </c>
      <c r="M42" s="839"/>
      <c r="N42" s="111">
        <f>N76*L42</f>
        <v>0.967181916782197</v>
      </c>
    </row>
    <row r="43" spans="1:14" ht="15.75" thickBot="1">
      <c r="B43" s="814" t="s">
        <v>1037</v>
      </c>
      <c r="C43" s="815"/>
      <c r="D43" s="815"/>
      <c r="E43" s="815"/>
      <c r="F43" s="815"/>
      <c r="G43" s="815"/>
      <c r="H43" s="815"/>
      <c r="I43" s="815"/>
      <c r="J43" s="815"/>
      <c r="K43" s="815"/>
      <c r="L43" s="815"/>
      <c r="M43" s="816"/>
      <c r="N43" s="402">
        <f>SUM(N36:N42)</f>
        <v>2728.2399091895095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96.718191678219696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2824.9581008677292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564.99162017354581</v>
      </c>
      <c r="M83" s="849"/>
      <c r="N83" s="57"/>
    </row>
    <row r="84" spans="1:14">
      <c r="B84" s="95" t="s">
        <v>1057</v>
      </c>
      <c r="C84" s="96"/>
      <c r="D84" s="96"/>
      <c r="E84" s="96"/>
      <c r="F84" s="96"/>
      <c r="G84" s="96"/>
      <c r="H84" s="96"/>
      <c r="I84" s="93"/>
      <c r="J84" s="94"/>
      <c r="K84" s="312">
        <v>0.05</v>
      </c>
      <c r="L84" s="848">
        <f>N78*K84</f>
        <v>141.24790504338645</v>
      </c>
      <c r="M84" s="849"/>
      <c r="N84" s="57"/>
    </row>
    <row r="85" spans="1:14" ht="15.75" thickBot="1">
      <c r="B85" s="97" t="s">
        <v>1058</v>
      </c>
      <c r="C85" s="98"/>
      <c r="D85" s="98"/>
      <c r="E85" s="98"/>
      <c r="F85" s="98"/>
      <c r="G85" s="98"/>
      <c r="H85" s="98"/>
      <c r="I85" s="99"/>
      <c r="J85" s="100"/>
      <c r="K85" s="313">
        <v>0.05</v>
      </c>
      <c r="L85" s="850">
        <f>N78*K85</f>
        <v>141.24790504338645</v>
      </c>
      <c r="M85" s="851"/>
      <c r="N85" s="57"/>
    </row>
    <row r="86" spans="1:14" ht="15.75" thickBot="1">
      <c r="B86" s="814" t="s">
        <v>1037</v>
      </c>
      <c r="C86" s="815"/>
      <c r="D86" s="815"/>
      <c r="E86" s="815"/>
      <c r="F86" s="815"/>
      <c r="G86" s="815"/>
      <c r="H86" s="815"/>
      <c r="I86" s="815"/>
      <c r="J86" s="815"/>
      <c r="K86" s="815"/>
      <c r="L86" s="815"/>
      <c r="M86" s="816"/>
      <c r="N86" s="58">
        <f>L83+L84+L85</f>
        <v>847.48743026031877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3672.4455311280481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148</v>
      </c>
      <c r="B36" s="827" t="str">
        <f>VLOOKUP(A36,EQUIPOS!A6:D154,3,FALSE)</f>
        <v>Cargador : Potencia en el volante 110 hp, Clasificación de RPM del motor 2300.</v>
      </c>
      <c r="C36" s="828"/>
      <c r="D36" s="828"/>
      <c r="E36" s="828"/>
      <c r="F36" s="828"/>
      <c r="G36" s="828"/>
      <c r="H36" s="829"/>
      <c r="I36" s="275"/>
      <c r="J36" s="276"/>
      <c r="K36" s="277">
        <f>VLOOKUP(A36,EQUIPOS!A6:D163,4,FALSE)</f>
        <v>144862.97770458175</v>
      </c>
      <c r="L36" s="278"/>
      <c r="M36" s="279">
        <v>66</v>
      </c>
      <c r="N36" s="280">
        <f>K36/M36</f>
        <v>2194.893601584572</v>
      </c>
    </row>
    <row r="37" spans="1:14">
      <c r="A37" s="114" t="s">
        <v>129</v>
      </c>
      <c r="B37" s="827" t="str">
        <f>VLOOKUP(A37,EQUIPOS!A7:D154,3,FALSE)</f>
        <v xml:space="preserve">Buldozer, Potencia al volante de 140 HP, motor de 2200 RPM, longitud de hoja 4,80m. </v>
      </c>
      <c r="C37" s="828"/>
      <c r="D37" s="828"/>
      <c r="E37" s="828"/>
      <c r="F37" s="828"/>
      <c r="G37" s="828"/>
      <c r="H37" s="829"/>
      <c r="I37" s="275"/>
      <c r="J37" s="276"/>
      <c r="K37" s="277">
        <f>VLOOKUP(A37,EQUIPOS!A7:D164,4,FALSE)</f>
        <v>221732.65219242233</v>
      </c>
      <c r="L37" s="278"/>
      <c r="M37" s="279">
        <v>100</v>
      </c>
      <c r="N37" s="280">
        <f>K37/M37</f>
        <v>2217.3265219242235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82"/>
      <c r="L39" s="831"/>
      <c r="M39" s="832"/>
      <c r="N39" s="281"/>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0.01</v>
      </c>
      <c r="M42" s="839"/>
      <c r="N42" s="111">
        <f>N76*L42</f>
        <v>1.934363833564394</v>
      </c>
    </row>
    <row r="43" spans="1:14" ht="15.75" thickBot="1">
      <c r="B43" s="814" t="s">
        <v>1037</v>
      </c>
      <c r="C43" s="815"/>
      <c r="D43" s="815"/>
      <c r="E43" s="815"/>
      <c r="F43" s="815"/>
      <c r="G43" s="815"/>
      <c r="H43" s="815"/>
      <c r="I43" s="815"/>
      <c r="J43" s="815"/>
      <c r="K43" s="815"/>
      <c r="L43" s="815"/>
      <c r="M43" s="816"/>
      <c r="N43" s="402">
        <f>SUM(N36:N42)</f>
        <v>4414.15448734236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2950.5530145483031</v>
      </c>
      <c r="N48" s="280">
        <f>K48*M48</f>
        <v>2950.5530145483031</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2950.5530145483031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193.43638335643939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7558.1438852471028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1511.6287770494207</v>
      </c>
      <c r="M83" s="849"/>
      <c r="N83" s="57"/>
    </row>
    <row r="84" spans="1:14">
      <c r="B84" s="95" t="s">
        <v>1057</v>
      </c>
      <c r="C84" s="96"/>
      <c r="D84" s="96"/>
      <c r="E84" s="96"/>
      <c r="F84" s="96"/>
      <c r="G84" s="96"/>
      <c r="H84" s="96"/>
      <c r="I84" s="93"/>
      <c r="J84" s="94"/>
      <c r="K84" s="312">
        <v>0.05</v>
      </c>
      <c r="L84" s="848">
        <f>N78*K84</f>
        <v>377.90719426235518</v>
      </c>
      <c r="M84" s="849"/>
      <c r="N84" s="57"/>
    </row>
    <row r="85" spans="1:14" ht="15.75" thickBot="1">
      <c r="B85" s="97" t="s">
        <v>1058</v>
      </c>
      <c r="C85" s="98"/>
      <c r="D85" s="98"/>
      <c r="E85" s="98"/>
      <c r="F85" s="98"/>
      <c r="G85" s="98"/>
      <c r="H85" s="98"/>
      <c r="I85" s="99"/>
      <c r="J85" s="100"/>
      <c r="K85" s="313">
        <v>0.05</v>
      </c>
      <c r="L85" s="850">
        <f>N78*K85</f>
        <v>377.90719426235518</v>
      </c>
      <c r="M85" s="851"/>
      <c r="N85" s="57"/>
    </row>
    <row r="86" spans="1:14" ht="15.75" thickBot="1">
      <c r="B86" s="814" t="s">
        <v>1037</v>
      </c>
      <c r="C86" s="815"/>
      <c r="D86" s="815"/>
      <c r="E86" s="815"/>
      <c r="F86" s="815"/>
      <c r="G86" s="815"/>
      <c r="H86" s="815"/>
      <c r="I86" s="815"/>
      <c r="J86" s="815"/>
      <c r="K86" s="815"/>
      <c r="L86" s="815"/>
      <c r="M86" s="816"/>
      <c r="N86" s="58">
        <f>L83+L84+L85</f>
        <v>2267.4431655741309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9825.5870508212338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4"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VLOOKUP(A36,EQUIPOS!A6:D163,4,FALSE)</f>
        <v>221732.65219242233</v>
      </c>
      <c r="L36" s="472"/>
      <c r="M36" s="291">
        <v>50</v>
      </c>
      <c r="N36" s="280">
        <f>K36/M36</f>
        <v>4434.6530438484469</v>
      </c>
    </row>
    <row r="37" spans="1:14">
      <c r="A37" s="114" t="s">
        <v>152</v>
      </c>
      <c r="B37" s="827" t="str">
        <f>VLOOKUP(A37,EQUIPOS!A7:D154,3,FALSE)</f>
        <v xml:space="preserve">Carrotanque de agua(1000 Galones) </v>
      </c>
      <c r="C37" s="828"/>
      <c r="D37" s="828"/>
      <c r="E37" s="828"/>
      <c r="F37" s="828"/>
      <c r="G37" s="828"/>
      <c r="H37" s="829"/>
      <c r="I37" s="275"/>
      <c r="J37" s="276"/>
      <c r="K37" s="277">
        <f>VLOOKUP(A37,EQUIPOS!A7:D164,4,FALSE)</f>
        <v>120000</v>
      </c>
      <c r="L37" s="472"/>
      <c r="M37" s="291">
        <v>50</v>
      </c>
      <c r="N37" s="280">
        <f>K37/M37</f>
        <v>2400</v>
      </c>
    </row>
    <row r="38" spans="1:14">
      <c r="A38" s="213" t="s">
        <v>269</v>
      </c>
      <c r="B38" s="827" t="str">
        <f>VLOOKUP(A38,EQUIPOS!A8:D154,3,FALSE)</f>
        <v>Motoniveladora  potencia 215 HP, ancho de cuchilla 4,27 m, peso 18 ton.</v>
      </c>
      <c r="C38" s="828"/>
      <c r="D38" s="828"/>
      <c r="E38" s="828"/>
      <c r="F38" s="828"/>
      <c r="G38" s="828"/>
      <c r="H38" s="829"/>
      <c r="I38" s="275"/>
      <c r="J38" s="276"/>
      <c r="K38" s="277">
        <f>VLOOKUP(A38,EQUIPOS!A8:D165,4,FALSE)</f>
        <v>150000</v>
      </c>
      <c r="L38" s="472"/>
      <c r="M38" s="291">
        <v>50</v>
      </c>
      <c r="N38" s="280">
        <f>K38/M38</f>
        <v>3000</v>
      </c>
    </row>
    <row r="39" spans="1:14">
      <c r="A39" s="213" t="s">
        <v>365</v>
      </c>
      <c r="B39" s="827" t="str">
        <f>VLOOKUP(A39,EQUIPOS!A9:D154,3,FALSE)</f>
        <v xml:space="preserve">Vibrocompatador, potencia 153 HP, peso 10 Ton. </v>
      </c>
      <c r="C39" s="828"/>
      <c r="D39" s="828"/>
      <c r="E39" s="828"/>
      <c r="F39" s="828"/>
      <c r="G39" s="828"/>
      <c r="H39" s="829"/>
      <c r="I39" s="830"/>
      <c r="J39" s="811"/>
      <c r="K39" s="277">
        <f>VLOOKUP(A39,EQUIPOS!A9:D166,4,FALSE)</f>
        <v>80000</v>
      </c>
      <c r="L39" s="942">
        <v>50</v>
      </c>
      <c r="M39" s="943"/>
      <c r="N39" s="280">
        <f>K39/L39</f>
        <v>1600</v>
      </c>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11434.653043848448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383.00403904575001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11817.657082894199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2363.53141657884</v>
      </c>
      <c r="M83" s="849"/>
      <c r="N83" s="57"/>
    </row>
    <row r="84" spans="1:14">
      <c r="B84" s="95" t="s">
        <v>1057</v>
      </c>
      <c r="C84" s="96"/>
      <c r="D84" s="96"/>
      <c r="E84" s="96"/>
      <c r="F84" s="96"/>
      <c r="G84" s="96"/>
      <c r="H84" s="96"/>
      <c r="I84" s="93"/>
      <c r="J84" s="94"/>
      <c r="K84" s="312">
        <v>0.05</v>
      </c>
      <c r="L84" s="848">
        <f>N78*K84</f>
        <v>590.88285414471</v>
      </c>
      <c r="M84" s="849"/>
      <c r="N84" s="57"/>
    </row>
    <row r="85" spans="1:14" ht="15.75" thickBot="1">
      <c r="B85" s="97" t="s">
        <v>1058</v>
      </c>
      <c r="C85" s="98"/>
      <c r="D85" s="98"/>
      <c r="E85" s="98"/>
      <c r="F85" s="98"/>
      <c r="G85" s="98"/>
      <c r="H85" s="98"/>
      <c r="I85" s="99"/>
      <c r="J85" s="100"/>
      <c r="K85" s="313">
        <v>0.05</v>
      </c>
      <c r="L85" s="850">
        <f>N78*K85</f>
        <v>590.88285414471</v>
      </c>
      <c r="M85" s="851"/>
      <c r="N85" s="57"/>
    </row>
    <row r="86" spans="1:14" ht="15.75" thickBot="1">
      <c r="B86" s="814" t="s">
        <v>1037</v>
      </c>
      <c r="C86" s="815"/>
      <c r="D86" s="815"/>
      <c r="E86" s="815"/>
      <c r="F86" s="815"/>
      <c r="G86" s="815"/>
      <c r="H86" s="815"/>
      <c r="I86" s="815"/>
      <c r="J86" s="815"/>
      <c r="K86" s="815"/>
      <c r="L86" s="815"/>
      <c r="M86" s="816"/>
      <c r="N86" s="58">
        <f>L83+L84+L85</f>
        <v>3545.2971248682602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15362.954207762459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VLOOKUP(A36,EQUIPOS!A6:D163,4,FALSE)</f>
        <v>221732.65219242233</v>
      </c>
      <c r="L36" s="278"/>
      <c r="M36" s="279">
        <v>40</v>
      </c>
      <c r="N36" s="280">
        <f>K36/M36</f>
        <v>5543.316304810558</v>
      </c>
    </row>
    <row r="37" spans="1:14">
      <c r="A37" s="119" t="s">
        <v>365</v>
      </c>
      <c r="B37" s="827" t="str">
        <f>VLOOKUP(A37,EQUIPOS!A7:D154,3,FALSE)</f>
        <v xml:space="preserve">Vibrocompatador, potencia 153 HP, peso 10 Ton. </v>
      </c>
      <c r="C37" s="828"/>
      <c r="D37" s="828"/>
      <c r="E37" s="828"/>
      <c r="F37" s="828"/>
      <c r="G37" s="828"/>
      <c r="H37" s="829"/>
      <c r="I37" s="275"/>
      <c r="J37" s="276"/>
      <c r="K37" s="277">
        <f>VLOOKUP(A37,EQUIPOS!A7:D164,4,FALSE)</f>
        <v>80000</v>
      </c>
      <c r="L37" s="278"/>
      <c r="M37" s="279">
        <v>40</v>
      </c>
      <c r="N37" s="280">
        <f>K37/M37</f>
        <v>2000</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7543.316304810558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478.75504880718745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8022.0713536177454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1604.4142707235492</v>
      </c>
      <c r="M83" s="849"/>
      <c r="N83" s="57"/>
    </row>
    <row r="84" spans="1:14">
      <c r="B84" s="95" t="s">
        <v>1057</v>
      </c>
      <c r="C84" s="96"/>
      <c r="D84" s="96"/>
      <c r="E84" s="96"/>
      <c r="F84" s="96"/>
      <c r="G84" s="96"/>
      <c r="H84" s="96"/>
      <c r="I84" s="93"/>
      <c r="J84" s="94"/>
      <c r="K84" s="312">
        <v>0.05</v>
      </c>
      <c r="L84" s="848">
        <f>N78*K84</f>
        <v>401.10356768088729</v>
      </c>
      <c r="M84" s="849"/>
      <c r="N84" s="57"/>
    </row>
    <row r="85" spans="1:14" ht="15.75" thickBot="1">
      <c r="B85" s="97" t="s">
        <v>1058</v>
      </c>
      <c r="C85" s="98"/>
      <c r="D85" s="98"/>
      <c r="E85" s="98"/>
      <c r="F85" s="98"/>
      <c r="G85" s="98"/>
      <c r="H85" s="98"/>
      <c r="I85" s="99"/>
      <c r="J85" s="100"/>
      <c r="K85" s="313">
        <v>0.05</v>
      </c>
      <c r="L85" s="850">
        <f>N78*K85</f>
        <v>401.10356768088729</v>
      </c>
      <c r="M85" s="851"/>
      <c r="N85" s="57"/>
    </row>
    <row r="86" spans="1:14" ht="15.75" thickBot="1">
      <c r="B86" s="814" t="s">
        <v>1037</v>
      </c>
      <c r="C86" s="815"/>
      <c r="D86" s="815"/>
      <c r="E86" s="815"/>
      <c r="F86" s="815"/>
      <c r="G86" s="815"/>
      <c r="H86" s="815"/>
      <c r="I86" s="815"/>
      <c r="J86" s="815"/>
      <c r="K86" s="815"/>
      <c r="L86" s="815"/>
      <c r="M86" s="816"/>
      <c r="N86" s="58">
        <f>L83+L84+L85</f>
        <v>2406.621406085324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10428.69275970307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VLOOKUP(A36,EQUIPOS!A6:D163,4,FALSE)</f>
        <v>221732.65219242233</v>
      </c>
      <c r="L36" s="278"/>
      <c r="M36" s="279">
        <v>40</v>
      </c>
      <c r="N36" s="280">
        <f>K36/M36</f>
        <v>5543.316304810558</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5543.316304810558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478.75504880718745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6022.0713536177454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1204.4142707235492</v>
      </c>
      <c r="M83" s="849"/>
      <c r="N83" s="57"/>
    </row>
    <row r="84" spans="1:14">
      <c r="B84" s="95" t="s">
        <v>1057</v>
      </c>
      <c r="C84" s="96"/>
      <c r="D84" s="96"/>
      <c r="E84" s="96"/>
      <c r="F84" s="96"/>
      <c r="G84" s="96"/>
      <c r="H84" s="96"/>
      <c r="I84" s="93"/>
      <c r="J84" s="94"/>
      <c r="K84" s="312">
        <v>0.05</v>
      </c>
      <c r="L84" s="848">
        <f>N78*K84</f>
        <v>301.10356768088729</v>
      </c>
      <c r="M84" s="849"/>
      <c r="N84" s="57"/>
    </row>
    <row r="85" spans="1:14" ht="15.75" thickBot="1">
      <c r="B85" s="97" t="s">
        <v>1058</v>
      </c>
      <c r="C85" s="98"/>
      <c r="D85" s="98"/>
      <c r="E85" s="98"/>
      <c r="F85" s="98"/>
      <c r="G85" s="98"/>
      <c r="H85" s="98"/>
      <c r="I85" s="99"/>
      <c r="J85" s="100"/>
      <c r="K85" s="313">
        <v>0.05</v>
      </c>
      <c r="L85" s="850">
        <f>N78*K85</f>
        <v>301.10356768088729</v>
      </c>
      <c r="M85" s="851"/>
      <c r="N85" s="57"/>
    </row>
    <row r="86" spans="1:14" ht="15.75" thickBot="1">
      <c r="B86" s="814" t="s">
        <v>1037</v>
      </c>
      <c r="C86" s="815"/>
      <c r="D86" s="815"/>
      <c r="E86" s="815"/>
      <c r="F86" s="815"/>
      <c r="G86" s="815"/>
      <c r="H86" s="815"/>
      <c r="I86" s="815"/>
      <c r="J86" s="815"/>
      <c r="K86" s="815"/>
      <c r="L86" s="815"/>
      <c r="M86" s="816"/>
      <c r="N86" s="58">
        <f>L83+L84+L85</f>
        <v>1806.621406085324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7828.6927597030699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0.01</v>
      </c>
      <c r="M42" s="839"/>
      <c r="N42" s="111">
        <f>N76*L42</f>
        <v>2.0426882082439999</v>
      </c>
    </row>
    <row r="43" spans="1:14" ht="15.7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5021.7142857142853</v>
      </c>
      <c r="N48" s="280">
        <f>K48*M48</f>
        <v>6528.2285714285708</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6528.2285714285708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53"/>
      <c r="D59" s="53"/>
      <c r="E59" s="53"/>
      <c r="F59" s="53"/>
      <c r="G59" s="53"/>
      <c r="H59" s="296"/>
      <c r="I59" s="287"/>
      <c r="J59" s="287"/>
      <c r="K59" s="287"/>
      <c r="L59" s="818"/>
      <c r="M59" s="819"/>
      <c r="N59" s="299"/>
    </row>
    <row r="60" spans="1:14" ht="24.75" customHeight="1">
      <c r="B60" s="52"/>
      <c r="C60" s="325"/>
      <c r="D60" s="325"/>
      <c r="E60" s="325"/>
      <c r="F60" s="325"/>
      <c r="G60" s="325"/>
      <c r="H60" s="319"/>
      <c r="I60" s="407"/>
      <c r="J60" s="294"/>
      <c r="K60" s="287"/>
      <c r="L60" s="818"/>
      <c r="M60" s="819"/>
      <c r="N60" s="295"/>
    </row>
    <row r="61" spans="1:14">
      <c r="B61" s="52"/>
      <c r="C61" s="53"/>
      <c r="D61" s="53"/>
      <c r="E61" s="53"/>
      <c r="F61" s="53"/>
      <c r="G61" s="325"/>
      <c r="H61" s="319"/>
      <c r="I61" s="407"/>
      <c r="J61" s="294"/>
      <c r="K61" s="287"/>
      <c r="L61" s="818"/>
      <c r="M61" s="819"/>
      <c r="N61" s="299"/>
    </row>
    <row r="62" spans="1:14">
      <c r="B62" s="52"/>
      <c r="C62" s="53"/>
      <c r="D62" s="53"/>
      <c r="E62" s="53"/>
      <c r="F62" s="53"/>
      <c r="G62" s="53"/>
      <c r="H62" s="296"/>
      <c r="I62" s="287"/>
      <c r="J62" s="287"/>
      <c r="K62" s="287"/>
      <c r="L62" s="818"/>
      <c r="M62" s="819"/>
      <c r="N62" s="299"/>
    </row>
    <row r="63" spans="1:14">
      <c r="B63" s="52"/>
      <c r="C63" s="53"/>
      <c r="D63" s="53"/>
      <c r="E63" s="53"/>
      <c r="F63" s="53"/>
      <c r="G63" s="53"/>
      <c r="H63" s="296"/>
      <c r="I63" s="287"/>
      <c r="J63" s="287"/>
      <c r="K63" s="287"/>
      <c r="L63" s="818"/>
      <c r="M63" s="819"/>
      <c r="N63" s="299"/>
    </row>
    <row r="64" spans="1:14" ht="15.75" thickBot="1">
      <c r="B64" s="473"/>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204.2688208244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6734.5400804612145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1346.9080160922431</v>
      </c>
      <c r="M83" s="849"/>
      <c r="N83" s="57"/>
    </row>
    <row r="84" spans="1:14">
      <c r="B84" s="95" t="s">
        <v>1057</v>
      </c>
      <c r="C84" s="96"/>
      <c r="D84" s="96"/>
      <c r="E84" s="96"/>
      <c r="F84" s="96"/>
      <c r="G84" s="96"/>
      <c r="H84" s="96"/>
      <c r="I84" s="93"/>
      <c r="J84" s="94"/>
      <c r="K84" s="312">
        <v>0.05</v>
      </c>
      <c r="L84" s="848">
        <f>N78*K84</f>
        <v>336.72700402306077</v>
      </c>
      <c r="M84" s="849"/>
      <c r="N84" s="57"/>
    </row>
    <row r="85" spans="1:14" ht="15.75" thickBot="1">
      <c r="B85" s="97" t="s">
        <v>1058</v>
      </c>
      <c r="C85" s="98"/>
      <c r="D85" s="98"/>
      <c r="E85" s="98"/>
      <c r="F85" s="98"/>
      <c r="G85" s="98"/>
      <c r="H85" s="98"/>
      <c r="I85" s="99"/>
      <c r="J85" s="100"/>
      <c r="K85" s="313">
        <v>0.05</v>
      </c>
      <c r="L85" s="850">
        <f>N78*K85</f>
        <v>336.72700402306077</v>
      </c>
      <c r="M85" s="851"/>
      <c r="N85" s="57"/>
    </row>
    <row r="86" spans="1:14" ht="15.75" thickBot="1">
      <c r="B86" s="814" t="s">
        <v>1037</v>
      </c>
      <c r="C86" s="815"/>
      <c r="D86" s="815"/>
      <c r="E86" s="815"/>
      <c r="F86" s="815"/>
      <c r="G86" s="815"/>
      <c r="H86" s="815"/>
      <c r="I86" s="815"/>
      <c r="J86" s="815"/>
      <c r="K86" s="815"/>
      <c r="L86" s="815"/>
      <c r="M86" s="816"/>
      <c r="N86" s="58">
        <f>L83+L84+L85</f>
        <v>2020.3620241383646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8754.9021045995796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1.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0.01</v>
      </c>
      <c r="M42" s="839"/>
      <c r="N42" s="111">
        <f>N76*L42</f>
        <v>2.0426882082439999</v>
      </c>
    </row>
    <row r="43" spans="1:14" ht="15.7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7271.8684655457118</v>
      </c>
      <c r="N48" s="280">
        <f>K48*M48</f>
        <v>8726.2421586548535</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8726.2421586548535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53"/>
      <c r="D59" s="53"/>
      <c r="E59" s="53"/>
      <c r="F59" s="53"/>
      <c r="G59" s="53"/>
      <c r="H59" s="296"/>
      <c r="I59" s="287"/>
      <c r="J59" s="287"/>
      <c r="K59" s="287"/>
      <c r="L59" s="818"/>
      <c r="M59" s="819"/>
      <c r="N59" s="299"/>
    </row>
    <row r="60" spans="1:14" ht="24.75" customHeight="1">
      <c r="B60" s="52"/>
      <c r="C60" s="325"/>
      <c r="D60" s="325"/>
      <c r="E60" s="325"/>
      <c r="F60" s="325"/>
      <c r="G60" s="325"/>
      <c r="H60" s="319"/>
      <c r="I60" s="407"/>
      <c r="J60" s="294"/>
      <c r="K60" s="287"/>
      <c r="L60" s="818"/>
      <c r="M60" s="819"/>
      <c r="N60" s="295"/>
    </row>
    <row r="61" spans="1:14">
      <c r="B61" s="52"/>
      <c r="C61" s="53"/>
      <c r="D61" s="53"/>
      <c r="E61" s="53"/>
      <c r="F61" s="53"/>
      <c r="G61" s="325"/>
      <c r="H61" s="319"/>
      <c r="I61" s="407"/>
      <c r="J61" s="294"/>
      <c r="K61" s="287"/>
      <c r="L61" s="818"/>
      <c r="M61" s="819"/>
      <c r="N61" s="299"/>
    </row>
    <row r="62" spans="1:14">
      <c r="B62" s="52"/>
      <c r="C62" s="53"/>
      <c r="D62" s="53"/>
      <c r="E62" s="53"/>
      <c r="F62" s="53"/>
      <c r="G62" s="53"/>
      <c r="H62" s="296"/>
      <c r="I62" s="287"/>
      <c r="J62" s="287"/>
      <c r="K62" s="287"/>
      <c r="L62" s="818"/>
      <c r="M62" s="819"/>
      <c r="N62" s="299"/>
    </row>
    <row r="63" spans="1:14">
      <c r="B63" s="52"/>
      <c r="C63" s="53"/>
      <c r="D63" s="53"/>
      <c r="E63" s="53"/>
      <c r="F63" s="53"/>
      <c r="G63" s="53"/>
      <c r="H63" s="296"/>
      <c r="I63" s="287"/>
      <c r="J63" s="287"/>
      <c r="K63" s="287"/>
      <c r="L63" s="818"/>
      <c r="M63" s="819"/>
      <c r="N63" s="299"/>
    </row>
    <row r="64" spans="1:14" ht="15.75" thickBot="1">
      <c r="B64" s="473"/>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204.2688208244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8932.5536676874981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1786.5107335374996</v>
      </c>
      <c r="M83" s="849"/>
      <c r="N83" s="57"/>
    </row>
    <row r="84" spans="1:14">
      <c r="B84" s="95" t="s">
        <v>1057</v>
      </c>
      <c r="C84" s="96"/>
      <c r="D84" s="96"/>
      <c r="E84" s="96"/>
      <c r="F84" s="96"/>
      <c r="G84" s="96"/>
      <c r="H84" s="96"/>
      <c r="I84" s="93"/>
      <c r="J84" s="94"/>
      <c r="K84" s="312">
        <v>0.05</v>
      </c>
      <c r="L84" s="848">
        <f>N78*K84</f>
        <v>446.6276833843749</v>
      </c>
      <c r="M84" s="849"/>
      <c r="N84" s="57"/>
    </row>
    <row r="85" spans="1:14" ht="15.75" thickBot="1">
      <c r="B85" s="97" t="s">
        <v>1058</v>
      </c>
      <c r="C85" s="98"/>
      <c r="D85" s="98"/>
      <c r="E85" s="98"/>
      <c r="F85" s="98"/>
      <c r="G85" s="98"/>
      <c r="H85" s="98"/>
      <c r="I85" s="99"/>
      <c r="J85" s="100"/>
      <c r="K85" s="313">
        <v>0.05</v>
      </c>
      <c r="L85" s="850">
        <f>N78*K85</f>
        <v>446.6276833843749</v>
      </c>
      <c r="M85" s="851"/>
      <c r="N85" s="57"/>
    </row>
    <row r="86" spans="1:14" ht="15.75" thickBot="1">
      <c r="B86" s="814" t="s">
        <v>1037</v>
      </c>
      <c r="C86" s="815"/>
      <c r="D86" s="815"/>
      <c r="E86" s="815"/>
      <c r="F86" s="815"/>
      <c r="G86" s="815"/>
      <c r="H86" s="815"/>
      <c r="I86" s="815"/>
      <c r="J86" s="815"/>
      <c r="K86" s="815"/>
      <c r="L86" s="815"/>
      <c r="M86" s="816"/>
      <c r="N86" s="58">
        <f>L83+L84+L85</f>
        <v>2679.7661003062494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11612.319767993748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VLOOKUP(A36,EQUIPOS!A6:D186,3,FALSE)</f>
        <v xml:space="preserve">Buldozer, Potencia al volante de 140 HP, motor de 2200 RPM, longitud de hoja 4,80m. </v>
      </c>
      <c r="C36" s="828"/>
      <c r="D36" s="828"/>
      <c r="E36" s="828"/>
      <c r="F36" s="828"/>
      <c r="G36" s="828"/>
      <c r="H36" s="829"/>
      <c r="I36" s="275"/>
      <c r="J36" s="276"/>
      <c r="K36" s="277">
        <f>VLOOKUP(A36,EQUIPOS!A6:D186,4,FALSE)</f>
        <v>221732.65219242233</v>
      </c>
      <c r="L36" s="278"/>
      <c r="M36" s="279">
        <v>45</v>
      </c>
      <c r="N36" s="280">
        <f>K36/M36</f>
        <v>4927.3922709427188</v>
      </c>
    </row>
    <row r="37" spans="1:14">
      <c r="A37" s="119" t="s">
        <v>152</v>
      </c>
      <c r="B37" s="827" t="str">
        <f>VLOOKUP(A37,EQUIPOS!A7:D187,3,FALSE)</f>
        <v xml:space="preserve">Carrotanque de agua(1000 Galones) </v>
      </c>
      <c r="C37" s="828"/>
      <c r="D37" s="828"/>
      <c r="E37" s="828"/>
      <c r="F37" s="828"/>
      <c r="G37" s="828"/>
      <c r="H37" s="829"/>
      <c r="I37" s="275"/>
      <c r="J37" s="276"/>
      <c r="K37" s="277">
        <f>VLOOKUP(A37,EQUIPOS!A7:D187,4,FALSE)</f>
        <v>120000</v>
      </c>
      <c r="L37" s="278"/>
      <c r="M37" s="279">
        <v>45</v>
      </c>
      <c r="N37" s="280">
        <f>K37/M37</f>
        <v>2666.6666666666665</v>
      </c>
    </row>
    <row r="38" spans="1:14">
      <c r="A38" t="s">
        <v>269</v>
      </c>
      <c r="B38" s="827" t="str">
        <f>VLOOKUP(A38,EQUIPOS!A8:D188,3,FALSE)</f>
        <v>Motoniveladora  potencia 215 HP, ancho de cuchilla 4,27 m, peso 18 ton.</v>
      </c>
      <c r="C38" s="828"/>
      <c r="D38" s="828"/>
      <c r="E38" s="828"/>
      <c r="F38" s="828"/>
      <c r="G38" s="828"/>
      <c r="H38" s="829"/>
      <c r="I38" s="275"/>
      <c r="J38" s="276"/>
      <c r="K38" s="277">
        <f>VLOOKUP(A38,EQUIPOS!A8:D188,4,FALSE)</f>
        <v>150000</v>
      </c>
      <c r="L38" s="278"/>
      <c r="M38" s="279">
        <v>45</v>
      </c>
      <c r="N38" s="280">
        <f>K38/M38</f>
        <v>3333.3333333333335</v>
      </c>
    </row>
    <row r="39" spans="1:14">
      <c r="A39" t="s">
        <v>365</v>
      </c>
      <c r="B39" s="827" t="str">
        <f>VLOOKUP(A39,EQUIPOS!A9:D189,3,FALSE)</f>
        <v xml:space="preserve">Vibrocompatador, potencia 153 HP, peso 10 Ton. </v>
      </c>
      <c r="C39" s="828"/>
      <c r="D39" s="828"/>
      <c r="E39" s="828"/>
      <c r="F39" s="828"/>
      <c r="G39" s="828"/>
      <c r="H39" s="829"/>
      <c r="I39" s="830"/>
      <c r="J39" s="811"/>
      <c r="K39" s="277">
        <f>VLOOKUP(A39,EQUIPOS!A9:D189,4,FALSE)</f>
        <v>80000</v>
      </c>
      <c r="L39" s="831">
        <v>45</v>
      </c>
      <c r="M39" s="832"/>
      <c r="N39" s="280">
        <f>K39/L39</f>
        <v>1777.7777777777778</v>
      </c>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N76*L42</f>
        <v>11.348267823577778</v>
      </c>
    </row>
    <row r="43" spans="1:14" ht="15.75" thickBot="1">
      <c r="B43" s="814" t="s">
        <v>1037</v>
      </c>
      <c r="C43" s="815"/>
      <c r="D43" s="815"/>
      <c r="E43" s="815"/>
      <c r="F43" s="815"/>
      <c r="G43" s="815"/>
      <c r="H43" s="815"/>
      <c r="I43" s="815"/>
      <c r="J43" s="815"/>
      <c r="K43" s="815"/>
      <c r="L43" s="815"/>
      <c r="M43" s="816"/>
      <c r="N43" s="402">
        <f>SUM(N36:N42)</f>
        <v>12716.518316544074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35700</v>
      </c>
      <c r="N48" s="280">
        <f>K48*M48</f>
        <v>44625</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44625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818">
        <f>VLOOKUP(A59,TRANSPORTE!A5:D123,4,FALSE)</f>
        <v>800</v>
      </c>
      <c r="M59" s="819"/>
      <c r="N59" s="299">
        <f>K59*L59</f>
        <v>1000</v>
      </c>
    </row>
    <row r="60" spans="1:14" ht="24.75" customHeight="1">
      <c r="B60" s="52"/>
      <c r="C60" s="325"/>
      <c r="D60" s="325"/>
      <c r="E60" s="325"/>
      <c r="F60" s="325"/>
      <c r="G60" s="325"/>
      <c r="H60" s="319"/>
      <c r="I60" s="407"/>
      <c r="J60" s="294"/>
      <c r="K60" s="287"/>
      <c r="L60" s="818"/>
      <c r="M60" s="819"/>
      <c r="N60" s="295"/>
    </row>
    <row r="61" spans="1:14">
      <c r="B61" s="52"/>
      <c r="C61" s="53"/>
      <c r="D61" s="53"/>
      <c r="E61" s="53"/>
      <c r="F61" s="53"/>
      <c r="G61" s="325"/>
      <c r="H61" s="319"/>
      <c r="I61" s="407"/>
      <c r="J61" s="294"/>
      <c r="K61" s="287"/>
      <c r="L61" s="818"/>
      <c r="M61" s="819"/>
      <c r="N61" s="299"/>
    </row>
    <row r="62" spans="1:14">
      <c r="B62" s="52"/>
      <c r="C62" s="53"/>
      <c r="D62" s="53"/>
      <c r="E62" s="53"/>
      <c r="F62" s="53"/>
      <c r="G62" s="53"/>
      <c r="H62" s="296"/>
      <c r="I62" s="287"/>
      <c r="J62" s="287"/>
      <c r="K62" s="287"/>
      <c r="L62" s="818"/>
      <c r="M62" s="819"/>
      <c r="N62" s="299"/>
    </row>
    <row r="63" spans="1:14">
      <c r="B63" s="52"/>
      <c r="C63" s="53"/>
      <c r="D63" s="53"/>
      <c r="E63" s="53"/>
      <c r="F63" s="53"/>
      <c r="G63" s="53"/>
      <c r="H63" s="296"/>
      <c r="I63" s="287"/>
      <c r="J63" s="287"/>
      <c r="K63" s="287"/>
      <c r="L63" s="818"/>
      <c r="M63" s="819"/>
      <c r="N63" s="299"/>
    </row>
    <row r="64" spans="1:14" ht="15.75" thickBot="1">
      <c r="B64" s="473"/>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SUM(N59:N64)</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58908.931707722964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11781.786341544594</v>
      </c>
      <c r="M83" s="849"/>
      <c r="N83" s="57"/>
    </row>
    <row r="84" spans="1:14">
      <c r="B84" s="95" t="s">
        <v>1057</v>
      </c>
      <c r="C84" s="96"/>
      <c r="D84" s="96"/>
      <c r="E84" s="96"/>
      <c r="F84" s="96"/>
      <c r="G84" s="96"/>
      <c r="H84" s="96"/>
      <c r="I84" s="93"/>
      <c r="J84" s="94"/>
      <c r="K84" s="312">
        <v>0.05</v>
      </c>
      <c r="L84" s="848">
        <f>N78*K84</f>
        <v>2945.4465853861484</v>
      </c>
      <c r="M84" s="849"/>
      <c r="N84" s="57"/>
    </row>
    <row r="85" spans="1:14" ht="15.75" thickBot="1">
      <c r="B85" s="97" t="s">
        <v>1058</v>
      </c>
      <c r="C85" s="98"/>
      <c r="D85" s="98"/>
      <c r="E85" s="98"/>
      <c r="F85" s="98"/>
      <c r="G85" s="98"/>
      <c r="H85" s="98"/>
      <c r="I85" s="99"/>
      <c r="J85" s="100"/>
      <c r="K85" s="313">
        <v>0.05</v>
      </c>
      <c r="L85" s="850">
        <f>N78*K85</f>
        <v>2945.4465853861484</v>
      </c>
      <c r="M85" s="851"/>
      <c r="N85" s="57"/>
    </row>
    <row r="86" spans="1:14" ht="15.75" thickBot="1">
      <c r="B86" s="814" t="s">
        <v>1037</v>
      </c>
      <c r="C86" s="815"/>
      <c r="D86" s="815"/>
      <c r="E86" s="815"/>
      <c r="F86" s="815"/>
      <c r="G86" s="815"/>
      <c r="H86" s="815"/>
      <c r="I86" s="815"/>
      <c r="J86" s="815"/>
      <c r="K86" s="815"/>
      <c r="L86" s="815"/>
      <c r="M86" s="816"/>
      <c r="N86" s="58">
        <f>L83+L84+L85</f>
        <v>17672.679512316889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ROUND((N78+N86),0)</f>
        <v>76582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VLOOKUP(A36,EQUIPOS!A6:D186,3,FALSE)</f>
        <v xml:space="preserve">Buldozer, Potencia al volante de 140 HP, motor de 2200 RPM, longitud de hoja 4,80m. </v>
      </c>
      <c r="C36" s="828"/>
      <c r="D36" s="828"/>
      <c r="E36" s="828"/>
      <c r="F36" s="828"/>
      <c r="G36" s="828"/>
      <c r="H36" s="829"/>
      <c r="I36" s="275"/>
      <c r="J36" s="276"/>
      <c r="K36" s="277">
        <f>VLOOKUP(A36,EQUIPOS!A6:D186,4,FALSE)</f>
        <v>221732.65219242233</v>
      </c>
      <c r="L36" s="278"/>
      <c r="M36" s="279">
        <v>45</v>
      </c>
      <c r="N36" s="280">
        <f>K36/M36</f>
        <v>4927.3922709427188</v>
      </c>
    </row>
    <row r="37" spans="1:14">
      <c r="A37" s="119" t="s">
        <v>152</v>
      </c>
      <c r="B37" s="827" t="str">
        <f>VLOOKUP(A37,EQUIPOS!A7:D187,3,FALSE)</f>
        <v xml:space="preserve">Carrotanque de agua(1000 Galones) </v>
      </c>
      <c r="C37" s="828"/>
      <c r="D37" s="828"/>
      <c r="E37" s="828"/>
      <c r="F37" s="828"/>
      <c r="G37" s="828"/>
      <c r="H37" s="829"/>
      <c r="I37" s="275"/>
      <c r="J37" s="276"/>
      <c r="K37" s="277">
        <f>VLOOKUP(A37,EQUIPOS!A7:D187,4,FALSE)</f>
        <v>120000</v>
      </c>
      <c r="L37" s="278"/>
      <c r="M37" s="279">
        <v>45</v>
      </c>
      <c r="N37" s="280">
        <f>K37/M37</f>
        <v>2666.6666666666665</v>
      </c>
    </row>
    <row r="38" spans="1:14">
      <c r="A38" t="s">
        <v>269</v>
      </c>
      <c r="B38" s="827" t="str">
        <f>VLOOKUP(A38,EQUIPOS!A8:D188,3,FALSE)</f>
        <v>Motoniveladora  potencia 215 HP, ancho de cuchilla 4,27 m, peso 18 ton.</v>
      </c>
      <c r="C38" s="828"/>
      <c r="D38" s="828"/>
      <c r="E38" s="828"/>
      <c r="F38" s="828"/>
      <c r="G38" s="828"/>
      <c r="H38" s="829"/>
      <c r="I38" s="275"/>
      <c r="J38" s="276"/>
      <c r="K38" s="277">
        <f>VLOOKUP(A38,EQUIPOS!A8:D188,4,FALSE)</f>
        <v>150000</v>
      </c>
      <c r="L38" s="278"/>
      <c r="M38" s="279">
        <v>45</v>
      </c>
      <c r="N38" s="280">
        <f>K38/M38</f>
        <v>3333.3333333333335</v>
      </c>
    </row>
    <row r="39" spans="1:14">
      <c r="A39" t="s">
        <v>365</v>
      </c>
      <c r="B39" s="827" t="str">
        <f>VLOOKUP(A39,EQUIPOS!A9:D189,3,FALSE)</f>
        <v xml:space="preserve">Vibrocompatador, potencia 153 HP, peso 10 Ton. </v>
      </c>
      <c r="C39" s="828"/>
      <c r="D39" s="828"/>
      <c r="E39" s="828"/>
      <c r="F39" s="828"/>
      <c r="G39" s="828"/>
      <c r="H39" s="829"/>
      <c r="I39" s="830"/>
      <c r="J39" s="811"/>
      <c r="K39" s="277">
        <f>VLOOKUP(A39,EQUIPOS!A9:D189,4,FALSE)</f>
        <v>80000</v>
      </c>
      <c r="L39" s="831">
        <v>45</v>
      </c>
      <c r="M39" s="832"/>
      <c r="N39" s="280">
        <f>K39/L39</f>
        <v>1777.7777777777778</v>
      </c>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N76*L42</f>
        <v>11.348267823577778</v>
      </c>
    </row>
    <row r="43" spans="1:14" ht="15.75" thickBot="1">
      <c r="B43" s="814" t="s">
        <v>1037</v>
      </c>
      <c r="C43" s="815"/>
      <c r="D43" s="815"/>
      <c r="E43" s="815"/>
      <c r="F43" s="815"/>
      <c r="G43" s="815"/>
      <c r="H43" s="815"/>
      <c r="I43" s="815"/>
      <c r="J43" s="815"/>
      <c r="K43" s="815"/>
      <c r="L43" s="815"/>
      <c r="M43" s="816"/>
      <c r="N43" s="402">
        <f>SUM(N36:N42)</f>
        <v>12716.518316544074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47600</v>
      </c>
      <c r="N48" s="280">
        <f>K48*M48</f>
        <v>59500</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59500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18">
        <f>VLOOKUP(A59,TRANSPORTE!A5:D123,4,FALSE)</f>
        <v>800</v>
      </c>
      <c r="M59" s="819"/>
      <c r="N59" s="299">
        <f>K59*L59</f>
        <v>1000</v>
      </c>
    </row>
    <row r="60" spans="1:14" ht="24.75" customHeight="1">
      <c r="B60" s="52"/>
      <c r="C60" s="325"/>
      <c r="D60" s="325"/>
      <c r="E60" s="325"/>
      <c r="F60" s="325"/>
      <c r="G60" s="325"/>
      <c r="H60" s="319"/>
      <c r="I60" s="407"/>
      <c r="J60" s="294"/>
      <c r="K60" s="287"/>
      <c r="L60" s="818"/>
      <c r="M60" s="819"/>
      <c r="N60" s="295"/>
    </row>
    <row r="61" spans="1:14">
      <c r="B61" s="52"/>
      <c r="C61" s="53"/>
      <c r="D61" s="53"/>
      <c r="E61" s="53"/>
      <c r="F61" s="53"/>
      <c r="G61" s="325"/>
      <c r="H61" s="319"/>
      <c r="I61" s="407"/>
      <c r="J61" s="294"/>
      <c r="K61" s="287"/>
      <c r="L61" s="818"/>
      <c r="M61" s="819"/>
      <c r="N61" s="299"/>
    </row>
    <row r="62" spans="1:14">
      <c r="B62" s="52"/>
      <c r="C62" s="53"/>
      <c r="D62" s="53"/>
      <c r="E62" s="53"/>
      <c r="F62" s="53"/>
      <c r="G62" s="53"/>
      <c r="H62" s="296"/>
      <c r="I62" s="287"/>
      <c r="J62" s="287"/>
      <c r="K62" s="287"/>
      <c r="L62" s="818"/>
      <c r="M62" s="819"/>
      <c r="N62" s="299"/>
    </row>
    <row r="63" spans="1:14">
      <c r="B63" s="52"/>
      <c r="C63" s="53"/>
      <c r="D63" s="53"/>
      <c r="E63" s="53"/>
      <c r="F63" s="53"/>
      <c r="G63" s="53"/>
      <c r="H63" s="296"/>
      <c r="I63" s="287"/>
      <c r="J63" s="287"/>
      <c r="K63" s="287"/>
      <c r="L63" s="818"/>
      <c r="M63" s="819"/>
      <c r="N63" s="299"/>
    </row>
    <row r="64" spans="1:14" ht="15.75" thickBot="1">
      <c r="B64" s="473"/>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SUM(N59:N64)</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73783.931707722964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14756.786341544594</v>
      </c>
      <c r="M83" s="849"/>
      <c r="N83" s="57"/>
    </row>
    <row r="84" spans="1:14">
      <c r="B84" s="95" t="s">
        <v>1057</v>
      </c>
      <c r="C84" s="96"/>
      <c r="D84" s="96"/>
      <c r="E84" s="96"/>
      <c r="F84" s="96"/>
      <c r="G84" s="96"/>
      <c r="H84" s="96"/>
      <c r="I84" s="93"/>
      <c r="J84" s="94"/>
      <c r="K84" s="312">
        <v>0.05</v>
      </c>
      <c r="L84" s="848">
        <f>N78*K84</f>
        <v>3689.1965853861484</v>
      </c>
      <c r="M84" s="849"/>
      <c r="N84" s="57"/>
    </row>
    <row r="85" spans="1:14" ht="15.75" thickBot="1">
      <c r="B85" s="97" t="s">
        <v>1058</v>
      </c>
      <c r="C85" s="98"/>
      <c r="D85" s="98"/>
      <c r="E85" s="98"/>
      <c r="F85" s="98"/>
      <c r="G85" s="98"/>
      <c r="H85" s="98"/>
      <c r="I85" s="99"/>
      <c r="J85" s="100"/>
      <c r="K85" s="313">
        <v>0.05</v>
      </c>
      <c r="L85" s="850">
        <f>N78*K85</f>
        <v>3689.1965853861484</v>
      </c>
      <c r="M85" s="851"/>
      <c r="N85" s="57"/>
    </row>
    <row r="86" spans="1:14" ht="15.75" thickBot="1">
      <c r="B86" s="814" t="s">
        <v>1037</v>
      </c>
      <c r="C86" s="815"/>
      <c r="D86" s="815"/>
      <c r="E86" s="815"/>
      <c r="F86" s="815"/>
      <c r="G86" s="815"/>
      <c r="H86" s="815"/>
      <c r="I86" s="815"/>
      <c r="J86" s="815"/>
      <c r="K86" s="815"/>
      <c r="L86" s="815"/>
      <c r="M86" s="816"/>
      <c r="N86" s="58">
        <f>L83+L84+L85</f>
        <v>22135.179512316889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95919.111220039849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VLOOKUP(A36,EQUIPOS!A6:D186,3,FALSE)</f>
        <v xml:space="preserve">Buldozer, Potencia al volante de 140 HP, motor de 2200 RPM, longitud de hoja 4,80m. </v>
      </c>
      <c r="C36" s="828"/>
      <c r="D36" s="828"/>
      <c r="E36" s="828"/>
      <c r="F36" s="828"/>
      <c r="G36" s="828"/>
      <c r="H36" s="829"/>
      <c r="I36" s="275"/>
      <c r="J36" s="276"/>
      <c r="K36" s="277">
        <f>VLOOKUP(A36,EQUIPOS!A6:D186,4,FALSE)</f>
        <v>221732.65219242233</v>
      </c>
      <c r="L36" s="278"/>
      <c r="M36" s="279">
        <v>45</v>
      </c>
      <c r="N36" s="280">
        <f>K36/M36</f>
        <v>4927.3922709427188</v>
      </c>
    </row>
    <row r="37" spans="1:14">
      <c r="A37" s="119" t="s">
        <v>152</v>
      </c>
      <c r="B37" s="827" t="str">
        <f>VLOOKUP(A37,EQUIPOS!A7:D187,3,FALSE)</f>
        <v xml:space="preserve">Carrotanque de agua(1000 Galones) </v>
      </c>
      <c r="C37" s="828"/>
      <c r="D37" s="828"/>
      <c r="E37" s="828"/>
      <c r="F37" s="828"/>
      <c r="G37" s="828"/>
      <c r="H37" s="829"/>
      <c r="I37" s="275"/>
      <c r="J37" s="276"/>
      <c r="K37" s="277">
        <f>VLOOKUP(A37,EQUIPOS!A7:D187,4,FALSE)</f>
        <v>120000</v>
      </c>
      <c r="L37" s="278"/>
      <c r="M37" s="279">
        <v>45</v>
      </c>
      <c r="N37" s="280">
        <f>K37/M37</f>
        <v>2666.6666666666665</v>
      </c>
    </row>
    <row r="38" spans="1:14">
      <c r="A38" t="s">
        <v>269</v>
      </c>
      <c r="B38" s="827" t="str">
        <f>VLOOKUP(A38,EQUIPOS!A8:D188,3,FALSE)</f>
        <v>Motoniveladora  potencia 215 HP, ancho de cuchilla 4,27 m, peso 18 ton.</v>
      </c>
      <c r="C38" s="828"/>
      <c r="D38" s="828"/>
      <c r="E38" s="828"/>
      <c r="F38" s="828"/>
      <c r="G38" s="828"/>
      <c r="H38" s="829"/>
      <c r="I38" s="275"/>
      <c r="J38" s="276"/>
      <c r="K38" s="277">
        <f>VLOOKUP(A38,EQUIPOS!A8:D188,4,FALSE)</f>
        <v>150000</v>
      </c>
      <c r="L38" s="278"/>
      <c r="M38" s="279">
        <v>45</v>
      </c>
      <c r="N38" s="280">
        <f>K38/M38</f>
        <v>3333.3333333333335</v>
      </c>
    </row>
    <row r="39" spans="1:14">
      <c r="A39" t="s">
        <v>365</v>
      </c>
      <c r="B39" s="827" t="str">
        <f>VLOOKUP(A39,EQUIPOS!A9:D189,3,FALSE)</f>
        <v xml:space="preserve">Vibrocompatador, potencia 153 HP, peso 10 Ton. </v>
      </c>
      <c r="C39" s="828"/>
      <c r="D39" s="828"/>
      <c r="E39" s="828"/>
      <c r="F39" s="828"/>
      <c r="G39" s="828"/>
      <c r="H39" s="829"/>
      <c r="I39" s="830"/>
      <c r="J39" s="811"/>
      <c r="K39" s="277">
        <f>VLOOKUP(A39,EQUIPOS!A9:D189,4,FALSE)</f>
        <v>80000</v>
      </c>
      <c r="L39" s="831">
        <v>45</v>
      </c>
      <c r="M39" s="832"/>
      <c r="N39" s="280">
        <f>K39/L39</f>
        <v>1777.7777777777778</v>
      </c>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t="s">
        <v>1036</v>
      </c>
      <c r="C42" s="828"/>
      <c r="D42" s="828"/>
      <c r="E42" s="828"/>
      <c r="F42" s="828"/>
      <c r="G42" s="828"/>
      <c r="H42" s="829"/>
      <c r="I42" s="836"/>
      <c r="J42" s="837"/>
      <c r="K42" s="47"/>
      <c r="L42" s="838">
        <v>0.02</v>
      </c>
      <c r="M42" s="839"/>
      <c r="N42" s="111">
        <f>N76*L42</f>
        <v>11.348267823577778</v>
      </c>
    </row>
    <row r="43" spans="1:14" ht="15.75" thickBot="1">
      <c r="B43" s="814" t="s">
        <v>1037</v>
      </c>
      <c r="C43" s="815"/>
      <c r="D43" s="815"/>
      <c r="E43" s="815"/>
      <c r="F43" s="815"/>
      <c r="G43" s="815"/>
      <c r="H43" s="815"/>
      <c r="I43" s="815"/>
      <c r="J43" s="815"/>
      <c r="K43" s="815"/>
      <c r="L43" s="815"/>
      <c r="M43" s="816"/>
      <c r="N43" s="402">
        <f>SUM(N36:N42)</f>
        <v>12716.518316544074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49980</v>
      </c>
      <c r="N48" s="280">
        <f>K48*M48</f>
        <v>62475</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62475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18">
        <f>VLOOKUP(A59,TRANSPORTE!A5:D123,4,FALSE)</f>
        <v>800</v>
      </c>
      <c r="M59" s="819"/>
      <c r="N59" s="299">
        <f>K59*L59</f>
        <v>1000</v>
      </c>
    </row>
    <row r="60" spans="1:14" ht="24.75" customHeight="1">
      <c r="B60" s="52"/>
      <c r="C60" s="325"/>
      <c r="D60" s="325"/>
      <c r="E60" s="325"/>
      <c r="F60" s="325"/>
      <c r="G60" s="325"/>
      <c r="H60" s="319"/>
      <c r="I60" s="407"/>
      <c r="J60" s="294"/>
      <c r="K60" s="287"/>
      <c r="L60" s="818"/>
      <c r="M60" s="819"/>
      <c r="N60" s="295"/>
    </row>
    <row r="61" spans="1:14">
      <c r="B61" s="52"/>
      <c r="C61" s="53"/>
      <c r="D61" s="53"/>
      <c r="E61" s="53"/>
      <c r="F61" s="53"/>
      <c r="G61" s="325"/>
      <c r="H61" s="319"/>
      <c r="I61" s="407"/>
      <c r="J61" s="294"/>
      <c r="K61" s="287"/>
      <c r="L61" s="818"/>
      <c r="M61" s="819"/>
      <c r="N61" s="299"/>
    </row>
    <row r="62" spans="1:14">
      <c r="B62" s="52"/>
      <c r="C62" s="53"/>
      <c r="D62" s="53"/>
      <c r="E62" s="53"/>
      <c r="F62" s="53"/>
      <c r="G62" s="53"/>
      <c r="H62" s="296"/>
      <c r="I62" s="287"/>
      <c r="J62" s="287"/>
      <c r="K62" s="287"/>
      <c r="L62" s="818"/>
      <c r="M62" s="819"/>
      <c r="N62" s="299"/>
    </row>
    <row r="63" spans="1:14">
      <c r="B63" s="52"/>
      <c r="C63" s="53"/>
      <c r="D63" s="53"/>
      <c r="E63" s="53"/>
      <c r="F63" s="53"/>
      <c r="G63" s="53"/>
      <c r="H63" s="296"/>
      <c r="I63" s="287"/>
      <c r="J63" s="287"/>
      <c r="K63" s="287"/>
      <c r="L63" s="818"/>
      <c r="M63" s="819"/>
      <c r="N63" s="299"/>
    </row>
    <row r="64" spans="1:14" ht="15.75" thickBot="1">
      <c r="B64" s="473"/>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SUM(N59:N64)</f>
        <v>1000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76758.931707722964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15351.786341544594</v>
      </c>
      <c r="M83" s="849"/>
      <c r="N83" s="57"/>
    </row>
    <row r="84" spans="1:14">
      <c r="B84" s="95" t="s">
        <v>1057</v>
      </c>
      <c r="C84" s="96"/>
      <c r="D84" s="96"/>
      <c r="E84" s="96"/>
      <c r="F84" s="96"/>
      <c r="G84" s="96"/>
      <c r="H84" s="96"/>
      <c r="I84" s="93"/>
      <c r="J84" s="94"/>
      <c r="K84" s="312">
        <v>0.05</v>
      </c>
      <c r="L84" s="848">
        <f>N78*K84</f>
        <v>3837.9465853861484</v>
      </c>
      <c r="M84" s="849"/>
      <c r="N84" s="57"/>
    </row>
    <row r="85" spans="1:14" ht="15.75" thickBot="1">
      <c r="B85" s="97" t="s">
        <v>1058</v>
      </c>
      <c r="C85" s="98"/>
      <c r="D85" s="98"/>
      <c r="E85" s="98"/>
      <c r="F85" s="98"/>
      <c r="G85" s="98"/>
      <c r="H85" s="98"/>
      <c r="I85" s="99"/>
      <c r="J85" s="100"/>
      <c r="K85" s="313">
        <v>0.05</v>
      </c>
      <c r="L85" s="850">
        <f>N78*K85</f>
        <v>3837.9465853861484</v>
      </c>
      <c r="M85" s="851"/>
      <c r="N85" s="57"/>
    </row>
    <row r="86" spans="1:14" ht="15.75" thickBot="1">
      <c r="B86" s="814" t="s">
        <v>1037</v>
      </c>
      <c r="C86" s="815"/>
      <c r="D86" s="815"/>
      <c r="E86" s="815"/>
      <c r="F86" s="815"/>
      <c r="G86" s="815"/>
      <c r="H86" s="815"/>
      <c r="I86" s="815"/>
      <c r="J86" s="815"/>
      <c r="K86" s="815"/>
      <c r="L86" s="815"/>
      <c r="M86" s="816"/>
      <c r="N86" s="58">
        <f>L83+L84+L85</f>
        <v>23027.679512316889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99786.611220039849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VLOOKUP(A36,EQUIPOS!A6:D163,4,FALSE)</f>
        <v>221732.65219242233</v>
      </c>
      <c r="L36" s="278"/>
      <c r="M36" s="279">
        <v>400</v>
      </c>
      <c r="N36" s="280">
        <f>K36/M36</f>
        <v>554.33163048105587</v>
      </c>
    </row>
    <row r="37" spans="1:14">
      <c r="A37" s="119" t="s">
        <v>152</v>
      </c>
      <c r="B37" s="827" t="str">
        <f>VLOOKUP(A37,EQUIPOS!A7:D154,3,FALSE)</f>
        <v xml:space="preserve">Carrotanque de agua(1000 Galones) </v>
      </c>
      <c r="C37" s="828"/>
      <c r="D37" s="828"/>
      <c r="E37" s="828"/>
      <c r="F37" s="828"/>
      <c r="G37" s="828"/>
      <c r="H37" s="829"/>
      <c r="I37" s="275"/>
      <c r="J37" s="276"/>
      <c r="K37" s="277">
        <f>VLOOKUP(A37,EQUIPOS!A7:D164,4,FALSE)</f>
        <v>120000</v>
      </c>
      <c r="L37" s="278"/>
      <c r="M37" s="279">
        <v>200</v>
      </c>
      <c r="N37" s="280">
        <f>K37/M37</f>
        <v>600</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150000</v>
      </c>
      <c r="L38" s="278"/>
      <c r="M38" s="279">
        <v>200</v>
      </c>
      <c r="N38" s="280">
        <f>K38/M38</f>
        <v>750</v>
      </c>
    </row>
    <row r="39" spans="1:14">
      <c r="A39" t="s">
        <v>365</v>
      </c>
      <c r="B39" s="827" t="str">
        <f>VLOOKUP(A39,EQUIPOS!A9:D155,3,FALSE)</f>
        <v xml:space="preserve">Vibrocompatador, potencia 153 HP, peso 10 Ton. </v>
      </c>
      <c r="C39" s="828"/>
      <c r="D39" s="828"/>
      <c r="E39" s="828"/>
      <c r="F39" s="828"/>
      <c r="G39" s="828"/>
      <c r="H39" s="829"/>
      <c r="I39" s="830"/>
      <c r="J39" s="811"/>
      <c r="K39" s="277">
        <f>VLOOKUP(A39,EQUIPOS!A9:D166,4,FALSE)</f>
        <v>80000</v>
      </c>
      <c r="L39" s="831">
        <v>200</v>
      </c>
      <c r="M39" s="832"/>
      <c r="N39" s="280">
        <f>K39/L39</f>
        <v>400</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N76*M41</f>
        <v>2.5533602603049999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2306.884990741361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127.66801301525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2434.5530037566109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486.91060075132219</v>
      </c>
      <c r="M83" s="849"/>
      <c r="N83" s="57"/>
    </row>
    <row r="84" spans="1:14">
      <c r="B84" s="95" t="s">
        <v>1057</v>
      </c>
      <c r="C84" s="96"/>
      <c r="D84" s="96"/>
      <c r="E84" s="96"/>
      <c r="F84" s="96"/>
      <c r="G84" s="96"/>
      <c r="H84" s="96"/>
      <c r="I84" s="93"/>
      <c r="J84" s="94"/>
      <c r="K84" s="312">
        <v>0.05</v>
      </c>
      <c r="L84" s="848">
        <f>N78*K84</f>
        <v>121.72765018783055</v>
      </c>
      <c r="M84" s="849"/>
      <c r="N84" s="57"/>
    </row>
    <row r="85" spans="1:14" ht="15.75" thickBot="1">
      <c r="B85" s="97" t="s">
        <v>1058</v>
      </c>
      <c r="C85" s="98"/>
      <c r="D85" s="98"/>
      <c r="E85" s="98"/>
      <c r="F85" s="98"/>
      <c r="G85" s="98"/>
      <c r="H85" s="98"/>
      <c r="I85" s="99"/>
      <c r="J85" s="100"/>
      <c r="K85" s="313">
        <v>0.05</v>
      </c>
      <c r="L85" s="850">
        <f>N78*K85</f>
        <v>121.72765018783055</v>
      </c>
      <c r="M85" s="851"/>
      <c r="N85" s="57"/>
    </row>
    <row r="86" spans="1:14" ht="15.75" thickBot="1">
      <c r="B86" s="814" t="s">
        <v>1037</v>
      </c>
      <c r="C86" s="815"/>
      <c r="D86" s="815"/>
      <c r="E86" s="815"/>
      <c r="F86" s="815"/>
      <c r="G86" s="815"/>
      <c r="H86" s="815"/>
      <c r="I86" s="815"/>
      <c r="J86" s="815"/>
      <c r="K86" s="815"/>
      <c r="L86" s="815"/>
      <c r="M86" s="816"/>
      <c r="N86" s="58">
        <f>L83+L84+L85</f>
        <v>730.36590112698332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3164.9189048835942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2.0426882082439999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7100</v>
      </c>
      <c r="N48" s="280">
        <f>K48*M48</f>
        <v>8520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8520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204.2688208244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8726.3115090326446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1745.262301806529</v>
      </c>
      <c r="M83" s="849"/>
      <c r="N83" s="57"/>
    </row>
    <row r="84" spans="1:14">
      <c r="B84" s="95" t="s">
        <v>1057</v>
      </c>
      <c r="C84" s="96"/>
      <c r="D84" s="96"/>
      <c r="E84" s="96"/>
      <c r="F84" s="96"/>
      <c r="G84" s="96"/>
      <c r="H84" s="96"/>
      <c r="I84" s="93"/>
      <c r="J84" s="94"/>
      <c r="K84" s="312">
        <v>0.05</v>
      </c>
      <c r="L84" s="848">
        <f>N78*K84</f>
        <v>436.31557545163224</v>
      </c>
      <c r="M84" s="849"/>
      <c r="N84" s="57"/>
    </row>
    <row r="85" spans="1:14" ht="15.75" thickBot="1">
      <c r="B85" s="97" t="s">
        <v>1058</v>
      </c>
      <c r="C85" s="98"/>
      <c r="D85" s="98"/>
      <c r="E85" s="98"/>
      <c r="F85" s="98"/>
      <c r="G85" s="98"/>
      <c r="H85" s="98"/>
      <c r="I85" s="99"/>
      <c r="J85" s="100"/>
      <c r="K85" s="313">
        <v>0.05</v>
      </c>
      <c r="L85" s="850">
        <f>N78*K85</f>
        <v>436.31557545163224</v>
      </c>
      <c r="M85" s="851"/>
      <c r="N85" s="57"/>
    </row>
    <row r="86" spans="1:14" ht="15.75" thickBot="1">
      <c r="B86" s="814" t="s">
        <v>1037</v>
      </c>
      <c r="C86" s="815"/>
      <c r="D86" s="815"/>
      <c r="E86" s="815"/>
      <c r="F86" s="815"/>
      <c r="G86" s="815"/>
      <c r="H86" s="815"/>
      <c r="I86" s="815"/>
      <c r="J86" s="815"/>
      <c r="K86" s="815"/>
      <c r="L86" s="815"/>
      <c r="M86" s="816"/>
      <c r="N86" s="58">
        <f>L83+L84+L85</f>
        <v>2617.8934527097936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11344.204961742438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2.0426882082439999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v>5077.6000000000004</v>
      </c>
      <c r="N48" s="280">
        <f>K48*M48</f>
        <v>5585.3600000000006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204.2688208244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1158.3343018065289</v>
      </c>
      <c r="M83" s="849"/>
      <c r="N83" s="57"/>
    </row>
    <row r="84" spans="1:14">
      <c r="B84" s="95" t="s">
        <v>1057</v>
      </c>
      <c r="C84" s="96"/>
      <c r="D84" s="96"/>
      <c r="E84" s="96"/>
      <c r="F84" s="96"/>
      <c r="G84" s="96"/>
      <c r="H84" s="96"/>
      <c r="I84" s="93"/>
      <c r="J84" s="94"/>
      <c r="K84" s="312">
        <v>0.05</v>
      </c>
      <c r="L84" s="848">
        <f>N78*K84</f>
        <v>289.58357545163221</v>
      </c>
      <c r="M84" s="849"/>
      <c r="N84" s="57"/>
    </row>
    <row r="85" spans="1:14" ht="15.75" thickBot="1">
      <c r="B85" s="97" t="s">
        <v>1058</v>
      </c>
      <c r="C85" s="98"/>
      <c r="D85" s="98"/>
      <c r="E85" s="98"/>
      <c r="F85" s="98"/>
      <c r="G85" s="98"/>
      <c r="H85" s="98"/>
      <c r="I85" s="99"/>
      <c r="J85" s="100"/>
      <c r="K85" s="313">
        <v>0.05</v>
      </c>
      <c r="L85" s="850">
        <f>N78*K85</f>
        <v>289.58357545163221</v>
      </c>
      <c r="M85" s="851"/>
      <c r="N85" s="57"/>
    </row>
    <row r="86" spans="1:14" ht="15.75" thickBot="1">
      <c r="B86" s="814" t="s">
        <v>1037</v>
      </c>
      <c r="C86" s="815"/>
      <c r="D86" s="815"/>
      <c r="E86" s="815"/>
      <c r="F86" s="815"/>
      <c r="G86" s="815"/>
      <c r="H86" s="815"/>
      <c r="I86" s="815"/>
      <c r="J86" s="815"/>
      <c r="K86" s="815"/>
      <c r="L86" s="815"/>
      <c r="M86" s="816"/>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2.0426882082439999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7657.65</v>
      </c>
      <c r="N48" s="280">
        <f>K48*M48</f>
        <v>9189.1799999999985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9189.1799999999985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204.2688208244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9395.4915090326431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1879.0983018065288</v>
      </c>
      <c r="M83" s="849"/>
      <c r="N83" s="57"/>
    </row>
    <row r="84" spans="1:14">
      <c r="B84" s="95" t="s">
        <v>1057</v>
      </c>
      <c r="C84" s="96"/>
      <c r="D84" s="96"/>
      <c r="E84" s="96"/>
      <c r="F84" s="96"/>
      <c r="G84" s="96"/>
      <c r="H84" s="96"/>
      <c r="I84" s="93"/>
      <c r="J84" s="94"/>
      <c r="K84" s="312">
        <v>0.05</v>
      </c>
      <c r="L84" s="848">
        <f>N78*K84</f>
        <v>469.77457545163219</v>
      </c>
      <c r="M84" s="849"/>
      <c r="N84" s="57"/>
    </row>
    <row r="85" spans="1:14" ht="15.75" thickBot="1">
      <c r="B85" s="97" t="s">
        <v>1058</v>
      </c>
      <c r="C85" s="98"/>
      <c r="D85" s="98"/>
      <c r="E85" s="98"/>
      <c r="F85" s="98"/>
      <c r="G85" s="98"/>
      <c r="H85" s="98"/>
      <c r="I85" s="99"/>
      <c r="J85" s="100"/>
      <c r="K85" s="313">
        <v>0.05</v>
      </c>
      <c r="L85" s="850">
        <f>N78*K85</f>
        <v>469.77457545163219</v>
      </c>
      <c r="M85" s="851"/>
      <c r="N85" s="57"/>
    </row>
    <row r="86" spans="1:14" ht="15.75" thickBot="1">
      <c r="B86" s="814" t="s">
        <v>1037</v>
      </c>
      <c r="C86" s="815"/>
      <c r="D86" s="815"/>
      <c r="E86" s="815"/>
      <c r="F86" s="815"/>
      <c r="G86" s="815"/>
      <c r="H86" s="815"/>
      <c r="I86" s="815"/>
      <c r="J86" s="815"/>
      <c r="K86" s="815"/>
      <c r="L86" s="815"/>
      <c r="M86" s="816"/>
      <c r="N86" s="58">
        <f>L83+L84+L85</f>
        <v>2818.647452709793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12214.138961742436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2.0426882082439999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16972.969999999998</v>
      </c>
      <c r="N48" s="280">
        <f>K48*M48</f>
        <v>22064.860999999997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22064.860999999997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204.2688208244</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22271.17250903264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4454.234501806528</v>
      </c>
      <c r="M83" s="849"/>
      <c r="N83" s="57"/>
    </row>
    <row r="84" spans="1:14">
      <c r="B84" s="95" t="s">
        <v>1057</v>
      </c>
      <c r="C84" s="96"/>
      <c r="D84" s="96"/>
      <c r="E84" s="96"/>
      <c r="F84" s="96"/>
      <c r="G84" s="96"/>
      <c r="H84" s="96"/>
      <c r="I84" s="93"/>
      <c r="J84" s="94"/>
      <c r="K84" s="312">
        <v>0.05</v>
      </c>
      <c r="L84" s="848">
        <f>N78*K84</f>
        <v>1113.558625451632</v>
      </c>
      <c r="M84" s="849"/>
      <c r="N84" s="57"/>
    </row>
    <row r="85" spans="1:14" ht="15.75" thickBot="1">
      <c r="B85" s="97" t="s">
        <v>1058</v>
      </c>
      <c r="C85" s="98"/>
      <c r="D85" s="98"/>
      <c r="E85" s="98"/>
      <c r="F85" s="98"/>
      <c r="G85" s="98"/>
      <c r="H85" s="98"/>
      <c r="I85" s="99"/>
      <c r="J85" s="100"/>
      <c r="K85" s="313">
        <v>0.05</v>
      </c>
      <c r="L85" s="850">
        <f>N78*K85</f>
        <v>1113.558625451632</v>
      </c>
      <c r="M85" s="851"/>
      <c r="N85" s="57"/>
    </row>
    <row r="86" spans="1:14" ht="15.75" thickBot="1">
      <c r="B86" s="814" t="s">
        <v>1037</v>
      </c>
      <c r="C86" s="815"/>
      <c r="D86" s="815"/>
      <c r="E86" s="815"/>
      <c r="F86" s="815"/>
      <c r="G86" s="815"/>
      <c r="H86" s="815"/>
      <c r="I86" s="815"/>
      <c r="J86" s="815"/>
      <c r="K86" s="815"/>
      <c r="L86" s="815"/>
      <c r="M86" s="816"/>
      <c r="N86" s="58">
        <f>L83+L84+L85</f>
        <v>6681.351752709792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28952.52426174243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303</v>
      </c>
      <c r="B36" s="827" t="str">
        <f>VLOOKUP(A36,EQUIPOS!A6:D154,3,FALSE)</f>
        <v>Retrocargador, pala de 1,1 m3 de capacidad, profundidad de excavación de 4.400 mm y una altura de 5.680 mm</v>
      </c>
      <c r="C36" s="828"/>
      <c r="D36" s="828"/>
      <c r="E36" s="828"/>
      <c r="F36" s="828"/>
      <c r="G36" s="828"/>
      <c r="H36" s="829"/>
      <c r="I36" s="275"/>
      <c r="J36" s="276"/>
      <c r="K36" s="277">
        <f>VLOOKUP(A36,EQUIPOS!A6:D163,4,FALSE)</f>
        <v>150000</v>
      </c>
      <c r="L36" s="278"/>
      <c r="M36" s="279">
        <v>250</v>
      </c>
      <c r="N36" s="280">
        <f>K36/M36</f>
        <v>600</v>
      </c>
    </row>
    <row r="37" spans="1:14">
      <c r="A37" s="119" t="s">
        <v>373</v>
      </c>
      <c r="B37" s="827" t="str">
        <f>VLOOKUP(A37,EQUIPOS!A7:D154,3,FALSE)</f>
        <v>Volqueta 6 m3</v>
      </c>
      <c r="C37" s="828"/>
      <c r="D37" s="828"/>
      <c r="E37" s="828"/>
      <c r="F37" s="828"/>
      <c r="G37" s="828"/>
      <c r="H37" s="829"/>
      <c r="I37" s="275"/>
      <c r="J37" s="276"/>
      <c r="K37" s="277">
        <f>VLOOKUP(A37,EQUIPOS!A7:D164,4,FALSE)</f>
        <v>80630.055342699037</v>
      </c>
      <c r="L37" s="278"/>
      <c r="M37" s="279">
        <v>250</v>
      </c>
      <c r="N37" s="280">
        <f>K37/M37</f>
        <v>322.52022137079615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5.1067205206100006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927.6269418914062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102.1344104122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1029.7613523036061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205.95227046072125</v>
      </c>
      <c r="M83" s="849"/>
      <c r="N83" s="57"/>
    </row>
    <row r="84" spans="1:14">
      <c r="B84" s="95" t="s">
        <v>1057</v>
      </c>
      <c r="C84" s="96"/>
      <c r="D84" s="96"/>
      <c r="E84" s="96"/>
      <c r="F84" s="96"/>
      <c r="G84" s="96"/>
      <c r="H84" s="96"/>
      <c r="I84" s="93"/>
      <c r="J84" s="94"/>
      <c r="K84" s="312">
        <v>0.05</v>
      </c>
      <c r="L84" s="848">
        <f>N78*K84</f>
        <v>51.488067615180313</v>
      </c>
      <c r="M84" s="849"/>
      <c r="N84" s="57"/>
    </row>
    <row r="85" spans="1:14" ht="15.75" thickBot="1">
      <c r="B85" s="97" t="s">
        <v>1058</v>
      </c>
      <c r="C85" s="98"/>
      <c r="D85" s="98"/>
      <c r="E85" s="98"/>
      <c r="F85" s="98"/>
      <c r="G85" s="98"/>
      <c r="H85" s="98"/>
      <c r="I85" s="99"/>
      <c r="J85" s="100"/>
      <c r="K85" s="313">
        <v>0.05</v>
      </c>
      <c r="L85" s="850">
        <f>N78*K85</f>
        <v>51.488067615180313</v>
      </c>
      <c r="M85" s="851"/>
      <c r="N85" s="57"/>
    </row>
    <row r="86" spans="1:14" ht="15.75" thickBot="1">
      <c r="B86" s="814" t="s">
        <v>1037</v>
      </c>
      <c r="C86" s="815"/>
      <c r="D86" s="815"/>
      <c r="E86" s="815"/>
      <c r="F86" s="815"/>
      <c r="G86" s="815"/>
      <c r="H86" s="815"/>
      <c r="I86" s="815"/>
      <c r="J86" s="815"/>
      <c r="K86" s="815"/>
      <c r="L86" s="815"/>
      <c r="M86" s="816"/>
      <c r="N86" s="58">
        <f>L83+L84+L85</f>
        <v>308.92840569108182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1338.6897579946881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35</v>
      </c>
      <c r="N36" s="280">
        <f>K36/M36</f>
        <v>3428.5714285714284</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35</v>
      </c>
      <c r="N37" s="280">
        <f>K37/M37</f>
        <v>4285.7142857142853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35</v>
      </c>
      <c r="N38" s="280">
        <f>K38/M38</f>
        <v>2285.7142857142858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N76*M41</f>
        <v>14.590630058885715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10014.590630058885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71.26137527873199</v>
      </c>
      <c r="N48" s="280">
        <f>K48*M48</f>
        <v>1781.5343819682998</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485.09999999999997</v>
      </c>
      <c r="N49" s="280">
        <f>K49*M49</f>
        <v>38808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40589.534381968297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729.53150294428576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51333.656514971466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10266.731302994294</v>
      </c>
      <c r="M83" s="849"/>
      <c r="N83" s="57"/>
    </row>
    <row r="84" spans="1:14">
      <c r="B84" s="95" t="s">
        <v>1057</v>
      </c>
      <c r="C84" s="96"/>
      <c r="D84" s="96"/>
      <c r="E84" s="96"/>
      <c r="F84" s="96"/>
      <c r="G84" s="96"/>
      <c r="H84" s="96"/>
      <c r="I84" s="93"/>
      <c r="J84" s="94"/>
      <c r="K84" s="312">
        <v>0.05</v>
      </c>
      <c r="L84" s="848">
        <f>N78*K84</f>
        <v>2566.6828257485736</v>
      </c>
      <c r="M84" s="849"/>
      <c r="N84" s="57"/>
    </row>
    <row r="85" spans="1:14" ht="15.75" thickBot="1">
      <c r="B85" s="97" t="s">
        <v>1058</v>
      </c>
      <c r="C85" s="98"/>
      <c r="D85" s="98"/>
      <c r="E85" s="98"/>
      <c r="F85" s="98"/>
      <c r="G85" s="98"/>
      <c r="H85" s="98"/>
      <c r="I85" s="99"/>
      <c r="J85" s="100"/>
      <c r="K85" s="313">
        <v>0.05</v>
      </c>
      <c r="L85" s="850">
        <f>N78*K85</f>
        <v>2566.6828257485736</v>
      </c>
      <c r="M85" s="851"/>
      <c r="N85" s="57"/>
    </row>
    <row r="86" spans="1:14" ht="15.75" thickBot="1">
      <c r="B86" s="814" t="s">
        <v>1037</v>
      </c>
      <c r="C86" s="815"/>
      <c r="D86" s="815"/>
      <c r="E86" s="815"/>
      <c r="F86" s="815"/>
      <c r="G86" s="815"/>
      <c r="H86" s="815"/>
      <c r="I86" s="815"/>
      <c r="J86" s="815"/>
      <c r="K86" s="815"/>
      <c r="L86" s="815"/>
      <c r="M86" s="816"/>
      <c r="N86" s="58">
        <f>L83+L84+L85</f>
        <v>15400.096954491442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66733.753469462914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35</v>
      </c>
      <c r="N36" s="280">
        <f>K36/M36</f>
        <v>3428.5714285714284</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35</v>
      </c>
      <c r="N37" s="280">
        <f>K37/M37</f>
        <v>4285.7142857142853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35</v>
      </c>
      <c r="N38" s="280">
        <f>K38/M38</f>
        <v>2285.7142857142858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N76*M41</f>
        <v>14.590630058885715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10014.590630058885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71.26137527873199</v>
      </c>
      <c r="N48" s="280">
        <f>K48*M48</f>
        <v>1781.5343819682998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1781.5343819682998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729.53150294428576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12525.656514971472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2505.1313029942944</v>
      </c>
      <c r="M83" s="849"/>
      <c r="N83" s="57"/>
    </row>
    <row r="84" spans="1:14">
      <c r="B84" s="95" t="s">
        <v>1057</v>
      </c>
      <c r="C84" s="96"/>
      <c r="D84" s="96"/>
      <c r="E84" s="96"/>
      <c r="F84" s="96"/>
      <c r="G84" s="96"/>
      <c r="H84" s="96"/>
      <c r="I84" s="93"/>
      <c r="J84" s="94"/>
      <c r="K84" s="312">
        <v>0.05</v>
      </c>
      <c r="L84" s="848">
        <f>N78*K84</f>
        <v>626.2828257485736</v>
      </c>
      <c r="M84" s="849"/>
      <c r="N84" s="57"/>
    </row>
    <row r="85" spans="1:14" ht="15.75" thickBot="1">
      <c r="B85" s="97" t="s">
        <v>1058</v>
      </c>
      <c r="C85" s="98"/>
      <c r="D85" s="98"/>
      <c r="E85" s="98"/>
      <c r="F85" s="98"/>
      <c r="G85" s="98"/>
      <c r="H85" s="98"/>
      <c r="I85" s="99"/>
      <c r="J85" s="100"/>
      <c r="K85" s="313">
        <v>0.05</v>
      </c>
      <c r="L85" s="850">
        <f>N78*K85</f>
        <v>626.2828257485736</v>
      </c>
      <c r="M85" s="851"/>
      <c r="N85" s="57"/>
    </row>
    <row r="86" spans="1:14" ht="15.75" thickBot="1">
      <c r="B86" s="814" t="s">
        <v>1037</v>
      </c>
      <c r="C86" s="815"/>
      <c r="D86" s="815"/>
      <c r="E86" s="815"/>
      <c r="F86" s="815"/>
      <c r="G86" s="815"/>
      <c r="H86" s="815"/>
      <c r="I86" s="815"/>
      <c r="J86" s="815"/>
      <c r="K86" s="815"/>
      <c r="L86" s="815"/>
      <c r="M86" s="816"/>
      <c r="N86" s="58">
        <f>L83+L84+L85</f>
        <v>3757.6969544914414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16283.353469462912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485.09999999999997</v>
      </c>
      <c r="N48" s="280">
        <f>K48*M48</f>
        <v>485.09999999999997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485.09999999999997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14" t="s">
        <v>1037</v>
      </c>
      <c r="C76" s="815"/>
      <c r="D76" s="815"/>
      <c r="E76" s="815"/>
      <c r="F76" s="815"/>
      <c r="G76" s="815"/>
      <c r="H76" s="815"/>
      <c r="I76" s="821"/>
      <c r="J76" s="821"/>
      <c r="K76" s="821"/>
      <c r="L76" s="821"/>
      <c r="M76" s="822"/>
      <c r="N76" s="309">
        <f>SUM(N70:N75)</f>
        <v>0</v>
      </c>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485.09999999999997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97.02</v>
      </c>
      <c r="M83" s="849"/>
      <c r="N83" s="57"/>
    </row>
    <row r="84" spans="1:14">
      <c r="B84" s="95" t="s">
        <v>1057</v>
      </c>
      <c r="C84" s="96"/>
      <c r="D84" s="96"/>
      <c r="E84" s="96"/>
      <c r="F84" s="96"/>
      <c r="G84" s="96"/>
      <c r="H84" s="96"/>
      <c r="I84" s="93"/>
      <c r="J84" s="94"/>
      <c r="K84" s="312">
        <v>0.05</v>
      </c>
      <c r="L84" s="848">
        <f>N78*K84</f>
        <v>24.254999999999999</v>
      </c>
      <c r="M84" s="849"/>
      <c r="N84" s="57"/>
    </row>
    <row r="85" spans="1:14" ht="15.75" thickBot="1">
      <c r="B85" s="97" t="s">
        <v>1058</v>
      </c>
      <c r="C85" s="98"/>
      <c r="D85" s="98"/>
      <c r="E85" s="98"/>
      <c r="F85" s="98"/>
      <c r="G85" s="98"/>
      <c r="H85" s="98"/>
      <c r="I85" s="99"/>
      <c r="J85" s="100"/>
      <c r="K85" s="313">
        <v>0.05</v>
      </c>
      <c r="L85" s="850">
        <f>N78*K85</f>
        <v>24.254999999999999</v>
      </c>
      <c r="M85" s="851"/>
      <c r="N85" s="57"/>
    </row>
    <row r="86" spans="1:14" ht="15.75" thickBot="1">
      <c r="B86" s="814" t="s">
        <v>1037</v>
      </c>
      <c r="C86" s="815"/>
      <c r="D86" s="815"/>
      <c r="E86" s="815"/>
      <c r="F86" s="815"/>
      <c r="G86" s="815"/>
      <c r="H86" s="815"/>
      <c r="I86" s="815"/>
      <c r="J86" s="815"/>
      <c r="K86" s="815"/>
      <c r="L86" s="815"/>
      <c r="M86" s="816"/>
      <c r="N86" s="58">
        <f>L83+L84+L85</f>
        <v>145.53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630.63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35</v>
      </c>
      <c r="N36" s="280">
        <f>K36/M36</f>
        <v>3428.5714285714284</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35</v>
      </c>
      <c r="N37" s="280">
        <f>K37/M37</f>
        <v>4285.7142857142853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35</v>
      </c>
      <c r="N38" s="280">
        <f>K38/M38</f>
        <v>2285.7142857142858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N76*M41</f>
        <v>14.590630058885715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10014.590630058885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848.01036581691062</v>
      </c>
      <c r="N48" s="280">
        <f>K48*M48</f>
        <v>67840.829265352848</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71.26137527873199</v>
      </c>
      <c r="N49" s="280">
        <f>K49*M49</f>
        <v>1781.5343819682998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69622.363647321152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729.53150294428576</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80366.485780324321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16073.297156064866</v>
      </c>
      <c r="M83" s="849"/>
      <c r="N83" s="57"/>
    </row>
    <row r="84" spans="1:14">
      <c r="B84" s="95" t="s">
        <v>1057</v>
      </c>
      <c r="C84" s="96"/>
      <c r="D84" s="96"/>
      <c r="E84" s="96"/>
      <c r="F84" s="96"/>
      <c r="G84" s="96"/>
      <c r="H84" s="96"/>
      <c r="I84" s="93"/>
      <c r="J84" s="94"/>
      <c r="K84" s="312">
        <v>0.05</v>
      </c>
      <c r="L84" s="848">
        <f>N78*K84</f>
        <v>4018.3242890162164</v>
      </c>
      <c r="M84" s="849"/>
      <c r="N84" s="57"/>
    </row>
    <row r="85" spans="1:14" ht="15.75" thickBot="1">
      <c r="B85" s="97" t="s">
        <v>1058</v>
      </c>
      <c r="C85" s="98"/>
      <c r="D85" s="98"/>
      <c r="E85" s="98"/>
      <c r="F85" s="98"/>
      <c r="G85" s="98"/>
      <c r="H85" s="98"/>
      <c r="I85" s="99"/>
      <c r="J85" s="100"/>
      <c r="K85" s="313">
        <v>0.05</v>
      </c>
      <c r="L85" s="850">
        <f>N78*K85</f>
        <v>4018.3242890162164</v>
      </c>
      <c r="M85" s="851"/>
      <c r="N85" s="57"/>
    </row>
    <row r="86" spans="1:14" ht="15.75" thickBot="1">
      <c r="B86" s="814" t="s">
        <v>1037</v>
      </c>
      <c r="C86" s="815"/>
      <c r="D86" s="815"/>
      <c r="E86" s="815"/>
      <c r="F86" s="815"/>
      <c r="G86" s="815"/>
      <c r="H86" s="815"/>
      <c r="I86" s="815"/>
      <c r="J86" s="815"/>
      <c r="K86" s="815"/>
      <c r="L86" s="815"/>
      <c r="M86" s="816"/>
      <c r="N86" s="58">
        <f>L83+L84+L85</f>
        <v>24109.945734097295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104476.43151442162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35</v>
      </c>
      <c r="N36" s="280">
        <f>K36/M36</f>
        <v>3428.5714285714284</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35</v>
      </c>
      <c r="N37" s="280">
        <f>K37/M37</f>
        <v>4285.7142857142853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35</v>
      </c>
      <c r="N38" s="280">
        <f>K38/M38</f>
        <v>2285.7142857142858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N75*M41</f>
        <v>14.590630058885715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10014.590630058885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71.26137527873199</v>
      </c>
      <c r="N48" s="280">
        <f>K48*M48</f>
        <v>1781.5343819682998</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1781.5343819682998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14" t="s">
        <v>1037</v>
      </c>
      <c r="C75" s="815"/>
      <c r="D75" s="815"/>
      <c r="E75" s="815"/>
      <c r="F75" s="815"/>
      <c r="G75" s="815"/>
      <c r="H75" s="815"/>
      <c r="I75" s="821"/>
      <c r="J75" s="821"/>
      <c r="K75" s="821"/>
      <c r="L75" s="821"/>
      <c r="M75" s="822"/>
      <c r="N75" s="309">
        <f>SUM(N69:N74)</f>
        <v>729.53150294428576</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12525.656514971472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2505.1313029942944</v>
      </c>
      <c r="M82" s="849"/>
      <c r="N82" s="57"/>
    </row>
    <row r="83" spans="1:14">
      <c r="B83" s="95" t="s">
        <v>1057</v>
      </c>
      <c r="C83" s="96"/>
      <c r="D83" s="96"/>
      <c r="E83" s="96"/>
      <c r="F83" s="96"/>
      <c r="G83" s="96"/>
      <c r="H83" s="96"/>
      <c r="I83" s="93"/>
      <c r="J83" s="94"/>
      <c r="K83" s="312">
        <v>0.05</v>
      </c>
      <c r="L83" s="848">
        <f>N77*K83</f>
        <v>626.2828257485736</v>
      </c>
      <c r="M83" s="849"/>
      <c r="N83" s="57"/>
    </row>
    <row r="84" spans="1:14" ht="15.75" thickBot="1">
      <c r="B84" s="97" t="s">
        <v>1058</v>
      </c>
      <c r="C84" s="98"/>
      <c r="D84" s="98"/>
      <c r="E84" s="98"/>
      <c r="F84" s="98"/>
      <c r="G84" s="98"/>
      <c r="H84" s="98"/>
      <c r="I84" s="99"/>
      <c r="J84" s="100"/>
      <c r="K84" s="313">
        <v>0.05</v>
      </c>
      <c r="L84" s="850">
        <f>N77*K84</f>
        <v>626.2828257485736</v>
      </c>
      <c r="M84" s="851"/>
      <c r="N84" s="57"/>
    </row>
    <row r="85" spans="1:14" ht="15.75" thickBot="1">
      <c r="B85" s="814" t="s">
        <v>1037</v>
      </c>
      <c r="C85" s="815"/>
      <c r="D85" s="815"/>
      <c r="E85" s="815"/>
      <c r="F85" s="815"/>
      <c r="G85" s="815"/>
      <c r="H85" s="815"/>
      <c r="I85" s="815"/>
      <c r="J85" s="815"/>
      <c r="K85" s="815"/>
      <c r="L85" s="815"/>
      <c r="M85" s="816"/>
      <c r="N85" s="58">
        <f>L82+L83+L84</f>
        <v>3757.6969544914414</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16283.353469462912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7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ht="21"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848.01036581691062</v>
      </c>
      <c r="N48" s="280">
        <f>K48*M48</f>
        <v>848.01036581691062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848.01036581691062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14" t="s">
        <v>1037</v>
      </c>
      <c r="C76" s="815"/>
      <c r="D76" s="815"/>
      <c r="E76" s="815"/>
      <c r="F76" s="815"/>
      <c r="G76" s="815"/>
      <c r="H76" s="815"/>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848.01036581691062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169.60207316338213</v>
      </c>
      <c r="M83" s="849"/>
      <c r="N83" s="57"/>
    </row>
    <row r="84" spans="1:14">
      <c r="B84" s="95" t="s">
        <v>1057</v>
      </c>
      <c r="C84" s="96"/>
      <c r="D84" s="96"/>
      <c r="E84" s="96"/>
      <c r="F84" s="96"/>
      <c r="G84" s="96"/>
      <c r="H84" s="96"/>
      <c r="I84" s="93"/>
      <c r="J84" s="94"/>
      <c r="K84" s="312">
        <v>0.05</v>
      </c>
      <c r="L84" s="848">
        <f>N78*K84</f>
        <v>42.400518290845532</v>
      </c>
      <c r="M84" s="849"/>
      <c r="N84" s="57"/>
    </row>
    <row r="85" spans="1:14" ht="15.75" thickBot="1">
      <c r="B85" s="97" t="s">
        <v>1058</v>
      </c>
      <c r="C85" s="98"/>
      <c r="D85" s="98"/>
      <c r="E85" s="98"/>
      <c r="F85" s="98"/>
      <c r="G85" s="98"/>
      <c r="H85" s="98"/>
      <c r="I85" s="99"/>
      <c r="J85" s="100"/>
      <c r="K85" s="313">
        <v>0.05</v>
      </c>
      <c r="L85" s="850">
        <f>N78*K85</f>
        <v>42.400518290845532</v>
      </c>
      <c r="M85" s="851"/>
      <c r="N85" s="57"/>
    </row>
    <row r="86" spans="1:14" ht="15.75" thickBot="1">
      <c r="B86" s="814" t="s">
        <v>1037</v>
      </c>
      <c r="C86" s="815"/>
      <c r="D86" s="815"/>
      <c r="E86" s="815"/>
      <c r="F86" s="815"/>
      <c r="G86" s="815"/>
      <c r="H86" s="815"/>
      <c r="I86" s="815"/>
      <c r="J86" s="815"/>
      <c r="K86" s="815"/>
      <c r="L86" s="815"/>
      <c r="M86" s="816"/>
      <c r="N86" s="58">
        <f>L83+L84+L85</f>
        <v>254.40310974507318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1102.4134755619839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7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600</v>
      </c>
      <c r="N36" s="280">
        <f>K36/M36</f>
        <v>200</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600</v>
      </c>
      <c r="N37" s="280">
        <f>K37/M37</f>
        <v>250</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600</v>
      </c>
      <c r="N38" s="280">
        <f>K38/M38</f>
        <v>133.33333333333334</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N75*M41</f>
        <v>0.42556004338416664</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583.75889337671754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71.26137527873199</v>
      </c>
      <c r="N48" s="280">
        <f>K48*M48</f>
        <v>213.78412583619598</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213.78412583619598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14" t="s">
        <v>1037</v>
      </c>
      <c r="C75" s="815"/>
      <c r="D75" s="815"/>
      <c r="E75" s="815"/>
      <c r="F75" s="815"/>
      <c r="G75" s="815"/>
      <c r="H75" s="815"/>
      <c r="I75" s="821"/>
      <c r="J75" s="821"/>
      <c r="K75" s="821"/>
      <c r="L75" s="821"/>
      <c r="M75" s="822"/>
      <c r="N75" s="309">
        <f>SUM(N69:N74)</f>
        <v>42.556004338416663</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840.09902355133022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168.01980471026604</v>
      </c>
      <c r="M82" s="849"/>
      <c r="N82" s="57"/>
    </row>
    <row r="83" spans="1:14">
      <c r="B83" s="95" t="s">
        <v>1057</v>
      </c>
      <c r="C83" s="96"/>
      <c r="D83" s="96"/>
      <c r="E83" s="96"/>
      <c r="F83" s="96"/>
      <c r="G83" s="96"/>
      <c r="H83" s="96"/>
      <c r="I83" s="93"/>
      <c r="J83" s="94"/>
      <c r="K83" s="312">
        <v>0.05</v>
      </c>
      <c r="L83" s="848">
        <f>N77*K83</f>
        <v>42.004951177566511</v>
      </c>
      <c r="M83" s="849"/>
      <c r="N83" s="57"/>
    </row>
    <row r="84" spans="1:14" ht="15.75" thickBot="1">
      <c r="B84" s="97" t="s">
        <v>1058</v>
      </c>
      <c r="C84" s="98"/>
      <c r="D84" s="98"/>
      <c r="E84" s="98"/>
      <c r="F84" s="98"/>
      <c r="G84" s="98"/>
      <c r="H84" s="98"/>
      <c r="I84" s="99"/>
      <c r="J84" s="100"/>
      <c r="K84" s="313">
        <v>0.05</v>
      </c>
      <c r="L84" s="850">
        <f>N77*K84</f>
        <v>42.004951177566511</v>
      </c>
      <c r="M84" s="851"/>
      <c r="N84" s="57"/>
    </row>
    <row r="85" spans="1:14" ht="15.75" thickBot="1">
      <c r="B85" s="814" t="s">
        <v>1037</v>
      </c>
      <c r="C85" s="815"/>
      <c r="D85" s="815"/>
      <c r="E85" s="815"/>
      <c r="F85" s="815"/>
      <c r="G85" s="815"/>
      <c r="H85" s="815"/>
      <c r="I85" s="815"/>
      <c r="J85" s="815"/>
      <c r="K85" s="815"/>
      <c r="L85" s="815"/>
      <c r="M85" s="816"/>
      <c r="N85" s="58">
        <f>L82+L83+L84</f>
        <v>252.02970706539907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1092.1287306167292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7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45</v>
      </c>
      <c r="N37" s="280">
        <f>K37/M37</f>
        <v>3333.3333333333335</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0.02</v>
      </c>
      <c r="N41" s="352">
        <f>N75*M41</f>
        <v>11.348267823577778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7789.1260456013551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71.26137527873199</v>
      </c>
      <c r="N48" s="280">
        <f>K48*M48</f>
        <v>1781.5343819682998</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40000</v>
      </c>
      <c r="N49" s="280">
        <f>K49*M49</f>
        <v>50000</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51781.534381968297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818">
        <f>VLOOKUP(A58,TRANSPORTE!A5:D117,4,FALSE)</f>
        <v>1104.9962769918093</v>
      </c>
      <c r="M58" s="819"/>
      <c r="N58" s="295">
        <f>K58*L58</f>
        <v>1381.2453462397616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1381.2453462397616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14" t="s">
        <v>1037</v>
      </c>
      <c r="C75" s="815"/>
      <c r="D75" s="815"/>
      <c r="E75" s="815"/>
      <c r="F75" s="815"/>
      <c r="G75" s="815"/>
      <c r="H75" s="815"/>
      <c r="I75" s="821"/>
      <c r="J75" s="821"/>
      <c r="K75" s="821"/>
      <c r="L75" s="821"/>
      <c r="M75" s="822"/>
      <c r="N75" s="309">
        <f>SUM(N69:N74)</f>
        <v>567.4133911788889</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61519.319164988301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12303.86383299766</v>
      </c>
      <c r="M82" s="849"/>
      <c r="N82" s="57"/>
    </row>
    <row r="83" spans="1:14">
      <c r="B83" s="95" t="s">
        <v>1057</v>
      </c>
      <c r="C83" s="96"/>
      <c r="D83" s="96"/>
      <c r="E83" s="96"/>
      <c r="F83" s="96"/>
      <c r="G83" s="96"/>
      <c r="H83" s="96"/>
      <c r="I83" s="93"/>
      <c r="J83" s="94"/>
      <c r="K83" s="312">
        <v>0.05</v>
      </c>
      <c r="L83" s="848">
        <f>N77*K83</f>
        <v>3075.9659582494151</v>
      </c>
      <c r="M83" s="849"/>
      <c r="N83" s="57"/>
    </row>
    <row r="84" spans="1:14" ht="15.75" thickBot="1">
      <c r="B84" s="97" t="s">
        <v>1058</v>
      </c>
      <c r="C84" s="98"/>
      <c r="D84" s="98"/>
      <c r="E84" s="98"/>
      <c r="F84" s="98"/>
      <c r="G84" s="98"/>
      <c r="H84" s="98"/>
      <c r="I84" s="99"/>
      <c r="J84" s="100"/>
      <c r="K84" s="313">
        <v>0.05</v>
      </c>
      <c r="L84" s="850">
        <f>N77*K84</f>
        <v>3075.9659582494151</v>
      </c>
      <c r="M84" s="851"/>
      <c r="N84" s="57"/>
    </row>
    <row r="85" spans="1:14" ht="15.75" thickBot="1">
      <c r="B85" s="814" t="s">
        <v>1037</v>
      </c>
      <c r="C85" s="815"/>
      <c r="D85" s="815"/>
      <c r="E85" s="815"/>
      <c r="F85" s="815"/>
      <c r="G85" s="815"/>
      <c r="H85" s="815"/>
      <c r="I85" s="815"/>
      <c r="J85" s="815"/>
      <c r="K85" s="815"/>
      <c r="L85" s="815"/>
      <c r="M85" s="816"/>
      <c r="N85" s="58">
        <f>L82+L83+L84</f>
        <v>18455.79574949649</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79975.114914484788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29.25"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7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5409.7564033025965</v>
      </c>
      <c r="N48" s="280">
        <f>K48*M48</f>
        <v>5409.7564033025965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5409.7564033025965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14" t="s">
        <v>1037</v>
      </c>
      <c r="C76" s="815"/>
      <c r="D76" s="815"/>
      <c r="E76" s="815"/>
      <c r="F76" s="815"/>
      <c r="G76" s="815"/>
      <c r="H76" s="815"/>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5409.7564033025965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1081.9512806605194</v>
      </c>
      <c r="M83" s="849"/>
      <c r="N83" s="57"/>
    </row>
    <row r="84" spans="1:14">
      <c r="B84" s="95" t="s">
        <v>1057</v>
      </c>
      <c r="C84" s="96"/>
      <c r="D84" s="96"/>
      <c r="E84" s="96"/>
      <c r="F84" s="96"/>
      <c r="G84" s="96"/>
      <c r="H84" s="96"/>
      <c r="I84" s="93"/>
      <c r="J84" s="94"/>
      <c r="K84" s="312">
        <v>0.05</v>
      </c>
      <c r="L84" s="848">
        <f>N78*K84</f>
        <v>270.48782016512985</v>
      </c>
      <c r="M84" s="849"/>
      <c r="N84" s="57"/>
    </row>
    <row r="85" spans="1:14" ht="15.75" thickBot="1">
      <c r="B85" s="97" t="s">
        <v>1058</v>
      </c>
      <c r="C85" s="98"/>
      <c r="D85" s="98"/>
      <c r="E85" s="98"/>
      <c r="F85" s="98"/>
      <c r="G85" s="98"/>
      <c r="H85" s="98"/>
      <c r="I85" s="99"/>
      <c r="J85" s="100"/>
      <c r="K85" s="313">
        <v>0.05</v>
      </c>
      <c r="L85" s="850">
        <f>N78*K85</f>
        <v>270.48782016512985</v>
      </c>
      <c r="M85" s="851"/>
      <c r="N85" s="57"/>
    </row>
    <row r="86" spans="1:14" ht="15.75" thickBot="1">
      <c r="B86" s="814" t="s">
        <v>1037</v>
      </c>
      <c r="C86" s="815"/>
      <c r="D86" s="815"/>
      <c r="E86" s="815"/>
      <c r="F86" s="815"/>
      <c r="G86" s="815"/>
      <c r="H86" s="815"/>
      <c r="I86" s="815"/>
      <c r="J86" s="815"/>
      <c r="K86" s="815"/>
      <c r="L86" s="815"/>
      <c r="M86" s="816"/>
      <c r="N86" s="58">
        <f>L83+L84+L85</f>
        <v>1622.9269209907793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7032.6833242933753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3171.1354755860903</v>
      </c>
      <c r="N48" s="280">
        <f>K48*M48</f>
        <v>3171.1354755860903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3171.1354755860903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14" t="s">
        <v>1037</v>
      </c>
      <c r="C76" s="815"/>
      <c r="D76" s="815"/>
      <c r="E76" s="815"/>
      <c r="F76" s="815"/>
      <c r="G76" s="815"/>
      <c r="H76" s="815"/>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3171.1354755860903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634.22709511721814</v>
      </c>
      <c r="M83" s="849"/>
      <c r="N83" s="57"/>
    </row>
    <row r="84" spans="1:14">
      <c r="B84" s="95" t="s">
        <v>1057</v>
      </c>
      <c r="C84" s="96"/>
      <c r="D84" s="96"/>
      <c r="E84" s="96"/>
      <c r="F84" s="96"/>
      <c r="G84" s="96"/>
      <c r="H84" s="96"/>
      <c r="I84" s="93"/>
      <c r="J84" s="94"/>
      <c r="K84" s="312">
        <v>0.05</v>
      </c>
      <c r="L84" s="848">
        <f>N78*K84</f>
        <v>158.55677377930454</v>
      </c>
      <c r="M84" s="849"/>
      <c r="N84" s="57"/>
    </row>
    <row r="85" spans="1:14" ht="15.75" thickBot="1">
      <c r="B85" s="97" t="s">
        <v>1058</v>
      </c>
      <c r="C85" s="98"/>
      <c r="D85" s="98"/>
      <c r="E85" s="98"/>
      <c r="F85" s="98"/>
      <c r="G85" s="98"/>
      <c r="H85" s="98"/>
      <c r="I85" s="99"/>
      <c r="J85" s="100"/>
      <c r="K85" s="313">
        <v>0.05</v>
      </c>
      <c r="L85" s="850">
        <f>N78*K85</f>
        <v>158.55677377930454</v>
      </c>
      <c r="M85" s="851"/>
      <c r="N85" s="57"/>
    </row>
    <row r="86" spans="1:14" ht="15.75" thickBot="1">
      <c r="B86" s="814" t="s">
        <v>1037</v>
      </c>
      <c r="C86" s="815"/>
      <c r="D86" s="815"/>
      <c r="E86" s="815"/>
      <c r="F86" s="815"/>
      <c r="G86" s="815"/>
      <c r="H86" s="815"/>
      <c r="I86" s="815"/>
      <c r="J86" s="815"/>
      <c r="K86" s="815"/>
      <c r="L86" s="815"/>
      <c r="M86" s="816"/>
      <c r="N86" s="58">
        <f>L83+L84+L85</f>
        <v>951.34064267582721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4122.4761182619177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3"/>
      <c r="C1" s="915"/>
      <c r="D1" s="916"/>
      <c r="E1" s="916"/>
      <c r="F1" s="916"/>
      <c r="G1" s="916"/>
      <c r="H1" s="916"/>
      <c r="I1" s="916"/>
      <c r="J1" s="917"/>
      <c r="K1" s="918" t="s">
        <v>1017</v>
      </c>
      <c r="L1" s="920" t="s">
        <v>2304</v>
      </c>
      <c r="M1" s="921"/>
      <c r="N1" s="922"/>
    </row>
    <row r="2" spans="2:14" ht="18.7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71.26137527873199</v>
      </c>
      <c r="N48" s="280">
        <f>K48*M48</f>
        <v>71.26137527873199</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3171.1354755860903</v>
      </c>
      <c r="N49" s="280">
        <f>K49*M49</f>
        <v>1141.6087712109925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1212.8701464897244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0" t="s">
        <v>1047</v>
      </c>
      <c r="C68" s="841"/>
      <c r="D68" s="841"/>
      <c r="E68" s="841"/>
      <c r="F68" s="841"/>
      <c r="G68" s="841"/>
      <c r="H68" s="841"/>
      <c r="I68" s="79" t="s">
        <v>1048</v>
      </c>
      <c r="J68" s="81" t="s">
        <v>1494</v>
      </c>
      <c r="K68" s="80" t="s">
        <v>1050</v>
      </c>
      <c r="L68" s="842" t="s">
        <v>1034</v>
      </c>
      <c r="M68" s="843"/>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75" thickBot="1">
      <c r="B74" s="801"/>
      <c r="C74" s="802"/>
      <c r="D74" s="802"/>
      <c r="E74" s="802"/>
      <c r="F74" s="802"/>
      <c r="G74" s="802"/>
      <c r="H74" s="802"/>
      <c r="I74" s="132"/>
      <c r="J74" s="132"/>
      <c r="K74" s="132"/>
      <c r="L74" s="902"/>
      <c r="M74" s="902"/>
      <c r="N74" s="51"/>
    </row>
    <row r="75" spans="2:15" ht="15.75" thickBot="1">
      <c r="B75" s="814" t="s">
        <v>1037</v>
      </c>
      <c r="C75" s="815"/>
      <c r="D75" s="815"/>
      <c r="E75" s="815"/>
      <c r="F75" s="815"/>
      <c r="G75" s="815"/>
      <c r="H75" s="815"/>
      <c r="I75" s="821"/>
      <c r="J75" s="821"/>
      <c r="K75" s="821"/>
      <c r="L75" s="821"/>
      <c r="M75" s="822"/>
      <c r="N75" s="309"/>
    </row>
    <row r="76" spans="2:15" ht="15.75" thickBot="1">
      <c r="B76" s="39"/>
      <c r="C76" s="40"/>
      <c r="D76" s="40"/>
      <c r="E76" s="40"/>
      <c r="F76" s="40"/>
      <c r="G76" s="40"/>
      <c r="H76" s="40"/>
      <c r="I76" s="40"/>
      <c r="J76" s="40"/>
      <c r="K76" s="40"/>
      <c r="L76" s="40"/>
      <c r="M76" s="40"/>
      <c r="N76" s="41"/>
    </row>
    <row r="77" spans="2:15" ht="15.75" thickBot="1">
      <c r="B77" s="814" t="s">
        <v>1051</v>
      </c>
      <c r="C77" s="815"/>
      <c r="D77" s="815"/>
      <c r="E77" s="815"/>
      <c r="F77" s="815"/>
      <c r="G77" s="815"/>
      <c r="H77" s="815"/>
      <c r="I77" s="815"/>
      <c r="J77" s="815"/>
      <c r="K77" s="815"/>
      <c r="L77" s="815"/>
      <c r="M77" s="816"/>
      <c r="N77" s="105">
        <f>N43+N53+N64+N75</f>
        <v>1212.8701464897244</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242.57402929794489</v>
      </c>
      <c r="M82" s="849"/>
      <c r="N82" s="57"/>
    </row>
    <row r="83" spans="1:14">
      <c r="B83" s="95" t="s">
        <v>1057</v>
      </c>
      <c r="C83" s="96"/>
      <c r="D83" s="96"/>
      <c r="E83" s="96"/>
      <c r="F83" s="96"/>
      <c r="G83" s="96"/>
      <c r="H83" s="96"/>
      <c r="I83" s="93"/>
      <c r="J83" s="94"/>
      <c r="K83" s="312">
        <v>0.05</v>
      </c>
      <c r="L83" s="848">
        <f>N77*K83</f>
        <v>60.643507324486222</v>
      </c>
      <c r="M83" s="849"/>
      <c r="N83" s="57"/>
    </row>
    <row r="84" spans="1:14" ht="15.75" thickBot="1">
      <c r="B84" s="97" t="s">
        <v>1058</v>
      </c>
      <c r="C84" s="98"/>
      <c r="D84" s="98"/>
      <c r="E84" s="98"/>
      <c r="F84" s="98"/>
      <c r="G84" s="98"/>
      <c r="H84" s="98"/>
      <c r="I84" s="99"/>
      <c r="J84" s="100"/>
      <c r="K84" s="313">
        <v>0.05</v>
      </c>
      <c r="L84" s="850">
        <f>N77*K84</f>
        <v>60.643507324486222</v>
      </c>
      <c r="M84" s="851"/>
      <c r="N84" s="57"/>
    </row>
    <row r="85" spans="1:14" ht="15.75" thickBot="1">
      <c r="B85" s="814" t="s">
        <v>1037</v>
      </c>
      <c r="C85" s="815"/>
      <c r="D85" s="815"/>
      <c r="E85" s="815"/>
      <c r="F85" s="815"/>
      <c r="G85" s="815"/>
      <c r="H85" s="815"/>
      <c r="I85" s="815"/>
      <c r="J85" s="815"/>
      <c r="K85" s="815"/>
      <c r="L85" s="815"/>
      <c r="M85" s="816"/>
      <c r="N85" s="58">
        <f>L82+L83+L84</f>
        <v>363.86104394691733</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1576.7311904366418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7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45</v>
      </c>
      <c r="N37" s="280">
        <f>K37/M37</f>
        <v>3333.3333333333335</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7783.4519116895663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40000</v>
      </c>
      <c r="N48" s="280">
        <f>K48*M48</f>
        <v>50000</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71.26137527873199</v>
      </c>
      <c r="N49" s="280">
        <f>K49*M49</f>
        <v>1781.5343819682998</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51781.534381968297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818">
        <f>VLOOKUP(A59,TRANSPORTE!A5:D123,4,FALSE)</f>
        <v>1104.9962769918093</v>
      </c>
      <c r="M59" s="819"/>
      <c r="N59" s="295">
        <f>K59*L59</f>
        <v>1381.2453462397616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1381.2453462397616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61513.645031076514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12302.729006215304</v>
      </c>
      <c r="M83" s="849"/>
      <c r="N83" s="57"/>
    </row>
    <row r="84" spans="1:14">
      <c r="B84" s="95" t="s">
        <v>1057</v>
      </c>
      <c r="C84" s="96"/>
      <c r="D84" s="96"/>
      <c r="E84" s="96"/>
      <c r="F84" s="96"/>
      <c r="G84" s="96"/>
      <c r="H84" s="96"/>
      <c r="I84" s="93"/>
      <c r="J84" s="94"/>
      <c r="K84" s="312">
        <v>0.05</v>
      </c>
      <c r="L84" s="848">
        <f>N78*K84</f>
        <v>3075.6822515538261</v>
      </c>
      <c r="M84" s="849"/>
      <c r="N84" s="57"/>
    </row>
    <row r="85" spans="1:14" ht="15.75" thickBot="1">
      <c r="B85" s="97" t="s">
        <v>1058</v>
      </c>
      <c r="C85" s="98"/>
      <c r="D85" s="98"/>
      <c r="E85" s="98"/>
      <c r="F85" s="98"/>
      <c r="G85" s="98"/>
      <c r="H85" s="98"/>
      <c r="I85" s="99"/>
      <c r="J85" s="100"/>
      <c r="K85" s="313">
        <v>0.05</v>
      </c>
      <c r="L85" s="850">
        <f>N78*K85</f>
        <v>3075.6822515538261</v>
      </c>
      <c r="M85" s="851"/>
      <c r="N85" s="57"/>
    </row>
    <row r="86" spans="1:14" ht="15.75" thickBot="1">
      <c r="B86" s="814" t="s">
        <v>1037</v>
      </c>
      <c r="C86" s="815"/>
      <c r="D86" s="815"/>
      <c r="E86" s="815"/>
      <c r="F86" s="815"/>
      <c r="G86" s="815"/>
      <c r="H86" s="815"/>
      <c r="I86" s="815"/>
      <c r="J86" s="815"/>
      <c r="K86" s="815"/>
      <c r="L86" s="815"/>
      <c r="M86" s="816"/>
      <c r="N86" s="58">
        <f>L83+L84+L85</f>
        <v>18454.093509322956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79967.73854039947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45</v>
      </c>
      <c r="N37" s="280">
        <f>K37/M37</f>
        <v>3333.3333333333335</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7783.4519116895663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37449.17613451455</v>
      </c>
      <c r="N48" s="280">
        <f>K48*M48</f>
        <v>48683.928974868919</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50394.201981558486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59785.067284426943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11957.01345688539</v>
      </c>
      <c r="M83" s="849"/>
      <c r="N83" s="57"/>
    </row>
    <row r="84" spans="1:14">
      <c r="B84" s="95" t="s">
        <v>1057</v>
      </c>
      <c r="C84" s="96"/>
      <c r="D84" s="96"/>
      <c r="E84" s="96"/>
      <c r="F84" s="96"/>
      <c r="G84" s="96"/>
      <c r="H84" s="96"/>
      <c r="I84" s="93"/>
      <c r="J84" s="94"/>
      <c r="K84" s="312">
        <v>0.05</v>
      </c>
      <c r="L84" s="848">
        <f>N78*K84</f>
        <v>2989.2533642213475</v>
      </c>
      <c r="M84" s="849"/>
      <c r="N84" s="57"/>
    </row>
    <row r="85" spans="1:14" ht="15.75" thickBot="1">
      <c r="B85" s="97" t="s">
        <v>1058</v>
      </c>
      <c r="C85" s="98"/>
      <c r="D85" s="98"/>
      <c r="E85" s="98"/>
      <c r="F85" s="98"/>
      <c r="G85" s="98"/>
      <c r="H85" s="98"/>
      <c r="I85" s="99"/>
      <c r="J85" s="100"/>
      <c r="K85" s="313">
        <v>0.05</v>
      </c>
      <c r="L85" s="850">
        <f>N78*K85</f>
        <v>2989.2533642213475</v>
      </c>
      <c r="M85" s="851"/>
      <c r="N85" s="57"/>
    </row>
    <row r="86" spans="1:14" ht="15.75" thickBot="1">
      <c r="B86" s="814" t="s">
        <v>1037</v>
      </c>
      <c r="C86" s="815"/>
      <c r="D86" s="815"/>
      <c r="E86" s="815"/>
      <c r="F86" s="815"/>
      <c r="G86" s="815"/>
      <c r="H86" s="815"/>
      <c r="I86" s="815"/>
      <c r="J86" s="815"/>
      <c r="K86" s="815"/>
      <c r="L86" s="815"/>
      <c r="M86" s="816"/>
      <c r="N86" s="58">
        <f>L83+L84+L85</f>
        <v>17935.520185328085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77720.587469755032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45</v>
      </c>
      <c r="N37" s="280">
        <f>K37/M37</f>
        <v>3333.3333333333335</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7783.4519116895663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40460</v>
      </c>
      <c r="N48" s="280">
        <f>K48*M48</f>
        <v>52598</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54308.273006689567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63699.138309558024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12739.827661911606</v>
      </c>
      <c r="M83" s="849"/>
      <c r="N83" s="57"/>
    </row>
    <row r="84" spans="1:14">
      <c r="B84" s="95" t="s">
        <v>1057</v>
      </c>
      <c r="C84" s="96"/>
      <c r="D84" s="96"/>
      <c r="E84" s="96"/>
      <c r="F84" s="96"/>
      <c r="G84" s="96"/>
      <c r="H84" s="96"/>
      <c r="I84" s="93"/>
      <c r="J84" s="94"/>
      <c r="K84" s="312">
        <v>0.05</v>
      </c>
      <c r="L84" s="848">
        <f>N78*K84</f>
        <v>3184.9569154779015</v>
      </c>
      <c r="M84" s="849"/>
      <c r="N84" s="57"/>
    </row>
    <row r="85" spans="1:14" ht="15.75" thickBot="1">
      <c r="B85" s="97" t="s">
        <v>1058</v>
      </c>
      <c r="C85" s="98"/>
      <c r="D85" s="98"/>
      <c r="E85" s="98"/>
      <c r="F85" s="98"/>
      <c r="G85" s="98"/>
      <c r="H85" s="98"/>
      <c r="I85" s="99"/>
      <c r="J85" s="100"/>
      <c r="K85" s="313">
        <v>0.05</v>
      </c>
      <c r="L85" s="850">
        <f>N78*K85</f>
        <v>3184.9569154779015</v>
      </c>
      <c r="M85" s="851"/>
      <c r="N85" s="57"/>
    </row>
    <row r="86" spans="1:14" ht="15.75" thickBot="1">
      <c r="B86" s="814" t="s">
        <v>1037</v>
      </c>
      <c r="C86" s="815"/>
      <c r="D86" s="815"/>
      <c r="E86" s="815"/>
      <c r="F86" s="815"/>
      <c r="G86" s="815"/>
      <c r="H86" s="815"/>
      <c r="I86" s="815"/>
      <c r="J86" s="815"/>
      <c r="K86" s="815"/>
      <c r="L86" s="815"/>
      <c r="M86" s="816"/>
      <c r="N86" s="58">
        <f>L83+L84+L85</f>
        <v>19109.741492867408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82808.879802425436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45</v>
      </c>
      <c r="N37" s="280">
        <f>K37/M37</f>
        <v>3333.3333333333335</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7783.4519116895663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63590.273006689567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72981.138309558024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14596.227661911606</v>
      </c>
      <c r="M83" s="849"/>
      <c r="N83" s="57"/>
    </row>
    <row r="84" spans="1:14">
      <c r="B84" s="95" t="s">
        <v>1057</v>
      </c>
      <c r="C84" s="96"/>
      <c r="D84" s="96"/>
      <c r="E84" s="96"/>
      <c r="F84" s="96"/>
      <c r="G84" s="96"/>
      <c r="H84" s="96"/>
      <c r="I84" s="93"/>
      <c r="J84" s="94"/>
      <c r="K84" s="312">
        <v>0.05</v>
      </c>
      <c r="L84" s="848">
        <f>N78*K84</f>
        <v>3649.0569154779014</v>
      </c>
      <c r="M84" s="849"/>
      <c r="N84" s="57"/>
    </row>
    <row r="85" spans="1:14" ht="15.75" thickBot="1">
      <c r="B85" s="97" t="s">
        <v>1058</v>
      </c>
      <c r="C85" s="98"/>
      <c r="D85" s="98"/>
      <c r="E85" s="98"/>
      <c r="F85" s="98"/>
      <c r="G85" s="98"/>
      <c r="H85" s="98"/>
      <c r="I85" s="99"/>
      <c r="J85" s="100"/>
      <c r="K85" s="313">
        <v>0.05</v>
      </c>
      <c r="L85" s="850">
        <f>N78*K85</f>
        <v>3649.0569154779014</v>
      </c>
      <c r="M85" s="851"/>
      <c r="N85" s="57"/>
    </row>
    <row r="86" spans="1:14" ht="15.75" thickBot="1">
      <c r="B86" s="814" t="s">
        <v>1037</v>
      </c>
      <c r="C86" s="815"/>
      <c r="D86" s="815"/>
      <c r="E86" s="815"/>
      <c r="F86" s="815"/>
      <c r="G86" s="815"/>
      <c r="H86" s="815"/>
      <c r="I86" s="815"/>
      <c r="J86" s="815"/>
      <c r="K86" s="815"/>
      <c r="L86" s="815"/>
      <c r="M86" s="816"/>
      <c r="N86" s="58">
        <f>L83+L84+L85</f>
        <v>21894.341492867406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94875.479802425427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20000</v>
      </c>
      <c r="L36" s="278"/>
      <c r="M36" s="279">
        <v>2.5</v>
      </c>
      <c r="N36" s="280">
        <f>K36/M36</f>
        <v>8000</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411"/>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8766.0080780914996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37449.17613451455</v>
      </c>
      <c r="N48" s="280">
        <f>K48*M48</f>
        <v>48683.928974868919</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50394.201981558486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15320.161561829998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75520.371621479979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15104.074324295996</v>
      </c>
      <c r="M83" s="849"/>
      <c r="N83" s="57"/>
    </row>
    <row r="84" spans="1:14">
      <c r="B84" s="95" t="s">
        <v>1057</v>
      </c>
      <c r="C84" s="96"/>
      <c r="D84" s="96"/>
      <c r="E84" s="96"/>
      <c r="F84" s="96"/>
      <c r="G84" s="96"/>
      <c r="H84" s="96"/>
      <c r="I84" s="93"/>
      <c r="J84" s="94"/>
      <c r="K84" s="312">
        <v>0.05</v>
      </c>
      <c r="L84" s="848">
        <f>N78*K84</f>
        <v>3776.018581073999</v>
      </c>
      <c r="M84" s="849"/>
      <c r="N84" s="57"/>
    </row>
    <row r="85" spans="1:14" ht="15.75" thickBot="1">
      <c r="B85" s="97" t="s">
        <v>1058</v>
      </c>
      <c r="C85" s="98"/>
      <c r="D85" s="98"/>
      <c r="E85" s="98"/>
      <c r="F85" s="98"/>
      <c r="G85" s="98"/>
      <c r="H85" s="98"/>
      <c r="I85" s="99"/>
      <c r="J85" s="100"/>
      <c r="K85" s="313">
        <v>0.05</v>
      </c>
      <c r="L85" s="850">
        <f>N78*K85</f>
        <v>3776.018581073999</v>
      </c>
      <c r="M85" s="851"/>
      <c r="N85" s="57"/>
    </row>
    <row r="86" spans="1:14" ht="15.75" thickBot="1">
      <c r="B86" s="814" t="s">
        <v>1037</v>
      </c>
      <c r="C86" s="815"/>
      <c r="D86" s="815"/>
      <c r="E86" s="815"/>
      <c r="F86" s="815"/>
      <c r="G86" s="815"/>
      <c r="H86" s="815"/>
      <c r="I86" s="815"/>
      <c r="J86" s="815"/>
      <c r="K86" s="815"/>
      <c r="L86" s="815"/>
      <c r="M86" s="816"/>
      <c r="N86" s="58">
        <f>L83+L84+L85</f>
        <v>22656.111486443995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98176.483107923967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20000</v>
      </c>
      <c r="L36" s="278"/>
      <c r="M36" s="279">
        <v>2.5</v>
      </c>
      <c r="N36" s="280">
        <f>K36/M36</f>
        <v>8000</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8766.0080780914996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40460</v>
      </c>
      <c r="N48" s="280">
        <f>K48*M48</f>
        <v>52598</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54308.273006689567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15320.161561829998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79434.442646611074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15886.888529322216</v>
      </c>
      <c r="M83" s="849"/>
      <c r="N83" s="57"/>
    </row>
    <row r="84" spans="1:14">
      <c r="B84" s="95" t="s">
        <v>1057</v>
      </c>
      <c r="C84" s="96"/>
      <c r="D84" s="96"/>
      <c r="E84" s="96"/>
      <c r="F84" s="96"/>
      <c r="G84" s="96"/>
      <c r="H84" s="96"/>
      <c r="I84" s="93"/>
      <c r="J84" s="94"/>
      <c r="K84" s="312">
        <v>0.05</v>
      </c>
      <c r="L84" s="848">
        <f>N78*K84</f>
        <v>3971.7221323305539</v>
      </c>
      <c r="M84" s="849"/>
      <c r="N84" s="57"/>
    </row>
    <row r="85" spans="1:14" ht="15.75" thickBot="1">
      <c r="B85" s="97" t="s">
        <v>1058</v>
      </c>
      <c r="C85" s="98"/>
      <c r="D85" s="98"/>
      <c r="E85" s="98"/>
      <c r="F85" s="98"/>
      <c r="G85" s="98"/>
      <c r="H85" s="98"/>
      <c r="I85" s="99"/>
      <c r="J85" s="100"/>
      <c r="K85" s="313">
        <v>0.05</v>
      </c>
      <c r="L85" s="850">
        <f>N78*K85</f>
        <v>3971.7221323305539</v>
      </c>
      <c r="M85" s="851"/>
      <c r="N85" s="57"/>
    </row>
    <row r="86" spans="1:14" ht="15.75" thickBot="1">
      <c r="B86" s="814" t="s">
        <v>1037</v>
      </c>
      <c r="C86" s="815"/>
      <c r="D86" s="815"/>
      <c r="E86" s="815"/>
      <c r="F86" s="815"/>
      <c r="G86" s="815"/>
      <c r="H86" s="815"/>
      <c r="I86" s="815"/>
      <c r="J86" s="815"/>
      <c r="K86" s="815"/>
      <c r="L86" s="815"/>
      <c r="M86" s="816"/>
      <c r="N86" s="58">
        <f>L83+L84+L85</f>
        <v>23830.332793983322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103264.7754405944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20000</v>
      </c>
      <c r="L36" s="278"/>
      <c r="M36" s="279">
        <v>2.5</v>
      </c>
      <c r="N36" s="280">
        <f>K36/M36</f>
        <v>8000</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8766.0080780914996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47600</v>
      </c>
      <c r="N48" s="280">
        <f>K48*M48</f>
        <v>61880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63590.273006689567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15320.161561829998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88716.44264661106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17743.288529322213</v>
      </c>
      <c r="M83" s="849"/>
      <c r="N83" s="57"/>
    </row>
    <row r="84" spans="1:14">
      <c r="B84" s="95" t="s">
        <v>1057</v>
      </c>
      <c r="C84" s="96"/>
      <c r="D84" s="96"/>
      <c r="E84" s="96"/>
      <c r="F84" s="96"/>
      <c r="G84" s="96"/>
      <c r="H84" s="96"/>
      <c r="I84" s="93"/>
      <c r="J84" s="94"/>
      <c r="K84" s="312">
        <v>0.05</v>
      </c>
      <c r="L84" s="848">
        <f>N78*K84</f>
        <v>4435.8221323305534</v>
      </c>
      <c r="M84" s="849"/>
      <c r="N84" s="57"/>
    </row>
    <row r="85" spans="1:14" ht="15.75" thickBot="1">
      <c r="B85" s="97" t="s">
        <v>1058</v>
      </c>
      <c r="C85" s="98"/>
      <c r="D85" s="98"/>
      <c r="E85" s="98"/>
      <c r="F85" s="98"/>
      <c r="G85" s="98"/>
      <c r="H85" s="98"/>
      <c r="I85" s="99"/>
      <c r="J85" s="100"/>
      <c r="K85" s="313">
        <v>0.05</v>
      </c>
      <c r="L85" s="850">
        <f>N78*K85</f>
        <v>4435.8221323305534</v>
      </c>
      <c r="M85" s="851"/>
      <c r="N85" s="57"/>
    </row>
    <row r="86" spans="1:14" ht="15.75" thickBot="1">
      <c r="B86" s="814" t="s">
        <v>1037</v>
      </c>
      <c r="C86" s="815"/>
      <c r="D86" s="815"/>
      <c r="E86" s="815"/>
      <c r="F86" s="815"/>
      <c r="G86" s="815"/>
      <c r="H86" s="815"/>
      <c r="I86" s="815"/>
      <c r="J86" s="815"/>
      <c r="K86" s="815"/>
      <c r="L86" s="815"/>
      <c r="M86" s="816"/>
      <c r="N86" s="58">
        <f>L83+L84+L85</f>
        <v>26614.932793983324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115331.37544059439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45</v>
      </c>
      <c r="N37" s="280">
        <f>K37/M37</f>
        <v>3333.3333333333335</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7783.4519116895663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66640</v>
      </c>
      <c r="N48" s="280">
        <f>K48*M48</f>
        <v>86632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88342.273006689575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97733.138309558039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19546.627661911607</v>
      </c>
      <c r="M83" s="849"/>
      <c r="N83" s="57"/>
    </row>
    <row r="84" spans="1:14">
      <c r="B84" s="95" t="s">
        <v>1057</v>
      </c>
      <c r="C84" s="96"/>
      <c r="D84" s="96"/>
      <c r="E84" s="96"/>
      <c r="F84" s="96"/>
      <c r="G84" s="96"/>
      <c r="H84" s="96"/>
      <c r="I84" s="93"/>
      <c r="J84" s="94"/>
      <c r="K84" s="312">
        <v>0.05</v>
      </c>
      <c r="L84" s="848">
        <f>N78*K84</f>
        <v>4886.6569154779017</v>
      </c>
      <c r="M84" s="849"/>
      <c r="N84" s="57"/>
    </row>
    <row r="85" spans="1:14" ht="15.75" thickBot="1">
      <c r="B85" s="97" t="s">
        <v>1058</v>
      </c>
      <c r="C85" s="98"/>
      <c r="D85" s="98"/>
      <c r="E85" s="98"/>
      <c r="F85" s="98"/>
      <c r="G85" s="98"/>
      <c r="H85" s="98"/>
      <c r="I85" s="99"/>
      <c r="J85" s="100"/>
      <c r="K85" s="313">
        <v>0.05</v>
      </c>
      <c r="L85" s="850">
        <f>N78*K85</f>
        <v>4886.6569154779017</v>
      </c>
      <c r="M85" s="851"/>
      <c r="N85" s="57"/>
    </row>
    <row r="86" spans="1:14" ht="15.75" thickBot="1">
      <c r="B86" s="814" t="s">
        <v>1037</v>
      </c>
      <c r="C86" s="815"/>
      <c r="D86" s="815"/>
      <c r="E86" s="815"/>
      <c r="F86" s="815"/>
      <c r="G86" s="815"/>
      <c r="H86" s="815"/>
      <c r="I86" s="815"/>
      <c r="J86" s="815"/>
      <c r="K86" s="815"/>
      <c r="L86" s="815"/>
      <c r="M86" s="816"/>
      <c r="N86" s="58">
        <f>L83+L84+L85</f>
        <v>29319.941492867412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127053.07980242545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45</v>
      </c>
      <c r="N37" s="280">
        <f>K37/M37</f>
        <v>3333.3333333333335</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7783.4519116895663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75966.273006689575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20" t="s">
        <v>1037</v>
      </c>
      <c r="C76" s="821"/>
      <c r="D76" s="821"/>
      <c r="E76" s="821"/>
      <c r="F76" s="821"/>
      <c r="G76" s="821"/>
      <c r="H76" s="821"/>
      <c r="I76" s="821"/>
      <c r="J76" s="821"/>
      <c r="K76" s="821"/>
      <c r="L76" s="821"/>
      <c r="M76" s="822"/>
      <c r="N76" s="468">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85357.138309558039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17071.42766191161</v>
      </c>
      <c r="M83" s="849"/>
      <c r="N83" s="57"/>
    </row>
    <row r="84" spans="1:14">
      <c r="B84" s="95" t="s">
        <v>1057</v>
      </c>
      <c r="C84" s="96"/>
      <c r="D84" s="96"/>
      <c r="E84" s="96"/>
      <c r="F84" s="96"/>
      <c r="G84" s="96"/>
      <c r="H84" s="96"/>
      <c r="I84" s="93"/>
      <c r="J84" s="94"/>
      <c r="K84" s="312">
        <v>0.05</v>
      </c>
      <c r="L84" s="848">
        <f>N78*K84</f>
        <v>4267.8569154779025</v>
      </c>
      <c r="M84" s="849"/>
      <c r="N84" s="57"/>
    </row>
    <row r="85" spans="1:14" ht="15.75" thickBot="1">
      <c r="B85" s="97" t="s">
        <v>1058</v>
      </c>
      <c r="C85" s="98"/>
      <c r="D85" s="98"/>
      <c r="E85" s="98"/>
      <c r="F85" s="98"/>
      <c r="G85" s="98"/>
      <c r="H85" s="98"/>
      <c r="I85" s="99"/>
      <c r="J85" s="100"/>
      <c r="K85" s="313">
        <v>0.05</v>
      </c>
      <c r="L85" s="850">
        <f>N78*K85</f>
        <v>4267.8569154779025</v>
      </c>
      <c r="M85" s="851"/>
      <c r="N85" s="57"/>
    </row>
    <row r="86" spans="1:14" ht="15.75" thickBot="1">
      <c r="B86" s="814" t="s">
        <v>1037</v>
      </c>
      <c r="C86" s="815"/>
      <c r="D86" s="815"/>
      <c r="E86" s="815"/>
      <c r="F86" s="815"/>
      <c r="G86" s="815"/>
      <c r="H86" s="815"/>
      <c r="I86" s="815"/>
      <c r="J86" s="815"/>
      <c r="K86" s="815"/>
      <c r="L86" s="815"/>
      <c r="M86" s="816"/>
      <c r="N86" s="58">
        <f>L83+L84+L85</f>
        <v>25607.141492867417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110964.27980242546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269</v>
      </c>
      <c r="B37" s="827" t="str">
        <f>VLOOKUP(A37,EQUIPOS!A7:D154,3,FALSE)</f>
        <v>Motoniveladora  potencia 215 HP, ancho de cuchilla 4,27 m, peso 18 ton.</v>
      </c>
      <c r="C37" s="828"/>
      <c r="D37" s="828"/>
      <c r="E37" s="828"/>
      <c r="F37" s="828"/>
      <c r="G37" s="828"/>
      <c r="H37" s="829"/>
      <c r="I37" s="275"/>
      <c r="J37" s="276"/>
      <c r="K37" s="277">
        <f>VLOOKUP(A37,EQUIPOS!A7:D164,4,FALSE)</f>
        <v>150000</v>
      </c>
      <c r="L37" s="278"/>
      <c r="M37" s="279">
        <v>45</v>
      </c>
      <c r="N37" s="280">
        <f>K37/M37</f>
        <v>3333.3333333333335</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7783.4519116895663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42630.692532995832</v>
      </c>
      <c r="N48" s="280">
        <f>K48*M48</f>
        <v>55419.900292894585</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57130.173299584152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66521.038602452623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13304.207720490525</v>
      </c>
      <c r="M83" s="849"/>
      <c r="N83" s="57"/>
    </row>
    <row r="84" spans="1:14">
      <c r="B84" s="95" t="s">
        <v>1057</v>
      </c>
      <c r="C84" s="96"/>
      <c r="D84" s="96"/>
      <c r="E84" s="96"/>
      <c r="F84" s="96"/>
      <c r="G84" s="96"/>
      <c r="H84" s="96"/>
      <c r="I84" s="93"/>
      <c r="J84" s="94"/>
      <c r="K84" s="312">
        <v>0.05</v>
      </c>
      <c r="L84" s="848">
        <f>N78*K84</f>
        <v>3326.0519301226313</v>
      </c>
      <c r="M84" s="849"/>
      <c r="N84" s="57"/>
    </row>
    <row r="85" spans="1:14" ht="15.75" thickBot="1">
      <c r="B85" s="97" t="s">
        <v>1058</v>
      </c>
      <c r="C85" s="98"/>
      <c r="D85" s="98"/>
      <c r="E85" s="98"/>
      <c r="F85" s="98"/>
      <c r="G85" s="98"/>
      <c r="H85" s="98"/>
      <c r="I85" s="99"/>
      <c r="J85" s="100"/>
      <c r="K85" s="313">
        <v>0.05</v>
      </c>
      <c r="L85" s="850">
        <f>N78*K85</f>
        <v>3326.0519301226313</v>
      </c>
      <c r="M85" s="851"/>
      <c r="N85" s="57"/>
    </row>
    <row r="86" spans="1:14" ht="15.75" thickBot="1">
      <c r="B86" s="814" t="s">
        <v>1037</v>
      </c>
      <c r="C86" s="815"/>
      <c r="D86" s="815"/>
      <c r="E86" s="815"/>
      <c r="F86" s="815"/>
      <c r="G86" s="815"/>
      <c r="H86" s="815"/>
      <c r="I86" s="815"/>
      <c r="J86" s="815"/>
      <c r="K86" s="815"/>
      <c r="L86" s="815"/>
      <c r="M86" s="816"/>
      <c r="N86" s="58">
        <f>L83+L84+L85</f>
        <v>19956.311580735786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86477.350183188406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20000</v>
      </c>
      <c r="L36" s="278"/>
      <c r="M36" s="279">
        <v>2.5</v>
      </c>
      <c r="N36" s="280">
        <f>K36/M36</f>
        <v>8000</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8766.0080780914996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66640</v>
      </c>
      <c r="N48" s="280">
        <f>K48*M48</f>
        <v>86632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88342.273006689575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15320.161561829998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113468.44264661107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22693.688529322215</v>
      </c>
      <c r="M83" s="849"/>
      <c r="N83" s="57"/>
    </row>
    <row r="84" spans="1:14">
      <c r="B84" s="95" t="s">
        <v>1057</v>
      </c>
      <c r="C84" s="96"/>
      <c r="D84" s="96"/>
      <c r="E84" s="96"/>
      <c r="F84" s="96"/>
      <c r="G84" s="96"/>
      <c r="H84" s="96"/>
      <c r="I84" s="93"/>
      <c r="J84" s="94"/>
      <c r="K84" s="312">
        <v>0.05</v>
      </c>
      <c r="L84" s="848">
        <f>N78*K84</f>
        <v>5673.4221323305537</v>
      </c>
      <c r="M84" s="849"/>
      <c r="N84" s="57"/>
    </row>
    <row r="85" spans="1:14" ht="15.75" thickBot="1">
      <c r="B85" s="97" t="s">
        <v>1058</v>
      </c>
      <c r="C85" s="98"/>
      <c r="D85" s="98"/>
      <c r="E85" s="98"/>
      <c r="F85" s="98"/>
      <c r="G85" s="98"/>
      <c r="H85" s="98"/>
      <c r="I85" s="99"/>
      <c r="J85" s="100"/>
      <c r="K85" s="313">
        <v>0.05</v>
      </c>
      <c r="L85" s="850">
        <f>N78*K85</f>
        <v>5673.4221323305537</v>
      </c>
      <c r="M85" s="851"/>
      <c r="N85" s="57"/>
    </row>
    <row r="86" spans="1:14" ht="15.75" thickBot="1">
      <c r="B86" s="814" t="s">
        <v>1037</v>
      </c>
      <c r="C86" s="815"/>
      <c r="D86" s="815"/>
      <c r="E86" s="815"/>
      <c r="F86" s="815"/>
      <c r="G86" s="815"/>
      <c r="H86" s="815"/>
      <c r="I86" s="815"/>
      <c r="J86" s="815"/>
      <c r="K86" s="815"/>
      <c r="L86" s="815"/>
      <c r="M86" s="816"/>
      <c r="N86" s="58">
        <f>L83+L84+L85</f>
        <v>34040.532793983322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147508.9754405944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20000</v>
      </c>
      <c r="L36" s="278"/>
      <c r="M36" s="279">
        <v>2.5</v>
      </c>
      <c r="N36" s="280">
        <f>K36/M36</f>
        <v>8000</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8766.0080780914996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75966.273006689575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20" t="s">
        <v>1037</v>
      </c>
      <c r="C76" s="821"/>
      <c r="D76" s="821"/>
      <c r="E76" s="821"/>
      <c r="F76" s="821"/>
      <c r="G76" s="821"/>
      <c r="H76" s="821"/>
      <c r="I76" s="821"/>
      <c r="J76" s="821"/>
      <c r="K76" s="821"/>
      <c r="L76" s="821"/>
      <c r="M76" s="822"/>
      <c r="N76" s="468">
        <f>SUM(N70:N75)</f>
        <v>15320.161561829998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101092.44264661107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20218.488529322218</v>
      </c>
      <c r="M83" s="849"/>
      <c r="N83" s="57"/>
    </row>
    <row r="84" spans="1:14">
      <c r="B84" s="95" t="s">
        <v>1057</v>
      </c>
      <c r="C84" s="96"/>
      <c r="D84" s="96"/>
      <c r="E84" s="96"/>
      <c r="F84" s="96"/>
      <c r="G84" s="96"/>
      <c r="H84" s="96"/>
      <c r="I84" s="93"/>
      <c r="J84" s="94"/>
      <c r="K84" s="312">
        <v>0.05</v>
      </c>
      <c r="L84" s="848">
        <f>N78*K84</f>
        <v>5054.6221323305545</v>
      </c>
      <c r="M84" s="849"/>
      <c r="N84" s="57"/>
    </row>
    <row r="85" spans="1:14" ht="15.75" thickBot="1">
      <c r="B85" s="97" t="s">
        <v>1058</v>
      </c>
      <c r="C85" s="98"/>
      <c r="D85" s="98"/>
      <c r="E85" s="98"/>
      <c r="F85" s="98"/>
      <c r="G85" s="98"/>
      <c r="H85" s="98"/>
      <c r="I85" s="99"/>
      <c r="J85" s="100"/>
      <c r="K85" s="313">
        <v>0.05</v>
      </c>
      <c r="L85" s="850">
        <f>N78*K85</f>
        <v>5054.6221323305545</v>
      </c>
      <c r="M85" s="851"/>
      <c r="N85" s="57"/>
    </row>
    <row r="86" spans="1:14" ht="15.75" thickBot="1">
      <c r="B86" s="814" t="s">
        <v>1037</v>
      </c>
      <c r="C86" s="815"/>
      <c r="D86" s="815"/>
      <c r="E86" s="815"/>
      <c r="F86" s="815"/>
      <c r="G86" s="815"/>
      <c r="H86" s="815"/>
      <c r="I86" s="815"/>
      <c r="J86" s="815"/>
      <c r="K86" s="815"/>
      <c r="L86" s="815"/>
      <c r="M86" s="816"/>
      <c r="N86" s="58">
        <f>L83+L84+L85</f>
        <v>30327.732793983327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131420.17544059441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20000</v>
      </c>
      <c r="L36" s="278"/>
      <c r="M36" s="279">
        <v>2.5</v>
      </c>
      <c r="N36" s="280">
        <f>K36/M36</f>
        <v>8000</v>
      </c>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0.05</v>
      </c>
      <c r="N41" s="352">
        <f>N76*M41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8766.0080780914996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42630.692532995832</v>
      </c>
      <c r="N48" s="280">
        <f>K48*M48</f>
        <v>55419.900292894585</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71.26137527873199</v>
      </c>
      <c r="N49" s="280">
        <f>K49*M49</f>
        <v>1710.2730066895679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57130.173299584152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18">
        <f>VLOOKUP(A59,TRANSPORTE!A5:D123,4,FALSE)</f>
        <v>800</v>
      </c>
      <c r="M59" s="819"/>
      <c r="N59" s="295">
        <f>K59*L59</f>
        <v>1040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15320.161561829998</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82256.342939505645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16451.26858790113</v>
      </c>
      <c r="M83" s="849"/>
      <c r="N83" s="57"/>
    </row>
    <row r="84" spans="1:14">
      <c r="B84" s="95" t="s">
        <v>1057</v>
      </c>
      <c r="C84" s="96"/>
      <c r="D84" s="96"/>
      <c r="E84" s="96"/>
      <c r="F84" s="96"/>
      <c r="G84" s="96"/>
      <c r="H84" s="96"/>
      <c r="I84" s="93"/>
      <c r="J84" s="94"/>
      <c r="K84" s="312">
        <v>0.05</v>
      </c>
      <c r="L84" s="848">
        <f>N78*K84</f>
        <v>4112.8171469752824</v>
      </c>
      <c r="M84" s="849"/>
      <c r="N84" s="57"/>
    </row>
    <row r="85" spans="1:14" ht="15.75" thickBot="1">
      <c r="B85" s="97" t="s">
        <v>1058</v>
      </c>
      <c r="C85" s="98"/>
      <c r="D85" s="98"/>
      <c r="E85" s="98"/>
      <c r="F85" s="98"/>
      <c r="G85" s="98"/>
      <c r="H85" s="98"/>
      <c r="I85" s="99"/>
      <c r="J85" s="100"/>
      <c r="K85" s="313">
        <v>0.05</v>
      </c>
      <c r="L85" s="850">
        <f>N78*K85</f>
        <v>4112.8171469752824</v>
      </c>
      <c r="M85" s="851"/>
      <c r="N85" s="57"/>
    </row>
    <row r="86" spans="1:14" ht="15.75" thickBot="1">
      <c r="B86" s="814" t="s">
        <v>1037</v>
      </c>
      <c r="C86" s="815"/>
      <c r="D86" s="815"/>
      <c r="E86" s="815"/>
      <c r="F86" s="815"/>
      <c r="G86" s="815"/>
      <c r="H86" s="815"/>
      <c r="I86" s="815"/>
      <c r="J86" s="815"/>
      <c r="K86" s="815"/>
      <c r="L86" s="815"/>
      <c r="M86" s="816"/>
      <c r="N86" s="58">
        <f>L83+L84+L85</f>
        <v>24676.902881851693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106933.24582135734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30</v>
      </c>
      <c r="N36" s="280">
        <f>K36/M36</f>
        <v>4349.4383858666106</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30</v>
      </c>
      <c r="N37" s="280">
        <f>K37/M37</f>
        <v>4333.333333333333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30</v>
      </c>
      <c r="N38" s="280">
        <f>K38/M38</f>
        <v>2666.6666666666665</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8.5112008676833337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11357.949586734294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66640</v>
      </c>
      <c r="N48" s="280">
        <f>K48*M48</f>
        <v>83300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83300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18">
        <f>VLOOKUP(A59,TRANSPORTE!A5:D123,4,FALSE)</f>
        <v>1104.9962769918093</v>
      </c>
      <c r="M59" s="819"/>
      <c r="N59" s="295">
        <f>K59*L59</f>
        <v>1381.2453462397616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1381.2453462397616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851.12008676833329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96890.315019742397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19378.063003948479</v>
      </c>
      <c r="M83" s="849"/>
      <c r="N83" s="57"/>
    </row>
    <row r="84" spans="1:14">
      <c r="B84" s="95" t="s">
        <v>1057</v>
      </c>
      <c r="C84" s="96"/>
      <c r="D84" s="96"/>
      <c r="E84" s="96"/>
      <c r="F84" s="96"/>
      <c r="G84" s="96"/>
      <c r="H84" s="96"/>
      <c r="I84" s="93"/>
      <c r="J84" s="94"/>
      <c r="K84" s="312">
        <v>0.05</v>
      </c>
      <c r="L84" s="848">
        <f>N78*K84</f>
        <v>4844.5157509871196</v>
      </c>
      <c r="M84" s="849"/>
      <c r="N84" s="57"/>
    </row>
    <row r="85" spans="1:14" ht="15.75" thickBot="1">
      <c r="B85" s="97" t="s">
        <v>1058</v>
      </c>
      <c r="C85" s="98"/>
      <c r="D85" s="98"/>
      <c r="E85" s="98"/>
      <c r="F85" s="98"/>
      <c r="G85" s="98"/>
      <c r="H85" s="98"/>
      <c r="I85" s="99"/>
      <c r="J85" s="100"/>
      <c r="K85" s="313">
        <v>0.05</v>
      </c>
      <c r="L85" s="850">
        <f>N78*K85</f>
        <v>4844.5157509871196</v>
      </c>
      <c r="M85" s="851"/>
      <c r="N85" s="57"/>
    </row>
    <row r="86" spans="1:14" ht="15.75" thickBot="1">
      <c r="B86" s="814" t="s">
        <v>1037</v>
      </c>
      <c r="C86" s="815"/>
      <c r="D86" s="815"/>
      <c r="E86" s="815"/>
      <c r="F86" s="815"/>
      <c r="G86" s="815"/>
      <c r="H86" s="815"/>
      <c r="I86" s="815"/>
      <c r="J86" s="815"/>
      <c r="K86" s="815"/>
      <c r="L86" s="815"/>
      <c r="M86" s="816"/>
      <c r="N86" s="58">
        <f>L83+L84+L85</f>
        <v>29067.09450592272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125957.40952566512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30</v>
      </c>
      <c r="N36" s="280">
        <f>K36/M36</f>
        <v>4349.4383858666106</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30</v>
      </c>
      <c r="N37" s="280">
        <f>K37/M37</f>
        <v>4333.333333333333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30</v>
      </c>
      <c r="N38" s="280">
        <f>K38/M38</f>
        <v>2666.6666666666665</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8.5112008676833337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11357.949586734294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42630.692532995832</v>
      </c>
      <c r="N48" s="280">
        <f>K48*M48</f>
        <v>53288.36566624479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53288.36566624479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18">
        <f>VLOOKUP(A59,TRANSPORTE!A5:D123,4,FALSE)</f>
        <v>1104.9962769918093</v>
      </c>
      <c r="M59" s="819"/>
      <c r="N59" s="295">
        <f>K59*L59</f>
        <v>1381.2453462397616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1381.2453462397616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851.12008676833329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66878.680685987187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13375.736137197438</v>
      </c>
      <c r="M83" s="849"/>
      <c r="N83" s="57"/>
    </row>
    <row r="84" spans="1:14">
      <c r="B84" s="95" t="s">
        <v>1057</v>
      </c>
      <c r="C84" s="96"/>
      <c r="D84" s="96"/>
      <c r="E84" s="96"/>
      <c r="F84" s="96"/>
      <c r="G84" s="96"/>
      <c r="H84" s="96"/>
      <c r="I84" s="93"/>
      <c r="J84" s="94"/>
      <c r="K84" s="312">
        <v>0.05</v>
      </c>
      <c r="L84" s="848">
        <f>N78*K84</f>
        <v>3343.9340342993596</v>
      </c>
      <c r="M84" s="849"/>
      <c r="N84" s="57"/>
    </row>
    <row r="85" spans="1:14" ht="15.75" thickBot="1">
      <c r="B85" s="97" t="s">
        <v>1058</v>
      </c>
      <c r="C85" s="98"/>
      <c r="D85" s="98"/>
      <c r="E85" s="98"/>
      <c r="F85" s="98"/>
      <c r="G85" s="98"/>
      <c r="H85" s="98"/>
      <c r="I85" s="99"/>
      <c r="J85" s="100"/>
      <c r="K85" s="313">
        <v>0.05</v>
      </c>
      <c r="L85" s="850">
        <f>N78*K85</f>
        <v>3343.9340342993596</v>
      </c>
      <c r="M85" s="851"/>
      <c r="N85" s="57"/>
    </row>
    <row r="86" spans="1:14" ht="15.75" thickBot="1">
      <c r="B86" s="814" t="s">
        <v>1037</v>
      </c>
      <c r="C86" s="815"/>
      <c r="D86" s="815"/>
      <c r="E86" s="815"/>
      <c r="F86" s="815"/>
      <c r="G86" s="815"/>
      <c r="H86" s="815"/>
      <c r="I86" s="815"/>
      <c r="J86" s="815"/>
      <c r="K86" s="815"/>
      <c r="L86" s="815"/>
      <c r="M86" s="816"/>
      <c r="N86" s="58">
        <f>L83+L84+L85</f>
        <v>20063.604205796157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86942.284891783347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30</v>
      </c>
      <c r="N36" s="280">
        <f>K36/M36</f>
        <v>4349.4383858666106</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30</v>
      </c>
      <c r="N37" s="280">
        <f>K37/M37</f>
        <v>4333.333333333333</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30</v>
      </c>
      <c r="N38" s="280">
        <f>K38/M38</f>
        <v>2666.6666666666665</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8.5112008676833337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11357.949586734294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42630.692532995832</v>
      </c>
      <c r="N48" s="280">
        <f>K48*M48</f>
        <v>53288.36566624479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53288.36566624479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18">
        <f>VLOOKUP(A59,TRANSPORTE!A5:D123,4,FALSE)</f>
        <v>1104.9962769918093</v>
      </c>
      <c r="M59" s="819"/>
      <c r="N59" s="295">
        <f>K59*L59</f>
        <v>1381.2453462397616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1381.2453462397616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851.12008676833329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66878.680685987187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13375.736137197438</v>
      </c>
      <c r="M83" s="849"/>
      <c r="N83" s="57"/>
    </row>
    <row r="84" spans="1:14">
      <c r="B84" s="95" t="s">
        <v>1057</v>
      </c>
      <c r="C84" s="96"/>
      <c r="D84" s="96"/>
      <c r="E84" s="96"/>
      <c r="F84" s="96"/>
      <c r="G84" s="96"/>
      <c r="H84" s="96"/>
      <c r="I84" s="93"/>
      <c r="J84" s="94"/>
      <c r="K84" s="312">
        <v>0.05</v>
      </c>
      <c r="L84" s="848">
        <f>N78*K84</f>
        <v>3343.9340342993596</v>
      </c>
      <c r="M84" s="849"/>
      <c r="N84" s="57"/>
    </row>
    <row r="85" spans="1:14" ht="15.75" thickBot="1">
      <c r="B85" s="97" t="s">
        <v>1058</v>
      </c>
      <c r="C85" s="98"/>
      <c r="D85" s="98"/>
      <c r="E85" s="98"/>
      <c r="F85" s="98"/>
      <c r="G85" s="98"/>
      <c r="H85" s="98"/>
      <c r="I85" s="99"/>
      <c r="J85" s="100"/>
      <c r="K85" s="313">
        <v>0.05</v>
      </c>
      <c r="L85" s="850">
        <f>N78*K85</f>
        <v>3343.9340342993596</v>
      </c>
      <c r="M85" s="851"/>
      <c r="N85" s="57"/>
    </row>
    <row r="86" spans="1:14" ht="15.75" thickBot="1">
      <c r="B86" s="814" t="s">
        <v>1037</v>
      </c>
      <c r="C86" s="815"/>
      <c r="D86" s="815"/>
      <c r="E86" s="815"/>
      <c r="F86" s="815"/>
      <c r="G86" s="815"/>
      <c r="H86" s="815"/>
      <c r="I86" s="815"/>
      <c r="J86" s="815"/>
      <c r="K86" s="815"/>
      <c r="L86" s="815"/>
      <c r="M86" s="816"/>
      <c r="N86" s="58">
        <f>L83+L84+L85</f>
        <v>20063.604205796157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86942.284891783347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66640</v>
      </c>
      <c r="N48" s="280">
        <f>K48*M48</f>
        <v>86632</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485.09999999999997</v>
      </c>
      <c r="N49" s="280">
        <f>K49*M49</f>
        <v>43659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130291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139633.91601851335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27926.783203702671</v>
      </c>
      <c r="M83" s="849"/>
      <c r="N83" s="57"/>
    </row>
    <row r="84" spans="1:14">
      <c r="B84" s="95" t="s">
        <v>1057</v>
      </c>
      <c r="C84" s="96"/>
      <c r="D84" s="96"/>
      <c r="E84" s="96"/>
      <c r="F84" s="96"/>
      <c r="G84" s="96"/>
      <c r="H84" s="96"/>
      <c r="I84" s="93"/>
      <c r="J84" s="94"/>
      <c r="K84" s="312">
        <v>0.05</v>
      </c>
      <c r="L84" s="848">
        <f>N78*K84</f>
        <v>6981.6958009256678</v>
      </c>
      <c r="M84" s="849"/>
      <c r="N84" s="57"/>
    </row>
    <row r="85" spans="1:14" ht="15.75" thickBot="1">
      <c r="B85" s="97" t="s">
        <v>1058</v>
      </c>
      <c r="C85" s="98"/>
      <c r="D85" s="98"/>
      <c r="E85" s="98"/>
      <c r="F85" s="98"/>
      <c r="G85" s="98"/>
      <c r="H85" s="98"/>
      <c r="I85" s="99"/>
      <c r="J85" s="100"/>
      <c r="K85" s="313">
        <v>0.05</v>
      </c>
      <c r="L85" s="850">
        <f>N78*K85</f>
        <v>6981.6958009256678</v>
      </c>
      <c r="M85" s="851"/>
      <c r="N85" s="57"/>
    </row>
    <row r="86" spans="1:14" ht="15.75" thickBot="1">
      <c r="B86" s="814" t="s">
        <v>1037</v>
      </c>
      <c r="C86" s="815"/>
      <c r="D86" s="815"/>
      <c r="E86" s="815"/>
      <c r="F86" s="815"/>
      <c r="G86" s="815"/>
      <c r="H86" s="815"/>
      <c r="I86" s="815"/>
      <c r="J86" s="815"/>
      <c r="K86" s="815"/>
      <c r="L86" s="815"/>
      <c r="M86" s="816"/>
      <c r="N86" s="58">
        <f>L83+L84+L85</f>
        <v>41890.174805554008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181524.09082406736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485.09999999999997</v>
      </c>
      <c r="N49" s="280">
        <f>K49*M49</f>
        <v>43659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117915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127257.91601851337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25451.583203702674</v>
      </c>
      <c r="M83" s="849"/>
      <c r="N83" s="57"/>
    </row>
    <row r="84" spans="1:14">
      <c r="B84" s="95" t="s">
        <v>1057</v>
      </c>
      <c r="C84" s="96"/>
      <c r="D84" s="96"/>
      <c r="E84" s="96"/>
      <c r="F84" s="96"/>
      <c r="G84" s="96"/>
      <c r="H84" s="96"/>
      <c r="I84" s="93"/>
      <c r="J84" s="94"/>
      <c r="K84" s="312">
        <v>0.05</v>
      </c>
      <c r="L84" s="848">
        <f>N78*K84</f>
        <v>6362.8958009256685</v>
      </c>
      <c r="M84" s="849"/>
      <c r="N84" s="57"/>
    </row>
    <row r="85" spans="1:14" ht="15.75" thickBot="1">
      <c r="B85" s="97" t="s">
        <v>1058</v>
      </c>
      <c r="C85" s="98"/>
      <c r="D85" s="98"/>
      <c r="E85" s="98"/>
      <c r="F85" s="98"/>
      <c r="G85" s="98"/>
      <c r="H85" s="98"/>
      <c r="I85" s="99"/>
      <c r="J85" s="100"/>
      <c r="K85" s="313">
        <v>0.05</v>
      </c>
      <c r="L85" s="850">
        <f>N78*K85</f>
        <v>6362.8958009256685</v>
      </c>
      <c r="M85" s="851"/>
      <c r="N85" s="57"/>
    </row>
    <row r="86" spans="1:14" ht="15.75" thickBot="1">
      <c r="B86" s="814" t="s">
        <v>1037</v>
      </c>
      <c r="C86" s="815"/>
      <c r="D86" s="815"/>
      <c r="E86" s="815"/>
      <c r="F86" s="815"/>
      <c r="G86" s="815"/>
      <c r="H86" s="815"/>
      <c r="I86" s="815"/>
      <c r="J86" s="815"/>
      <c r="K86" s="815"/>
      <c r="L86" s="815"/>
      <c r="M86" s="816"/>
      <c r="N86" s="58">
        <f>L83+L84+L85</f>
        <v>38177.374805554013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165435.29082406737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66640</v>
      </c>
      <c r="N48" s="280">
        <f>K48*M48</f>
        <v>86632</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485.09999999999997</v>
      </c>
      <c r="N49" s="280">
        <f>K49*M49</f>
        <v>43659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130291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139633.91601851335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27926.783203702671</v>
      </c>
      <c r="M83" s="849"/>
      <c r="N83" s="57"/>
    </row>
    <row r="84" spans="1:14">
      <c r="B84" s="95" t="s">
        <v>1057</v>
      </c>
      <c r="C84" s="96"/>
      <c r="D84" s="96"/>
      <c r="E84" s="96"/>
      <c r="F84" s="96"/>
      <c r="G84" s="96"/>
      <c r="H84" s="96"/>
      <c r="I84" s="93"/>
      <c r="J84" s="94"/>
      <c r="K84" s="312">
        <v>0.05</v>
      </c>
      <c r="L84" s="848">
        <f>N78*K84</f>
        <v>6981.6958009256678</v>
      </c>
      <c r="M84" s="849"/>
      <c r="N84" s="57"/>
    </row>
    <row r="85" spans="1:14" ht="15.75" thickBot="1">
      <c r="B85" s="97" t="s">
        <v>1058</v>
      </c>
      <c r="C85" s="98"/>
      <c r="D85" s="98"/>
      <c r="E85" s="98"/>
      <c r="F85" s="98"/>
      <c r="G85" s="98"/>
      <c r="H85" s="98"/>
      <c r="I85" s="99"/>
      <c r="J85" s="100"/>
      <c r="K85" s="313">
        <v>0.05</v>
      </c>
      <c r="L85" s="850">
        <f>N78*K85</f>
        <v>6981.6958009256678</v>
      </c>
      <c r="M85" s="851"/>
      <c r="N85" s="57"/>
    </row>
    <row r="86" spans="1:14" ht="15.75" thickBot="1">
      <c r="B86" s="814" t="s">
        <v>1037</v>
      </c>
      <c r="C86" s="815"/>
      <c r="D86" s="815"/>
      <c r="E86" s="815"/>
      <c r="F86" s="815"/>
      <c r="G86" s="815"/>
      <c r="H86" s="815"/>
      <c r="I86" s="815"/>
      <c r="J86" s="815"/>
      <c r="K86" s="815"/>
      <c r="L86" s="815"/>
      <c r="M86" s="816"/>
      <c r="N86" s="58">
        <f>L83+L84+L85</f>
        <v>41890.174805554008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181524.09082406736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485.09999999999997</v>
      </c>
      <c r="N49" s="280">
        <f>K49*M49</f>
        <v>43659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117915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127257.91601851337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25451.583203702674</v>
      </c>
      <c r="M83" s="849"/>
      <c r="N83" s="57"/>
    </row>
    <row r="84" spans="1:14">
      <c r="B84" s="95" t="s">
        <v>1057</v>
      </c>
      <c r="C84" s="96"/>
      <c r="D84" s="96"/>
      <c r="E84" s="96"/>
      <c r="F84" s="96"/>
      <c r="G84" s="96"/>
      <c r="H84" s="96"/>
      <c r="I84" s="93"/>
      <c r="J84" s="94"/>
      <c r="K84" s="312">
        <v>0.05</v>
      </c>
      <c r="L84" s="848">
        <f>N78*K84</f>
        <v>6362.8958009256685</v>
      </c>
      <c r="M84" s="849"/>
      <c r="N84" s="57"/>
    </row>
    <row r="85" spans="1:14" ht="15.75" thickBot="1">
      <c r="B85" s="97" t="s">
        <v>1058</v>
      </c>
      <c r="C85" s="98"/>
      <c r="D85" s="98"/>
      <c r="E85" s="98"/>
      <c r="F85" s="98"/>
      <c r="G85" s="98"/>
      <c r="H85" s="98"/>
      <c r="I85" s="99"/>
      <c r="J85" s="100"/>
      <c r="K85" s="313">
        <v>0.05</v>
      </c>
      <c r="L85" s="850">
        <f>N78*K85</f>
        <v>6362.8958009256685</v>
      </c>
      <c r="M85" s="851"/>
      <c r="N85" s="57"/>
    </row>
    <row r="86" spans="1:14" ht="15.75" thickBot="1">
      <c r="B86" s="814" t="s">
        <v>1037</v>
      </c>
      <c r="C86" s="815"/>
      <c r="D86" s="815"/>
      <c r="E86" s="815"/>
      <c r="F86" s="815"/>
      <c r="G86" s="815"/>
      <c r="H86" s="815"/>
      <c r="I86" s="815"/>
      <c r="J86" s="815"/>
      <c r="K86" s="815"/>
      <c r="L86" s="815"/>
      <c r="M86" s="816"/>
      <c r="N86" s="58">
        <f>L83+L84+L85</f>
        <v>38177.374805554013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165435.29082406737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66640</v>
      </c>
      <c r="N48" s="280">
        <f>K48*M48</f>
        <v>86632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86632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95974.916018513366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19194.983203702675</v>
      </c>
      <c r="M83" s="849"/>
      <c r="N83" s="57"/>
    </row>
    <row r="84" spans="1:14">
      <c r="B84" s="95" t="s">
        <v>1057</v>
      </c>
      <c r="C84" s="96"/>
      <c r="D84" s="96"/>
      <c r="E84" s="96"/>
      <c r="F84" s="96"/>
      <c r="G84" s="96"/>
      <c r="H84" s="96"/>
      <c r="I84" s="93"/>
      <c r="J84" s="94"/>
      <c r="K84" s="312">
        <v>0.05</v>
      </c>
      <c r="L84" s="848">
        <f>N78*K84</f>
        <v>4798.7458009256688</v>
      </c>
      <c r="M84" s="849"/>
      <c r="N84" s="57"/>
    </row>
    <row r="85" spans="1:14" ht="15.75" thickBot="1">
      <c r="B85" s="97" t="s">
        <v>1058</v>
      </c>
      <c r="C85" s="98"/>
      <c r="D85" s="98"/>
      <c r="E85" s="98"/>
      <c r="F85" s="98"/>
      <c r="G85" s="98"/>
      <c r="H85" s="98"/>
      <c r="I85" s="99"/>
      <c r="J85" s="100"/>
      <c r="K85" s="313">
        <v>0.05</v>
      </c>
      <c r="L85" s="850">
        <f>N78*K85</f>
        <v>4798.7458009256688</v>
      </c>
      <c r="M85" s="851"/>
      <c r="N85" s="57"/>
    </row>
    <row r="86" spans="1:14" ht="15.75" thickBot="1">
      <c r="B86" s="814" t="s">
        <v>1037</v>
      </c>
      <c r="C86" s="815"/>
      <c r="D86" s="815"/>
      <c r="E86" s="815"/>
      <c r="F86" s="815"/>
      <c r="G86" s="815"/>
      <c r="H86" s="815"/>
      <c r="I86" s="815"/>
      <c r="J86" s="815"/>
      <c r="K86" s="815"/>
      <c r="L86" s="815"/>
      <c r="M86" s="816"/>
      <c r="N86" s="58">
        <f>L83+L84+L85</f>
        <v>28792.474805554015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124767.39082406738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74256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83598.916018513366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16719.783203702675</v>
      </c>
      <c r="M83" s="849"/>
      <c r="N83" s="57"/>
    </row>
    <row r="84" spans="1:14">
      <c r="B84" s="95" t="s">
        <v>1057</v>
      </c>
      <c r="C84" s="96"/>
      <c r="D84" s="96"/>
      <c r="E84" s="96"/>
      <c r="F84" s="96"/>
      <c r="G84" s="96"/>
      <c r="H84" s="96"/>
      <c r="I84" s="93"/>
      <c r="J84" s="94"/>
      <c r="K84" s="312">
        <v>0.05</v>
      </c>
      <c r="L84" s="848">
        <f>N78*K84</f>
        <v>4179.9458009256687</v>
      </c>
      <c r="M84" s="849"/>
      <c r="N84" s="57"/>
    </row>
    <row r="85" spans="1:14" ht="15.75" thickBot="1">
      <c r="B85" s="97" t="s">
        <v>1058</v>
      </c>
      <c r="C85" s="98"/>
      <c r="D85" s="98"/>
      <c r="E85" s="98"/>
      <c r="F85" s="98"/>
      <c r="G85" s="98"/>
      <c r="H85" s="98"/>
      <c r="I85" s="99"/>
      <c r="J85" s="100"/>
      <c r="K85" s="313">
        <v>0.05</v>
      </c>
      <c r="L85" s="850">
        <f>N78*K85</f>
        <v>4179.9458009256687</v>
      </c>
      <c r="M85" s="851"/>
      <c r="N85" s="57"/>
    </row>
    <row r="86" spans="1:14" ht="15.75" thickBot="1">
      <c r="B86" s="814" t="s">
        <v>1037</v>
      </c>
      <c r="C86" s="815"/>
      <c r="D86" s="815"/>
      <c r="E86" s="815"/>
      <c r="F86" s="815"/>
      <c r="G86" s="815"/>
      <c r="H86" s="815"/>
      <c r="I86" s="815"/>
      <c r="J86" s="815"/>
      <c r="K86" s="815"/>
      <c r="L86" s="815"/>
      <c r="M86" s="816"/>
      <c r="N86" s="58">
        <f>L83+L84+L85</f>
        <v>25079.674805554016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108678.59082406739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66640</v>
      </c>
      <c r="N48" s="280">
        <f>K48*M48</f>
        <v>86632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86632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95974.916018513366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19194.983203702675</v>
      </c>
      <c r="M83" s="849"/>
      <c r="N83" s="57"/>
    </row>
    <row r="84" spans="1:14">
      <c r="B84" s="95" t="s">
        <v>1057</v>
      </c>
      <c r="C84" s="96"/>
      <c r="D84" s="96"/>
      <c r="E84" s="96"/>
      <c r="F84" s="96"/>
      <c r="G84" s="96"/>
      <c r="H84" s="96"/>
      <c r="I84" s="93"/>
      <c r="J84" s="94"/>
      <c r="K84" s="312">
        <v>0.05</v>
      </c>
      <c r="L84" s="848">
        <f>N78*K84</f>
        <v>4798.7458009256688</v>
      </c>
      <c r="M84" s="849"/>
      <c r="N84" s="57"/>
    </row>
    <row r="85" spans="1:14" ht="15.75" thickBot="1">
      <c r="B85" s="97" t="s">
        <v>1058</v>
      </c>
      <c r="C85" s="98"/>
      <c r="D85" s="98"/>
      <c r="E85" s="98"/>
      <c r="F85" s="98"/>
      <c r="G85" s="98"/>
      <c r="H85" s="98"/>
      <c r="I85" s="99"/>
      <c r="J85" s="100"/>
      <c r="K85" s="313">
        <v>0.05</v>
      </c>
      <c r="L85" s="850">
        <f>N78*K85</f>
        <v>4798.7458009256688</v>
      </c>
      <c r="M85" s="851"/>
      <c r="N85" s="57"/>
    </row>
    <row r="86" spans="1:14" ht="15.75" thickBot="1">
      <c r="B86" s="814" t="s">
        <v>1037</v>
      </c>
      <c r="C86" s="815"/>
      <c r="D86" s="815"/>
      <c r="E86" s="815"/>
      <c r="F86" s="815"/>
      <c r="G86" s="815"/>
      <c r="H86" s="815"/>
      <c r="I86" s="815"/>
      <c r="J86" s="815"/>
      <c r="K86" s="815"/>
      <c r="L86" s="815"/>
      <c r="M86" s="816"/>
      <c r="N86" s="58">
        <f>L83+L84+L85</f>
        <v>28792.474805554015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124767.39082406738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74256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83598.916018513366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16719.783203702675</v>
      </c>
      <c r="M83" s="849"/>
      <c r="N83" s="57"/>
    </row>
    <row r="84" spans="1:14">
      <c r="B84" s="95" t="s">
        <v>1057</v>
      </c>
      <c r="C84" s="96"/>
      <c r="D84" s="96"/>
      <c r="E84" s="96"/>
      <c r="F84" s="96"/>
      <c r="G84" s="96"/>
      <c r="H84" s="96"/>
      <c r="I84" s="93"/>
      <c r="J84" s="94"/>
      <c r="K84" s="312">
        <v>0.05</v>
      </c>
      <c r="L84" s="848">
        <f>N78*K84</f>
        <v>4179.9458009256687</v>
      </c>
      <c r="M84" s="849"/>
      <c r="N84" s="57"/>
    </row>
    <row r="85" spans="1:14" ht="15.75" thickBot="1">
      <c r="B85" s="97" t="s">
        <v>1058</v>
      </c>
      <c r="C85" s="98"/>
      <c r="D85" s="98"/>
      <c r="E85" s="98"/>
      <c r="F85" s="98"/>
      <c r="G85" s="98"/>
      <c r="H85" s="98"/>
      <c r="I85" s="99"/>
      <c r="J85" s="100"/>
      <c r="K85" s="313">
        <v>0.05</v>
      </c>
      <c r="L85" s="850">
        <f>N78*K85</f>
        <v>4179.9458009256687</v>
      </c>
      <c r="M85" s="851"/>
      <c r="N85" s="57"/>
    </row>
    <row r="86" spans="1:14" ht="15.75" thickBot="1">
      <c r="B86" s="814" t="s">
        <v>1037</v>
      </c>
      <c r="C86" s="815"/>
      <c r="D86" s="815"/>
      <c r="E86" s="815"/>
      <c r="F86" s="815"/>
      <c r="G86" s="815"/>
      <c r="H86" s="815"/>
      <c r="I86" s="815"/>
      <c r="J86" s="815"/>
      <c r="K86" s="815"/>
      <c r="L86" s="815"/>
      <c r="M86" s="816"/>
      <c r="N86" s="58">
        <f>L83+L84+L85</f>
        <v>25079.674805554016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108678.59082406739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485.09999999999997</v>
      </c>
      <c r="N48" s="280">
        <f>K48*M48</f>
        <v>485.09999999999997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485.09999999999997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14" t="s">
        <v>1037</v>
      </c>
      <c r="C76" s="815"/>
      <c r="D76" s="815"/>
      <c r="E76" s="815"/>
      <c r="F76" s="815"/>
      <c r="G76" s="815"/>
      <c r="H76" s="815"/>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485.09999999999997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97.02</v>
      </c>
      <c r="M83" s="849"/>
      <c r="N83" s="57"/>
    </row>
    <row r="84" spans="1:14">
      <c r="B84" s="95" t="s">
        <v>1057</v>
      </c>
      <c r="C84" s="96"/>
      <c r="D84" s="96"/>
      <c r="E84" s="96"/>
      <c r="F84" s="96"/>
      <c r="G84" s="96"/>
      <c r="H84" s="96"/>
      <c r="I84" s="93"/>
      <c r="J84" s="94"/>
      <c r="K84" s="312">
        <v>0.05</v>
      </c>
      <c r="L84" s="848">
        <f>N78*K84</f>
        <v>24.254999999999999</v>
      </c>
      <c r="M84" s="849"/>
      <c r="N84" s="57"/>
    </row>
    <row r="85" spans="1:14" ht="15.75" thickBot="1">
      <c r="B85" s="97" t="s">
        <v>1058</v>
      </c>
      <c r="C85" s="98"/>
      <c r="D85" s="98"/>
      <c r="E85" s="98"/>
      <c r="F85" s="98"/>
      <c r="G85" s="98"/>
      <c r="H85" s="98"/>
      <c r="I85" s="99"/>
      <c r="J85" s="100"/>
      <c r="K85" s="313">
        <v>0.05</v>
      </c>
      <c r="L85" s="850">
        <f>N78*K85</f>
        <v>24.254999999999999</v>
      </c>
      <c r="M85" s="851"/>
      <c r="N85" s="57"/>
    </row>
    <row r="86" spans="1:14" ht="15.75" thickBot="1">
      <c r="B86" s="814" t="s">
        <v>1037</v>
      </c>
      <c r="C86" s="815"/>
      <c r="D86" s="815"/>
      <c r="E86" s="815"/>
      <c r="F86" s="815"/>
      <c r="G86" s="815"/>
      <c r="H86" s="815"/>
      <c r="I86" s="815"/>
      <c r="J86" s="815"/>
      <c r="K86" s="815"/>
      <c r="L86" s="815"/>
      <c r="M86" s="816"/>
      <c r="N86" s="58">
        <f>L83+L84+L85</f>
        <v>145.53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630.63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485.09999999999997</v>
      </c>
      <c r="N49" s="280">
        <f>K49*M49</f>
        <v>43659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117915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127257.91601851337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25451.583203702674</v>
      </c>
      <c r="M83" s="849"/>
      <c r="N83" s="57"/>
    </row>
    <row r="84" spans="1:14">
      <c r="B84" s="95" t="s">
        <v>1057</v>
      </c>
      <c r="C84" s="96"/>
      <c r="D84" s="96"/>
      <c r="E84" s="96"/>
      <c r="F84" s="96"/>
      <c r="G84" s="96"/>
      <c r="H84" s="96"/>
      <c r="I84" s="93"/>
      <c r="J84" s="94"/>
      <c r="K84" s="312">
        <v>0.05</v>
      </c>
      <c r="L84" s="848">
        <f>N78*K84</f>
        <v>6362.8958009256685</v>
      </c>
      <c r="M84" s="849"/>
      <c r="N84" s="57"/>
    </row>
    <row r="85" spans="1:14" ht="15.75" thickBot="1">
      <c r="B85" s="97" t="s">
        <v>1058</v>
      </c>
      <c r="C85" s="98"/>
      <c r="D85" s="98"/>
      <c r="E85" s="98"/>
      <c r="F85" s="98"/>
      <c r="G85" s="98"/>
      <c r="H85" s="98"/>
      <c r="I85" s="99"/>
      <c r="J85" s="100"/>
      <c r="K85" s="313">
        <v>0.05</v>
      </c>
      <c r="L85" s="850">
        <f>N78*K85</f>
        <v>6362.8958009256685</v>
      </c>
      <c r="M85" s="851"/>
      <c r="N85" s="57"/>
    </row>
    <row r="86" spans="1:14" ht="15.75" thickBot="1">
      <c r="B86" s="814" t="s">
        <v>1037</v>
      </c>
      <c r="C86" s="815"/>
      <c r="D86" s="815"/>
      <c r="E86" s="815"/>
      <c r="F86" s="815"/>
      <c r="G86" s="815"/>
      <c r="H86" s="815"/>
      <c r="I86" s="815"/>
      <c r="J86" s="815"/>
      <c r="K86" s="815"/>
      <c r="L86" s="815"/>
      <c r="M86" s="816"/>
      <c r="N86" s="58">
        <f>L83+L84+L85</f>
        <v>38177.374805554013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165435.29082406737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485.09999999999997</v>
      </c>
      <c r="N49" s="280">
        <f>K49*M49</f>
        <v>43659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117915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127257.91601851337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25451.583203702674</v>
      </c>
      <c r="M83" s="849"/>
      <c r="N83" s="57"/>
    </row>
    <row r="84" spans="1:14">
      <c r="B84" s="95" t="s">
        <v>1057</v>
      </c>
      <c r="C84" s="96"/>
      <c r="D84" s="96"/>
      <c r="E84" s="96"/>
      <c r="F84" s="96"/>
      <c r="G84" s="96"/>
      <c r="H84" s="96"/>
      <c r="I84" s="93"/>
      <c r="J84" s="94"/>
      <c r="K84" s="312">
        <v>0.05</v>
      </c>
      <c r="L84" s="848">
        <f>N78*K84</f>
        <v>6362.8958009256685</v>
      </c>
      <c r="M84" s="849"/>
      <c r="N84" s="57"/>
    </row>
    <row r="85" spans="1:14" ht="15.75" thickBot="1">
      <c r="B85" s="97" t="s">
        <v>1058</v>
      </c>
      <c r="C85" s="98"/>
      <c r="D85" s="98"/>
      <c r="E85" s="98"/>
      <c r="F85" s="98"/>
      <c r="G85" s="98"/>
      <c r="H85" s="98"/>
      <c r="I85" s="99"/>
      <c r="J85" s="100"/>
      <c r="K85" s="313">
        <v>0.05</v>
      </c>
      <c r="L85" s="850">
        <f>N78*K85</f>
        <v>6362.8958009256685</v>
      </c>
      <c r="M85" s="851"/>
      <c r="N85" s="57"/>
    </row>
    <row r="86" spans="1:14" ht="15.75" thickBot="1">
      <c r="B86" s="814" t="s">
        <v>1037</v>
      </c>
      <c r="C86" s="815"/>
      <c r="D86" s="815"/>
      <c r="E86" s="815"/>
      <c r="F86" s="815"/>
      <c r="G86" s="815"/>
      <c r="H86" s="815"/>
      <c r="I86" s="815"/>
      <c r="J86" s="815"/>
      <c r="K86" s="815"/>
      <c r="L86" s="815"/>
      <c r="M86" s="816"/>
      <c r="N86" s="58">
        <f>L83+L84+L85</f>
        <v>38177.374805554013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165435.29082406737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74256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83598.916018513366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16719.783203702675</v>
      </c>
      <c r="M83" s="849"/>
      <c r="N83" s="57"/>
    </row>
    <row r="84" spans="1:14">
      <c r="B84" s="95" t="s">
        <v>1057</v>
      </c>
      <c r="C84" s="96"/>
      <c r="D84" s="96"/>
      <c r="E84" s="96"/>
      <c r="F84" s="96"/>
      <c r="G84" s="96"/>
      <c r="H84" s="96"/>
      <c r="I84" s="93"/>
      <c r="J84" s="94"/>
      <c r="K84" s="312">
        <v>0.05</v>
      </c>
      <c r="L84" s="848">
        <f>N78*K84</f>
        <v>4179.9458009256687</v>
      </c>
      <c r="M84" s="849"/>
      <c r="N84" s="57"/>
    </row>
    <row r="85" spans="1:14" ht="15.75" thickBot="1">
      <c r="B85" s="97" t="s">
        <v>1058</v>
      </c>
      <c r="C85" s="98"/>
      <c r="D85" s="98"/>
      <c r="E85" s="98"/>
      <c r="F85" s="98"/>
      <c r="G85" s="98"/>
      <c r="H85" s="98"/>
      <c r="I85" s="99"/>
      <c r="J85" s="100"/>
      <c r="K85" s="313">
        <v>0.05</v>
      </c>
      <c r="L85" s="850">
        <f>N78*K85</f>
        <v>4179.9458009256687</v>
      </c>
      <c r="M85" s="851"/>
      <c r="N85" s="57"/>
    </row>
    <row r="86" spans="1:14" ht="15.75" thickBot="1">
      <c r="B86" s="814" t="s">
        <v>1037</v>
      </c>
      <c r="C86" s="815"/>
      <c r="D86" s="815"/>
      <c r="E86" s="815"/>
      <c r="F86" s="815"/>
      <c r="G86" s="815"/>
      <c r="H86" s="815"/>
      <c r="I86" s="815"/>
      <c r="J86" s="815"/>
      <c r="K86" s="815"/>
      <c r="L86" s="815"/>
      <c r="M86" s="816"/>
      <c r="N86" s="58">
        <f>L83+L84+L85</f>
        <v>25079.674805554016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108678.59082406739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45</v>
      </c>
      <c r="N36" s="280">
        <f>K36/M36</f>
        <v>2666.6666666666665</v>
      </c>
    </row>
    <row r="37" spans="1:14">
      <c r="A37" s="119" t="s">
        <v>271</v>
      </c>
      <c r="B37" s="827" t="str">
        <f>VLOOKUP(A37,EQUIPOS!A7:D154,3,FALSE)</f>
        <v>Motoniveladora, potencia 140 HP, ancho de cuchilla 3,66 m, peso 11 ton.</v>
      </c>
      <c r="C37" s="828"/>
      <c r="D37" s="828"/>
      <c r="E37" s="828"/>
      <c r="F37" s="828"/>
      <c r="G37" s="828"/>
      <c r="H37" s="829"/>
      <c r="I37" s="275"/>
      <c r="J37" s="276"/>
      <c r="K37" s="277">
        <f>VLOOKUP(A37,EQUIPOS!A7:D164,4,FALSE)</f>
        <v>130000</v>
      </c>
      <c r="L37" s="278"/>
      <c r="M37" s="279">
        <v>45</v>
      </c>
      <c r="N37" s="280">
        <f>K37/M37</f>
        <v>2888.8888888888887</v>
      </c>
    </row>
    <row r="38" spans="1:14">
      <c r="A38" t="s">
        <v>365</v>
      </c>
      <c r="B38" s="827" t="str">
        <f>VLOOKUP(A38,EQUIPOS!A8:D154,3,FALSE)</f>
        <v xml:space="preserve">Vibrocompatador, potencia 153 HP, peso 10 Ton. </v>
      </c>
      <c r="C38" s="828"/>
      <c r="D38" s="828"/>
      <c r="E38" s="828"/>
      <c r="F38" s="828"/>
      <c r="G38" s="828"/>
      <c r="H38" s="829"/>
      <c r="I38" s="275"/>
      <c r="J38" s="276"/>
      <c r="K38" s="277">
        <f>VLOOKUP(A38,EQUIPOS!A8:D165,4,FALSE)</f>
        <v>80000</v>
      </c>
      <c r="L38" s="278"/>
      <c r="M38" s="279">
        <v>45</v>
      </c>
      <c r="N38" s="280">
        <f>K38/M38</f>
        <v>1777.7777777777778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5.6741339117888892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7339.007467245121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57120</v>
      </c>
      <c r="N48" s="280">
        <f>K48*M48</f>
        <v>74256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74256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18">
        <f>VLOOKUP(A59,TRANSPORTE!A5:D123,4,FALSE)</f>
        <v>1104.9962769918093</v>
      </c>
      <c r="M59" s="819"/>
      <c r="N59" s="295">
        <f>K59*L59</f>
        <v>1436.4951600893521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14" t="s">
        <v>1037</v>
      </c>
      <c r="C76" s="815"/>
      <c r="D76" s="815"/>
      <c r="E76" s="815"/>
      <c r="F76" s="815"/>
      <c r="G76" s="815"/>
      <c r="H76" s="815"/>
      <c r="I76" s="821"/>
      <c r="J76" s="821"/>
      <c r="K76" s="821"/>
      <c r="L76" s="821"/>
      <c r="M76" s="822"/>
      <c r="N76" s="468">
        <f>SUM(N70:N75)</f>
        <v>567.4133911788889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83598.916018513366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16719.783203702675</v>
      </c>
      <c r="M83" s="849"/>
      <c r="N83" s="57"/>
    </row>
    <row r="84" spans="1:14">
      <c r="B84" s="95" t="s">
        <v>1057</v>
      </c>
      <c r="C84" s="96"/>
      <c r="D84" s="96"/>
      <c r="E84" s="96"/>
      <c r="F84" s="96"/>
      <c r="G84" s="96"/>
      <c r="H84" s="96"/>
      <c r="I84" s="93"/>
      <c r="J84" s="94"/>
      <c r="K84" s="312">
        <v>0.05</v>
      </c>
      <c r="L84" s="848">
        <f>N78*K84</f>
        <v>4179.9458009256687</v>
      </c>
      <c r="M84" s="849"/>
      <c r="N84" s="57"/>
    </row>
    <row r="85" spans="1:14" ht="15.75" thickBot="1">
      <c r="B85" s="97" t="s">
        <v>1058</v>
      </c>
      <c r="C85" s="98"/>
      <c r="D85" s="98"/>
      <c r="E85" s="98"/>
      <c r="F85" s="98"/>
      <c r="G85" s="98"/>
      <c r="H85" s="98"/>
      <c r="I85" s="99"/>
      <c r="J85" s="100"/>
      <c r="K85" s="313">
        <v>0.05</v>
      </c>
      <c r="L85" s="850">
        <f>N78*K85</f>
        <v>4179.9458009256687</v>
      </c>
      <c r="M85" s="851"/>
      <c r="N85" s="57"/>
    </row>
    <row r="86" spans="1:14" ht="15.75" thickBot="1">
      <c r="B86" s="814" t="s">
        <v>1037</v>
      </c>
      <c r="C86" s="815"/>
      <c r="D86" s="815"/>
      <c r="E86" s="815"/>
      <c r="F86" s="815"/>
      <c r="G86" s="815"/>
      <c r="H86" s="815"/>
      <c r="I86" s="815"/>
      <c r="J86" s="815"/>
      <c r="K86" s="815"/>
      <c r="L86" s="815"/>
      <c r="M86" s="816"/>
      <c r="N86" s="58">
        <f>L83+L84+L85</f>
        <v>25079.674805554016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108678.59082406739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485.09999999999997</v>
      </c>
      <c r="N48" s="280">
        <f>K48*M48</f>
        <v>485.09999999999997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485.09999999999997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14" t="s">
        <v>1037</v>
      </c>
      <c r="C76" s="815"/>
      <c r="D76" s="815"/>
      <c r="E76" s="815"/>
      <c r="F76" s="815"/>
      <c r="G76" s="815"/>
      <c r="H76" s="815"/>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485.09999999999997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97.02</v>
      </c>
      <c r="M83" s="849"/>
      <c r="N83" s="57"/>
    </row>
    <row r="84" spans="1:14">
      <c r="B84" s="95" t="s">
        <v>1057</v>
      </c>
      <c r="C84" s="96"/>
      <c r="D84" s="96"/>
      <c r="E84" s="96"/>
      <c r="F84" s="96"/>
      <c r="G84" s="96"/>
      <c r="H84" s="96"/>
      <c r="I84" s="93"/>
      <c r="J84" s="94"/>
      <c r="K84" s="312">
        <v>0.05</v>
      </c>
      <c r="L84" s="848">
        <f>N78*K84</f>
        <v>24.254999999999999</v>
      </c>
      <c r="M84" s="849"/>
      <c r="N84" s="57"/>
    </row>
    <row r="85" spans="1:14" ht="15.75" thickBot="1">
      <c r="B85" s="97" t="s">
        <v>1058</v>
      </c>
      <c r="C85" s="98"/>
      <c r="D85" s="98"/>
      <c r="E85" s="98"/>
      <c r="F85" s="98"/>
      <c r="G85" s="98"/>
      <c r="H85" s="98"/>
      <c r="I85" s="99"/>
      <c r="J85" s="100"/>
      <c r="K85" s="313">
        <v>0.05</v>
      </c>
      <c r="L85" s="850">
        <f>N78*K85</f>
        <v>24.254999999999999</v>
      </c>
      <c r="M85" s="851"/>
      <c r="N85" s="57"/>
    </row>
    <row r="86" spans="1:14" ht="15.75" thickBot="1">
      <c r="B86" s="814" t="s">
        <v>1037</v>
      </c>
      <c r="C86" s="815"/>
      <c r="D86" s="815"/>
      <c r="E86" s="815"/>
      <c r="F86" s="815"/>
      <c r="G86" s="815"/>
      <c r="H86" s="815"/>
      <c r="I86" s="815"/>
      <c r="J86" s="815"/>
      <c r="K86" s="815"/>
      <c r="L86" s="815"/>
      <c r="M86" s="816"/>
      <c r="N86" s="58">
        <f>L83+L84+L85</f>
        <v>145.53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630.63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460"/>
      <c r="L30" s="825" t="s">
        <v>1029</v>
      </c>
      <c r="M30" s="826"/>
      <c r="N30" s="77" t="s">
        <v>1030</v>
      </c>
    </row>
    <row r="31" spans="1:14" ht="15.7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1683.85</v>
      </c>
      <c r="N48" s="280">
        <f>K48*M48</f>
        <v>1683.85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1683.85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1683.85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336.77</v>
      </c>
      <c r="M83" s="849"/>
      <c r="N83" s="57"/>
    </row>
    <row r="84" spans="1:14">
      <c r="B84" s="95" t="s">
        <v>1057</v>
      </c>
      <c r="C84" s="96"/>
      <c r="D84" s="96"/>
      <c r="E84" s="96"/>
      <c r="F84" s="96"/>
      <c r="G84" s="96"/>
      <c r="H84" s="96"/>
      <c r="I84" s="93"/>
      <c r="J84" s="94"/>
      <c r="K84" s="312">
        <v>0.05</v>
      </c>
      <c r="L84" s="848">
        <f>N78*K84</f>
        <v>84.192499999999995</v>
      </c>
      <c r="M84" s="849"/>
      <c r="N84" s="57"/>
    </row>
    <row r="85" spans="1:14" ht="15.75" thickBot="1">
      <c r="B85" s="97" t="s">
        <v>1058</v>
      </c>
      <c r="C85" s="98"/>
      <c r="D85" s="98"/>
      <c r="E85" s="98"/>
      <c r="F85" s="98"/>
      <c r="G85" s="98"/>
      <c r="H85" s="98"/>
      <c r="I85" s="99"/>
      <c r="J85" s="100"/>
      <c r="K85" s="313">
        <v>0.05</v>
      </c>
      <c r="L85" s="850">
        <f>N78*K85</f>
        <v>84.192499999999995</v>
      </c>
      <c r="M85" s="851"/>
      <c r="N85" s="57"/>
    </row>
    <row r="86" spans="1:14" ht="15.75" thickBot="1">
      <c r="B86" s="814" t="s">
        <v>1037</v>
      </c>
      <c r="C86" s="815"/>
      <c r="D86" s="815"/>
      <c r="E86" s="815"/>
      <c r="F86" s="815"/>
      <c r="G86" s="815"/>
      <c r="H86" s="815"/>
      <c r="I86" s="815"/>
      <c r="J86" s="815"/>
      <c r="K86" s="815"/>
      <c r="L86" s="815"/>
      <c r="M86" s="816"/>
      <c r="N86" s="58">
        <f>L83+L84+L85</f>
        <v>505.15499999999997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2189.0050000000001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1424.4299999999998</v>
      </c>
      <c r="N48" s="280">
        <f>K48*M48</f>
        <v>1424.4299999999998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1424.4299999999998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1424.4299999999998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284.88599999999997</v>
      </c>
      <c r="M83" s="849"/>
      <c r="N83" s="57"/>
    </row>
    <row r="84" spans="1:14">
      <c r="B84" s="95" t="s">
        <v>1057</v>
      </c>
      <c r="C84" s="96"/>
      <c r="D84" s="96"/>
      <c r="E84" s="96"/>
      <c r="F84" s="96"/>
      <c r="G84" s="96"/>
      <c r="H84" s="96"/>
      <c r="I84" s="93"/>
      <c r="J84" s="94"/>
      <c r="K84" s="312">
        <v>0.05</v>
      </c>
      <c r="L84" s="848">
        <f>N78*K84</f>
        <v>71.221499999999992</v>
      </c>
      <c r="M84" s="849"/>
      <c r="N84" s="57"/>
    </row>
    <row r="85" spans="1:14" ht="15.75" thickBot="1">
      <c r="B85" s="97" t="s">
        <v>1058</v>
      </c>
      <c r="C85" s="98"/>
      <c r="D85" s="98"/>
      <c r="E85" s="98"/>
      <c r="F85" s="98"/>
      <c r="G85" s="98"/>
      <c r="H85" s="98"/>
      <c r="I85" s="99"/>
      <c r="J85" s="100"/>
      <c r="K85" s="313">
        <v>0.05</v>
      </c>
      <c r="L85" s="850">
        <f>N78*K85</f>
        <v>71.221499999999992</v>
      </c>
      <c r="M85" s="851"/>
      <c r="N85" s="57"/>
    </row>
    <row r="86" spans="1:14" ht="15.75" thickBot="1">
      <c r="B86" s="814" t="s">
        <v>1037</v>
      </c>
      <c r="C86" s="815"/>
      <c r="D86" s="815"/>
      <c r="E86" s="815"/>
      <c r="F86" s="815"/>
      <c r="G86" s="815"/>
      <c r="H86" s="815"/>
      <c r="I86" s="815"/>
      <c r="J86" s="815"/>
      <c r="K86" s="815"/>
      <c r="L86" s="815"/>
      <c r="M86" s="816"/>
      <c r="N86" s="58">
        <f>L83+L84+L85</f>
        <v>427.32899999999995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1851.7589999999998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1417.3887542939792</v>
      </c>
      <c r="N48" s="280">
        <f>K48*M48</f>
        <v>1417.3887542939792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1417.3887542939792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1417.3887542939792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283.47775085879584</v>
      </c>
      <c r="M83" s="849"/>
      <c r="N83" s="57"/>
    </row>
    <row r="84" spans="1:14">
      <c r="B84" s="95" t="s">
        <v>1057</v>
      </c>
      <c r="C84" s="96"/>
      <c r="D84" s="96"/>
      <c r="E84" s="96"/>
      <c r="F84" s="96"/>
      <c r="G84" s="96"/>
      <c r="H84" s="96"/>
      <c r="I84" s="93"/>
      <c r="J84" s="94"/>
      <c r="K84" s="312">
        <v>0.05</v>
      </c>
      <c r="L84" s="848">
        <f>N78*K84</f>
        <v>70.869437714698961</v>
      </c>
      <c r="M84" s="849"/>
      <c r="N84" s="57"/>
    </row>
    <row r="85" spans="1:14" ht="15.75" thickBot="1">
      <c r="B85" s="97" t="s">
        <v>1058</v>
      </c>
      <c r="C85" s="98"/>
      <c r="D85" s="98"/>
      <c r="E85" s="98"/>
      <c r="F85" s="98"/>
      <c r="G85" s="98"/>
      <c r="H85" s="98"/>
      <c r="I85" s="99"/>
      <c r="J85" s="100"/>
      <c r="K85" s="313">
        <v>0.05</v>
      </c>
      <c r="L85" s="850">
        <f>N78*K85</f>
        <v>70.869437714698961</v>
      </c>
      <c r="M85" s="851"/>
      <c r="N85" s="57"/>
    </row>
    <row r="86" spans="1:14" ht="15.75" thickBot="1">
      <c r="B86" s="814" t="s">
        <v>1037</v>
      </c>
      <c r="C86" s="815"/>
      <c r="D86" s="815"/>
      <c r="E86" s="815"/>
      <c r="F86" s="815"/>
      <c r="G86" s="815"/>
      <c r="H86" s="815"/>
      <c r="I86" s="815"/>
      <c r="J86" s="815"/>
      <c r="K86" s="815"/>
      <c r="L86" s="815"/>
      <c r="M86" s="816"/>
      <c r="N86" s="58">
        <f>L83+L84+L85</f>
        <v>425.21662628819377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1842.605380582173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1635.4485626468991</v>
      </c>
      <c r="N48" s="280">
        <f>K48*M48</f>
        <v>1635.4485626468991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1635.4485626468991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1635.4485626468991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327.08971252937982</v>
      </c>
      <c r="M83" s="849"/>
      <c r="N83" s="57"/>
    </row>
    <row r="84" spans="1:14">
      <c r="B84" s="95" t="s">
        <v>1057</v>
      </c>
      <c r="C84" s="96"/>
      <c r="D84" s="96"/>
      <c r="E84" s="96"/>
      <c r="F84" s="96"/>
      <c r="G84" s="96"/>
      <c r="H84" s="96"/>
      <c r="I84" s="93"/>
      <c r="J84" s="94"/>
      <c r="K84" s="312">
        <v>0.05</v>
      </c>
      <c r="L84" s="848">
        <f>N78*K84</f>
        <v>81.772428132344956</v>
      </c>
      <c r="M84" s="849"/>
      <c r="N84" s="57"/>
    </row>
    <row r="85" spans="1:14" ht="15.75" thickBot="1">
      <c r="B85" s="97" t="s">
        <v>1058</v>
      </c>
      <c r="C85" s="98"/>
      <c r="D85" s="98"/>
      <c r="E85" s="98"/>
      <c r="F85" s="98"/>
      <c r="G85" s="98"/>
      <c r="H85" s="98"/>
      <c r="I85" s="99"/>
      <c r="J85" s="100"/>
      <c r="K85" s="313">
        <v>0.05</v>
      </c>
      <c r="L85" s="850">
        <f>N78*K85</f>
        <v>81.772428132344956</v>
      </c>
      <c r="M85" s="851"/>
      <c r="N85" s="57"/>
    </row>
    <row r="86" spans="1:14" ht="15.75" thickBot="1">
      <c r="B86" s="814" t="s">
        <v>1037</v>
      </c>
      <c r="C86" s="815"/>
      <c r="D86" s="815"/>
      <c r="E86" s="815"/>
      <c r="F86" s="815"/>
      <c r="G86" s="815"/>
      <c r="H86" s="815"/>
      <c r="I86" s="815"/>
      <c r="J86" s="815"/>
      <c r="K86" s="815"/>
      <c r="L86" s="815"/>
      <c r="M86" s="816"/>
      <c r="N86" s="58">
        <f>L83+L84+L85</f>
        <v>490.63456879406971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2126.0831314409688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3125.3203157958169</v>
      </c>
      <c r="N48" s="280">
        <f>K48*M48</f>
        <v>3125.3203157958169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3125.3203157958169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3125.3203157958169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625.06406315916342</v>
      </c>
      <c r="M83" s="849"/>
      <c r="N83" s="57"/>
    </row>
    <row r="84" spans="1:14">
      <c r="B84" s="95" t="s">
        <v>1057</v>
      </c>
      <c r="C84" s="96"/>
      <c r="D84" s="96"/>
      <c r="E84" s="96"/>
      <c r="F84" s="96"/>
      <c r="G84" s="96"/>
      <c r="H84" s="96"/>
      <c r="I84" s="93"/>
      <c r="J84" s="94"/>
      <c r="K84" s="312">
        <v>0.05</v>
      </c>
      <c r="L84" s="848">
        <f>N78*K84</f>
        <v>156.26601578979086</v>
      </c>
      <c r="M84" s="849"/>
      <c r="N84" s="57"/>
    </row>
    <row r="85" spans="1:14" ht="15.75" thickBot="1">
      <c r="B85" s="97" t="s">
        <v>1058</v>
      </c>
      <c r="C85" s="98"/>
      <c r="D85" s="98"/>
      <c r="E85" s="98"/>
      <c r="F85" s="98"/>
      <c r="G85" s="98"/>
      <c r="H85" s="98"/>
      <c r="I85" s="99"/>
      <c r="J85" s="100"/>
      <c r="K85" s="313">
        <v>0.05</v>
      </c>
      <c r="L85" s="850">
        <f>N78*K85</f>
        <v>156.26601578979086</v>
      </c>
      <c r="M85" s="851"/>
      <c r="N85" s="57"/>
    </row>
    <row r="86" spans="1:14" ht="15.75" thickBot="1">
      <c r="B86" s="814" t="s">
        <v>1037</v>
      </c>
      <c r="C86" s="815"/>
      <c r="D86" s="815"/>
      <c r="E86" s="815"/>
      <c r="F86" s="815"/>
      <c r="G86" s="815"/>
      <c r="H86" s="815"/>
      <c r="I86" s="815"/>
      <c r="J86" s="815"/>
      <c r="K86" s="815"/>
      <c r="L86" s="815"/>
      <c r="M86" s="816"/>
      <c r="N86" s="58">
        <f>L83+L84+L85</f>
        <v>937.59609473874502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4062.9164105345617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1696.0207316338212</v>
      </c>
      <c r="N48" s="280">
        <f>K48*M48</f>
        <v>1696.0207316338212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1696.0207316338212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1696.0207316338212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339.20414632676426</v>
      </c>
      <c r="M83" s="849"/>
      <c r="N83" s="57"/>
    </row>
    <row r="84" spans="1:14">
      <c r="B84" s="95" t="s">
        <v>1057</v>
      </c>
      <c r="C84" s="96"/>
      <c r="D84" s="96"/>
      <c r="E84" s="96"/>
      <c r="F84" s="96"/>
      <c r="G84" s="96"/>
      <c r="H84" s="96"/>
      <c r="I84" s="93"/>
      <c r="J84" s="94"/>
      <c r="K84" s="312">
        <v>0.05</v>
      </c>
      <c r="L84" s="848">
        <f>N78*K84</f>
        <v>84.801036581691065</v>
      </c>
      <c r="M84" s="849"/>
      <c r="N84" s="57"/>
    </row>
    <row r="85" spans="1:14" ht="15.75" thickBot="1">
      <c r="B85" s="97" t="s">
        <v>1058</v>
      </c>
      <c r="C85" s="98"/>
      <c r="D85" s="98"/>
      <c r="E85" s="98"/>
      <c r="F85" s="98"/>
      <c r="G85" s="98"/>
      <c r="H85" s="98"/>
      <c r="I85" s="99"/>
      <c r="J85" s="100"/>
      <c r="K85" s="313">
        <v>0.05</v>
      </c>
      <c r="L85" s="850">
        <f>N78*K85</f>
        <v>84.801036581691065</v>
      </c>
      <c r="M85" s="851"/>
      <c r="N85" s="57"/>
    </row>
    <row r="86" spans="1:14" ht="15.75" thickBot="1">
      <c r="B86" s="814" t="s">
        <v>1037</v>
      </c>
      <c r="C86" s="815"/>
      <c r="D86" s="815"/>
      <c r="E86" s="815"/>
      <c r="F86" s="815"/>
      <c r="G86" s="815"/>
      <c r="H86" s="815"/>
      <c r="I86" s="815"/>
      <c r="J86" s="815"/>
      <c r="K86" s="815"/>
      <c r="L86" s="815"/>
      <c r="M86" s="816"/>
      <c r="N86" s="58">
        <f>L83+L84+L85</f>
        <v>508.80621949014636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2204.8269511239678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1635.4485626468991</v>
      </c>
      <c r="N48" s="280">
        <f>K48*M48</f>
        <v>1635.4485626468991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1635.4485626468991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1635.4485626468991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327.08971252937982</v>
      </c>
      <c r="M83" s="849"/>
      <c r="N83" s="57"/>
    </row>
    <row r="84" spans="1:14">
      <c r="B84" s="95" t="s">
        <v>1057</v>
      </c>
      <c r="C84" s="96"/>
      <c r="D84" s="96"/>
      <c r="E84" s="96"/>
      <c r="F84" s="96"/>
      <c r="G84" s="96"/>
      <c r="H84" s="96"/>
      <c r="I84" s="93"/>
      <c r="J84" s="94"/>
      <c r="K84" s="312">
        <v>0.05</v>
      </c>
      <c r="L84" s="848">
        <f>N78*K84</f>
        <v>81.772428132344956</v>
      </c>
      <c r="M84" s="849"/>
      <c r="N84" s="57"/>
    </row>
    <row r="85" spans="1:14" ht="15.75" thickBot="1">
      <c r="B85" s="97" t="s">
        <v>1058</v>
      </c>
      <c r="C85" s="98"/>
      <c r="D85" s="98"/>
      <c r="E85" s="98"/>
      <c r="F85" s="98"/>
      <c r="G85" s="98"/>
      <c r="H85" s="98"/>
      <c r="I85" s="99"/>
      <c r="J85" s="100"/>
      <c r="K85" s="313">
        <v>0.05</v>
      </c>
      <c r="L85" s="850">
        <f>N78*K85</f>
        <v>81.772428132344956</v>
      </c>
      <c r="M85" s="851"/>
      <c r="N85" s="57"/>
    </row>
    <row r="86" spans="1:14" ht="15.75" thickBot="1">
      <c r="B86" s="814" t="s">
        <v>1037</v>
      </c>
      <c r="C86" s="815"/>
      <c r="D86" s="815"/>
      <c r="E86" s="815"/>
      <c r="F86" s="815"/>
      <c r="G86" s="815"/>
      <c r="H86" s="815"/>
      <c r="I86" s="815"/>
      <c r="J86" s="815"/>
      <c r="K86" s="815"/>
      <c r="L86" s="815"/>
      <c r="M86" s="816"/>
      <c r="N86" s="58">
        <f>L83+L84+L85</f>
        <v>490.63456879406971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2126.0831314409688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2368.9317181944189</v>
      </c>
      <c r="N48" s="280">
        <f>K48*M48</f>
        <v>2368.9317181944189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2368.9317181944189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456"/>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2368.9317181944189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473.78634363888381</v>
      </c>
      <c r="M83" s="849"/>
      <c r="N83" s="57"/>
    </row>
    <row r="84" spans="1:14">
      <c r="B84" s="95" t="s">
        <v>1057</v>
      </c>
      <c r="C84" s="96"/>
      <c r="D84" s="96"/>
      <c r="E84" s="96"/>
      <c r="F84" s="96"/>
      <c r="G84" s="96"/>
      <c r="H84" s="96"/>
      <c r="I84" s="93"/>
      <c r="J84" s="94"/>
      <c r="K84" s="312">
        <v>0.05</v>
      </c>
      <c r="L84" s="848">
        <f>N78*K84</f>
        <v>118.44658590972095</v>
      </c>
      <c r="M84" s="849"/>
      <c r="N84" s="57"/>
    </row>
    <row r="85" spans="1:14" ht="15.75" thickBot="1">
      <c r="B85" s="97" t="s">
        <v>1058</v>
      </c>
      <c r="C85" s="98"/>
      <c r="D85" s="98"/>
      <c r="E85" s="98"/>
      <c r="F85" s="98"/>
      <c r="G85" s="98"/>
      <c r="H85" s="98"/>
      <c r="I85" s="99"/>
      <c r="J85" s="100"/>
      <c r="K85" s="313">
        <v>0.05</v>
      </c>
      <c r="L85" s="850">
        <f>N78*K85</f>
        <v>118.44658590972095</v>
      </c>
      <c r="M85" s="851"/>
      <c r="N85" s="57"/>
    </row>
    <row r="86" spans="1:14" ht="15.75" thickBot="1">
      <c r="B86" s="814" t="s">
        <v>1037</v>
      </c>
      <c r="C86" s="815"/>
      <c r="D86" s="815"/>
      <c r="E86" s="815"/>
      <c r="F86" s="815"/>
      <c r="G86" s="815"/>
      <c r="H86" s="815"/>
      <c r="I86" s="815"/>
      <c r="J86" s="815"/>
      <c r="K86" s="815"/>
      <c r="L86" s="815"/>
      <c r="M86" s="816"/>
      <c r="N86" s="58">
        <f>L83+L84+L85</f>
        <v>710.67951545832568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3079.6112336527444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2619.6793229916229</v>
      </c>
      <c r="N48" s="280">
        <f>K48*M48</f>
        <v>2619.6793229916229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2619.6793229916229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14" t="s">
        <v>1037</v>
      </c>
      <c r="C76" s="815"/>
      <c r="D76" s="815"/>
      <c r="E76" s="815"/>
      <c r="F76" s="815"/>
      <c r="G76" s="815"/>
      <c r="H76" s="815"/>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2619.6793229916229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523.93586459832466</v>
      </c>
      <c r="M83" s="849"/>
      <c r="N83" s="57"/>
    </row>
    <row r="84" spans="1:14">
      <c r="B84" s="95" t="s">
        <v>1057</v>
      </c>
      <c r="C84" s="96"/>
      <c r="D84" s="96"/>
      <c r="E84" s="96"/>
      <c r="F84" s="96"/>
      <c r="G84" s="96"/>
      <c r="H84" s="96"/>
      <c r="I84" s="93"/>
      <c r="J84" s="94"/>
      <c r="K84" s="312">
        <v>0.05</v>
      </c>
      <c r="L84" s="848">
        <f>N78*K84</f>
        <v>130.98396614958116</v>
      </c>
      <c r="M84" s="849"/>
      <c r="N84" s="57"/>
    </row>
    <row r="85" spans="1:14" ht="15.75" thickBot="1">
      <c r="B85" s="97" t="s">
        <v>1058</v>
      </c>
      <c r="C85" s="98"/>
      <c r="D85" s="98"/>
      <c r="E85" s="98"/>
      <c r="F85" s="98"/>
      <c r="G85" s="98"/>
      <c r="H85" s="98"/>
      <c r="I85" s="99"/>
      <c r="J85" s="100"/>
      <c r="K85" s="313">
        <v>0.05</v>
      </c>
      <c r="L85" s="850">
        <f>N78*K85</f>
        <v>130.98396614958116</v>
      </c>
      <c r="M85" s="851"/>
      <c r="N85" s="57"/>
    </row>
    <row r="86" spans="1:14" ht="15.75" thickBot="1">
      <c r="B86" s="814" t="s">
        <v>1037</v>
      </c>
      <c r="C86" s="815"/>
      <c r="D86" s="815"/>
      <c r="E86" s="815"/>
      <c r="F86" s="815"/>
      <c r="G86" s="815"/>
      <c r="H86" s="815"/>
      <c r="I86" s="815"/>
      <c r="J86" s="815"/>
      <c r="K86" s="815"/>
      <c r="L86" s="815"/>
      <c r="M86" s="816"/>
      <c r="N86" s="58">
        <f>L83+L84+L85</f>
        <v>785.90379689748704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3405.5831198891101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2628.5267281383713</v>
      </c>
      <c r="N48" s="280">
        <f>K48*M48</f>
        <v>2628.5267281383713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2628.5267281383713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2628.5267281383713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525.70534562767432</v>
      </c>
      <c r="M83" s="849"/>
      <c r="N83" s="57"/>
    </row>
    <row r="84" spans="1:14">
      <c r="B84" s="95" t="s">
        <v>1057</v>
      </c>
      <c r="C84" s="96"/>
      <c r="D84" s="96"/>
      <c r="E84" s="96"/>
      <c r="F84" s="96"/>
      <c r="G84" s="96"/>
      <c r="H84" s="96"/>
      <c r="I84" s="93"/>
      <c r="J84" s="94"/>
      <c r="K84" s="312">
        <v>0.05</v>
      </c>
      <c r="L84" s="848">
        <f>N78*K84</f>
        <v>131.42633640691858</v>
      </c>
      <c r="M84" s="849"/>
      <c r="N84" s="57"/>
    </row>
    <row r="85" spans="1:14" ht="15.75" thickBot="1">
      <c r="B85" s="97" t="s">
        <v>1058</v>
      </c>
      <c r="C85" s="98"/>
      <c r="D85" s="98"/>
      <c r="E85" s="98"/>
      <c r="F85" s="98"/>
      <c r="G85" s="98"/>
      <c r="H85" s="98"/>
      <c r="I85" s="99"/>
      <c r="J85" s="100"/>
      <c r="K85" s="313">
        <v>0.05</v>
      </c>
      <c r="L85" s="850">
        <f>N78*K85</f>
        <v>131.42633640691858</v>
      </c>
      <c r="M85" s="851"/>
      <c r="N85" s="57"/>
    </row>
    <row r="86" spans="1:14" ht="15.75" thickBot="1">
      <c r="B86" s="814" t="s">
        <v>1037</v>
      </c>
      <c r="C86" s="815"/>
      <c r="D86" s="815"/>
      <c r="E86" s="815"/>
      <c r="F86" s="815"/>
      <c r="G86" s="815"/>
      <c r="H86" s="815"/>
      <c r="I86" s="815"/>
      <c r="J86" s="815"/>
      <c r="K86" s="815"/>
      <c r="L86" s="815"/>
      <c r="M86" s="816"/>
      <c r="N86" s="58">
        <f>L83+L84+L85</f>
        <v>788.55801844151154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3417.0847465798829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2177.6999999999998</v>
      </c>
      <c r="N48" s="280">
        <f>K48*M48</f>
        <v>2177.6999999999998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2177.6999999999998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2177.6999999999998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435.53999999999996</v>
      </c>
      <c r="M83" s="849"/>
      <c r="N83" s="57"/>
    </row>
    <row r="84" spans="1:14">
      <c r="B84" s="95" t="s">
        <v>1057</v>
      </c>
      <c r="C84" s="96"/>
      <c r="D84" s="96"/>
      <c r="E84" s="96"/>
      <c r="F84" s="96"/>
      <c r="G84" s="96"/>
      <c r="H84" s="96"/>
      <c r="I84" s="93"/>
      <c r="J84" s="94"/>
      <c r="K84" s="312">
        <v>0.05</v>
      </c>
      <c r="L84" s="848">
        <f>N78*K84</f>
        <v>108.88499999999999</v>
      </c>
      <c r="M84" s="849"/>
      <c r="N84" s="57"/>
    </row>
    <row r="85" spans="1:14" ht="15.75" thickBot="1">
      <c r="B85" s="97" t="s">
        <v>1058</v>
      </c>
      <c r="C85" s="98"/>
      <c r="D85" s="98"/>
      <c r="E85" s="98"/>
      <c r="F85" s="98"/>
      <c r="G85" s="98"/>
      <c r="H85" s="98"/>
      <c r="I85" s="99"/>
      <c r="J85" s="100"/>
      <c r="K85" s="313">
        <v>0.05</v>
      </c>
      <c r="L85" s="850">
        <f>N78*K85</f>
        <v>108.88499999999999</v>
      </c>
      <c r="M85" s="851"/>
      <c r="N85" s="57"/>
    </row>
    <row r="86" spans="1:14" ht="15.75" thickBot="1">
      <c r="B86" s="814" t="s">
        <v>1037</v>
      </c>
      <c r="C86" s="815"/>
      <c r="D86" s="815"/>
      <c r="E86" s="815"/>
      <c r="F86" s="815"/>
      <c r="G86" s="815"/>
      <c r="H86" s="815"/>
      <c r="I86" s="815"/>
      <c r="J86" s="815"/>
      <c r="K86" s="815"/>
      <c r="L86" s="815"/>
      <c r="M86" s="816"/>
      <c r="N86" s="58">
        <f>L83+L84+L85</f>
        <v>653.30999999999995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2831.0099999999998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2243.15</v>
      </c>
      <c r="N48" s="280">
        <f>K48*M48</f>
        <v>2243.15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2243.15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2243.15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448.63000000000005</v>
      </c>
      <c r="M83" s="849"/>
      <c r="N83" s="57"/>
    </row>
    <row r="84" spans="1:14">
      <c r="B84" s="95" t="s">
        <v>1057</v>
      </c>
      <c r="C84" s="96"/>
      <c r="D84" s="96"/>
      <c r="E84" s="96"/>
      <c r="F84" s="96"/>
      <c r="G84" s="96"/>
      <c r="H84" s="96"/>
      <c r="I84" s="93"/>
      <c r="J84" s="94"/>
      <c r="K84" s="312">
        <v>0.05</v>
      </c>
      <c r="L84" s="848">
        <f>N78*K84</f>
        <v>112.15750000000001</v>
      </c>
      <c r="M84" s="849"/>
      <c r="N84" s="57"/>
    </row>
    <row r="85" spans="1:14" ht="15.75" thickBot="1">
      <c r="B85" s="97" t="s">
        <v>1058</v>
      </c>
      <c r="C85" s="98"/>
      <c r="D85" s="98"/>
      <c r="E85" s="98"/>
      <c r="F85" s="98"/>
      <c r="G85" s="98"/>
      <c r="H85" s="98"/>
      <c r="I85" s="99"/>
      <c r="J85" s="100"/>
      <c r="K85" s="313">
        <v>0.05</v>
      </c>
      <c r="L85" s="850">
        <f>N78*K85</f>
        <v>112.15750000000001</v>
      </c>
      <c r="M85" s="851"/>
      <c r="N85" s="57"/>
    </row>
    <row r="86" spans="1:14" ht="15.75" thickBot="1">
      <c r="B86" s="814" t="s">
        <v>1037</v>
      </c>
      <c r="C86" s="815"/>
      <c r="D86" s="815"/>
      <c r="E86" s="815"/>
      <c r="F86" s="815"/>
      <c r="G86" s="815"/>
      <c r="H86" s="815"/>
      <c r="I86" s="815"/>
      <c r="J86" s="815"/>
      <c r="K86" s="815"/>
      <c r="L86" s="815"/>
      <c r="M86" s="816"/>
      <c r="N86" s="58">
        <f>L83+L84+L85</f>
        <v>672.94500000000005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2916.0950000000003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2243.15</v>
      </c>
      <c r="N48" s="280">
        <f>K48*M48</f>
        <v>2243.15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2243.15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2243.15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448.63000000000005</v>
      </c>
      <c r="M83" s="849"/>
      <c r="N83" s="57"/>
    </row>
    <row r="84" spans="1:14">
      <c r="B84" s="95" t="s">
        <v>1057</v>
      </c>
      <c r="C84" s="96"/>
      <c r="D84" s="96"/>
      <c r="E84" s="96"/>
      <c r="F84" s="96"/>
      <c r="G84" s="96"/>
      <c r="H84" s="96"/>
      <c r="I84" s="93"/>
      <c r="J84" s="94"/>
      <c r="K84" s="312">
        <v>0.05</v>
      </c>
      <c r="L84" s="848">
        <f>N78*K84</f>
        <v>112.15750000000001</v>
      </c>
      <c r="M84" s="849"/>
      <c r="N84" s="57"/>
    </row>
    <row r="85" spans="1:14" ht="15.75" thickBot="1">
      <c r="B85" s="97" t="s">
        <v>1058</v>
      </c>
      <c r="C85" s="98"/>
      <c r="D85" s="98"/>
      <c r="E85" s="98"/>
      <c r="F85" s="98"/>
      <c r="G85" s="98"/>
      <c r="H85" s="98"/>
      <c r="I85" s="99"/>
      <c r="J85" s="100"/>
      <c r="K85" s="313">
        <v>0.05</v>
      </c>
      <c r="L85" s="850">
        <f>N78*K85</f>
        <v>112.15750000000001</v>
      </c>
      <c r="M85" s="851"/>
      <c r="N85" s="57"/>
    </row>
    <row r="86" spans="1:14" ht="15.75" thickBot="1">
      <c r="B86" s="814" t="s">
        <v>1037</v>
      </c>
      <c r="C86" s="815"/>
      <c r="D86" s="815"/>
      <c r="E86" s="815"/>
      <c r="F86" s="815"/>
      <c r="G86" s="815"/>
      <c r="H86" s="815"/>
      <c r="I86" s="815"/>
      <c r="J86" s="815"/>
      <c r="K86" s="815"/>
      <c r="L86" s="815"/>
      <c r="M86" s="816"/>
      <c r="N86" s="58">
        <f>L83+L84+L85</f>
        <v>672.94500000000005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2916.0950000000003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2243.15</v>
      </c>
      <c r="N48" s="280">
        <f>K48*M48</f>
        <v>2243.15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2243.15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2243.15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448.63000000000005</v>
      </c>
      <c r="M83" s="849"/>
      <c r="N83" s="57"/>
    </row>
    <row r="84" spans="1:14">
      <c r="B84" s="95" t="s">
        <v>1057</v>
      </c>
      <c r="C84" s="96"/>
      <c r="D84" s="96"/>
      <c r="E84" s="96"/>
      <c r="F84" s="96"/>
      <c r="G84" s="96"/>
      <c r="H84" s="96"/>
      <c r="I84" s="93"/>
      <c r="J84" s="94"/>
      <c r="K84" s="312">
        <v>0.05</v>
      </c>
      <c r="L84" s="848">
        <f>N78*K84</f>
        <v>112.15750000000001</v>
      </c>
      <c r="M84" s="849"/>
      <c r="N84" s="57"/>
    </row>
    <row r="85" spans="1:14" ht="15.75" thickBot="1">
      <c r="B85" s="97" t="s">
        <v>1058</v>
      </c>
      <c r="C85" s="98"/>
      <c r="D85" s="98"/>
      <c r="E85" s="98"/>
      <c r="F85" s="98"/>
      <c r="G85" s="98"/>
      <c r="H85" s="98"/>
      <c r="I85" s="99"/>
      <c r="J85" s="100"/>
      <c r="K85" s="313">
        <v>0.05</v>
      </c>
      <c r="L85" s="850">
        <f>N78*K85</f>
        <v>112.15750000000001</v>
      </c>
      <c r="M85" s="851"/>
      <c r="N85" s="57"/>
    </row>
    <row r="86" spans="1:14" ht="15.75" thickBot="1">
      <c r="B86" s="814" t="s">
        <v>1037</v>
      </c>
      <c r="C86" s="815"/>
      <c r="D86" s="815"/>
      <c r="E86" s="815"/>
      <c r="F86" s="815"/>
      <c r="G86" s="815"/>
      <c r="H86" s="815"/>
      <c r="I86" s="815"/>
      <c r="J86" s="815"/>
      <c r="K86" s="815"/>
      <c r="L86" s="815"/>
      <c r="M86" s="816"/>
      <c r="N86" s="58">
        <f>L83+L84+L85</f>
        <v>672.94500000000005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2916.0950000000003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2300</v>
      </c>
      <c r="N48" s="280">
        <f>K48*M48</f>
        <v>2300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2300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2300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460</v>
      </c>
      <c r="M83" s="849"/>
      <c r="N83" s="57"/>
    </row>
    <row r="84" spans="1:14">
      <c r="B84" s="95" t="s">
        <v>1057</v>
      </c>
      <c r="C84" s="96"/>
      <c r="D84" s="96"/>
      <c r="E84" s="96"/>
      <c r="F84" s="96"/>
      <c r="G84" s="96"/>
      <c r="H84" s="96"/>
      <c r="I84" s="93"/>
      <c r="J84" s="94"/>
      <c r="K84" s="312">
        <v>0.05</v>
      </c>
      <c r="L84" s="848">
        <f>N78*K84</f>
        <v>115</v>
      </c>
      <c r="M84" s="849"/>
      <c r="N84" s="57"/>
    </row>
    <row r="85" spans="1:14" ht="15.75" thickBot="1">
      <c r="B85" s="97" t="s">
        <v>1058</v>
      </c>
      <c r="C85" s="98"/>
      <c r="D85" s="98"/>
      <c r="E85" s="98"/>
      <c r="F85" s="98"/>
      <c r="G85" s="98"/>
      <c r="H85" s="98"/>
      <c r="I85" s="99"/>
      <c r="J85" s="100"/>
      <c r="K85" s="313">
        <v>0.05</v>
      </c>
      <c r="L85" s="850">
        <f>N78*K85</f>
        <v>115</v>
      </c>
      <c r="M85" s="851"/>
      <c r="N85" s="57"/>
    </row>
    <row r="86" spans="1:14" ht="15.75" thickBot="1">
      <c r="B86" s="814" t="s">
        <v>1037</v>
      </c>
      <c r="C86" s="815"/>
      <c r="D86" s="815"/>
      <c r="E86" s="815"/>
      <c r="F86" s="815"/>
      <c r="G86" s="815"/>
      <c r="H86" s="815"/>
      <c r="I86" s="815"/>
      <c r="J86" s="815"/>
      <c r="K86" s="815"/>
      <c r="L86" s="815"/>
      <c r="M86" s="816"/>
      <c r="N86" s="58">
        <f>L83+L84+L85</f>
        <v>690</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2990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3426.6541312601694</v>
      </c>
      <c r="N48" s="280">
        <f>K48*M48</f>
        <v>3426.6541312601694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3426.6541312601694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3426.6541312601694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685.33082625203394</v>
      </c>
      <c r="M83" s="849"/>
      <c r="N83" s="57"/>
    </row>
    <row r="84" spans="1:14">
      <c r="B84" s="95" t="s">
        <v>1057</v>
      </c>
      <c r="C84" s="96"/>
      <c r="D84" s="96"/>
      <c r="E84" s="96"/>
      <c r="F84" s="96"/>
      <c r="G84" s="96"/>
      <c r="H84" s="96"/>
      <c r="I84" s="93"/>
      <c r="J84" s="94"/>
      <c r="K84" s="312">
        <v>0.05</v>
      </c>
      <c r="L84" s="848">
        <f>N78*K84</f>
        <v>171.33270656300849</v>
      </c>
      <c r="M84" s="849"/>
      <c r="N84" s="57"/>
    </row>
    <row r="85" spans="1:14" ht="15.75" thickBot="1">
      <c r="B85" s="97" t="s">
        <v>1058</v>
      </c>
      <c r="C85" s="98"/>
      <c r="D85" s="98"/>
      <c r="E85" s="98"/>
      <c r="F85" s="98"/>
      <c r="G85" s="98"/>
      <c r="H85" s="98"/>
      <c r="I85" s="99"/>
      <c r="J85" s="100"/>
      <c r="K85" s="313">
        <v>0.05</v>
      </c>
      <c r="L85" s="850">
        <f>N78*K85</f>
        <v>171.33270656300849</v>
      </c>
      <c r="M85" s="851"/>
      <c r="N85" s="57"/>
    </row>
    <row r="86" spans="1:14" ht="15.75" thickBot="1">
      <c r="B86" s="814" t="s">
        <v>1037</v>
      </c>
      <c r="C86" s="815"/>
      <c r="D86" s="815"/>
      <c r="E86" s="815"/>
      <c r="F86" s="815"/>
      <c r="G86" s="815"/>
      <c r="H86" s="815"/>
      <c r="I86" s="815"/>
      <c r="J86" s="815"/>
      <c r="K86" s="815"/>
      <c r="L86" s="815"/>
      <c r="M86" s="816"/>
      <c r="N86" s="58">
        <f>L83+L84+L85</f>
        <v>1027.9962393780509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4454.65037063822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1846.6876393659975</v>
      </c>
      <c r="N48" s="280">
        <f>K48*M48</f>
        <v>1846.6876393659975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1846.6876393659975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1846.6876393659975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369.33752787319952</v>
      </c>
      <c r="M83" s="849"/>
      <c r="N83" s="57"/>
    </row>
    <row r="84" spans="1:14">
      <c r="B84" s="95" t="s">
        <v>1057</v>
      </c>
      <c r="C84" s="96"/>
      <c r="D84" s="96"/>
      <c r="E84" s="96"/>
      <c r="F84" s="96"/>
      <c r="G84" s="96"/>
      <c r="H84" s="96"/>
      <c r="I84" s="93"/>
      <c r="J84" s="94"/>
      <c r="K84" s="312">
        <v>0.05</v>
      </c>
      <c r="L84" s="848">
        <f>N78*K84</f>
        <v>92.33438196829988</v>
      </c>
      <c r="M84" s="849"/>
      <c r="N84" s="57"/>
    </row>
    <row r="85" spans="1:14" ht="15.75" thickBot="1">
      <c r="B85" s="97" t="s">
        <v>1058</v>
      </c>
      <c r="C85" s="98"/>
      <c r="D85" s="98"/>
      <c r="E85" s="98"/>
      <c r="F85" s="98"/>
      <c r="G85" s="98"/>
      <c r="H85" s="98"/>
      <c r="I85" s="99"/>
      <c r="J85" s="100"/>
      <c r="K85" s="313">
        <v>0.05</v>
      </c>
      <c r="L85" s="850">
        <f>N78*K85</f>
        <v>92.33438196829988</v>
      </c>
      <c r="M85" s="851"/>
      <c r="N85" s="57"/>
    </row>
    <row r="86" spans="1:14" ht="15.75" thickBot="1">
      <c r="B86" s="814" t="s">
        <v>1037</v>
      </c>
      <c r="C86" s="815"/>
      <c r="D86" s="815"/>
      <c r="E86" s="815"/>
      <c r="F86" s="815"/>
      <c r="G86" s="815"/>
      <c r="H86" s="815"/>
      <c r="I86" s="815"/>
      <c r="J86" s="815"/>
      <c r="K86" s="815"/>
      <c r="L86" s="815"/>
      <c r="M86" s="816"/>
      <c r="N86" s="58">
        <f>L83+L84+L85</f>
        <v>554.00629180979934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2400.6939311757969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500</v>
      </c>
      <c r="N36" s="280">
        <f>K36/M36</f>
        <v>260.96630315199661</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500</v>
      </c>
      <c r="N37" s="280">
        <f>K37/M37</f>
        <v>120.94508301404855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N75*M41</f>
        <v>0.51067205206099997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382.4220582181062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993.38357138552385</v>
      </c>
      <c r="N48" s="280">
        <f>K48*M48</f>
        <v>993.38357138552385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993.38357138552385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3"/>
      <c r="M64" s="804"/>
      <c r="N64" s="133"/>
    </row>
    <row r="65" spans="1:14" ht="15.75" thickBot="1">
      <c r="B65" s="820" t="s">
        <v>1037</v>
      </c>
      <c r="C65" s="821"/>
      <c r="D65" s="821"/>
      <c r="E65" s="821"/>
      <c r="F65" s="821"/>
      <c r="G65" s="821"/>
      <c r="H65" s="821"/>
      <c r="I65" s="821"/>
      <c r="J65" s="821"/>
      <c r="K65" s="821"/>
      <c r="L65" s="821"/>
      <c r="M65" s="822"/>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0" t="s">
        <v>1047</v>
      </c>
      <c r="C69" s="841"/>
      <c r="D69" s="841"/>
      <c r="E69" s="841"/>
      <c r="F69" s="841"/>
      <c r="G69" s="841"/>
      <c r="H69" s="841"/>
      <c r="I69" s="79" t="s">
        <v>1048</v>
      </c>
      <c r="J69" s="81" t="s">
        <v>1494</v>
      </c>
      <c r="K69" s="80" t="s">
        <v>1050</v>
      </c>
      <c r="L69" s="842" t="s">
        <v>1034</v>
      </c>
      <c r="M69" s="843"/>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75" thickBot="1">
      <c r="B74" s="801"/>
      <c r="C74" s="802"/>
      <c r="D74" s="802"/>
      <c r="E74" s="802"/>
      <c r="F74" s="802"/>
      <c r="G74" s="802"/>
      <c r="H74" s="802"/>
      <c r="I74" s="132"/>
      <c r="J74" s="132"/>
      <c r="K74" s="132"/>
      <c r="L74" s="902"/>
      <c r="M74" s="902"/>
      <c r="N74" s="51"/>
    </row>
    <row r="75" spans="1:14" ht="15.75" thickBot="1">
      <c r="B75" s="820" t="s">
        <v>1037</v>
      </c>
      <c r="C75" s="821"/>
      <c r="D75" s="821"/>
      <c r="E75" s="821"/>
      <c r="F75" s="821"/>
      <c r="G75" s="821"/>
      <c r="H75" s="821"/>
      <c r="I75" s="821"/>
      <c r="J75" s="821"/>
      <c r="K75" s="821"/>
      <c r="L75" s="821"/>
      <c r="M75" s="822"/>
      <c r="N75" s="309">
        <f>SUM(N70:N74)</f>
        <v>51.067205206099999</v>
      </c>
    </row>
    <row r="76" spans="1:14" ht="15.75" thickBot="1">
      <c r="B76" s="39"/>
      <c r="C76" s="40"/>
      <c r="D76" s="40"/>
      <c r="E76" s="40"/>
      <c r="F76" s="40"/>
      <c r="G76" s="40"/>
      <c r="H76" s="40"/>
      <c r="I76" s="40"/>
      <c r="J76" s="40"/>
      <c r="K76" s="40"/>
      <c r="L76" s="40"/>
      <c r="M76" s="40"/>
      <c r="N76" s="41"/>
    </row>
    <row r="77" spans="1:14" ht="15.75" thickBot="1">
      <c r="B77" s="814" t="s">
        <v>1051</v>
      </c>
      <c r="C77" s="815"/>
      <c r="D77" s="815"/>
      <c r="E77" s="815"/>
      <c r="F77" s="815"/>
      <c r="G77" s="815"/>
      <c r="H77" s="815"/>
      <c r="I77" s="815"/>
      <c r="J77" s="815"/>
      <c r="K77" s="815"/>
      <c r="L77" s="815"/>
      <c r="M77" s="816"/>
      <c r="N77" s="105">
        <f>N43+N54+N65+N75</f>
        <v>1426.87283480973</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285.37456696194602</v>
      </c>
      <c r="M82" s="849"/>
      <c r="N82" s="57"/>
    </row>
    <row r="83" spans="1:14">
      <c r="B83" s="95" t="s">
        <v>1057</v>
      </c>
      <c r="C83" s="96"/>
      <c r="D83" s="96"/>
      <c r="E83" s="96"/>
      <c r="F83" s="96"/>
      <c r="G83" s="96"/>
      <c r="H83" s="96"/>
      <c r="I83" s="93"/>
      <c r="J83" s="94"/>
      <c r="K83" s="312">
        <v>0.05</v>
      </c>
      <c r="L83" s="848">
        <f>N77*K83</f>
        <v>71.343641740486504</v>
      </c>
      <c r="M83" s="849"/>
      <c r="N83" s="57"/>
    </row>
    <row r="84" spans="1:14" ht="15.75" thickBot="1">
      <c r="B84" s="97" t="s">
        <v>1058</v>
      </c>
      <c r="C84" s="98"/>
      <c r="D84" s="98"/>
      <c r="E84" s="98"/>
      <c r="F84" s="98"/>
      <c r="G84" s="98"/>
      <c r="H84" s="98"/>
      <c r="I84" s="99"/>
      <c r="J84" s="100"/>
      <c r="K84" s="313">
        <v>0.05</v>
      </c>
      <c r="L84" s="850">
        <f>N77*K84</f>
        <v>71.343641740486504</v>
      </c>
      <c r="M84" s="851"/>
      <c r="N84" s="57"/>
    </row>
    <row r="85" spans="1:14" ht="15.75" thickBot="1">
      <c r="B85" s="814" t="s">
        <v>1037</v>
      </c>
      <c r="C85" s="815"/>
      <c r="D85" s="815"/>
      <c r="E85" s="815"/>
      <c r="F85" s="815"/>
      <c r="G85" s="815"/>
      <c r="H85" s="815"/>
      <c r="I85" s="815"/>
      <c r="J85" s="815"/>
      <c r="K85" s="815"/>
      <c r="L85" s="815"/>
      <c r="M85" s="816"/>
      <c r="N85" s="58">
        <f>L82+L83+L84</f>
        <v>428.06185044291908</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1854.9346852526492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7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500</v>
      </c>
      <c r="N36" s="280">
        <f>K36/M36</f>
        <v>260.96630315199661</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500</v>
      </c>
      <c r="N37" s="280">
        <f>K37/M37</f>
        <v>120.94508301404855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382.4220582181062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1072.1273910685227</v>
      </c>
      <c r="N48" s="280">
        <f>K48*M48</f>
        <v>1072.1273910685227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1072.1273910685227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51.067205206099999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1505.6166544927289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301.12333089854582</v>
      </c>
      <c r="M83" s="849"/>
      <c r="N83" s="57"/>
    </row>
    <row r="84" spans="1:14">
      <c r="B84" s="95" t="s">
        <v>1057</v>
      </c>
      <c r="C84" s="96"/>
      <c r="D84" s="96"/>
      <c r="E84" s="96"/>
      <c r="F84" s="96"/>
      <c r="G84" s="96"/>
      <c r="H84" s="96"/>
      <c r="I84" s="93"/>
      <c r="J84" s="94"/>
      <c r="K84" s="312">
        <v>0.05</v>
      </c>
      <c r="L84" s="848">
        <f>N78*K84</f>
        <v>75.280832724636454</v>
      </c>
      <c r="M84" s="849"/>
      <c r="N84" s="57"/>
    </row>
    <row r="85" spans="1:14" ht="15.75" thickBot="1">
      <c r="B85" s="97" t="s">
        <v>1058</v>
      </c>
      <c r="C85" s="98"/>
      <c r="D85" s="98"/>
      <c r="E85" s="98"/>
      <c r="F85" s="98"/>
      <c r="G85" s="98"/>
      <c r="H85" s="98"/>
      <c r="I85" s="99"/>
      <c r="J85" s="100"/>
      <c r="K85" s="313">
        <v>0.05</v>
      </c>
      <c r="L85" s="850">
        <f>N78*K85</f>
        <v>75.280832724636454</v>
      </c>
      <c r="M85" s="851"/>
      <c r="N85" s="57"/>
    </row>
    <row r="86" spans="1:14" ht="15.75" thickBot="1">
      <c r="B86" s="814" t="s">
        <v>1037</v>
      </c>
      <c r="C86" s="815"/>
      <c r="D86" s="815"/>
      <c r="E86" s="815"/>
      <c r="F86" s="815"/>
      <c r="G86" s="815"/>
      <c r="H86" s="815"/>
      <c r="I86" s="815"/>
      <c r="J86" s="815"/>
      <c r="K86" s="815"/>
      <c r="L86" s="815"/>
      <c r="M86" s="816"/>
      <c r="N86" s="58">
        <f>L83+L84+L85</f>
        <v>451.68499634781875</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1957.3016508405476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500</v>
      </c>
      <c r="N36" s="280">
        <f>K36/M36</f>
        <v>260.96630315199661</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500</v>
      </c>
      <c r="N37" s="280">
        <f>K37/M37</f>
        <v>120.94508301404855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382.4220582181062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9044</v>
      </c>
      <c r="N48" s="280">
        <f>K48*M48</f>
        <v>2713.2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2713.2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51.067205206099999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3146.6892634242058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629.33785268484121</v>
      </c>
      <c r="M83" s="849"/>
      <c r="N83" s="57"/>
    </row>
    <row r="84" spans="1:14">
      <c r="B84" s="95" t="s">
        <v>1057</v>
      </c>
      <c r="C84" s="96"/>
      <c r="D84" s="96"/>
      <c r="E84" s="96"/>
      <c r="F84" s="96"/>
      <c r="G84" s="96"/>
      <c r="H84" s="96"/>
      <c r="I84" s="93"/>
      <c r="J84" s="94"/>
      <c r="K84" s="312">
        <v>0.05</v>
      </c>
      <c r="L84" s="848">
        <f>N78*K84</f>
        <v>157.3344631712103</v>
      </c>
      <c r="M84" s="849"/>
      <c r="N84" s="57"/>
    </row>
    <row r="85" spans="1:14" ht="15.75" thickBot="1">
      <c r="B85" s="97" t="s">
        <v>1058</v>
      </c>
      <c r="C85" s="98"/>
      <c r="D85" s="98"/>
      <c r="E85" s="98"/>
      <c r="F85" s="98"/>
      <c r="G85" s="98"/>
      <c r="H85" s="98"/>
      <c r="I85" s="99"/>
      <c r="J85" s="100"/>
      <c r="K85" s="313">
        <v>0.05</v>
      </c>
      <c r="L85" s="850">
        <f>N78*K85</f>
        <v>157.3344631712103</v>
      </c>
      <c r="M85" s="851"/>
      <c r="N85" s="57"/>
    </row>
    <row r="86" spans="1:14" ht="15.75" thickBot="1">
      <c r="B86" s="814" t="s">
        <v>1037</v>
      </c>
      <c r="C86" s="815"/>
      <c r="D86" s="815"/>
      <c r="E86" s="815"/>
      <c r="F86" s="815"/>
      <c r="G86" s="815"/>
      <c r="H86" s="815"/>
      <c r="I86" s="815"/>
      <c r="J86" s="815"/>
      <c r="K86" s="815"/>
      <c r="L86" s="815"/>
      <c r="M86" s="816"/>
      <c r="N86" s="58">
        <f>L83+L84+L85</f>
        <v>944.0067790272617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4090.6960424514673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944" t="str">
        <f>VLOOKUP(A36,EQUIPOS!A6:D154,3,FALSE)</f>
        <v>Carrotanque Irrigador de asfalto, 1000 GALONES DE CAPACIDAD</v>
      </c>
      <c r="C36" s="945"/>
      <c r="D36" s="945"/>
      <c r="E36" s="945"/>
      <c r="F36" s="945"/>
      <c r="G36" s="945"/>
      <c r="H36" s="946"/>
      <c r="I36" s="275"/>
      <c r="J36" s="276"/>
      <c r="K36" s="277">
        <f>VLOOKUP(A36,EQUIPOS!A6:D163,4,FALSE)</f>
        <v>130483.15157599832</v>
      </c>
      <c r="L36" s="278"/>
      <c r="M36" s="279">
        <v>500</v>
      </c>
      <c r="N36" s="280">
        <f>K36/M36</f>
        <v>260.96630315199661</v>
      </c>
    </row>
    <row r="37" spans="1:14">
      <c r="A37" s="119" t="s">
        <v>176</v>
      </c>
      <c r="B37" s="944" t="str">
        <f>VLOOKUP(A37,EQUIPOS!A7:D154,3,FALSE)</f>
        <v xml:space="preserve">Compresor (barrido y soplado)
</v>
      </c>
      <c r="C37" s="945"/>
      <c r="D37" s="945"/>
      <c r="E37" s="945"/>
      <c r="F37" s="945"/>
      <c r="G37" s="945"/>
      <c r="H37" s="946"/>
      <c r="I37" s="275"/>
      <c r="J37" s="276"/>
      <c r="K37" s="277">
        <f>VLOOKUP(A37,EQUIPOS!A7:D164,4,FALSE)</f>
        <v>60472.541507024274</v>
      </c>
      <c r="L37" s="278"/>
      <c r="M37" s="279">
        <v>500</v>
      </c>
      <c r="N37" s="280">
        <f>K37/M37</f>
        <v>120.94508301404855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382.4220582181062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1072.1273910685227</v>
      </c>
      <c r="N48" s="280">
        <f>K48*M48</f>
        <v>482.45732598083521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482.45732598083521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51.067205206099999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915.94658940504132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183.18931788100826</v>
      </c>
      <c r="M83" s="849"/>
      <c r="N83" s="57"/>
    </row>
    <row r="84" spans="1:14">
      <c r="B84" s="95" t="s">
        <v>1057</v>
      </c>
      <c r="C84" s="96"/>
      <c r="D84" s="96"/>
      <c r="E84" s="96"/>
      <c r="F84" s="96"/>
      <c r="G84" s="96"/>
      <c r="H84" s="96"/>
      <c r="I84" s="93"/>
      <c r="J84" s="94"/>
      <c r="K84" s="312">
        <v>0.05</v>
      </c>
      <c r="L84" s="848">
        <f>N78*K84</f>
        <v>45.797329470252066</v>
      </c>
      <c r="M84" s="849"/>
      <c r="N84" s="57"/>
    </row>
    <row r="85" spans="1:14" ht="15.75" thickBot="1">
      <c r="B85" s="97" t="s">
        <v>1058</v>
      </c>
      <c r="C85" s="98"/>
      <c r="D85" s="98"/>
      <c r="E85" s="98"/>
      <c r="F85" s="98"/>
      <c r="G85" s="98"/>
      <c r="H85" s="98"/>
      <c r="I85" s="99"/>
      <c r="J85" s="100"/>
      <c r="K85" s="313">
        <v>0.05</v>
      </c>
      <c r="L85" s="850">
        <f>N78*K85</f>
        <v>45.797329470252066</v>
      </c>
      <c r="M85" s="851"/>
      <c r="N85" s="57"/>
    </row>
    <row r="86" spans="1:14" ht="15.75" thickBot="1">
      <c r="B86" s="814" t="s">
        <v>1037</v>
      </c>
      <c r="C86" s="815"/>
      <c r="D86" s="815"/>
      <c r="E86" s="815"/>
      <c r="F86" s="815"/>
      <c r="G86" s="815"/>
      <c r="H86" s="815"/>
      <c r="I86" s="815"/>
      <c r="J86" s="815"/>
      <c r="K86" s="815"/>
      <c r="L86" s="815"/>
      <c r="M86" s="816"/>
      <c r="N86" s="58">
        <f>L83+L84+L85</f>
        <v>274.7839768215124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1190.7305662265537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214"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500</v>
      </c>
      <c r="N36" s="280">
        <f>K36/M36</f>
        <v>260.96630315199661</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500</v>
      </c>
      <c r="N37" s="280">
        <f>K37/M37</f>
        <v>120.94508301404855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382.4220582181062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1877.7372385945878</v>
      </c>
      <c r="N48" s="280">
        <f>K48*M48</f>
        <v>844.98175736756457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844.98175736756457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51.067205206099999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1278.4710207917708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255.69420415835418</v>
      </c>
      <c r="M83" s="849"/>
      <c r="N83" s="57"/>
    </row>
    <row r="84" spans="1:14">
      <c r="B84" s="95" t="s">
        <v>1057</v>
      </c>
      <c r="C84" s="96"/>
      <c r="D84" s="96"/>
      <c r="E84" s="96"/>
      <c r="F84" s="96"/>
      <c r="G84" s="96"/>
      <c r="H84" s="96"/>
      <c r="I84" s="93"/>
      <c r="J84" s="94"/>
      <c r="K84" s="312">
        <v>0.05</v>
      </c>
      <c r="L84" s="848">
        <f>N78*K84</f>
        <v>63.923551039588546</v>
      </c>
      <c r="M84" s="849"/>
      <c r="N84" s="57"/>
    </row>
    <row r="85" spans="1:14" ht="15.75" thickBot="1">
      <c r="B85" s="97" t="s">
        <v>1058</v>
      </c>
      <c r="C85" s="98"/>
      <c r="D85" s="98"/>
      <c r="E85" s="98"/>
      <c r="F85" s="98"/>
      <c r="G85" s="98"/>
      <c r="H85" s="98"/>
      <c r="I85" s="99"/>
      <c r="J85" s="100"/>
      <c r="K85" s="313">
        <v>0.05</v>
      </c>
      <c r="L85" s="850">
        <f>N78*K85</f>
        <v>63.923551039588546</v>
      </c>
      <c r="M85" s="851"/>
      <c r="N85" s="57"/>
    </row>
    <row r="86" spans="1:14" ht="15.75" thickBot="1">
      <c r="B86" s="814" t="s">
        <v>1037</v>
      </c>
      <c r="C86" s="815"/>
      <c r="D86" s="815"/>
      <c r="E86" s="815"/>
      <c r="F86" s="815"/>
      <c r="G86" s="815"/>
      <c r="H86" s="815"/>
      <c r="I86" s="815"/>
      <c r="J86" s="815"/>
      <c r="K86" s="815"/>
      <c r="L86" s="815"/>
      <c r="M86" s="816"/>
      <c r="N86" s="58">
        <f>L83+L84+L85</f>
        <v>383.54130623753133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1662.012327029302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500</v>
      </c>
      <c r="N36" s="280">
        <f>K36/M36</f>
        <v>260.96630315199661</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500</v>
      </c>
      <c r="N37" s="280">
        <f>K37/M37</f>
        <v>120.94508301404855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382.4220582181062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1635.4485626468991</v>
      </c>
      <c r="N48" s="280">
        <f>K48*M48</f>
        <v>735.95185319110465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735.95185319110465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51.067205206099999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1169.4411166153109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233.88822332306219</v>
      </c>
      <c r="M83" s="849"/>
      <c r="N83" s="57"/>
    </row>
    <row r="84" spans="1:14">
      <c r="B84" s="95" t="s">
        <v>1057</v>
      </c>
      <c r="C84" s="96"/>
      <c r="D84" s="96"/>
      <c r="E84" s="96"/>
      <c r="F84" s="96"/>
      <c r="G84" s="96"/>
      <c r="H84" s="96"/>
      <c r="I84" s="93"/>
      <c r="J84" s="94"/>
      <c r="K84" s="312">
        <v>0.05</v>
      </c>
      <c r="L84" s="848">
        <f>N78*K84</f>
        <v>58.472055830765548</v>
      </c>
      <c r="M84" s="849"/>
      <c r="N84" s="57"/>
    </row>
    <row r="85" spans="1:14" ht="15.75" thickBot="1">
      <c r="B85" s="97" t="s">
        <v>1058</v>
      </c>
      <c r="C85" s="98"/>
      <c r="D85" s="98"/>
      <c r="E85" s="98"/>
      <c r="F85" s="98"/>
      <c r="G85" s="98"/>
      <c r="H85" s="98"/>
      <c r="I85" s="99"/>
      <c r="J85" s="100"/>
      <c r="K85" s="313">
        <v>0.05</v>
      </c>
      <c r="L85" s="850">
        <f>N78*K85</f>
        <v>58.472055830765548</v>
      </c>
      <c r="M85" s="851"/>
      <c r="N85" s="57"/>
    </row>
    <row r="86" spans="1:14" ht="15.75" thickBot="1">
      <c r="B86" s="814" t="s">
        <v>1037</v>
      </c>
      <c r="C86" s="815"/>
      <c r="D86" s="815"/>
      <c r="E86" s="815"/>
      <c r="F86" s="815"/>
      <c r="G86" s="815"/>
      <c r="H86" s="815"/>
      <c r="I86" s="815"/>
      <c r="J86" s="815"/>
      <c r="K86" s="815"/>
      <c r="L86" s="815"/>
      <c r="M86" s="816"/>
      <c r="N86" s="58">
        <f>L83+L84+L85</f>
        <v>350.83233498459327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1520.2734515999041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500</v>
      </c>
      <c r="N36" s="280">
        <f>K36/M36</f>
        <v>260.96630315199661</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500</v>
      </c>
      <c r="N37" s="280">
        <f>K37/M37</f>
        <v>120.94508301404855</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0.51067205206099997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382.4220582181062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1998.8815765684321</v>
      </c>
      <c r="N48" s="280">
        <f>K48*M48</f>
        <v>899.49670945579453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899.49670945579453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51.067205206099999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1332.9859728800006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266.59719457600016</v>
      </c>
      <c r="M83" s="849"/>
      <c r="N83" s="57"/>
    </row>
    <row r="84" spans="1:14">
      <c r="B84" s="95" t="s">
        <v>1057</v>
      </c>
      <c r="C84" s="96"/>
      <c r="D84" s="96"/>
      <c r="E84" s="96"/>
      <c r="F84" s="96"/>
      <c r="G84" s="96"/>
      <c r="H84" s="96"/>
      <c r="I84" s="93"/>
      <c r="J84" s="94"/>
      <c r="K84" s="312">
        <v>0.05</v>
      </c>
      <c r="L84" s="848">
        <f>N78*K84</f>
        <v>66.649298644000041</v>
      </c>
      <c r="M84" s="849"/>
      <c r="N84" s="57"/>
    </row>
    <row r="85" spans="1:14" ht="15.75" thickBot="1">
      <c r="B85" s="97" t="s">
        <v>1058</v>
      </c>
      <c r="C85" s="98"/>
      <c r="D85" s="98"/>
      <c r="E85" s="98"/>
      <c r="F85" s="98"/>
      <c r="G85" s="98"/>
      <c r="H85" s="98"/>
      <c r="I85" s="99"/>
      <c r="J85" s="100"/>
      <c r="K85" s="313">
        <v>0.05</v>
      </c>
      <c r="L85" s="850">
        <f>N78*K85</f>
        <v>66.649298644000041</v>
      </c>
      <c r="M85" s="851"/>
      <c r="N85" s="57"/>
    </row>
    <row r="86" spans="1:14" ht="15.75" thickBot="1">
      <c r="B86" s="814" t="s">
        <v>1037</v>
      </c>
      <c r="C86" s="815"/>
      <c r="D86" s="815"/>
      <c r="E86" s="815"/>
      <c r="F86" s="815"/>
      <c r="G86" s="815"/>
      <c r="H86" s="815"/>
      <c r="I86" s="815"/>
      <c r="J86" s="815"/>
      <c r="K86" s="815"/>
      <c r="L86" s="815"/>
      <c r="M86" s="816"/>
      <c r="N86" s="58">
        <f>L83+L84+L85</f>
        <v>399.89579186400027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1732.881764744001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400</v>
      </c>
      <c r="N36" s="280">
        <f>K36/M36</f>
        <v>326.20787893999579</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400</v>
      </c>
      <c r="N37" s="280">
        <f>K37/M37</f>
        <v>426.94167627713927</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60472.541507024274</v>
      </c>
      <c r="L38" s="278"/>
      <c r="M38" s="279">
        <v>400</v>
      </c>
      <c r="N38" s="280">
        <f>K38/M38</f>
        <v>151.18135376756069</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59266.114303959141</v>
      </c>
      <c r="L39" s="831">
        <v>400</v>
      </c>
      <c r="M39" s="832"/>
      <c r="N39" s="280">
        <f>K39/L39</f>
        <v>148.16528575989784</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N75*M41</f>
        <v>0.957510097614375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1053.453704842208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1877.7372385945878</v>
      </c>
      <c r="N48" s="280">
        <f>K48*M48</f>
        <v>3436.2591466280956</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67780.766106189345</v>
      </c>
      <c r="N49" s="280">
        <f>K49*M49</f>
        <v>1287.8345560175976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4724.0937026456932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18">
        <f>VLOOKUP(A58,TRANSPORTE!A5:D117,4,FALSE)</f>
        <v>1179.1761503946386</v>
      </c>
      <c r="M58" s="819"/>
      <c r="N58" s="295">
        <f>K58*L58</f>
        <v>22.404346857498133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22.404346857498133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95.751009761437501</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5895.7027641068371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1179.1405528213675</v>
      </c>
      <c r="M82" s="849"/>
      <c r="N82" s="57"/>
    </row>
    <row r="83" spans="1:14">
      <c r="B83" s="95" t="s">
        <v>1057</v>
      </c>
      <c r="C83" s="96"/>
      <c r="D83" s="96"/>
      <c r="E83" s="96"/>
      <c r="F83" s="96"/>
      <c r="G83" s="96"/>
      <c r="H83" s="96"/>
      <c r="I83" s="93"/>
      <c r="J83" s="94"/>
      <c r="K83" s="312">
        <v>0.05</v>
      </c>
      <c r="L83" s="848">
        <f>N77*K83</f>
        <v>294.78513820534187</v>
      </c>
      <c r="M83" s="849"/>
      <c r="N83" s="57"/>
    </row>
    <row r="84" spans="1:14" ht="15.75" thickBot="1">
      <c r="B84" s="97" t="s">
        <v>1058</v>
      </c>
      <c r="C84" s="98"/>
      <c r="D84" s="98"/>
      <c r="E84" s="98"/>
      <c r="F84" s="98"/>
      <c r="G84" s="98"/>
      <c r="H84" s="98"/>
      <c r="I84" s="99"/>
      <c r="J84" s="100"/>
      <c r="K84" s="313">
        <v>0.05</v>
      </c>
      <c r="L84" s="850">
        <f>N77*K84</f>
        <v>294.78513820534187</v>
      </c>
      <c r="M84" s="851"/>
      <c r="N84" s="57"/>
    </row>
    <row r="85" spans="1:14" ht="15.75" thickBot="1">
      <c r="B85" s="814" t="s">
        <v>1037</v>
      </c>
      <c r="C85" s="815"/>
      <c r="D85" s="815"/>
      <c r="E85" s="815"/>
      <c r="F85" s="815"/>
      <c r="G85" s="815"/>
      <c r="H85" s="815"/>
      <c r="I85" s="815"/>
      <c r="J85" s="815"/>
      <c r="K85" s="815"/>
      <c r="L85" s="815"/>
      <c r="M85" s="816"/>
      <c r="N85" s="58">
        <f>L82+L83+L84</f>
        <v>1768.7108292320511</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7664.4135933388879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7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400</v>
      </c>
      <c r="N36" s="280">
        <f>K36/M36</f>
        <v>326.20787893999579</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400</v>
      </c>
      <c r="N37" s="280">
        <f>K37/M37</f>
        <v>426.94167627713927</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60472.541507024274</v>
      </c>
      <c r="L38" s="278"/>
      <c r="M38" s="279">
        <v>400</v>
      </c>
      <c r="N38" s="280">
        <f>K38/M38</f>
        <v>151.18135376756069</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59266.114303959141</v>
      </c>
      <c r="L39" s="831">
        <v>400</v>
      </c>
      <c r="M39" s="832"/>
      <c r="N39" s="280">
        <f>K39/L39</f>
        <v>148.16528575989784</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0.957510097614375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1053.453704842208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1877.7372385945878</v>
      </c>
      <c r="N48" s="280">
        <f>K48*M48</f>
        <v>2816.6058578918819</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67780.766106189345</v>
      </c>
      <c r="N49" s="280">
        <f>K49*M49</f>
        <v>881.1499593804615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3697.7558172723434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18">
        <f>VLOOKUP(A58,TRANSPORTE!A5:D117,4,FALSE)</f>
        <v>1179.1761503946386</v>
      </c>
      <c r="M58" s="819"/>
      <c r="N58" s="295">
        <f>K58*L58</f>
        <v>15.329289955130301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15.329289955130301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95.751009761437501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4862.2898218311202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972.45796436622413</v>
      </c>
      <c r="M83" s="849"/>
      <c r="N83" s="57"/>
    </row>
    <row r="84" spans="1:14">
      <c r="B84" s="95" t="s">
        <v>1057</v>
      </c>
      <c r="C84" s="96"/>
      <c r="D84" s="96"/>
      <c r="E84" s="96"/>
      <c r="F84" s="96"/>
      <c r="G84" s="96"/>
      <c r="H84" s="96"/>
      <c r="I84" s="93"/>
      <c r="J84" s="94"/>
      <c r="K84" s="312">
        <v>0.05</v>
      </c>
      <c r="L84" s="848">
        <f>N78*K84</f>
        <v>243.11449109155603</v>
      </c>
      <c r="M84" s="849"/>
      <c r="N84" s="57"/>
    </row>
    <row r="85" spans="1:14" ht="15.75" thickBot="1">
      <c r="B85" s="97" t="s">
        <v>1058</v>
      </c>
      <c r="C85" s="98"/>
      <c r="D85" s="98"/>
      <c r="E85" s="98"/>
      <c r="F85" s="98"/>
      <c r="G85" s="98"/>
      <c r="H85" s="98"/>
      <c r="I85" s="99"/>
      <c r="J85" s="100"/>
      <c r="K85" s="313">
        <v>0.05</v>
      </c>
      <c r="L85" s="850">
        <f>N78*K85</f>
        <v>243.11449109155603</v>
      </c>
      <c r="M85" s="851"/>
      <c r="N85" s="57"/>
    </row>
    <row r="86" spans="1:14" ht="15.75" thickBot="1">
      <c r="B86" s="814" t="s">
        <v>1037</v>
      </c>
      <c r="C86" s="815"/>
      <c r="D86" s="815"/>
      <c r="E86" s="815"/>
      <c r="F86" s="815"/>
      <c r="G86" s="815"/>
      <c r="H86" s="815"/>
      <c r="I86" s="815"/>
      <c r="J86" s="815"/>
      <c r="K86" s="815"/>
      <c r="L86" s="815"/>
      <c r="M86" s="816"/>
      <c r="N86" s="58">
        <f>L83+L84+L85</f>
        <v>1458.686946549336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6320.9767683804566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400</v>
      </c>
      <c r="N36" s="280">
        <f>K36/M36</f>
        <v>326.20787893999579</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400</v>
      </c>
      <c r="N37" s="280">
        <f>K37/M37</f>
        <v>426.94167627713927</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60472.541507024274</v>
      </c>
      <c r="L38" s="278"/>
      <c r="M38" s="279">
        <v>400</v>
      </c>
      <c r="N38" s="280">
        <f>K38/M38</f>
        <v>151.18135376756069</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59266.114303959141</v>
      </c>
      <c r="L39" s="831">
        <v>400</v>
      </c>
      <c r="M39" s="832"/>
      <c r="N39" s="280">
        <f>K39/L39</f>
        <v>148.16528575989784</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0.957510097614375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1053.453704842208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1877.7372385945878</v>
      </c>
      <c r="N48" s="280">
        <f>K48*M48</f>
        <v>3436.2591466280956</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67780.766106189345</v>
      </c>
      <c r="N49" s="280">
        <f>K49*M49</f>
        <v>1287.8345560175976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4724.0937026456932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18">
        <f>VLOOKUP(A58,TRANSPORTE!A5:D117,4,FALSE)</f>
        <v>1179.1761503946386</v>
      </c>
      <c r="M58" s="819"/>
      <c r="N58" s="295">
        <f>K58*L58</f>
        <v>22.404346857498133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22.404346857498133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SUM(N69:N75)</f>
        <v>95.751009761437501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5895.7027641068371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1179.1405528213675</v>
      </c>
      <c r="M83" s="849"/>
      <c r="N83" s="57"/>
    </row>
    <row r="84" spans="1:14">
      <c r="B84" s="95" t="s">
        <v>1057</v>
      </c>
      <c r="C84" s="96"/>
      <c r="D84" s="96"/>
      <c r="E84" s="96"/>
      <c r="F84" s="96"/>
      <c r="G84" s="96"/>
      <c r="H84" s="96"/>
      <c r="I84" s="93"/>
      <c r="J84" s="94"/>
      <c r="K84" s="312">
        <v>0.05</v>
      </c>
      <c r="L84" s="848">
        <f>N78*K84</f>
        <v>294.78513820534187</v>
      </c>
      <c r="M84" s="849"/>
      <c r="N84" s="57"/>
    </row>
    <row r="85" spans="1:14" ht="15.75" thickBot="1">
      <c r="B85" s="97" t="s">
        <v>1058</v>
      </c>
      <c r="C85" s="98"/>
      <c r="D85" s="98"/>
      <c r="E85" s="98"/>
      <c r="F85" s="98"/>
      <c r="G85" s="98"/>
      <c r="H85" s="98"/>
      <c r="I85" s="99"/>
      <c r="J85" s="100"/>
      <c r="K85" s="313">
        <v>0.05</v>
      </c>
      <c r="L85" s="850">
        <f>N78*K85</f>
        <v>294.78513820534187</v>
      </c>
      <c r="M85" s="851"/>
      <c r="N85" s="57"/>
    </row>
    <row r="86" spans="1:14" ht="15.75" thickBot="1">
      <c r="B86" s="814" t="s">
        <v>1037</v>
      </c>
      <c r="C86" s="815"/>
      <c r="D86" s="815"/>
      <c r="E86" s="815"/>
      <c r="F86" s="815"/>
      <c r="G86" s="815"/>
      <c r="H86" s="815"/>
      <c r="I86" s="815"/>
      <c r="J86" s="815"/>
      <c r="K86" s="815"/>
      <c r="L86" s="815"/>
      <c r="M86" s="816"/>
      <c r="N86" s="58">
        <f>L83+L84+L85</f>
        <v>1768.7108292320511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7664.4135933388879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400</v>
      </c>
      <c r="N36" s="280">
        <f>K36/M36</f>
        <v>326.20787893999579</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400</v>
      </c>
      <c r="N37" s="280">
        <f>K37/M37</f>
        <v>426.94167627713927</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60472.541507024274</v>
      </c>
      <c r="L38" s="278"/>
      <c r="M38" s="279">
        <v>400</v>
      </c>
      <c r="N38" s="280">
        <f>K38/M38</f>
        <v>151.18135376756069</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59266.114303959141</v>
      </c>
      <c r="L39" s="831">
        <v>400</v>
      </c>
      <c r="M39" s="832"/>
      <c r="N39" s="280">
        <f>K39/L39</f>
        <v>148.16528575989784</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0.957510097614375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1053.453704842208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67780.766106189345</v>
      </c>
      <c r="N48" s="280">
        <f>K48*M48</f>
        <v>881.1499593804615</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1877.7372385945878</v>
      </c>
      <c r="N49" s="280">
        <f>K49*M49</f>
        <v>2816.6058578918819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3697.7558172723434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18">
        <f>VLOOKUP(A58,TRANSPORTE!A5:D117,4,FALSE)</f>
        <v>1179.1761503946386</v>
      </c>
      <c r="M58" s="819"/>
      <c r="N58" s="295">
        <f>K58*L58</f>
        <v>15.329289955130301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15.329289955130301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95.751009761437501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4862.2898218311202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972.45796436622413</v>
      </c>
      <c r="M83" s="849"/>
      <c r="N83" s="57"/>
    </row>
    <row r="84" spans="1:14">
      <c r="B84" s="95" t="s">
        <v>1057</v>
      </c>
      <c r="C84" s="96"/>
      <c r="D84" s="96"/>
      <c r="E84" s="96"/>
      <c r="F84" s="96"/>
      <c r="G84" s="96"/>
      <c r="H84" s="96"/>
      <c r="I84" s="93"/>
      <c r="J84" s="94"/>
      <c r="K84" s="312">
        <v>0.05</v>
      </c>
      <c r="L84" s="848">
        <f>N78*K84</f>
        <v>243.11449109155603</v>
      </c>
      <c r="M84" s="849"/>
      <c r="N84" s="57"/>
    </row>
    <row r="85" spans="1:14" ht="15.75" thickBot="1">
      <c r="B85" s="97" t="s">
        <v>1058</v>
      </c>
      <c r="C85" s="98"/>
      <c r="D85" s="98"/>
      <c r="E85" s="98"/>
      <c r="F85" s="98"/>
      <c r="G85" s="98"/>
      <c r="H85" s="98"/>
      <c r="I85" s="99"/>
      <c r="J85" s="100"/>
      <c r="K85" s="313">
        <v>0.05</v>
      </c>
      <c r="L85" s="850">
        <f>N78*K85</f>
        <v>243.11449109155603</v>
      </c>
      <c r="M85" s="851"/>
      <c r="N85" s="57"/>
    </row>
    <row r="86" spans="1:14" ht="15.75" thickBot="1">
      <c r="B86" s="814" t="s">
        <v>1037</v>
      </c>
      <c r="C86" s="815"/>
      <c r="D86" s="815"/>
      <c r="E86" s="815"/>
      <c r="F86" s="815"/>
      <c r="G86" s="815"/>
      <c r="H86" s="815"/>
      <c r="I86" s="815"/>
      <c r="J86" s="815"/>
      <c r="K86" s="815"/>
      <c r="L86" s="815"/>
      <c r="M86" s="816"/>
      <c r="N86" s="58">
        <f>L83+L84+L85</f>
        <v>1458.686946549336</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6320.9767683804566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91">
        <v>275</v>
      </c>
      <c r="N36" s="280">
        <f>K36/M36</f>
        <v>474.48418754908477</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91">
        <f>M36</f>
        <v>275</v>
      </c>
      <c r="N37" s="280">
        <f>K37/M37</f>
        <v>621.00607458492982</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60472.541507024274</v>
      </c>
      <c r="L38" s="278"/>
      <c r="M38" s="291">
        <v>275</v>
      </c>
      <c r="N38" s="280">
        <f>K38/M38</f>
        <v>219.90015093463373</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59266.114303959141</v>
      </c>
      <c r="L39" s="942">
        <v>275</v>
      </c>
      <c r="M39" s="943"/>
      <c r="N39" s="280">
        <f>K39/L39</f>
        <v>215.51314292348778</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1.3927419601663635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1532.2962979523024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55488.178870608077</v>
      </c>
      <c r="N48" s="280">
        <f>K48*M48</f>
        <v>1387.204471765202</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58807.940938950152</v>
      </c>
      <c r="N49" s="280">
        <f>K49*M49</f>
        <v>764.50323220635198</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1877.7372385945878</v>
      </c>
      <c r="N50" s="280">
        <f>K50*M50</f>
        <v>7961.6058916410529</v>
      </c>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10113.313595612606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18">
        <f>VLOOKUP(A58,TRANSPORTE!A5:D117,4,FALSE)</f>
        <v>1179.1761503946386</v>
      </c>
      <c r="M58" s="819"/>
      <c r="N58" s="295">
        <f>K58*L58</f>
        <v>44.808693714996267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44.808693714996267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20" t="s">
        <v>1037</v>
      </c>
      <c r="C76" s="821"/>
      <c r="D76" s="821"/>
      <c r="E76" s="821"/>
      <c r="F76" s="821"/>
      <c r="G76" s="821"/>
      <c r="H76" s="821"/>
      <c r="I76" s="821"/>
      <c r="J76" s="821"/>
      <c r="K76" s="821"/>
      <c r="L76" s="821"/>
      <c r="M76" s="822"/>
      <c r="N76" s="468">
        <f>SUM(N69:N75)</f>
        <v>139.27419601663635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11829.692783296541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2365.9385566593082</v>
      </c>
      <c r="M83" s="849"/>
      <c r="N83" s="57"/>
    </row>
    <row r="84" spans="1:14">
      <c r="B84" s="95" t="s">
        <v>1057</v>
      </c>
      <c r="C84" s="96"/>
      <c r="D84" s="96"/>
      <c r="E84" s="96"/>
      <c r="F84" s="96"/>
      <c r="G84" s="96"/>
      <c r="H84" s="96"/>
      <c r="I84" s="93"/>
      <c r="J84" s="94"/>
      <c r="K84" s="312">
        <v>0.05</v>
      </c>
      <c r="L84" s="848">
        <f>N78*K84</f>
        <v>591.48463916482706</v>
      </c>
      <c r="M84" s="849"/>
      <c r="N84" s="57"/>
    </row>
    <row r="85" spans="1:14" ht="15.75" thickBot="1">
      <c r="B85" s="97" t="s">
        <v>1058</v>
      </c>
      <c r="C85" s="98"/>
      <c r="D85" s="98"/>
      <c r="E85" s="98"/>
      <c r="F85" s="98"/>
      <c r="G85" s="98"/>
      <c r="H85" s="98"/>
      <c r="I85" s="99"/>
      <c r="J85" s="100"/>
      <c r="K85" s="313">
        <v>0.05</v>
      </c>
      <c r="L85" s="850">
        <f>N78*K85</f>
        <v>591.48463916482706</v>
      </c>
      <c r="M85" s="851"/>
      <c r="N85" s="57"/>
    </row>
    <row r="86" spans="1:14" ht="15.75" thickBot="1">
      <c r="B86" s="814" t="s">
        <v>1037</v>
      </c>
      <c r="C86" s="815"/>
      <c r="D86" s="815"/>
      <c r="E86" s="815"/>
      <c r="F86" s="815"/>
      <c r="G86" s="815"/>
      <c r="H86" s="815"/>
      <c r="I86" s="815"/>
      <c r="J86" s="815"/>
      <c r="K86" s="815"/>
      <c r="L86" s="815"/>
      <c r="M86" s="816"/>
      <c r="N86" s="58">
        <f>L83+L84+L85</f>
        <v>3548.9078349889623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15378.600618285504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91">
        <v>275</v>
      </c>
      <c r="N36" s="280">
        <f>K36/M36</f>
        <v>474.48418754908477</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91">
        <v>275</v>
      </c>
      <c r="N37" s="280">
        <f>K37/M37</f>
        <v>621.00607458492982</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60472.541507024274</v>
      </c>
      <c r="L38" s="278"/>
      <c r="M38" s="291">
        <v>275</v>
      </c>
      <c r="N38" s="280">
        <f>K38/M38</f>
        <v>219.90015093463373</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59266.114303959141</v>
      </c>
      <c r="L39" s="942">
        <v>275</v>
      </c>
      <c r="M39" s="943"/>
      <c r="N39" s="280">
        <f>K39/L39</f>
        <v>215.51314292348778</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1.3927419601663635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1532.2962979523024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55488.178870608077</v>
      </c>
      <c r="N48" s="280">
        <f>K48*M48</f>
        <v>1054.2753985415534</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58807.940938950152</v>
      </c>
      <c r="N49" s="280">
        <f>K49*M49</f>
        <v>588.07940938950151</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1877.7372385945878</v>
      </c>
      <c r="N50" s="280">
        <f>K50*M50</f>
        <v>6083.8686530464647</v>
      </c>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7726.2234609775196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18">
        <f>VLOOKUP(A58,TRANSPORTE!A5:D117,4,FALSE)</f>
        <v>1179.1761503946386</v>
      </c>
      <c r="M58" s="819"/>
      <c r="N58" s="295">
        <f>K58*L58</f>
        <v>34.196108361444523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34.196108361444523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139.27419601663635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9431.9900633079033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1886.3980126615807</v>
      </c>
      <c r="M83" s="849"/>
      <c r="N83" s="57"/>
    </row>
    <row r="84" spans="1:14">
      <c r="B84" s="95" t="s">
        <v>1057</v>
      </c>
      <c r="C84" s="96"/>
      <c r="D84" s="96"/>
      <c r="E84" s="96"/>
      <c r="F84" s="96"/>
      <c r="G84" s="96"/>
      <c r="H84" s="96"/>
      <c r="I84" s="93"/>
      <c r="J84" s="94"/>
      <c r="K84" s="312">
        <v>0.05</v>
      </c>
      <c r="L84" s="848">
        <f>N78*K84</f>
        <v>471.59950316539516</v>
      </c>
      <c r="M84" s="849"/>
      <c r="N84" s="57"/>
    </row>
    <row r="85" spans="1:14" ht="15.75" thickBot="1">
      <c r="B85" s="97" t="s">
        <v>1058</v>
      </c>
      <c r="C85" s="98"/>
      <c r="D85" s="98"/>
      <c r="E85" s="98"/>
      <c r="F85" s="98"/>
      <c r="G85" s="98"/>
      <c r="H85" s="98"/>
      <c r="I85" s="99"/>
      <c r="J85" s="100"/>
      <c r="K85" s="313">
        <v>0.05</v>
      </c>
      <c r="L85" s="850">
        <f>N78*K85</f>
        <v>471.59950316539516</v>
      </c>
      <c r="M85" s="851"/>
      <c r="N85" s="57"/>
    </row>
    <row r="86" spans="1:14" ht="15.75" thickBot="1">
      <c r="B86" s="814" t="s">
        <v>1037</v>
      </c>
      <c r="C86" s="815"/>
      <c r="D86" s="815"/>
      <c r="E86" s="815"/>
      <c r="F86" s="815"/>
      <c r="G86" s="815"/>
      <c r="H86" s="815"/>
      <c r="I86" s="815"/>
      <c r="J86" s="815"/>
      <c r="K86" s="815"/>
      <c r="L86" s="815"/>
      <c r="M86" s="816"/>
      <c r="N86" s="58">
        <f>L83+L84+L85</f>
        <v>2829.597018992371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12261.587082300273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275</v>
      </c>
      <c r="N36" s="280">
        <f>K36/M36</f>
        <v>474.48418754908477</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275</v>
      </c>
      <c r="N37" s="280">
        <f>K37/M37</f>
        <v>621.00607458492982</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60472.541507024274</v>
      </c>
      <c r="L38" s="278"/>
      <c r="M38" s="279">
        <v>275</v>
      </c>
      <c r="N38" s="280">
        <f>K38/M38</f>
        <v>219.90015093463373</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59266.114303959141</v>
      </c>
      <c r="L39" s="831">
        <v>275</v>
      </c>
      <c r="M39" s="832"/>
      <c r="N39" s="280">
        <f>K39/L39</f>
        <v>215.51314292348778</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1.3927419601663635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1532.2962979523024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55488.178870608077</v>
      </c>
      <c r="N48" s="280">
        <f>K48*M48</f>
        <v>1387.204471765202</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58807.940938950152</v>
      </c>
      <c r="N49" s="280">
        <f>K49*M49</f>
        <v>764.50323220635198</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1998.8815765684321</v>
      </c>
      <c r="N50" s="280">
        <f>K50*M50</f>
        <v>8475.2578846501528</v>
      </c>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10626.965588621708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18">
        <f>VLOOKUP(A58,TRANSPORTE!A5:D117,4,FALSE)</f>
        <v>1179.1761503946386</v>
      </c>
      <c r="M58" s="819"/>
      <c r="N58" s="295">
        <f>K58*L58</f>
        <v>44.808693714996267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44.808693714996267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139.27419601663635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12343.344776305643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2468.6689552611288</v>
      </c>
      <c r="M83" s="849"/>
      <c r="N83" s="57"/>
    </row>
    <row r="84" spans="1:14">
      <c r="B84" s="95" t="s">
        <v>1057</v>
      </c>
      <c r="C84" s="96"/>
      <c r="D84" s="96"/>
      <c r="E84" s="96"/>
      <c r="F84" s="96"/>
      <c r="G84" s="96"/>
      <c r="H84" s="96"/>
      <c r="I84" s="93"/>
      <c r="J84" s="94"/>
      <c r="K84" s="312">
        <v>0.05</v>
      </c>
      <c r="L84" s="848">
        <f>N78*K84</f>
        <v>617.16723881528219</v>
      </c>
      <c r="M84" s="849"/>
      <c r="N84" s="57"/>
    </row>
    <row r="85" spans="1:14" ht="15.75" thickBot="1">
      <c r="B85" s="97" t="s">
        <v>1058</v>
      </c>
      <c r="C85" s="98"/>
      <c r="D85" s="98"/>
      <c r="E85" s="98"/>
      <c r="F85" s="98"/>
      <c r="G85" s="98"/>
      <c r="H85" s="98"/>
      <c r="I85" s="99"/>
      <c r="J85" s="100"/>
      <c r="K85" s="313">
        <v>0.05</v>
      </c>
      <c r="L85" s="850">
        <f>N78*K85</f>
        <v>617.16723881528219</v>
      </c>
      <c r="M85" s="851"/>
      <c r="N85" s="57"/>
    </row>
    <row r="86" spans="1:14" ht="15.75" thickBot="1">
      <c r="B86" s="814" t="s">
        <v>1037</v>
      </c>
      <c r="C86" s="815"/>
      <c r="D86" s="815"/>
      <c r="E86" s="815"/>
      <c r="F86" s="815"/>
      <c r="G86" s="815"/>
      <c r="H86" s="815"/>
      <c r="I86" s="815"/>
      <c r="J86" s="815"/>
      <c r="K86" s="815"/>
      <c r="L86" s="815"/>
      <c r="M86" s="816"/>
      <c r="N86" s="58">
        <f>L83+L84+L85</f>
        <v>3703.0034328916927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16046.348209197335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275</v>
      </c>
      <c r="N36" s="280">
        <f>K36/M36</f>
        <v>474.48418754908477</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275</v>
      </c>
      <c r="N37" s="280">
        <f>K37/M37</f>
        <v>621.00607458492982</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60472.541507024274</v>
      </c>
      <c r="L38" s="278"/>
      <c r="M38" s="279">
        <v>275</v>
      </c>
      <c r="N38" s="280">
        <f>K38/M38</f>
        <v>219.90015093463373</v>
      </c>
    </row>
    <row r="39" spans="1:14">
      <c r="A39" t="s">
        <v>225</v>
      </c>
      <c r="B39" s="827" t="str">
        <f>VLOOKUP(A39,EQUIPOS!A9:D154,3,FALSE)</f>
        <v>Esparcidor de gravilla, Ancho de esparcimiento 3100mm, Velocidad de trabajo 10—20km2/h</v>
      </c>
      <c r="C39" s="828"/>
      <c r="D39" s="828"/>
      <c r="E39" s="828"/>
      <c r="F39" s="828"/>
      <c r="G39" s="828"/>
      <c r="H39" s="829"/>
      <c r="I39" s="830"/>
      <c r="J39" s="811"/>
      <c r="K39" s="277">
        <f>VLOOKUP(A39,EQUIPOS!A9:D166,4,FALSE)</f>
        <v>59266.114303959141</v>
      </c>
      <c r="L39" s="831">
        <v>275</v>
      </c>
      <c r="M39" s="832"/>
      <c r="N39" s="280">
        <f>K39/L39</f>
        <v>215.51314292348778</v>
      </c>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1.3927419601663635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1532.2962979523024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55488.178870608077</v>
      </c>
      <c r="N48" s="280">
        <f>K48*M48</f>
        <v>1054.2753985415534</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58807.940938950152</v>
      </c>
      <c r="N49" s="280">
        <f>K49*M49</f>
        <v>588.07940938950151</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1998.8815765684321</v>
      </c>
      <c r="N50" s="280">
        <f>K50*M50</f>
        <v>6476.3763080817207</v>
      </c>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8118.7311160127756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18">
        <f>VLOOKUP(A58,TRANSPORTE!A5:D117,4,FALSE)</f>
        <v>1179.1761503946386</v>
      </c>
      <c r="M58" s="819"/>
      <c r="N58" s="295">
        <f>K58*L58</f>
        <v>34.196108361444523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34.196108361444523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139.27419601663635</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9824.4977183431583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1964.8995436686318</v>
      </c>
      <c r="M83" s="849"/>
      <c r="N83" s="57"/>
    </row>
    <row r="84" spans="1:14">
      <c r="B84" s="95" t="s">
        <v>1057</v>
      </c>
      <c r="C84" s="96"/>
      <c r="D84" s="96"/>
      <c r="E84" s="96"/>
      <c r="F84" s="96"/>
      <c r="G84" s="96"/>
      <c r="H84" s="96"/>
      <c r="I84" s="93"/>
      <c r="J84" s="94"/>
      <c r="K84" s="312">
        <v>0.05</v>
      </c>
      <c r="L84" s="848">
        <f>N78*K84</f>
        <v>491.22488591715796</v>
      </c>
      <c r="M84" s="849"/>
      <c r="N84" s="57"/>
    </row>
    <row r="85" spans="1:14" ht="15.75" thickBot="1">
      <c r="B85" s="97" t="s">
        <v>1058</v>
      </c>
      <c r="C85" s="98"/>
      <c r="D85" s="98"/>
      <c r="E85" s="98"/>
      <c r="F85" s="98"/>
      <c r="G85" s="98"/>
      <c r="H85" s="98"/>
      <c r="I85" s="99"/>
      <c r="J85" s="100"/>
      <c r="K85" s="313">
        <v>0.05</v>
      </c>
      <c r="L85" s="850">
        <f>N78*K85</f>
        <v>491.22488591715796</v>
      </c>
      <c r="M85" s="851"/>
      <c r="N85" s="57"/>
    </row>
    <row r="86" spans="1:14" ht="15.75" thickBot="1">
      <c r="B86" s="814" t="s">
        <v>1037</v>
      </c>
      <c r="C86" s="815"/>
      <c r="D86" s="815"/>
      <c r="E86" s="815"/>
      <c r="F86" s="815"/>
      <c r="G86" s="815"/>
      <c r="H86" s="815"/>
      <c r="I86" s="815"/>
      <c r="J86" s="815"/>
      <c r="K86" s="815"/>
      <c r="L86" s="815"/>
      <c r="M86" s="816"/>
      <c r="N86" s="58">
        <f>L83+L84+L85</f>
        <v>2947.3493155029473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12771.847033846105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418</v>
      </c>
      <c r="N36" s="280">
        <f>K36/M36</f>
        <v>312.16064970334526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418</v>
      </c>
      <c r="N37" s="280">
        <f>K37/M37</f>
        <v>408.55662801640119</v>
      </c>
    </row>
    <row r="38" spans="1:14">
      <c r="A38" t="s">
        <v>225</v>
      </c>
      <c r="B38" s="827" t="str">
        <f>VLOOKUP(A38,EQUIPOS!A8:D154,3,FALSE)</f>
        <v>Esparcidor de gravilla, Ancho de esparcimiento 3100mm, Velocidad de trabajo 10—20km2/h</v>
      </c>
      <c r="C38" s="828"/>
      <c r="D38" s="828"/>
      <c r="E38" s="828"/>
      <c r="F38" s="828"/>
      <c r="G38" s="828"/>
      <c r="H38" s="829"/>
      <c r="I38" s="275"/>
      <c r="J38" s="276"/>
      <c r="K38" s="277">
        <f>VLOOKUP(A38,EQUIPOS!A8:D165,4,FALSE)</f>
        <v>59266.114303959141</v>
      </c>
      <c r="L38" s="278"/>
      <c r="M38" s="279">
        <v>418</v>
      </c>
      <c r="N38" s="280">
        <f>K38/M38</f>
        <v>141.78496244966303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0.91627760537260772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863.418517774782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51917.963608750673</v>
      </c>
      <c r="N48" s="280">
        <f>K48*M48</f>
        <v>519.17963608750676</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1877.7372385945878</v>
      </c>
      <c r="N49" s="280">
        <f>K49*M49</f>
        <v>2347.1715482432346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2866.3511843307415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818">
        <f>VLOOKUP(A58,TRANSPORTE!A5:D117,4,FALSE)</f>
        <v>1104.9962769918093</v>
      </c>
      <c r="M58" s="819"/>
      <c r="N58" s="295">
        <f>K58*L58</f>
        <v>11.049962769918093</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11.049962769918093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91.62776053726077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3832.4474254127026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766.48948508254057</v>
      </c>
      <c r="M83" s="849"/>
      <c r="N83" s="57"/>
    </row>
    <row r="84" spans="1:14">
      <c r="B84" s="95" t="s">
        <v>1057</v>
      </c>
      <c r="C84" s="96"/>
      <c r="D84" s="96"/>
      <c r="E84" s="96"/>
      <c r="F84" s="96"/>
      <c r="G84" s="96"/>
      <c r="H84" s="96"/>
      <c r="I84" s="93"/>
      <c r="J84" s="94"/>
      <c r="K84" s="312">
        <v>0.05</v>
      </c>
      <c r="L84" s="848">
        <f>N78*K84</f>
        <v>191.62237127063514</v>
      </c>
      <c r="M84" s="849"/>
      <c r="N84" s="57"/>
    </row>
    <row r="85" spans="1:14" ht="15.75" thickBot="1">
      <c r="B85" s="97" t="s">
        <v>1058</v>
      </c>
      <c r="C85" s="98"/>
      <c r="D85" s="98"/>
      <c r="E85" s="98"/>
      <c r="F85" s="98"/>
      <c r="G85" s="98"/>
      <c r="H85" s="98"/>
      <c r="I85" s="99"/>
      <c r="J85" s="100"/>
      <c r="K85" s="313">
        <v>0.05</v>
      </c>
      <c r="L85" s="850">
        <f>N78*K85</f>
        <v>191.62237127063514</v>
      </c>
      <c r="M85" s="851"/>
      <c r="N85" s="57"/>
    </row>
    <row r="86" spans="1:14" ht="15.75" thickBot="1">
      <c r="B86" s="814" t="s">
        <v>1037</v>
      </c>
      <c r="C86" s="815"/>
      <c r="D86" s="815"/>
      <c r="E86" s="815"/>
      <c r="F86" s="815"/>
      <c r="G86" s="815"/>
      <c r="H86" s="815"/>
      <c r="I86" s="815"/>
      <c r="J86" s="815"/>
      <c r="K86" s="815"/>
      <c r="L86" s="815"/>
      <c r="M86" s="816"/>
      <c r="N86" s="58">
        <f>L83+L84+L85</f>
        <v>1149.7342276238107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4982.1816530365131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154</v>
      </c>
      <c r="B36" s="827" t="str">
        <f>VLOOKUP(A36,EQUIPOS!A6:D154,3,FALSE)</f>
        <v>Carrotanque Irrigador de asfalto, 1000 GALONES DE CAPACIDAD</v>
      </c>
      <c r="C36" s="828"/>
      <c r="D36" s="828"/>
      <c r="E36" s="828"/>
      <c r="F36" s="828"/>
      <c r="G36" s="828"/>
      <c r="H36" s="829"/>
      <c r="I36" s="275"/>
      <c r="J36" s="276"/>
      <c r="K36" s="277">
        <f>VLOOKUP(A36,EQUIPOS!A6:D163,4,FALSE)</f>
        <v>130483.15157599832</v>
      </c>
      <c r="L36" s="278"/>
      <c r="M36" s="279">
        <v>418</v>
      </c>
      <c r="N36" s="280">
        <f>K36/M36</f>
        <v>312.16064970334526</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418</v>
      </c>
      <c r="N37" s="280">
        <f>K37/M37</f>
        <v>408.55662801640119</v>
      </c>
    </row>
    <row r="38" spans="1:14">
      <c r="A38" t="s">
        <v>225</v>
      </c>
      <c r="B38" s="827" t="str">
        <f>VLOOKUP(A38,EQUIPOS!A8:D154,3,FALSE)</f>
        <v>Esparcidor de gravilla, Ancho de esparcimiento 3100mm, Velocidad de trabajo 10—20km2/h</v>
      </c>
      <c r="C38" s="828"/>
      <c r="D38" s="828"/>
      <c r="E38" s="828"/>
      <c r="F38" s="828"/>
      <c r="G38" s="828"/>
      <c r="H38" s="829"/>
      <c r="I38" s="275"/>
      <c r="J38" s="276"/>
      <c r="K38" s="277">
        <f>VLOOKUP(A38,EQUIPOS!A8:D165,4,FALSE)</f>
        <v>59266.114303959141</v>
      </c>
      <c r="L38" s="278"/>
      <c r="M38" s="279">
        <v>418</v>
      </c>
      <c r="N38" s="280">
        <f>K38/M38</f>
        <v>141.78496244966303</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0.91627760537260772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863.418517774782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51917.963608750673</v>
      </c>
      <c r="N48" s="280">
        <f>K48*M48</f>
        <v>519.17963608750676</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1072.1273910685227</v>
      </c>
      <c r="N49" s="280">
        <f>K49*M49</f>
        <v>1340.1592388356535</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75" thickBot="1">
      <c r="B52" s="809"/>
      <c r="C52" s="810"/>
      <c r="D52" s="810"/>
      <c r="E52" s="810"/>
      <c r="F52" s="810"/>
      <c r="G52" s="810"/>
      <c r="H52" s="810"/>
      <c r="I52" s="811"/>
      <c r="J52" s="48"/>
      <c r="K52" s="50"/>
      <c r="L52" s="812"/>
      <c r="M52" s="813"/>
      <c r="N52" s="51"/>
    </row>
    <row r="53" spans="1:72" ht="15.75" thickBot="1">
      <c r="B53" s="814" t="s">
        <v>1037</v>
      </c>
      <c r="C53" s="815"/>
      <c r="D53" s="815"/>
      <c r="E53" s="815"/>
      <c r="F53" s="815"/>
      <c r="G53" s="815"/>
      <c r="H53" s="815"/>
      <c r="I53" s="815"/>
      <c r="J53" s="815"/>
      <c r="K53" s="815"/>
      <c r="L53" s="815"/>
      <c r="M53" s="816"/>
      <c r="N53" s="402">
        <f>SUM(N48:N52)</f>
        <v>1859.3388749231603</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1" t="s">
        <v>1041</v>
      </c>
      <c r="C57" s="322"/>
      <c r="D57" s="322"/>
      <c r="E57" s="322"/>
      <c r="F57" s="322"/>
      <c r="G57" s="322"/>
      <c r="H57" s="79" t="s">
        <v>1029</v>
      </c>
      <c r="I57" s="80" t="s">
        <v>1042</v>
      </c>
      <c r="J57" s="81" t="s">
        <v>1043</v>
      </c>
      <c r="K57" s="79" t="s">
        <v>1044</v>
      </c>
      <c r="L57" s="817" t="s">
        <v>1045</v>
      </c>
      <c r="M57" s="790"/>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818">
        <f>VLOOKUP(A58,TRANSPORTE!A5:D117,4,FALSE)</f>
        <v>1104.9962769918093</v>
      </c>
      <c r="M58" s="819"/>
      <c r="N58" s="295">
        <f>K58*L58</f>
        <v>11.049962769918093</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75" thickBot="1">
      <c r="B63" s="455"/>
      <c r="C63" s="456"/>
      <c r="D63" s="456"/>
      <c r="E63" s="456"/>
      <c r="F63" s="456"/>
      <c r="G63" s="456"/>
      <c r="H63" s="54"/>
      <c r="I63" s="132"/>
      <c r="J63" s="132"/>
      <c r="K63" s="132"/>
      <c r="L63" s="803"/>
      <c r="M63" s="804"/>
      <c r="N63" s="133"/>
    </row>
    <row r="64" spans="1:72" ht="15.75" thickBot="1">
      <c r="B64" s="820" t="s">
        <v>1037</v>
      </c>
      <c r="C64" s="821"/>
      <c r="D64" s="821"/>
      <c r="E64" s="821"/>
      <c r="F64" s="821"/>
      <c r="G64" s="821"/>
      <c r="H64" s="821"/>
      <c r="I64" s="821"/>
      <c r="J64" s="821"/>
      <c r="K64" s="821"/>
      <c r="L64" s="821"/>
      <c r="M64" s="822"/>
      <c r="N64" s="110">
        <f>N58+N59+N60+N61+N62</f>
        <v>11.049962769918093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91.62776053726077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2825.435116005121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565.08702320102418</v>
      </c>
      <c r="M83" s="849"/>
      <c r="N83" s="57"/>
    </row>
    <row r="84" spans="1:14">
      <c r="B84" s="95" t="s">
        <v>1057</v>
      </c>
      <c r="C84" s="96"/>
      <c r="D84" s="96"/>
      <c r="E84" s="96"/>
      <c r="F84" s="96"/>
      <c r="G84" s="96"/>
      <c r="H84" s="96"/>
      <c r="I84" s="93"/>
      <c r="J84" s="94"/>
      <c r="K84" s="312">
        <v>0.05</v>
      </c>
      <c r="L84" s="848">
        <f>N78*K84</f>
        <v>141.27175580025605</v>
      </c>
      <c r="M84" s="849"/>
      <c r="N84" s="57"/>
    </row>
    <row r="85" spans="1:14" ht="15.75" thickBot="1">
      <c r="B85" s="97" t="s">
        <v>1058</v>
      </c>
      <c r="C85" s="98"/>
      <c r="D85" s="98"/>
      <c r="E85" s="98"/>
      <c r="F85" s="98"/>
      <c r="G85" s="98"/>
      <c r="H85" s="98"/>
      <c r="I85" s="99"/>
      <c r="J85" s="100"/>
      <c r="K85" s="313">
        <v>0.05</v>
      </c>
      <c r="L85" s="850">
        <f>N78*K85</f>
        <v>141.27175580025605</v>
      </c>
      <c r="M85" s="851"/>
      <c r="N85" s="57"/>
    </row>
    <row r="86" spans="1:14" ht="15.75" thickBot="1">
      <c r="B86" s="814" t="s">
        <v>1037</v>
      </c>
      <c r="C86" s="815"/>
      <c r="D86" s="815"/>
      <c r="E86" s="815"/>
      <c r="F86" s="815"/>
      <c r="G86" s="815"/>
      <c r="H86" s="815"/>
      <c r="I86" s="815"/>
      <c r="J86" s="815"/>
      <c r="K86" s="815"/>
      <c r="L86" s="815"/>
      <c r="M86" s="816"/>
      <c r="N86" s="58">
        <f>L83+L84+L85</f>
        <v>847.63053480153633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3673.0656508066572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169363.57727643254</v>
      </c>
      <c r="L36" s="278"/>
      <c r="M36" s="279">
        <v>600</v>
      </c>
      <c r="N36" s="280">
        <f>K36/M36</f>
        <v>282.27262879405424</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600</v>
      </c>
      <c r="N37" s="280">
        <f>K37/M37</f>
        <v>100.78756917837379</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383.69853803750425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69856.508166094121</v>
      </c>
      <c r="N48" s="280">
        <f>K48*M48</f>
        <v>873.20635207617659</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1635.4485626468991</v>
      </c>
      <c r="N49" s="280">
        <f>K49*M49</f>
        <v>2391.84352287109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3265.0498749472667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18">
        <f>VLOOKUP(A58,TRANSPORTE!A5:D117,4,FALSE)</f>
        <v>1109.0405633655992</v>
      </c>
      <c r="M58" s="819"/>
      <c r="N58" s="295">
        <f>K58*L58</f>
        <v>13.86300704206999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13.86300704206999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63.834006507624991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3726.4454265344657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745.28908530689318</v>
      </c>
      <c r="M83" s="849"/>
      <c r="N83" s="57"/>
    </row>
    <row r="84" spans="1:14">
      <c r="B84" s="95" t="s">
        <v>1057</v>
      </c>
      <c r="C84" s="96"/>
      <c r="D84" s="96"/>
      <c r="E84" s="96"/>
      <c r="F84" s="96"/>
      <c r="G84" s="96"/>
      <c r="H84" s="96"/>
      <c r="I84" s="93"/>
      <c r="J84" s="94"/>
      <c r="K84" s="312">
        <v>0.05</v>
      </c>
      <c r="L84" s="848">
        <f>N78*K84</f>
        <v>186.3222713267233</v>
      </c>
      <c r="M84" s="849"/>
      <c r="N84" s="57"/>
    </row>
    <row r="85" spans="1:14" ht="15.75" thickBot="1">
      <c r="B85" s="97" t="s">
        <v>1058</v>
      </c>
      <c r="C85" s="98"/>
      <c r="D85" s="98"/>
      <c r="E85" s="98"/>
      <c r="F85" s="98"/>
      <c r="G85" s="98"/>
      <c r="H85" s="98"/>
      <c r="I85" s="99"/>
      <c r="J85" s="100"/>
      <c r="K85" s="313">
        <v>0.05</v>
      </c>
      <c r="L85" s="850">
        <f>N78*K85</f>
        <v>186.3222713267233</v>
      </c>
      <c r="M85" s="851"/>
      <c r="N85" s="57"/>
    </row>
    <row r="86" spans="1:14" ht="15.75" thickBot="1">
      <c r="B86" s="814" t="s">
        <v>1037</v>
      </c>
      <c r="C86" s="815"/>
      <c r="D86" s="815"/>
      <c r="E86" s="815"/>
      <c r="F86" s="815"/>
      <c r="G86" s="815"/>
      <c r="H86" s="815"/>
      <c r="I86" s="815"/>
      <c r="J86" s="815"/>
      <c r="K86" s="815"/>
      <c r="L86" s="815"/>
      <c r="M86" s="816"/>
      <c r="N86" s="58">
        <f>L83+L84+L85</f>
        <v>1117.9336279603397</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4844.3790544948051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169363.57727643254</v>
      </c>
      <c r="L36" s="278"/>
      <c r="M36" s="279">
        <v>600</v>
      </c>
      <c r="N36" s="280">
        <f>K36/M36</f>
        <v>282.27262879405424</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600</v>
      </c>
      <c r="N37" s="280">
        <f>K37/M37</f>
        <v>100.78756917837379</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383.69853803750425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53509.148677153011</v>
      </c>
      <c r="N48" s="280">
        <f>K48*M48</f>
        <v>508.33691243295357</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1635.4485626468991</v>
      </c>
      <c r="N49" s="280">
        <f>K49*M49</f>
        <v>2307.2090597541128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2815.5459721870666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18">
        <f>VLOOKUP(A58,TRANSPORTE!A5:D117,4,FALSE)</f>
        <v>1109.0405633655992</v>
      </c>
      <c r="M58" s="819"/>
      <c r="N58" s="295">
        <f>K58*L58</f>
        <v>10.535885351973192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10.535885351973192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63.834006507624991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3273.6144020841693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654.72288041683396</v>
      </c>
      <c r="M83" s="849"/>
      <c r="N83" s="57"/>
    </row>
    <row r="84" spans="1:14">
      <c r="B84" s="95" t="s">
        <v>1057</v>
      </c>
      <c r="C84" s="96"/>
      <c r="D84" s="96"/>
      <c r="E84" s="96"/>
      <c r="F84" s="96"/>
      <c r="G84" s="96"/>
      <c r="H84" s="96"/>
      <c r="I84" s="93"/>
      <c r="J84" s="94"/>
      <c r="K84" s="312">
        <v>0.05</v>
      </c>
      <c r="L84" s="848">
        <f>N78*K84</f>
        <v>163.68072010420849</v>
      </c>
      <c r="M84" s="849"/>
      <c r="N84" s="57"/>
    </row>
    <row r="85" spans="1:14" ht="15.75" thickBot="1">
      <c r="B85" s="97" t="s">
        <v>1058</v>
      </c>
      <c r="C85" s="98"/>
      <c r="D85" s="98"/>
      <c r="E85" s="98"/>
      <c r="F85" s="98"/>
      <c r="G85" s="98"/>
      <c r="H85" s="98"/>
      <c r="I85" s="99"/>
      <c r="J85" s="100"/>
      <c r="K85" s="313">
        <v>0.05</v>
      </c>
      <c r="L85" s="850">
        <f>N78*K85</f>
        <v>163.68072010420849</v>
      </c>
      <c r="M85" s="851"/>
      <c r="N85" s="57"/>
    </row>
    <row r="86" spans="1:14" ht="15.75" thickBot="1">
      <c r="B86" s="814" t="s">
        <v>1037</v>
      </c>
      <c r="C86" s="815"/>
      <c r="D86" s="815"/>
      <c r="E86" s="815"/>
      <c r="F86" s="815"/>
      <c r="G86" s="815"/>
      <c r="H86" s="815"/>
      <c r="I86" s="815"/>
      <c r="J86" s="815"/>
      <c r="K86" s="815"/>
      <c r="L86" s="815"/>
      <c r="M86" s="816"/>
      <c r="N86" s="58">
        <f>L83+L84+L85</f>
        <v>982.08432062525094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4255.6987227094205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169363.57727643254</v>
      </c>
      <c r="L36" s="278"/>
      <c r="M36" s="279">
        <v>600</v>
      </c>
      <c r="N36" s="280">
        <f>K36/M36</f>
        <v>282.27262879405424</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600</v>
      </c>
      <c r="N37" s="280">
        <f>K37/M37</f>
        <v>100.78756917837379</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383.69853803750425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69856.508166094121</v>
      </c>
      <c r="N48" s="280">
        <f>K48*M48</f>
        <v>663.63682757789411</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1635.4485626468991</v>
      </c>
      <c r="N49" s="280">
        <f>K49*M49</f>
        <v>2796.6170421261972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SUM(N48:N53)</f>
        <v>3460.2538697040914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818">
        <f>VLOOKUP(A59,TRANSPORTE!A5:D117,4,FALSE)</f>
        <v>1109.0405633655992</v>
      </c>
      <c r="M59" s="819"/>
      <c r="N59" s="295">
        <f>K59*L59</f>
        <v>10.535885351973192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10.535885351973192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63.834006507624991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3918.3222996011937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783.66445992023876</v>
      </c>
      <c r="M83" s="849"/>
      <c r="N83" s="57"/>
    </row>
    <row r="84" spans="1:14">
      <c r="B84" s="95" t="s">
        <v>1057</v>
      </c>
      <c r="C84" s="96"/>
      <c r="D84" s="96"/>
      <c r="E84" s="96"/>
      <c r="F84" s="96"/>
      <c r="G84" s="96"/>
      <c r="H84" s="96"/>
      <c r="I84" s="93"/>
      <c r="J84" s="94"/>
      <c r="K84" s="312">
        <v>0.05</v>
      </c>
      <c r="L84" s="848">
        <f>N78*K84</f>
        <v>195.91611498005969</v>
      </c>
      <c r="M84" s="849"/>
      <c r="N84" s="57"/>
    </row>
    <row r="85" spans="1:14" ht="15.75" thickBot="1">
      <c r="B85" s="97" t="s">
        <v>1058</v>
      </c>
      <c r="C85" s="98"/>
      <c r="D85" s="98"/>
      <c r="E85" s="98"/>
      <c r="F85" s="98"/>
      <c r="G85" s="98"/>
      <c r="H85" s="98"/>
      <c r="I85" s="99"/>
      <c r="J85" s="100"/>
      <c r="K85" s="313">
        <v>0.05</v>
      </c>
      <c r="L85" s="850">
        <f>N78*K85</f>
        <v>195.91611498005969</v>
      </c>
      <c r="M85" s="851"/>
      <c r="N85" s="57"/>
    </row>
    <row r="86" spans="1:14" ht="15.75" thickBot="1">
      <c r="B86" s="814" t="s">
        <v>1037</v>
      </c>
      <c r="C86" s="815"/>
      <c r="D86" s="815"/>
      <c r="E86" s="815"/>
      <c r="F86" s="815"/>
      <c r="G86" s="815"/>
      <c r="H86" s="815"/>
      <c r="I86" s="815"/>
      <c r="J86" s="815"/>
      <c r="K86" s="815"/>
      <c r="L86" s="815"/>
      <c r="M86" s="816"/>
      <c r="N86" s="58">
        <f>L83+L84+L85</f>
        <v>1175.4966898803582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5093.8189894815514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169363.57727643254</v>
      </c>
      <c r="L36" s="278"/>
      <c r="M36" s="279">
        <v>600</v>
      </c>
      <c r="N36" s="280">
        <f>K36/M36</f>
        <v>282.27262879405424</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600</v>
      </c>
      <c r="N37" s="280">
        <f>K37/M37</f>
        <v>100.78756917837379</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383.69853803750425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69856.508166094121</v>
      </c>
      <c r="N48" s="280">
        <f>K48*M48</f>
        <v>331.81841378894705</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1635.4485626468991</v>
      </c>
      <c r="N49" s="280">
        <f>K49*M49</f>
        <v>1747.8856513288731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2079.7040651178204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18">
        <f>VLOOKUP(A58,TRANSPORTE!A5:D117,4,FALSE)</f>
        <v>1109.0405633655992</v>
      </c>
      <c r="M58" s="819"/>
      <c r="N58" s="295">
        <f>K58*L58</f>
        <v>5.2679426759865962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5.2679426759865962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63.834006507624991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2532.5045523389363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506.50091046778726</v>
      </c>
      <c r="M83" s="849"/>
      <c r="N83" s="57"/>
    </row>
    <row r="84" spans="1:14">
      <c r="B84" s="95" t="s">
        <v>1057</v>
      </c>
      <c r="C84" s="96"/>
      <c r="D84" s="96"/>
      <c r="E84" s="96"/>
      <c r="F84" s="96"/>
      <c r="G84" s="96"/>
      <c r="H84" s="96"/>
      <c r="I84" s="93"/>
      <c r="J84" s="94"/>
      <c r="K84" s="312">
        <v>0.05</v>
      </c>
      <c r="L84" s="848">
        <f>N78*K84</f>
        <v>126.62522761694682</v>
      </c>
      <c r="M84" s="849"/>
      <c r="N84" s="57"/>
    </row>
    <row r="85" spans="1:14" ht="15.75" thickBot="1">
      <c r="B85" s="97" t="s">
        <v>1058</v>
      </c>
      <c r="C85" s="98"/>
      <c r="D85" s="98"/>
      <c r="E85" s="98"/>
      <c r="F85" s="98"/>
      <c r="G85" s="98"/>
      <c r="H85" s="98"/>
      <c r="I85" s="99"/>
      <c r="J85" s="100"/>
      <c r="K85" s="313">
        <v>0.05</v>
      </c>
      <c r="L85" s="850">
        <f>N78*K85</f>
        <v>126.62522761694682</v>
      </c>
      <c r="M85" s="851"/>
      <c r="N85" s="57"/>
    </row>
    <row r="86" spans="1:14" ht="15.75" thickBot="1">
      <c r="B86" s="814" t="s">
        <v>1037</v>
      </c>
      <c r="C86" s="815"/>
      <c r="D86" s="815"/>
      <c r="E86" s="815"/>
      <c r="F86" s="815"/>
      <c r="G86" s="815"/>
      <c r="H86" s="815"/>
      <c r="I86" s="815"/>
      <c r="J86" s="815"/>
      <c r="K86" s="815"/>
      <c r="L86" s="815"/>
      <c r="M86" s="816"/>
      <c r="N86" s="58">
        <f>L83+L84+L85</f>
        <v>759.75136570168092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3292.255918040617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169363.57727643254</v>
      </c>
      <c r="L36" s="278"/>
      <c r="M36" s="279">
        <v>600</v>
      </c>
      <c r="N36" s="280">
        <f>K36/M36</f>
        <v>282.27262879405424</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600</v>
      </c>
      <c r="N37" s="280">
        <f>K37/M37</f>
        <v>100.78756917837379</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383.69853803750425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69856.508166094121</v>
      </c>
      <c r="N48" s="280">
        <f>K48*M48</f>
        <v>873.20635207617659</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1696.0207316338212</v>
      </c>
      <c r="N49" s="280">
        <f>K49*M49</f>
        <v>2480.4303200144636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3353.6366720906403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18">
        <f>VLOOKUP(A58,TRANSPORTE!A5:D117,4,FALSE)</f>
        <v>1109.0405633655992</v>
      </c>
      <c r="M58" s="819"/>
      <c r="N58" s="295">
        <f>K58*L58</f>
        <v>13.86300704206999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13.86300704206999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20" t="s">
        <v>1037</v>
      </c>
      <c r="C76" s="821"/>
      <c r="D76" s="821"/>
      <c r="E76" s="821"/>
      <c r="F76" s="821"/>
      <c r="G76" s="821"/>
      <c r="H76" s="821"/>
      <c r="I76" s="821"/>
      <c r="J76" s="821"/>
      <c r="K76" s="821"/>
      <c r="L76" s="821"/>
      <c r="M76" s="822"/>
      <c r="N76" s="468">
        <f>SUM(N69:N75)</f>
        <v>63.834006507624991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3815.0322236778393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763.00644473556792</v>
      </c>
      <c r="M83" s="849"/>
      <c r="N83" s="57"/>
    </row>
    <row r="84" spans="1:14">
      <c r="B84" s="95" t="s">
        <v>1057</v>
      </c>
      <c r="C84" s="96"/>
      <c r="D84" s="96"/>
      <c r="E84" s="96"/>
      <c r="F84" s="96"/>
      <c r="G84" s="96"/>
      <c r="H84" s="96"/>
      <c r="I84" s="93"/>
      <c r="J84" s="94"/>
      <c r="K84" s="312">
        <v>0.05</v>
      </c>
      <c r="L84" s="848">
        <f>N78*K84</f>
        <v>190.75161118389198</v>
      </c>
      <c r="M84" s="849"/>
      <c r="N84" s="57"/>
    </row>
    <row r="85" spans="1:14" ht="15.75" thickBot="1">
      <c r="B85" s="97" t="s">
        <v>1058</v>
      </c>
      <c r="C85" s="98"/>
      <c r="D85" s="98"/>
      <c r="E85" s="98"/>
      <c r="F85" s="98"/>
      <c r="G85" s="98"/>
      <c r="H85" s="98"/>
      <c r="I85" s="99"/>
      <c r="J85" s="100"/>
      <c r="K85" s="313">
        <v>0.05</v>
      </c>
      <c r="L85" s="850">
        <f>N78*K85</f>
        <v>190.75161118389198</v>
      </c>
      <c r="M85" s="851"/>
      <c r="N85" s="57"/>
    </row>
    <row r="86" spans="1:14" ht="15.75" thickBot="1">
      <c r="B86" s="814" t="s">
        <v>1037</v>
      </c>
      <c r="C86" s="815"/>
      <c r="D86" s="815"/>
      <c r="E86" s="815"/>
      <c r="F86" s="815"/>
      <c r="G86" s="815"/>
      <c r="H86" s="815"/>
      <c r="I86" s="815"/>
      <c r="J86" s="815"/>
      <c r="K86" s="815"/>
      <c r="L86" s="815"/>
      <c r="M86" s="816"/>
      <c r="N86" s="58">
        <f>L83+L84+L85</f>
        <v>1144.5096671033518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4959.5418907811909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169363.57727643254</v>
      </c>
      <c r="L36" s="278"/>
      <c r="M36" s="279">
        <v>600</v>
      </c>
      <c r="N36" s="280">
        <f>K36/M36</f>
        <v>282.27262879405424</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600</v>
      </c>
      <c r="N37" s="280">
        <f>K37/M37</f>
        <v>100.78756917837379</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383.69853803750425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53509.148677153011</v>
      </c>
      <c r="N48" s="280">
        <f>K48*M48</f>
        <v>508.33691243295357</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1696.0207316338212</v>
      </c>
      <c r="N49" s="280">
        <f>K49*M49</f>
        <v>2392.6612471524131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2900.9981595853669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18">
        <f>VLOOKUP(A58,TRANSPORTE!A5:D117,4,FALSE)</f>
        <v>1109.0405633655992</v>
      </c>
      <c r="M58" s="819"/>
      <c r="N58" s="295">
        <f>K58*L58</f>
        <v>10.535885351973192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10.535885351973192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63.834006507624991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3359.0665894824697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671.81331789649403</v>
      </c>
      <c r="M83" s="849"/>
      <c r="N83" s="57"/>
    </row>
    <row r="84" spans="1:14">
      <c r="B84" s="95" t="s">
        <v>1057</v>
      </c>
      <c r="C84" s="96"/>
      <c r="D84" s="96"/>
      <c r="E84" s="96"/>
      <c r="F84" s="96"/>
      <c r="G84" s="96"/>
      <c r="H84" s="96"/>
      <c r="I84" s="93"/>
      <c r="J84" s="94"/>
      <c r="K84" s="312">
        <v>0.05</v>
      </c>
      <c r="L84" s="848">
        <f>N78*K84</f>
        <v>167.95332947412351</v>
      </c>
      <c r="M84" s="849"/>
      <c r="N84" s="57"/>
    </row>
    <row r="85" spans="1:14" ht="15.75" thickBot="1">
      <c r="B85" s="97" t="s">
        <v>1058</v>
      </c>
      <c r="C85" s="98"/>
      <c r="D85" s="98"/>
      <c r="E85" s="98"/>
      <c r="F85" s="98"/>
      <c r="G85" s="98"/>
      <c r="H85" s="98"/>
      <c r="I85" s="99"/>
      <c r="J85" s="100"/>
      <c r="K85" s="313">
        <v>0.05</v>
      </c>
      <c r="L85" s="850">
        <f>N78*K85</f>
        <v>167.95332947412351</v>
      </c>
      <c r="M85" s="851"/>
      <c r="N85" s="57"/>
    </row>
    <row r="86" spans="1:14" ht="15.75" thickBot="1">
      <c r="B86" s="814" t="s">
        <v>1037</v>
      </c>
      <c r="C86" s="815"/>
      <c r="D86" s="815"/>
      <c r="E86" s="815"/>
      <c r="F86" s="815"/>
      <c r="G86" s="815"/>
      <c r="H86" s="815"/>
      <c r="I86" s="815"/>
      <c r="J86" s="815"/>
      <c r="K86" s="815"/>
      <c r="L86" s="815"/>
      <c r="M86" s="816"/>
      <c r="N86" s="58">
        <f>L83+L84+L85</f>
        <v>1007.719976844741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4366.7865663272105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169363.57727643254</v>
      </c>
      <c r="L36" s="278"/>
      <c r="M36" s="279">
        <v>600</v>
      </c>
      <c r="N36" s="280">
        <f>K36/M36</f>
        <v>282.27262879405424</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600</v>
      </c>
      <c r="N37" s="280">
        <f>K37/M37</f>
        <v>100.78756917837379</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383.69853803750425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69856.508166094121</v>
      </c>
      <c r="N48" s="280">
        <f>K48*M48</f>
        <v>663.63682757789411</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1696.0207316338212</v>
      </c>
      <c r="N49" s="280">
        <f>K49*M49</f>
        <v>2900.1954510938344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3563.8322786717285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818">
        <f>VLOOKUP(A58,TRANSPORTE!A5:D117,4,FALSE)</f>
        <v>1109.0405633655992</v>
      </c>
      <c r="M58" s="819"/>
      <c r="N58" s="295">
        <f>K58*L58</f>
        <v>10.535885351973192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10.535885351973192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SUM(N69:N75)</f>
        <v>63.834006507624991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4021.9007085688309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804.38014171376619</v>
      </c>
      <c r="M83" s="849"/>
      <c r="N83" s="57"/>
    </row>
    <row r="84" spans="1:14">
      <c r="B84" s="95" t="s">
        <v>1057</v>
      </c>
      <c r="C84" s="96"/>
      <c r="D84" s="96"/>
      <c r="E84" s="96"/>
      <c r="F84" s="96"/>
      <c r="G84" s="96"/>
      <c r="H84" s="96"/>
      <c r="I84" s="93"/>
      <c r="J84" s="94"/>
      <c r="K84" s="312">
        <v>0.05</v>
      </c>
      <c r="L84" s="848">
        <f>N78*K84</f>
        <v>201.09503542844155</v>
      </c>
      <c r="M84" s="849"/>
      <c r="N84" s="57"/>
    </row>
    <row r="85" spans="1:14" ht="15.75" thickBot="1">
      <c r="B85" s="97" t="s">
        <v>1058</v>
      </c>
      <c r="C85" s="98"/>
      <c r="D85" s="98"/>
      <c r="E85" s="98"/>
      <c r="F85" s="98"/>
      <c r="G85" s="98"/>
      <c r="H85" s="98"/>
      <c r="I85" s="99"/>
      <c r="J85" s="100"/>
      <c r="K85" s="313">
        <v>0.05</v>
      </c>
      <c r="L85" s="850">
        <f>N78*K85</f>
        <v>201.09503542844155</v>
      </c>
      <c r="M85" s="851"/>
      <c r="N85" s="57"/>
    </row>
    <row r="86" spans="1:14" ht="15.75" thickBot="1">
      <c r="B86" s="814" t="s">
        <v>1037</v>
      </c>
      <c r="C86" s="815"/>
      <c r="D86" s="815"/>
      <c r="E86" s="815"/>
      <c r="F86" s="815"/>
      <c r="G86" s="815"/>
      <c r="H86" s="815"/>
      <c r="I86" s="815"/>
      <c r="J86" s="815"/>
      <c r="K86" s="815"/>
      <c r="L86" s="815"/>
      <c r="M86" s="816"/>
      <c r="N86" s="58">
        <f>L83+L84+L85</f>
        <v>1206.5702125706493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5228.4709211394802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136</v>
      </c>
      <c r="B36" s="827" t="str">
        <f>VLOOKUP(A36,EQUIPOS!A6:D154,3,FALSE)</f>
        <v>Camión de Slurry</v>
      </c>
      <c r="C36" s="828"/>
      <c r="D36" s="828"/>
      <c r="E36" s="828"/>
      <c r="F36" s="828"/>
      <c r="G36" s="828"/>
      <c r="H36" s="829"/>
      <c r="I36" s="275"/>
      <c r="J36" s="276"/>
      <c r="K36" s="277">
        <f>VLOOKUP(A36,EQUIPOS!A6:D163,4,FALSE)</f>
        <v>169363.57727643254</v>
      </c>
      <c r="L36" s="278"/>
      <c r="M36" s="279">
        <v>600</v>
      </c>
      <c r="N36" s="280">
        <f>K36/M36</f>
        <v>282.27262879405424</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600</v>
      </c>
      <c r="N37" s="280">
        <f>K37/M37</f>
        <v>100.78756917837379</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N76*M41</f>
        <v>0.63834006507624996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383.69853803750425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69856.508166094121</v>
      </c>
      <c r="N48" s="280">
        <f>K48*M48</f>
        <v>331.81841378894705</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1696.0207316338212</v>
      </c>
      <c r="N49" s="280">
        <f>K49*M49</f>
        <v>1812.6221569336462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2144.4405707225933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18">
        <f>VLOOKUP(A58,TRANSPORTE!A5:D117,4,FALSE)</f>
        <v>1109.0405633655992</v>
      </c>
      <c r="M58" s="819"/>
      <c r="N58" s="295">
        <f>K58*L58</f>
        <v>5.2679426759865962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5.2679426759865962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SUM(N69:N75)</f>
        <v>63.834006507624991</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N43+N53+N64+N76</f>
        <v>2597.2410579437092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519.44821158874186</v>
      </c>
      <c r="M83" s="849"/>
      <c r="N83" s="57"/>
    </row>
    <row r="84" spans="1:14">
      <c r="B84" s="95" t="s">
        <v>1057</v>
      </c>
      <c r="C84" s="96"/>
      <c r="D84" s="96"/>
      <c r="E84" s="96"/>
      <c r="F84" s="96"/>
      <c r="G84" s="96"/>
      <c r="H84" s="96"/>
      <c r="I84" s="93"/>
      <c r="J84" s="94"/>
      <c r="K84" s="312">
        <v>0.05</v>
      </c>
      <c r="L84" s="848">
        <f>N78*K84</f>
        <v>129.86205289718546</v>
      </c>
      <c r="M84" s="849"/>
      <c r="N84" s="57"/>
    </row>
    <row r="85" spans="1:14" ht="15.75" thickBot="1">
      <c r="B85" s="97" t="s">
        <v>1058</v>
      </c>
      <c r="C85" s="98"/>
      <c r="D85" s="98"/>
      <c r="E85" s="98"/>
      <c r="F85" s="98"/>
      <c r="G85" s="98"/>
      <c r="H85" s="98"/>
      <c r="I85" s="99"/>
      <c r="J85" s="100"/>
      <c r="K85" s="313">
        <v>0.05</v>
      </c>
      <c r="L85" s="850">
        <f>N78*K85</f>
        <v>129.86205289718546</v>
      </c>
      <c r="M85" s="851"/>
      <c r="N85" s="57"/>
    </row>
    <row r="86" spans="1:14" ht="15.75" thickBot="1">
      <c r="B86" s="814" t="s">
        <v>1037</v>
      </c>
      <c r="C86" s="815"/>
      <c r="D86" s="815"/>
      <c r="E86" s="815"/>
      <c r="F86" s="815"/>
      <c r="G86" s="815"/>
      <c r="H86" s="815"/>
      <c r="I86" s="815"/>
      <c r="J86" s="815"/>
      <c r="K86" s="815"/>
      <c r="L86" s="815"/>
      <c r="M86" s="816"/>
      <c r="N86" s="58">
        <f>L83+L84+L85</f>
        <v>779.17231738311273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3376.413375326822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290</v>
      </c>
      <c r="B37" s="827" t="str">
        <f>VLOOKUP(A37,EQUIPOS!A7:D154,3,FALSE)</f>
        <v>Planta trituradora</v>
      </c>
      <c r="C37" s="828"/>
      <c r="D37" s="828"/>
      <c r="E37" s="828"/>
      <c r="F37" s="828"/>
      <c r="G37" s="828"/>
      <c r="H37" s="829"/>
      <c r="I37" s="275"/>
      <c r="J37" s="276"/>
      <c r="K37" s="277">
        <f>VLOOKUP(A37,EQUIPOS!A7:D164,4,FALSE)</f>
        <v>551493.45253299281</v>
      </c>
      <c r="L37" s="278"/>
      <c r="M37" s="279">
        <v>30</v>
      </c>
      <c r="N37" s="280">
        <f t="shared" ref="N37:N43" si="0">K37/M37</f>
        <v>18383.115084433095</v>
      </c>
    </row>
    <row r="38" spans="1:14">
      <c r="A38" t="s">
        <v>168</v>
      </c>
      <c r="B38" s="827" t="str">
        <f>VLOOKUP(A38,EQUIPOS!A8:D154,3,FALSE)</f>
        <v>Compactador tipo  POTENCIA: 105 HP, PESO: 6 ton</v>
      </c>
      <c r="C38" s="828"/>
      <c r="D38" s="828"/>
      <c r="E38" s="828"/>
      <c r="F38" s="828"/>
      <c r="G38" s="828"/>
      <c r="H38" s="829"/>
      <c r="I38" s="275"/>
      <c r="J38" s="276"/>
      <c r="K38" s="277">
        <f>VLOOKUP(A38,EQUIPOS!A8:D165,4,FALSE)</f>
        <v>107100</v>
      </c>
      <c r="L38" s="278"/>
      <c r="M38" s="279">
        <v>9</v>
      </c>
      <c r="N38" s="280">
        <f t="shared" si="0"/>
        <v>11900</v>
      </c>
    </row>
    <row r="39" spans="1:14">
      <c r="A39" t="s">
        <v>173</v>
      </c>
      <c r="B39" s="827" t="str">
        <f>VLOOKUP(A39,EQUIPOS!A9:D154,3,FALSE)</f>
        <v>Compactador neumático de Potencia 70 HP, peso de 13 ton</v>
      </c>
      <c r="C39" s="828"/>
      <c r="D39" s="828"/>
      <c r="E39" s="828"/>
      <c r="F39" s="828"/>
      <c r="G39" s="828"/>
      <c r="H39" s="829"/>
      <c r="I39" s="275"/>
      <c r="J39" s="276"/>
      <c r="K39" s="277">
        <f>VLOOKUP(A39,EQUIPOS!A9:D166,4,FALSE)</f>
        <v>170776.67051085571</v>
      </c>
      <c r="L39" s="278"/>
      <c r="M39" s="279">
        <v>9</v>
      </c>
      <c r="N39" s="280">
        <f t="shared" si="0"/>
        <v>18975.185612317302</v>
      </c>
    </row>
    <row r="40" spans="1:14">
      <c r="A40" t="s">
        <v>286</v>
      </c>
      <c r="B40" s="827" t="str">
        <f>VLOOKUP(A40,EQUIPOS!A10:D154,3,FALSE)</f>
        <v>Planta de asfalto en frio</v>
      </c>
      <c r="C40" s="828"/>
      <c r="D40" s="828"/>
      <c r="E40" s="828"/>
      <c r="F40" s="828"/>
      <c r="G40" s="828"/>
      <c r="H40" s="829"/>
      <c r="I40" s="275"/>
      <c r="J40" s="276"/>
      <c r="K40" s="277">
        <f>VLOOKUP(A40,EQUIPOS!A10:D167,4,FALSE)</f>
        <v>248817.29565772673</v>
      </c>
      <c r="L40" s="278"/>
      <c r="M40" s="279">
        <v>9</v>
      </c>
      <c r="N40" s="280">
        <f t="shared" si="0"/>
        <v>27646.366184191858</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9</v>
      </c>
      <c r="N42" s="280">
        <f t="shared" si="0"/>
        <v>28809.79069107422</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9</v>
      </c>
      <c r="N43" s="280">
        <f t="shared" si="0"/>
        <v>8958.8950380776714</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N77*M46</f>
        <v>922.04676066569448</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125975.98685479558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71.26137527873199</v>
      </c>
      <c r="N54" s="280">
        <f>K54*M54</f>
        <v>1781.5343819682998</v>
      </c>
    </row>
    <row r="55" spans="1:14" ht="15.75" thickBot="1">
      <c r="B55" s="49"/>
      <c r="C55" s="289"/>
      <c r="D55" s="289"/>
      <c r="E55" s="289"/>
      <c r="F55" s="289"/>
      <c r="G55" s="289"/>
      <c r="H55" s="289"/>
      <c r="I55" s="276"/>
      <c r="J55" s="232"/>
      <c r="K55" s="290"/>
      <c r="L55" s="275"/>
      <c r="M55" s="291"/>
      <c r="N55" s="292"/>
    </row>
    <row r="56" spans="1:14" ht="15.75" thickBot="1">
      <c r="B56" s="814" t="s">
        <v>1037</v>
      </c>
      <c r="C56" s="815"/>
      <c r="D56" s="815"/>
      <c r="E56" s="815"/>
      <c r="F56" s="815"/>
      <c r="G56" s="815"/>
      <c r="H56" s="815"/>
      <c r="I56" s="815"/>
      <c r="J56" s="815"/>
      <c r="K56" s="815"/>
      <c r="L56" s="815"/>
      <c r="M56" s="816"/>
      <c r="N56" s="402">
        <f>SUM(N53:N55)</f>
        <v>30043.795817513404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818">
        <f>VLOOKUP(A61,TRANSPORTE!A5:D117,4,FALSE)</f>
        <v>1205.4504839910646</v>
      </c>
      <c r="M61" s="819"/>
      <c r="N61" s="295">
        <f>K61*L61</f>
        <v>1506.8131049888307</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818">
        <f>VLOOKUP(A62,TRANSPORTE!A6:D117,4,FALSE)</f>
        <v>1104.9962769918093</v>
      </c>
      <c r="M62" s="819"/>
      <c r="N62" s="295">
        <f>K62*L62</f>
        <v>1546.9947877885329</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f>N61+N62+N63+N64+N65</f>
        <v>3053.8078927773636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841"/>
      <c r="I71" s="79" t="s">
        <v>1048</v>
      </c>
      <c r="J71" s="81" t="s">
        <v>1494</v>
      </c>
      <c r="K71" s="80" t="s">
        <v>1050</v>
      </c>
      <c r="L71" s="842" t="s">
        <v>1034</v>
      </c>
      <c r="M71" s="843"/>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SUM(N72:N76)</f>
        <v>9220.4676066569446</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N48+N56+N67+N77</f>
        <v>168294.05817174332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33658.811634348669</v>
      </c>
      <c r="M84" s="849"/>
      <c r="N84" s="57"/>
    </row>
    <row r="85" spans="1:14">
      <c r="B85" s="95" t="s">
        <v>1057</v>
      </c>
      <c r="C85" s="96"/>
      <c r="D85" s="96"/>
      <c r="E85" s="96"/>
      <c r="F85" s="96"/>
      <c r="G85" s="96"/>
      <c r="H85" s="96"/>
      <c r="I85" s="93"/>
      <c r="J85" s="94"/>
      <c r="K85" s="312">
        <v>0.05</v>
      </c>
      <c r="L85" s="848">
        <f>N79*K85</f>
        <v>8414.7029085871673</v>
      </c>
      <c r="M85" s="849"/>
      <c r="N85" s="57"/>
    </row>
    <row r="86" spans="1:14" ht="15.75" thickBot="1">
      <c r="B86" s="97" t="s">
        <v>1058</v>
      </c>
      <c r="C86" s="98"/>
      <c r="D86" s="98"/>
      <c r="E86" s="98"/>
      <c r="F86" s="98"/>
      <c r="G86" s="98"/>
      <c r="H86" s="98"/>
      <c r="I86" s="99"/>
      <c r="J86" s="100"/>
      <c r="K86" s="313">
        <v>0.05</v>
      </c>
      <c r="L86" s="850">
        <f>N79*K86</f>
        <v>8414.7029085871673</v>
      </c>
      <c r="M86" s="851"/>
      <c r="N86" s="57"/>
    </row>
    <row r="87" spans="1:14" ht="15.75" thickBot="1">
      <c r="B87" s="814" t="s">
        <v>1037</v>
      </c>
      <c r="C87" s="815"/>
      <c r="D87" s="815"/>
      <c r="E87" s="815"/>
      <c r="F87" s="815"/>
      <c r="G87" s="815"/>
      <c r="H87" s="815"/>
      <c r="I87" s="815"/>
      <c r="J87" s="815"/>
      <c r="K87" s="815"/>
      <c r="L87" s="815"/>
      <c r="M87" s="816"/>
      <c r="N87" s="58">
        <f>L84+L85+L86</f>
        <v>50488.217451523007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218782.27562326632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2" t="s">
        <v>2324</v>
      </c>
      <c r="C106" s="853"/>
      <c r="D106" s="853"/>
      <c r="E106" s="853"/>
      <c r="F106" s="853"/>
      <c r="G106" s="853"/>
      <c r="H106" s="853"/>
      <c r="I106" s="853"/>
      <c r="J106" s="853"/>
      <c r="K106" s="853"/>
      <c r="L106" s="853"/>
      <c r="M106" s="853"/>
      <c r="N106" s="854"/>
    </row>
    <row r="107" spans="2:14" ht="15" customHeight="1">
      <c r="B107" s="852"/>
      <c r="C107" s="853"/>
      <c r="D107" s="853"/>
      <c r="E107" s="853"/>
      <c r="F107" s="853"/>
      <c r="G107" s="853"/>
      <c r="H107" s="853"/>
      <c r="I107" s="853"/>
      <c r="J107" s="853"/>
      <c r="K107" s="853"/>
      <c r="L107" s="853"/>
      <c r="M107" s="853"/>
      <c r="N107" s="854"/>
    </row>
    <row r="108" spans="2:14" ht="30" customHeight="1">
      <c r="B108" s="855" t="s">
        <v>2325</v>
      </c>
      <c r="C108" s="856"/>
      <c r="D108" s="856"/>
      <c r="E108" s="856"/>
      <c r="F108" s="856"/>
      <c r="G108" s="856"/>
      <c r="H108" s="856"/>
      <c r="I108" s="856"/>
      <c r="J108" s="856"/>
      <c r="K108" s="856"/>
      <c r="L108" s="856"/>
      <c r="M108" s="856"/>
      <c r="N108" s="857"/>
    </row>
    <row r="109" spans="2:14">
      <c r="B109" s="855"/>
      <c r="C109" s="856"/>
      <c r="D109" s="856"/>
      <c r="E109" s="856"/>
      <c r="F109" s="856"/>
      <c r="G109" s="856"/>
      <c r="H109" s="856"/>
      <c r="I109" s="856"/>
      <c r="J109" s="856"/>
      <c r="K109" s="856"/>
      <c r="L109" s="856"/>
      <c r="M109" s="856"/>
      <c r="N109" s="857"/>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1"/>
      <c r="K119" s="791"/>
      <c r="L119" s="791"/>
      <c r="M119" s="791"/>
      <c r="N119" s="792"/>
    </row>
    <row r="120" spans="2:14" ht="15.75" thickBot="1">
      <c r="B120" s="269" t="s">
        <v>2327</v>
      </c>
      <c r="C120" s="401"/>
      <c r="D120" s="401"/>
      <c r="E120" s="63"/>
      <c r="F120" s="63"/>
      <c r="G120" s="63"/>
      <c r="H120" s="63"/>
      <c r="I120" s="63"/>
      <c r="J120" s="793"/>
      <c r="K120" s="793"/>
      <c r="L120" s="793"/>
      <c r="M120" s="793"/>
      <c r="N120" s="794"/>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168</v>
      </c>
      <c r="B37" s="827" t="str">
        <f>VLOOKUP(A37,EQUIPOS!A7:D154,3,FALSE)</f>
        <v>Compactador tipo  POTENCIA: 105 HP, PESO: 6 ton</v>
      </c>
      <c r="C37" s="828"/>
      <c r="D37" s="828"/>
      <c r="E37" s="828"/>
      <c r="F37" s="828"/>
      <c r="G37" s="828"/>
      <c r="H37" s="829"/>
      <c r="I37" s="275"/>
      <c r="J37" s="276"/>
      <c r="K37" s="277">
        <f>VLOOKUP(A37,EQUIPOS!A7:D164,4,FALSE)</f>
        <v>107100</v>
      </c>
      <c r="L37" s="278"/>
      <c r="M37" s="279">
        <v>9</v>
      </c>
      <c r="N37" s="280">
        <f t="shared" ref="N37:N43" si="0">K37/M37</f>
        <v>11900</v>
      </c>
    </row>
    <row r="38" spans="1:14">
      <c r="A38" t="s">
        <v>173</v>
      </c>
      <c r="B38" s="827" t="str">
        <f>VLOOKUP(A38,EQUIPOS!A8:D154,3,FALSE)</f>
        <v>Compactador neumático de Potencia 70 HP, peso de 13 ton</v>
      </c>
      <c r="C38" s="828"/>
      <c r="D38" s="828"/>
      <c r="E38" s="828"/>
      <c r="F38" s="828"/>
      <c r="G38" s="828"/>
      <c r="H38" s="829"/>
      <c r="I38" s="275"/>
      <c r="J38" s="276"/>
      <c r="K38" s="277">
        <f>VLOOKUP(A38,EQUIPOS!A8:D165,4,FALSE)</f>
        <v>170776.67051085571</v>
      </c>
      <c r="L38" s="278"/>
      <c r="M38" s="279">
        <v>9</v>
      </c>
      <c r="N38" s="280">
        <f t="shared" si="0"/>
        <v>18975.185612317302</v>
      </c>
    </row>
    <row r="39" spans="1:14">
      <c r="A39" t="s">
        <v>286</v>
      </c>
      <c r="B39" s="827" t="str">
        <f>VLOOKUP(A39,EQUIPOS!A9:D154,3,FALSE)</f>
        <v>Planta de asfalto en frio</v>
      </c>
      <c r="C39" s="828"/>
      <c r="D39" s="828"/>
      <c r="E39" s="828"/>
      <c r="F39" s="828"/>
      <c r="G39" s="828"/>
      <c r="H39" s="829"/>
      <c r="I39" s="275"/>
      <c r="J39" s="276"/>
      <c r="K39" s="277">
        <f>VLOOKUP(A39,EQUIPOS!A9:D166,4,FALSE)</f>
        <v>248817.29565772673</v>
      </c>
      <c r="L39" s="278"/>
      <c r="M39" s="279">
        <v>9</v>
      </c>
      <c r="N39" s="280">
        <f t="shared" si="0"/>
        <v>27646.366184191858</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9</v>
      </c>
      <c r="N42" s="280">
        <f t="shared" si="0"/>
        <v>28809.79069107422</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9</v>
      </c>
      <c r="N43" s="280">
        <f t="shared" si="0"/>
        <v>8958.8950380776714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922.04676066569448</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125975.98685479558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818">
        <f>VLOOKUP(A65,TRANSPORTE!A6:D117,4,FALSE)</f>
        <v>1000</v>
      </c>
      <c r="M65" s="819"/>
      <c r="N65" s="295">
        <f>K65*L65</f>
        <v>1250</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2796.9947877885329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9220.4676066569446</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168037.24506675449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33607.449013350903</v>
      </c>
      <c r="M88" s="849"/>
      <c r="N88" s="57"/>
    </row>
    <row r="89" spans="1:14">
      <c r="B89" s="95" t="s">
        <v>1057</v>
      </c>
      <c r="C89" s="96"/>
      <c r="D89" s="96"/>
      <c r="E89" s="96"/>
      <c r="F89" s="96"/>
      <c r="G89" s="96"/>
      <c r="H89" s="96"/>
      <c r="I89" s="93"/>
      <c r="J89" s="94"/>
      <c r="K89" s="312">
        <v>0.05</v>
      </c>
      <c r="L89" s="848">
        <f>N83*K89</f>
        <v>8401.8622533377256</v>
      </c>
      <c r="M89" s="849"/>
      <c r="N89" s="57"/>
    </row>
    <row r="90" spans="1:14" ht="15.75" thickBot="1">
      <c r="B90" s="97" t="s">
        <v>1058</v>
      </c>
      <c r="C90" s="98"/>
      <c r="D90" s="98"/>
      <c r="E90" s="98"/>
      <c r="F90" s="98"/>
      <c r="G90" s="98"/>
      <c r="H90" s="98"/>
      <c r="I90" s="99"/>
      <c r="J90" s="100"/>
      <c r="K90" s="313">
        <v>0.05</v>
      </c>
      <c r="L90" s="850">
        <f>N83*K90</f>
        <v>8401.8622533377256</v>
      </c>
      <c r="M90" s="851"/>
      <c r="N90" s="57"/>
    </row>
    <row r="91" spans="1:14" ht="15.75" thickBot="1">
      <c r="B91" s="814" t="s">
        <v>1037</v>
      </c>
      <c r="C91" s="815"/>
      <c r="D91" s="815"/>
      <c r="E91" s="815"/>
      <c r="F91" s="815"/>
      <c r="G91" s="815"/>
      <c r="H91" s="815"/>
      <c r="I91" s="815"/>
      <c r="J91" s="815"/>
      <c r="K91" s="815"/>
      <c r="L91" s="815"/>
      <c r="M91" s="816"/>
      <c r="N91" s="58">
        <f>L88+L89+L90</f>
        <v>50411.173520026357</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218448.41858678084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168</v>
      </c>
      <c r="B37" s="827" t="str">
        <f>VLOOKUP(A37,EQUIPOS!A7:D154,3,FALSE)</f>
        <v>Compactador tipo  POTENCIA: 105 HP, PESO: 6 ton</v>
      </c>
      <c r="C37" s="828"/>
      <c r="D37" s="828"/>
      <c r="E37" s="828"/>
      <c r="F37" s="828"/>
      <c r="G37" s="828"/>
      <c r="H37" s="829"/>
      <c r="I37" s="275"/>
      <c r="J37" s="276"/>
      <c r="K37" s="277">
        <f>VLOOKUP(A37,EQUIPOS!A7:D164,4,FALSE)</f>
        <v>107100</v>
      </c>
      <c r="L37" s="278"/>
      <c r="M37" s="279">
        <v>9</v>
      </c>
      <c r="N37" s="280">
        <f t="shared" ref="N37:N43" si="0">K37/M37</f>
        <v>11900</v>
      </c>
    </row>
    <row r="38" spans="1:14">
      <c r="A38" t="s">
        <v>173</v>
      </c>
      <c r="B38" s="827" t="str">
        <f>VLOOKUP(A38,EQUIPOS!A8:D154,3,FALSE)</f>
        <v>Compactador neumático de Potencia 70 HP, peso de 13 ton</v>
      </c>
      <c r="C38" s="828"/>
      <c r="D38" s="828"/>
      <c r="E38" s="828"/>
      <c r="F38" s="828"/>
      <c r="G38" s="828"/>
      <c r="H38" s="829"/>
      <c r="I38" s="275"/>
      <c r="J38" s="276"/>
      <c r="K38" s="277">
        <f>VLOOKUP(A38,EQUIPOS!A8:D165,4,FALSE)</f>
        <v>170776.67051085571</v>
      </c>
      <c r="L38" s="278"/>
      <c r="M38" s="279">
        <v>9</v>
      </c>
      <c r="N38" s="280">
        <f t="shared" si="0"/>
        <v>18975.185612317302</v>
      </c>
    </row>
    <row r="39" spans="1:14">
      <c r="A39" t="s">
        <v>286</v>
      </c>
      <c r="B39" s="827" t="str">
        <f>VLOOKUP(A39,EQUIPOS!A9:D154,3,FALSE)</f>
        <v>Planta de asfalto en frio</v>
      </c>
      <c r="C39" s="828"/>
      <c r="D39" s="828"/>
      <c r="E39" s="828"/>
      <c r="F39" s="828"/>
      <c r="G39" s="828"/>
      <c r="H39" s="829"/>
      <c r="I39" s="275"/>
      <c r="J39" s="276"/>
      <c r="K39" s="277">
        <f>VLOOKUP(A39,EQUIPOS!A9:D166,4,FALSE)</f>
        <v>248817.29565772673</v>
      </c>
      <c r="L39" s="278"/>
      <c r="M39" s="279">
        <v>9</v>
      </c>
      <c r="N39" s="280">
        <f t="shared" si="0"/>
        <v>27646.366184191858</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9</v>
      </c>
      <c r="N42" s="280">
        <f t="shared" si="0"/>
        <v>28809.79069107422</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9</v>
      </c>
      <c r="N43" s="280">
        <f t="shared" si="0"/>
        <v>8958.8950380776714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922.04676066569448</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125975.98685479558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19">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818">
        <f>VLOOKUP(A64,TRANSPORTE!A5:D117,4,FALSE)</f>
        <v>1104.9962769918093</v>
      </c>
      <c r="M64" s="819"/>
      <c r="N64" s="295">
        <f>K64*L64</f>
        <v>1546.9947877885329</v>
      </c>
    </row>
    <row r="65" spans="1:15">
      <c r="A65" t="s">
        <v>1433</v>
      </c>
      <c r="B65" s="52" t="str">
        <f>VLOOKUP(A65,TRANSPORTE!A6:D117,3,FALSE)</f>
        <v>Transporte de Mezcla en Frio DMF-19</v>
      </c>
      <c r="C65" s="53"/>
      <c r="D65" s="53"/>
      <c r="E65" s="53"/>
      <c r="F65" s="53"/>
      <c r="G65" s="53"/>
      <c r="H65" s="319" t="s">
        <v>1552</v>
      </c>
      <c r="I65" s="287">
        <v>1.25</v>
      </c>
      <c r="J65" s="294">
        <v>1</v>
      </c>
      <c r="K65" s="287">
        <v>1.25</v>
      </c>
      <c r="L65" s="818">
        <f>VLOOKUP(A65,TRANSPORTE!A6:D117,4,FALSE)</f>
        <v>1205.4504839910646</v>
      </c>
      <c r="M65" s="819"/>
      <c r="N65" s="295">
        <f>K65*L65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3053.8078927773636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9220.4676066569446</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168294.05817174332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33658.811634348669</v>
      </c>
      <c r="M88" s="849"/>
      <c r="N88" s="57"/>
    </row>
    <row r="89" spans="1:14">
      <c r="B89" s="95" t="s">
        <v>1057</v>
      </c>
      <c r="C89" s="96"/>
      <c r="D89" s="96"/>
      <c r="E89" s="96"/>
      <c r="F89" s="96"/>
      <c r="G89" s="96"/>
      <c r="H89" s="96"/>
      <c r="I89" s="93"/>
      <c r="J89" s="94"/>
      <c r="K89" s="312">
        <v>0.05</v>
      </c>
      <c r="L89" s="848">
        <f>N83*K89</f>
        <v>8414.7029085871673</v>
      </c>
      <c r="M89" s="849"/>
      <c r="N89" s="57"/>
    </row>
    <row r="90" spans="1:14" ht="15.75" thickBot="1">
      <c r="B90" s="97" t="s">
        <v>1058</v>
      </c>
      <c r="C90" s="98"/>
      <c r="D90" s="98"/>
      <c r="E90" s="98"/>
      <c r="F90" s="98"/>
      <c r="G90" s="98"/>
      <c r="H90" s="98"/>
      <c r="I90" s="99"/>
      <c r="J90" s="100"/>
      <c r="K90" s="313">
        <v>0.05</v>
      </c>
      <c r="L90" s="850">
        <f>N83*K90</f>
        <v>8414.7029085871673</v>
      </c>
      <c r="M90" s="851"/>
      <c r="N90" s="57"/>
    </row>
    <row r="91" spans="1:14" ht="15.75" thickBot="1">
      <c r="B91" s="814" t="s">
        <v>1037</v>
      </c>
      <c r="C91" s="815"/>
      <c r="D91" s="815"/>
      <c r="E91" s="815"/>
      <c r="F91" s="815"/>
      <c r="G91" s="815"/>
      <c r="H91" s="815"/>
      <c r="I91" s="815"/>
      <c r="J91" s="815"/>
      <c r="K91" s="815"/>
      <c r="L91" s="815"/>
      <c r="M91" s="816"/>
      <c r="N91" s="58">
        <f>L88+L89+L90</f>
        <v>50488.217451523007</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58">
        <f>N83+N91</f>
        <v>218782.27562326632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168</v>
      </c>
      <c r="B37" s="827" t="str">
        <f>VLOOKUP(A37,EQUIPOS!A7:D154,3,FALSE)</f>
        <v>Compactador tipo  POTENCIA: 105 HP, PESO: 6 ton</v>
      </c>
      <c r="C37" s="828"/>
      <c r="D37" s="828"/>
      <c r="E37" s="828"/>
      <c r="F37" s="828"/>
      <c r="G37" s="828"/>
      <c r="H37" s="829"/>
      <c r="I37" s="275"/>
      <c r="J37" s="276"/>
      <c r="K37" s="277">
        <f>VLOOKUP(A37,EQUIPOS!A7:D164,4,FALSE)</f>
        <v>107100</v>
      </c>
      <c r="L37" s="278"/>
      <c r="M37" s="279">
        <v>7</v>
      </c>
      <c r="N37" s="280">
        <f t="shared" ref="N37:N43" si="0">K37/M37</f>
        <v>15300</v>
      </c>
    </row>
    <row r="38" spans="1:14">
      <c r="A38" t="s">
        <v>173</v>
      </c>
      <c r="B38" s="827" t="str">
        <f>VLOOKUP(A38,EQUIPOS!A8:D154,3,FALSE)</f>
        <v>Compactador neumático de Potencia 70 HP, peso de 13 ton</v>
      </c>
      <c r="C38" s="828"/>
      <c r="D38" s="828"/>
      <c r="E38" s="828"/>
      <c r="F38" s="828"/>
      <c r="G38" s="828"/>
      <c r="H38" s="829"/>
      <c r="I38" s="275"/>
      <c r="J38" s="276"/>
      <c r="K38" s="277">
        <f>VLOOKUP(A38,EQUIPOS!A8:D165,4,FALSE)</f>
        <v>170776.67051085571</v>
      </c>
      <c r="L38" s="278"/>
      <c r="M38" s="279">
        <v>7</v>
      </c>
      <c r="N38" s="280">
        <f t="shared" si="0"/>
        <v>24396.667215836529</v>
      </c>
    </row>
    <row r="39" spans="1:14">
      <c r="A39" t="s">
        <v>286</v>
      </c>
      <c r="B39" s="827" t="str">
        <f>VLOOKUP(A39,EQUIPOS!A9:D154,3,FALSE)</f>
        <v>Planta de asfalto en frio</v>
      </c>
      <c r="C39" s="828"/>
      <c r="D39" s="828"/>
      <c r="E39" s="828"/>
      <c r="F39" s="828"/>
      <c r="G39" s="828"/>
      <c r="H39" s="829"/>
      <c r="I39" s="275"/>
      <c r="J39" s="276"/>
      <c r="K39" s="277">
        <f>VLOOKUP(A39,EQUIPOS!A9:D166,4,FALSE)</f>
        <v>248817.29565772673</v>
      </c>
      <c r="L39" s="278"/>
      <c r="M39" s="279">
        <v>9</v>
      </c>
      <c r="N39" s="280">
        <f t="shared" si="0"/>
        <v>27646.366184191858</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7</v>
      </c>
      <c r="N42" s="280">
        <f t="shared" si="0"/>
        <v>37041.159459952571</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9</v>
      </c>
      <c r="N43" s="280">
        <f t="shared" si="0"/>
        <v>8958.8950380776714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1053.7677264750794</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143160.55819300254</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1104.9962769918093</v>
      </c>
      <c r="N65" s="420">
        <f>K65*M65</f>
        <v>1381.2453462397616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2928.2401340282945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10537.677264750793</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186670.271409295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37334.054281859004</v>
      </c>
      <c r="M88" s="849"/>
      <c r="N88" s="57"/>
    </row>
    <row r="89" spans="1:14">
      <c r="B89" s="95" t="s">
        <v>1057</v>
      </c>
      <c r="C89" s="96"/>
      <c r="D89" s="96"/>
      <c r="E89" s="96"/>
      <c r="F89" s="96"/>
      <c r="G89" s="96"/>
      <c r="H89" s="96"/>
      <c r="I89" s="93"/>
      <c r="J89" s="94"/>
      <c r="K89" s="312">
        <v>0.05</v>
      </c>
      <c r="L89" s="848">
        <f>N83*K89</f>
        <v>9333.513570464751</v>
      </c>
      <c r="M89" s="849"/>
      <c r="N89" s="57"/>
    </row>
    <row r="90" spans="1:14" ht="15.75" thickBot="1">
      <c r="B90" s="97" t="s">
        <v>1058</v>
      </c>
      <c r="C90" s="98"/>
      <c r="D90" s="98"/>
      <c r="E90" s="98"/>
      <c r="F90" s="98"/>
      <c r="G90" s="98"/>
      <c r="H90" s="98"/>
      <c r="I90" s="99"/>
      <c r="J90" s="100"/>
      <c r="K90" s="313">
        <v>0.05</v>
      </c>
      <c r="L90" s="850">
        <f>N83*K90</f>
        <v>9333.513570464751</v>
      </c>
      <c r="M90" s="851"/>
      <c r="N90" s="57"/>
    </row>
    <row r="91" spans="1:14" ht="15.75" thickBot="1">
      <c r="B91" s="814" t="s">
        <v>1037</v>
      </c>
      <c r="C91" s="815"/>
      <c r="D91" s="815"/>
      <c r="E91" s="815"/>
      <c r="F91" s="815"/>
      <c r="G91" s="815"/>
      <c r="H91" s="815"/>
      <c r="I91" s="815"/>
      <c r="J91" s="815"/>
      <c r="K91" s="815"/>
      <c r="L91" s="815"/>
      <c r="M91" s="816"/>
      <c r="N91" s="58">
        <f>L88+L89+L90</f>
        <v>56001.081422788513</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242671.35283208353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9</v>
      </c>
      <c r="N37" s="280">
        <f t="shared" ref="N37:N43" si="0">K37/M37</f>
        <v>18975.185612317302</v>
      </c>
    </row>
    <row r="38" spans="1:14">
      <c r="A38" t="s">
        <v>168</v>
      </c>
      <c r="B38" s="827" t="str">
        <f>VLOOKUP(A38,EQUIPOS!A8:D154,3,FALSE)</f>
        <v>Compactador tipo  POTENCIA: 105 HP, PESO: 6 ton</v>
      </c>
      <c r="C38" s="828"/>
      <c r="D38" s="828"/>
      <c r="E38" s="828"/>
      <c r="F38" s="828"/>
      <c r="G38" s="828"/>
      <c r="H38" s="829"/>
      <c r="I38" s="275"/>
      <c r="J38" s="276"/>
      <c r="K38" s="277">
        <f>VLOOKUP(A38,EQUIPOS!A8:D165,4,FALSE)</f>
        <v>107100</v>
      </c>
      <c r="L38" s="278"/>
      <c r="M38" s="279">
        <v>9</v>
      </c>
      <c r="N38" s="280">
        <f t="shared" si="0"/>
        <v>11900</v>
      </c>
    </row>
    <row r="39" spans="1:14">
      <c r="A39" t="s">
        <v>286</v>
      </c>
      <c r="B39" s="827" t="str">
        <f>VLOOKUP(A39,EQUIPOS!A9:D154,3,FALSE)</f>
        <v>Planta de asfalto en frio</v>
      </c>
      <c r="C39" s="828"/>
      <c r="D39" s="828"/>
      <c r="E39" s="828"/>
      <c r="F39" s="828"/>
      <c r="G39" s="828"/>
      <c r="H39" s="829"/>
      <c r="I39" s="275"/>
      <c r="J39" s="276"/>
      <c r="K39" s="277">
        <f>VLOOKUP(A39,EQUIPOS!A9:D166,4,FALSE)</f>
        <v>248817.29565772673</v>
      </c>
      <c r="L39" s="278"/>
      <c r="M39" s="279">
        <v>9</v>
      </c>
      <c r="N39" s="280">
        <f t="shared" si="0"/>
        <v>27646.366184191858</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9</v>
      </c>
      <c r="N42" s="280">
        <f t="shared" si="0"/>
        <v>28809.79069107422</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9</v>
      </c>
      <c r="N43" s="280">
        <f t="shared" si="0"/>
        <v>8958.8950380776714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28"/>
      <c r="F46" s="828"/>
      <c r="G46" s="828"/>
      <c r="H46" s="829"/>
      <c r="I46" s="42"/>
      <c r="J46" s="43"/>
      <c r="K46" s="282"/>
      <c r="L46" s="284"/>
      <c r="M46" s="285"/>
      <c r="N46" s="286"/>
    </row>
    <row r="47" spans="1:14">
      <c r="B47" s="834" t="s">
        <v>1036</v>
      </c>
      <c r="C47" s="947"/>
      <c r="D47" s="947"/>
      <c r="E47" s="44"/>
      <c r="F47" s="45"/>
      <c r="G47" s="45"/>
      <c r="H47" s="46"/>
      <c r="I47" s="42"/>
      <c r="J47" s="43"/>
      <c r="K47" s="287"/>
      <c r="L47" s="284"/>
      <c r="M47" s="409">
        <v>0.1</v>
      </c>
      <c r="N47" s="352">
        <f>N81*M47</f>
        <v>922.04676066569448</v>
      </c>
    </row>
    <row r="48" spans="1:14" ht="15.75" thickBot="1">
      <c r="B48" s="948"/>
      <c r="C48" s="949"/>
      <c r="D48" s="949"/>
      <c r="E48" s="949"/>
      <c r="F48" s="949"/>
      <c r="G48" s="949"/>
      <c r="H48" s="950"/>
      <c r="I48" s="836"/>
      <c r="J48" s="837"/>
      <c r="K48" s="47"/>
      <c r="L48" s="838"/>
      <c r="M48" s="951"/>
      <c r="N48" s="111"/>
    </row>
    <row r="49" spans="1:14" ht="15.75" thickBot="1">
      <c r="B49" s="814" t="s">
        <v>1037</v>
      </c>
      <c r="C49" s="815"/>
      <c r="D49" s="815"/>
      <c r="E49" s="815"/>
      <c r="F49" s="815"/>
      <c r="G49" s="815"/>
      <c r="H49" s="815"/>
      <c r="I49" s="815"/>
      <c r="J49" s="815"/>
      <c r="K49" s="815"/>
      <c r="L49" s="815"/>
      <c r="M49" s="816"/>
      <c r="N49" s="402">
        <f>SUM(N36:N48)</f>
        <v>125975.98685479558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818">
        <f>VLOOKUP(A65,TRANSPORTE!A6:D117,4,FALSE)</f>
        <v>1205.4504839910646</v>
      </c>
      <c r="M65" s="819"/>
      <c r="N65" s="295">
        <f>K65*L65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3053.8078927773636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9220.4676066569446</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168294.05817174332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33658.811634348669</v>
      </c>
      <c r="M88" s="849"/>
      <c r="N88" s="57"/>
    </row>
    <row r="89" spans="1:14">
      <c r="B89" s="95" t="s">
        <v>1057</v>
      </c>
      <c r="C89" s="96"/>
      <c r="D89" s="96"/>
      <c r="E89" s="96"/>
      <c r="F89" s="96"/>
      <c r="G89" s="96"/>
      <c r="H89" s="96"/>
      <c r="I89" s="93"/>
      <c r="J89" s="94"/>
      <c r="K89" s="312">
        <v>0.05</v>
      </c>
      <c r="L89" s="848">
        <f>N83*K89</f>
        <v>8414.7029085871673</v>
      </c>
      <c r="M89" s="849"/>
      <c r="N89" s="57"/>
    </row>
    <row r="90" spans="1:14" ht="15.75" thickBot="1">
      <c r="B90" s="97" t="s">
        <v>1058</v>
      </c>
      <c r="C90" s="98"/>
      <c r="D90" s="98"/>
      <c r="E90" s="98"/>
      <c r="F90" s="98"/>
      <c r="G90" s="98"/>
      <c r="H90" s="98"/>
      <c r="I90" s="99"/>
      <c r="J90" s="100"/>
      <c r="K90" s="313">
        <v>0.05</v>
      </c>
      <c r="L90" s="850">
        <f>N83*K90</f>
        <v>8414.7029085871673</v>
      </c>
      <c r="M90" s="851"/>
      <c r="N90" s="57"/>
    </row>
    <row r="91" spans="1:14" ht="15.75" thickBot="1">
      <c r="B91" s="814" t="s">
        <v>1037</v>
      </c>
      <c r="C91" s="815"/>
      <c r="D91" s="815"/>
      <c r="E91" s="815"/>
      <c r="F91" s="815"/>
      <c r="G91" s="815"/>
      <c r="H91" s="815"/>
      <c r="I91" s="815"/>
      <c r="J91" s="815"/>
      <c r="K91" s="815"/>
      <c r="L91" s="815"/>
      <c r="M91" s="816"/>
      <c r="N91" s="58">
        <f>L88+L89+L90</f>
        <v>50488.217451523007</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218782.27562326632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9</v>
      </c>
      <c r="N37" s="280">
        <f t="shared" ref="N37:N43" si="0">K37/M37</f>
        <v>18975.185612317302</v>
      </c>
    </row>
    <row r="38" spans="1:14">
      <c r="A38" t="s">
        <v>168</v>
      </c>
      <c r="B38" s="827" t="str">
        <f>VLOOKUP(A38,EQUIPOS!A8:D154,3,FALSE)</f>
        <v>Compactador tipo  POTENCIA: 105 HP, PESO: 6 ton</v>
      </c>
      <c r="C38" s="828"/>
      <c r="D38" s="828"/>
      <c r="E38" s="828"/>
      <c r="F38" s="828"/>
      <c r="G38" s="828"/>
      <c r="H38" s="829"/>
      <c r="I38" s="275"/>
      <c r="J38" s="276"/>
      <c r="K38" s="277">
        <f>VLOOKUP(A38,EQUIPOS!A8:D165,4,FALSE)</f>
        <v>107100</v>
      </c>
      <c r="L38" s="278"/>
      <c r="M38" s="279">
        <v>9</v>
      </c>
      <c r="N38" s="280">
        <f t="shared" si="0"/>
        <v>11900</v>
      </c>
    </row>
    <row r="39" spans="1:14">
      <c r="A39" t="s">
        <v>286</v>
      </c>
      <c r="B39" s="827" t="str">
        <f>VLOOKUP(A39,EQUIPOS!A9:D154,3,FALSE)</f>
        <v>Planta de asfalto en frio</v>
      </c>
      <c r="C39" s="828"/>
      <c r="D39" s="828"/>
      <c r="E39" s="828"/>
      <c r="F39" s="828"/>
      <c r="G39" s="828"/>
      <c r="H39" s="829"/>
      <c r="I39" s="275"/>
      <c r="J39" s="276"/>
      <c r="K39" s="277">
        <f>VLOOKUP(A39,EQUIPOS!A9:D166,4,FALSE)</f>
        <v>248817.29565772673</v>
      </c>
      <c r="L39" s="278"/>
      <c r="M39" s="279">
        <v>9</v>
      </c>
      <c r="N39" s="280">
        <f t="shared" si="0"/>
        <v>27646.366184191858</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9</v>
      </c>
      <c r="N42" s="280">
        <f t="shared" si="0"/>
        <v>28809.79069107422</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9</v>
      </c>
      <c r="N43" s="280">
        <f t="shared" si="0"/>
        <v>8958.8950380776714</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922.04676066569448</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125975.98685479558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71.26137527873199</v>
      </c>
      <c r="N54" s="280">
        <f>K54*M54</f>
        <v>1781.5343819682998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30043.795817513404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818">
        <f>VLOOKUP(A64,TRANSPORTE!A6:D117,4,FALSE)</f>
        <v>1000</v>
      </c>
      <c r="M64" s="819"/>
      <c r="N64" s="295">
        <f>K64*L64</f>
        <v>1250</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2796.9947877885329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9220.4676066569446</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168037.24506675449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33607.449013350903</v>
      </c>
      <c r="M87" s="849"/>
      <c r="N87" s="57"/>
    </row>
    <row r="88" spans="1:14">
      <c r="B88" s="95" t="s">
        <v>1057</v>
      </c>
      <c r="C88" s="96"/>
      <c r="D88" s="96"/>
      <c r="E88" s="96"/>
      <c r="F88" s="96"/>
      <c r="G88" s="96"/>
      <c r="H88" s="96"/>
      <c r="I88" s="93"/>
      <c r="J88" s="94"/>
      <c r="K88" s="312">
        <v>0.05</v>
      </c>
      <c r="L88" s="848">
        <f>N82*K88</f>
        <v>8401.8622533377256</v>
      </c>
      <c r="M88" s="849"/>
      <c r="N88" s="57"/>
    </row>
    <row r="89" spans="1:14" ht="15.75" thickBot="1">
      <c r="B89" s="97" t="s">
        <v>1058</v>
      </c>
      <c r="C89" s="98"/>
      <c r="D89" s="98"/>
      <c r="E89" s="98"/>
      <c r="F89" s="98"/>
      <c r="G89" s="98"/>
      <c r="H89" s="98"/>
      <c r="I89" s="99"/>
      <c r="J89" s="100"/>
      <c r="K89" s="313">
        <v>0.05</v>
      </c>
      <c r="L89" s="850">
        <f>N82*K89</f>
        <v>8401.8622533377256</v>
      </c>
      <c r="M89" s="851"/>
      <c r="N89" s="57"/>
    </row>
    <row r="90" spans="1:14" ht="15.75" thickBot="1">
      <c r="B90" s="814" t="s">
        <v>1037</v>
      </c>
      <c r="C90" s="815"/>
      <c r="D90" s="815"/>
      <c r="E90" s="815"/>
      <c r="F90" s="815"/>
      <c r="G90" s="815"/>
      <c r="H90" s="815"/>
      <c r="I90" s="815"/>
      <c r="J90" s="815"/>
      <c r="K90" s="815"/>
      <c r="L90" s="815"/>
      <c r="M90" s="816"/>
      <c r="N90" s="58">
        <f>L87+L88+L89</f>
        <v>50411.173520026357</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218448.41858678084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9</v>
      </c>
      <c r="N37" s="280">
        <f t="shared" ref="N37:N43" si="0">K37/M37</f>
        <v>18975.185612317302</v>
      </c>
    </row>
    <row r="38" spans="1:14">
      <c r="A38" t="s">
        <v>168</v>
      </c>
      <c r="B38" s="827" t="str">
        <f>VLOOKUP(A38,EQUIPOS!A8:D154,3,FALSE)</f>
        <v>Compactador tipo  POTENCIA: 105 HP, PESO: 6 ton</v>
      </c>
      <c r="C38" s="828"/>
      <c r="D38" s="828"/>
      <c r="E38" s="828"/>
      <c r="F38" s="828"/>
      <c r="G38" s="828"/>
      <c r="H38" s="829"/>
      <c r="I38" s="275"/>
      <c r="J38" s="276"/>
      <c r="K38" s="277">
        <f>VLOOKUP(A38,EQUIPOS!A8:D165,4,FALSE)</f>
        <v>107100</v>
      </c>
      <c r="L38" s="278"/>
      <c r="M38" s="279">
        <v>9</v>
      </c>
      <c r="N38" s="280">
        <f t="shared" si="0"/>
        <v>11900</v>
      </c>
    </row>
    <row r="39" spans="1:14">
      <c r="A39" t="s">
        <v>286</v>
      </c>
      <c r="B39" s="827" t="str">
        <f>VLOOKUP(A39,EQUIPOS!A9:D154,3,FALSE)</f>
        <v>Planta de asfalto en frio</v>
      </c>
      <c r="C39" s="828"/>
      <c r="D39" s="828"/>
      <c r="E39" s="828"/>
      <c r="F39" s="828"/>
      <c r="G39" s="828"/>
      <c r="H39" s="829"/>
      <c r="I39" s="275"/>
      <c r="J39" s="276"/>
      <c r="K39" s="277">
        <f>VLOOKUP(A39,EQUIPOS!A9:D166,4,FALSE)</f>
        <v>248817.29565772673</v>
      </c>
      <c r="L39" s="278"/>
      <c r="M39" s="279">
        <v>9</v>
      </c>
      <c r="N39" s="280">
        <f t="shared" si="0"/>
        <v>27646.366184191858</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9</v>
      </c>
      <c r="N42" s="280">
        <f t="shared" si="0"/>
        <v>28809.79069107422</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9</v>
      </c>
      <c r="N43" s="280">
        <f t="shared" si="0"/>
        <v>8958.8950380776714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28"/>
      <c r="F46" s="828"/>
      <c r="G46" s="828"/>
      <c r="H46" s="829"/>
      <c r="I46" s="42"/>
      <c r="J46" s="43"/>
      <c r="K46" s="282"/>
      <c r="L46" s="284"/>
      <c r="M46" s="285"/>
      <c r="N46" s="286"/>
    </row>
    <row r="47" spans="1:14">
      <c r="B47" s="834" t="s">
        <v>1036</v>
      </c>
      <c r="C47" s="947"/>
      <c r="D47" s="947"/>
      <c r="E47" s="44"/>
      <c r="F47" s="45"/>
      <c r="G47" s="45"/>
      <c r="H47" s="46"/>
      <c r="I47" s="42"/>
      <c r="J47" s="43"/>
      <c r="K47" s="287"/>
      <c r="L47" s="284"/>
      <c r="M47" s="409">
        <v>0.1</v>
      </c>
      <c r="N47" s="352">
        <f>N81*M47</f>
        <v>922.04676066569448</v>
      </c>
    </row>
    <row r="48" spans="1:14" ht="15.75" thickBot="1">
      <c r="B48" s="948"/>
      <c r="C48" s="949"/>
      <c r="D48" s="949"/>
      <c r="E48" s="949"/>
      <c r="F48" s="949"/>
      <c r="G48" s="949"/>
      <c r="H48" s="950"/>
      <c r="I48" s="836"/>
      <c r="J48" s="837"/>
      <c r="K48" s="47"/>
      <c r="L48" s="838"/>
      <c r="M48" s="951"/>
      <c r="N48" s="111"/>
    </row>
    <row r="49" spans="1:14" ht="15.75" thickBot="1">
      <c r="B49" s="814" t="s">
        <v>1037</v>
      </c>
      <c r="C49" s="815"/>
      <c r="D49" s="815"/>
      <c r="E49" s="815"/>
      <c r="F49" s="815"/>
      <c r="G49" s="815"/>
      <c r="H49" s="815"/>
      <c r="I49" s="815"/>
      <c r="J49" s="815"/>
      <c r="K49" s="815"/>
      <c r="L49" s="815"/>
      <c r="M49" s="816"/>
      <c r="N49" s="402">
        <f>SUM(N36:N48)</f>
        <v>125975.98685479558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818">
        <f>VLOOKUP(A65,TRANSPORTE!A6:D117,4,FALSE)</f>
        <v>1109.0405633655992</v>
      </c>
      <c r="M65" s="819"/>
      <c r="N65" s="295">
        <f>K65*L65</f>
        <v>1386.3007042069989</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2933.2954919955318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9220.4676066569446</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168173.54577096147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33634.709154192293</v>
      </c>
      <c r="M88" s="849"/>
      <c r="N88" s="57"/>
    </row>
    <row r="89" spans="1:14">
      <c r="B89" s="95" t="s">
        <v>1057</v>
      </c>
      <c r="C89" s="96"/>
      <c r="D89" s="96"/>
      <c r="E89" s="96"/>
      <c r="F89" s="96"/>
      <c r="G89" s="96"/>
      <c r="H89" s="96"/>
      <c r="I89" s="93"/>
      <c r="J89" s="94"/>
      <c r="K89" s="312">
        <v>0.05</v>
      </c>
      <c r="L89" s="848">
        <f>N83*K89</f>
        <v>8408.6772885480732</v>
      </c>
      <c r="M89" s="849"/>
      <c r="N89" s="57"/>
    </row>
    <row r="90" spans="1:14" ht="15.75" thickBot="1">
      <c r="B90" s="97" t="s">
        <v>1058</v>
      </c>
      <c r="C90" s="98"/>
      <c r="D90" s="98"/>
      <c r="E90" s="98"/>
      <c r="F90" s="98"/>
      <c r="G90" s="98"/>
      <c r="H90" s="98"/>
      <c r="I90" s="99"/>
      <c r="J90" s="100"/>
      <c r="K90" s="313">
        <v>0.05</v>
      </c>
      <c r="L90" s="850">
        <f>N83*K90</f>
        <v>8408.6772885480732</v>
      </c>
      <c r="M90" s="851"/>
      <c r="N90" s="57"/>
    </row>
    <row r="91" spans="1:14" ht="15.75" thickBot="1">
      <c r="B91" s="814" t="s">
        <v>1037</v>
      </c>
      <c r="C91" s="815"/>
      <c r="D91" s="815"/>
      <c r="E91" s="815"/>
      <c r="F91" s="815"/>
      <c r="G91" s="815"/>
      <c r="H91" s="815"/>
      <c r="I91" s="815"/>
      <c r="J91" s="815"/>
      <c r="K91" s="815"/>
      <c r="L91" s="815"/>
      <c r="M91" s="816"/>
      <c r="N91" s="58">
        <f>L88+L89+L90</f>
        <v>50452.063731288443</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218625.60950224992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 customHeight="1" thickBot="1">
      <c r="A31" t="s">
        <v>1929</v>
      </c>
      <c r="B31" s="86" t="s">
        <v>1151</v>
      </c>
      <c r="C31" s="952" t="s">
        <v>1664</v>
      </c>
      <c r="D31" s="952"/>
      <c r="E31" s="952"/>
      <c r="F31" s="953"/>
      <c r="G31" s="953"/>
      <c r="H31" s="953"/>
      <c r="I31" s="953"/>
      <c r="J31" s="953"/>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7</v>
      </c>
      <c r="N37" s="280">
        <f t="shared" ref="N37:N43" si="0">K37/M37</f>
        <v>24396.667215836529</v>
      </c>
    </row>
    <row r="38" spans="1:14">
      <c r="A38" t="s">
        <v>168</v>
      </c>
      <c r="B38" s="827" t="str">
        <f>VLOOKUP(A38,EQUIPOS!A8:D154,3,FALSE)</f>
        <v>Compactador tipo  POTENCIA: 105 HP, PESO: 6 ton</v>
      </c>
      <c r="C38" s="828"/>
      <c r="D38" s="828"/>
      <c r="E38" s="828"/>
      <c r="F38" s="828"/>
      <c r="G38" s="828"/>
      <c r="H38" s="829"/>
      <c r="I38" s="275"/>
      <c r="J38" s="276"/>
      <c r="K38" s="277">
        <f>VLOOKUP(A38,EQUIPOS!A8:D165,4,FALSE)</f>
        <v>107100</v>
      </c>
      <c r="L38" s="278"/>
      <c r="M38" s="279">
        <v>7</v>
      </c>
      <c r="N38" s="280">
        <f t="shared" si="0"/>
        <v>15300</v>
      </c>
    </row>
    <row r="39" spans="1:14">
      <c r="A39" t="s">
        <v>286</v>
      </c>
      <c r="B39" s="827" t="str">
        <f>VLOOKUP(A39,EQUIPOS!A9:D154,3,FALSE)</f>
        <v>Planta de asfalto en frio</v>
      </c>
      <c r="C39" s="828"/>
      <c r="D39" s="828"/>
      <c r="E39" s="828"/>
      <c r="F39" s="828"/>
      <c r="G39" s="828"/>
      <c r="H39" s="829"/>
      <c r="I39" s="275"/>
      <c r="J39" s="276"/>
      <c r="K39" s="277">
        <f>VLOOKUP(A39,EQUIPOS!A9:D166,4,FALSE)</f>
        <v>248817.29565772673</v>
      </c>
      <c r="L39" s="278"/>
      <c r="M39" s="279">
        <v>9</v>
      </c>
      <c r="N39" s="280">
        <f t="shared" si="0"/>
        <v>27646.366184191858</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7</v>
      </c>
      <c r="N42" s="280">
        <f t="shared" si="0"/>
        <v>37041.159459952571</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9</v>
      </c>
      <c r="N43" s="280">
        <f t="shared" si="0"/>
        <v>8958.8950380776714</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1053.7677264750794</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143160.55819300254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71.26137527873199</v>
      </c>
      <c r="N54" s="280">
        <f>K54*M54</f>
        <v>1781.5343819682998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30043.795817513404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818">
        <f>VLOOKUP(A64,TRANSPORTE!A6:D117,4,FALSE)</f>
        <v>1109.0405633655992</v>
      </c>
      <c r="M64" s="819"/>
      <c r="N64" s="295">
        <f>K64*L64</f>
        <v>1386.3007042069989</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318"/>
      <c r="E68" s="318"/>
      <c r="F68" s="318"/>
      <c r="G68" s="318"/>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2933.2954919955318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10537.677264750793</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186675.32676726225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37335.065353452454</v>
      </c>
      <c r="M87" s="849"/>
      <c r="N87" s="57"/>
    </row>
    <row r="88" spans="1:14">
      <c r="B88" s="95" t="s">
        <v>1057</v>
      </c>
      <c r="C88" s="96"/>
      <c r="D88" s="96"/>
      <c r="E88" s="96"/>
      <c r="F88" s="96"/>
      <c r="G88" s="96"/>
      <c r="H88" s="96"/>
      <c r="I88" s="93"/>
      <c r="J88" s="94"/>
      <c r="K88" s="312">
        <v>0.05</v>
      </c>
      <c r="L88" s="848">
        <f>N82*K88</f>
        <v>9333.7663383631134</v>
      </c>
      <c r="M88" s="849"/>
      <c r="N88" s="57"/>
    </row>
    <row r="89" spans="1:14" ht="15.75" thickBot="1">
      <c r="B89" s="97" t="s">
        <v>1058</v>
      </c>
      <c r="C89" s="98"/>
      <c r="D89" s="98"/>
      <c r="E89" s="98"/>
      <c r="F89" s="98"/>
      <c r="G89" s="98"/>
      <c r="H89" s="98"/>
      <c r="I89" s="99"/>
      <c r="J89" s="100"/>
      <c r="K89" s="313">
        <v>0.05</v>
      </c>
      <c r="L89" s="850">
        <f>N82*K89</f>
        <v>9333.7663383631134</v>
      </c>
      <c r="M89" s="851"/>
      <c r="N89" s="57"/>
    </row>
    <row r="90" spans="1:14" ht="15.75" thickBot="1">
      <c r="B90" s="814" t="s">
        <v>1037</v>
      </c>
      <c r="C90" s="815"/>
      <c r="D90" s="815"/>
      <c r="E90" s="815"/>
      <c r="F90" s="815"/>
      <c r="G90" s="815"/>
      <c r="H90" s="815"/>
      <c r="I90" s="815"/>
      <c r="J90" s="815"/>
      <c r="K90" s="815"/>
      <c r="L90" s="815"/>
      <c r="M90" s="816"/>
      <c r="N90" s="58">
        <f>L87+L88+L89</f>
        <v>56002.598030178684</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242677.92479744094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27"/>
      <c r="C47" s="828"/>
      <c r="D47" s="828"/>
      <c r="E47" s="828"/>
      <c r="F47" s="828"/>
      <c r="G47" s="828"/>
      <c r="H47" s="829"/>
      <c r="I47" s="830"/>
      <c r="J47" s="811"/>
      <c r="K47" s="277"/>
      <c r="L47" s="831"/>
      <c r="M47" s="832"/>
      <c r="N47" s="280"/>
    </row>
    <row r="48" spans="1:14">
      <c r="B48" s="827"/>
      <c r="C48" s="828"/>
      <c r="D48" s="828"/>
      <c r="E48" s="833"/>
      <c r="F48" s="828"/>
      <c r="G48" s="828"/>
      <c r="H48" s="829"/>
      <c r="I48" s="42"/>
      <c r="J48" s="43"/>
      <c r="K48" s="282"/>
      <c r="L48" s="284"/>
      <c r="M48" s="285"/>
      <c r="N48" s="286"/>
    </row>
    <row r="49" spans="1:14">
      <c r="B49" s="834" t="s">
        <v>1036</v>
      </c>
      <c r="C49" s="835"/>
      <c r="D49" s="835"/>
      <c r="E49" s="44"/>
      <c r="F49" s="45"/>
      <c r="G49" s="45"/>
      <c r="H49" s="46"/>
      <c r="I49" s="42"/>
      <c r="J49" s="43"/>
      <c r="K49" s="287"/>
      <c r="L49" s="284"/>
      <c r="M49" s="409">
        <v>0.1</v>
      </c>
      <c r="N49" s="352">
        <f>N83*M49</f>
        <v>829.84208459912497</v>
      </c>
    </row>
    <row r="50" spans="1:14" ht="15.75" thickBot="1">
      <c r="B50" s="827"/>
      <c r="C50" s="828"/>
      <c r="D50" s="828"/>
      <c r="E50" s="828"/>
      <c r="F50" s="828"/>
      <c r="G50" s="828"/>
      <c r="H50" s="829"/>
      <c r="I50" s="836"/>
      <c r="J50" s="837"/>
      <c r="K50" s="47"/>
      <c r="L50" s="838"/>
      <c r="M50" s="839"/>
      <c r="N50" s="111"/>
    </row>
    <row r="51" spans="1:14" ht="15.75" thickBot="1">
      <c r="B51" s="814" t="s">
        <v>1037</v>
      </c>
      <c r="C51" s="815"/>
      <c r="D51" s="815"/>
      <c r="E51" s="815"/>
      <c r="F51" s="815"/>
      <c r="G51" s="815"/>
      <c r="H51" s="815"/>
      <c r="I51" s="815"/>
      <c r="J51" s="815"/>
      <c r="K51" s="815"/>
      <c r="L51" s="815"/>
      <c r="M51" s="816"/>
      <c r="N51" s="402">
        <f>SUM(N36:N50)</f>
        <v>173827.86021266613</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05" t="s">
        <v>1028</v>
      </c>
      <c r="C55" s="806"/>
      <c r="D55" s="806"/>
      <c r="E55" s="806"/>
      <c r="F55" s="806"/>
      <c r="G55" s="806"/>
      <c r="H55" s="806"/>
      <c r="I55" s="807"/>
      <c r="J55" s="323" t="s">
        <v>1029</v>
      </c>
      <c r="K55" s="91" t="s">
        <v>1030</v>
      </c>
      <c r="L55" s="808" t="s">
        <v>1039</v>
      </c>
      <c r="M55" s="807"/>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20187.329596817934</v>
      </c>
      <c r="N56" s="280">
        <f>K56*M56</f>
        <v>28262.261435545104</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71.26137527873199</v>
      </c>
      <c r="N57" s="280">
        <f>K57*M57</f>
        <v>1781.5343819682998</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75" thickBot="1">
      <c r="B60" s="809"/>
      <c r="C60" s="810"/>
      <c r="D60" s="810"/>
      <c r="E60" s="810"/>
      <c r="F60" s="810"/>
      <c r="G60" s="810"/>
      <c r="H60" s="810"/>
      <c r="I60" s="811"/>
      <c r="J60" s="48"/>
      <c r="K60" s="50"/>
      <c r="L60" s="812"/>
      <c r="M60" s="813"/>
      <c r="N60" s="51"/>
    </row>
    <row r="61" spans="1:14" ht="15.75" thickBot="1">
      <c r="B61" s="814" t="s">
        <v>1037</v>
      </c>
      <c r="C61" s="815"/>
      <c r="D61" s="815"/>
      <c r="E61" s="815"/>
      <c r="F61" s="815"/>
      <c r="G61" s="815"/>
      <c r="H61" s="815"/>
      <c r="I61" s="815"/>
      <c r="J61" s="815"/>
      <c r="K61" s="815"/>
      <c r="L61" s="815"/>
      <c r="M61" s="816"/>
      <c r="N61" s="402">
        <f>SUM(N56:N60)</f>
        <v>30043.795817513404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17" t="s">
        <v>1045</v>
      </c>
      <c r="M65" s="790"/>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818">
        <f>VLOOKUP(A66,TRANSPORTE!A5:D117,4,FALSE)</f>
        <v>1104.9962769918093</v>
      </c>
      <c r="M66" s="819"/>
      <c r="N66" s="295">
        <f>K66*L66</f>
        <v>1546.9947877885329</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818">
        <f>VLOOKUP(A67,TRANSPORTE!A6:D117,4,FALSE)</f>
        <v>1130.109828741623</v>
      </c>
      <c r="M67" s="819"/>
      <c r="N67" s="295">
        <f>K67*L67</f>
        <v>1412.6372859270286</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03"/>
      <c r="M71" s="804"/>
      <c r="N71" s="133"/>
    </row>
    <row r="72" spans="1:15" ht="15.75" thickBot="1">
      <c r="B72" s="820" t="s">
        <v>1037</v>
      </c>
      <c r="C72" s="821"/>
      <c r="D72" s="821"/>
      <c r="E72" s="821"/>
      <c r="F72" s="821"/>
      <c r="G72" s="821"/>
      <c r="H72" s="821"/>
      <c r="I72" s="821"/>
      <c r="J72" s="821"/>
      <c r="K72" s="821"/>
      <c r="L72" s="821"/>
      <c r="M72" s="822"/>
      <c r="N72" s="110">
        <f>N66+N67+N68+N69+N70</f>
        <v>2959.6320737155615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0" t="s">
        <v>1047</v>
      </c>
      <c r="C76" s="841"/>
      <c r="D76" s="841"/>
      <c r="E76" s="841"/>
      <c r="F76" s="841"/>
      <c r="G76" s="841"/>
      <c r="H76" s="841"/>
      <c r="I76" s="79" t="s">
        <v>1048</v>
      </c>
      <c r="J76" s="81" t="s">
        <v>1494</v>
      </c>
      <c r="K76" s="80" t="s">
        <v>1050</v>
      </c>
      <c r="L76" s="842" t="s">
        <v>1034</v>
      </c>
      <c r="M76" s="843"/>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1"/>
      <c r="C82" s="802"/>
      <c r="D82" s="802"/>
      <c r="E82" s="802"/>
      <c r="F82" s="802"/>
      <c r="G82" s="802"/>
      <c r="H82" s="802"/>
      <c r="I82" s="132"/>
      <c r="J82" s="132"/>
      <c r="K82" s="132"/>
      <c r="L82" s="902"/>
      <c r="M82" s="902"/>
      <c r="N82" s="51"/>
    </row>
    <row r="83" spans="1:14" ht="15.75" thickBot="1">
      <c r="B83" s="820" t="s">
        <v>1037</v>
      </c>
      <c r="C83" s="821"/>
      <c r="D83" s="821"/>
      <c r="E83" s="821"/>
      <c r="F83" s="821"/>
      <c r="G83" s="821"/>
      <c r="H83" s="821"/>
      <c r="I83" s="821"/>
      <c r="J83" s="821"/>
      <c r="K83" s="821"/>
      <c r="L83" s="821"/>
      <c r="M83" s="822"/>
      <c r="N83" s="309">
        <f>SUM(N77:N82)</f>
        <v>8298.4208459912497</v>
      </c>
    </row>
    <row r="84" spans="1:14" ht="15.75" thickBot="1">
      <c r="B84" s="39"/>
      <c r="C84" s="40"/>
      <c r="D84" s="40"/>
      <c r="E84" s="40"/>
      <c r="F84" s="40"/>
      <c r="G84" s="40"/>
      <c r="H84" s="40"/>
      <c r="I84" s="40"/>
      <c r="J84" s="40"/>
      <c r="K84" s="40"/>
      <c r="L84" s="40"/>
      <c r="M84" s="40"/>
      <c r="N84" s="41"/>
    </row>
    <row r="85" spans="1:14" ht="15.75" thickBot="1">
      <c r="B85" s="814" t="s">
        <v>1051</v>
      </c>
      <c r="C85" s="815"/>
      <c r="D85" s="815"/>
      <c r="E85" s="815"/>
      <c r="F85" s="815"/>
      <c r="G85" s="815"/>
      <c r="H85" s="815"/>
      <c r="I85" s="815"/>
      <c r="J85" s="815"/>
      <c r="K85" s="815"/>
      <c r="L85" s="815"/>
      <c r="M85" s="816"/>
      <c r="N85" s="105">
        <f>N51+N61+N72+N83</f>
        <v>215129.70894988635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5" t="s">
        <v>1053</v>
      </c>
      <c r="C89" s="806"/>
      <c r="D89" s="806"/>
      <c r="E89" s="806"/>
      <c r="F89" s="806"/>
      <c r="G89" s="806"/>
      <c r="H89" s="806"/>
      <c r="I89" s="322"/>
      <c r="J89" s="342"/>
      <c r="K89" s="310" t="s">
        <v>1054</v>
      </c>
      <c r="L89" s="844" t="s">
        <v>1055</v>
      </c>
      <c r="M89" s="845"/>
      <c r="N89" s="311"/>
    </row>
    <row r="90" spans="1:14">
      <c r="B90" s="846" t="s">
        <v>1056</v>
      </c>
      <c r="C90" s="847"/>
      <c r="D90" s="847"/>
      <c r="E90" s="847"/>
      <c r="F90" s="847"/>
      <c r="G90" s="847"/>
      <c r="H90" s="847"/>
      <c r="I90" s="93"/>
      <c r="J90" s="94"/>
      <c r="K90" s="312">
        <v>0.2</v>
      </c>
      <c r="L90" s="848">
        <f>N85*K90</f>
        <v>43025.941789977274</v>
      </c>
      <c r="M90" s="849"/>
      <c r="N90" s="57"/>
    </row>
    <row r="91" spans="1:14">
      <c r="B91" s="95" t="s">
        <v>1057</v>
      </c>
      <c r="C91" s="96"/>
      <c r="D91" s="96"/>
      <c r="E91" s="96"/>
      <c r="F91" s="96"/>
      <c r="G91" s="96"/>
      <c r="H91" s="96"/>
      <c r="I91" s="93"/>
      <c r="J91" s="94"/>
      <c r="K91" s="312">
        <v>0.05</v>
      </c>
      <c r="L91" s="848">
        <f>N85*K91</f>
        <v>10756.485447494319</v>
      </c>
      <c r="M91" s="849"/>
      <c r="N91" s="57"/>
    </row>
    <row r="92" spans="1:14" ht="15.75" thickBot="1">
      <c r="B92" s="97" t="s">
        <v>1058</v>
      </c>
      <c r="C92" s="98"/>
      <c r="D92" s="98"/>
      <c r="E92" s="98"/>
      <c r="F92" s="98"/>
      <c r="G92" s="98"/>
      <c r="H92" s="98"/>
      <c r="I92" s="99"/>
      <c r="J92" s="100"/>
      <c r="K92" s="313">
        <v>0.05</v>
      </c>
      <c r="L92" s="850">
        <f>N85*K92</f>
        <v>10756.485447494319</v>
      </c>
      <c r="M92" s="851"/>
      <c r="N92" s="57"/>
    </row>
    <row r="93" spans="1:14" ht="15.75" thickBot="1">
      <c r="B93" s="814" t="s">
        <v>1037</v>
      </c>
      <c r="C93" s="815"/>
      <c r="D93" s="815"/>
      <c r="E93" s="815"/>
      <c r="F93" s="815"/>
      <c r="G93" s="815"/>
      <c r="H93" s="815"/>
      <c r="I93" s="815"/>
      <c r="J93" s="815"/>
      <c r="K93" s="815"/>
      <c r="L93" s="815"/>
      <c r="M93" s="816"/>
      <c r="N93" s="58">
        <f>L90+L91+L92</f>
        <v>64538.912684965915</v>
      </c>
    </row>
    <row r="94" spans="1:14" ht="15.75" thickBot="1">
      <c r="B94" s="39"/>
      <c r="C94" s="40"/>
      <c r="D94" s="40"/>
      <c r="E94" s="40"/>
      <c r="F94" s="40"/>
      <c r="G94" s="40"/>
      <c r="H94" s="40"/>
      <c r="I94" s="40"/>
      <c r="J94" s="40"/>
      <c r="K94" s="40"/>
      <c r="L94" s="40"/>
      <c r="M94" s="40"/>
      <c r="N94" s="41"/>
    </row>
    <row r="95" spans="1:14" ht="15.75" thickBot="1">
      <c r="A95" t="s">
        <v>2122</v>
      </c>
      <c r="B95" s="814" t="s">
        <v>1059</v>
      </c>
      <c r="C95" s="815"/>
      <c r="D95" s="815"/>
      <c r="E95" s="815"/>
      <c r="F95" s="815"/>
      <c r="G95" s="815"/>
      <c r="H95" s="815"/>
      <c r="I95" s="815"/>
      <c r="J95" s="815"/>
      <c r="K95" s="815"/>
      <c r="L95" s="815"/>
      <c r="M95" s="816"/>
      <c r="N95" s="196">
        <f>N85+N93</f>
        <v>279668.62163485226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2" t="s">
        <v>2324</v>
      </c>
      <c r="C112" s="853"/>
      <c r="D112" s="853"/>
      <c r="E112" s="853"/>
      <c r="F112" s="853"/>
      <c r="G112" s="853"/>
      <c r="H112" s="853"/>
      <c r="I112" s="853"/>
      <c r="J112" s="853"/>
      <c r="K112" s="853"/>
      <c r="L112" s="853"/>
      <c r="M112" s="853"/>
      <c r="N112" s="854"/>
    </row>
    <row r="113" spans="2:14" ht="15" customHeight="1">
      <c r="B113" s="852"/>
      <c r="C113" s="853"/>
      <c r="D113" s="853"/>
      <c r="E113" s="853"/>
      <c r="F113" s="853"/>
      <c r="G113" s="853"/>
      <c r="H113" s="853"/>
      <c r="I113" s="853"/>
      <c r="J113" s="853"/>
      <c r="K113" s="853"/>
      <c r="L113" s="853"/>
      <c r="M113" s="853"/>
      <c r="N113" s="854"/>
    </row>
    <row r="114" spans="2:14" ht="30" customHeight="1">
      <c r="B114" s="855" t="s">
        <v>2325</v>
      </c>
      <c r="C114" s="856"/>
      <c r="D114" s="856"/>
      <c r="E114" s="856"/>
      <c r="F114" s="856"/>
      <c r="G114" s="856"/>
      <c r="H114" s="856"/>
      <c r="I114" s="856"/>
      <c r="J114" s="856"/>
      <c r="K114" s="856"/>
      <c r="L114" s="856"/>
      <c r="M114" s="856"/>
      <c r="N114" s="857"/>
    </row>
    <row r="115" spans="2:14">
      <c r="B115" s="855"/>
      <c r="C115" s="856"/>
      <c r="D115" s="856"/>
      <c r="E115" s="856"/>
      <c r="F115" s="856"/>
      <c r="G115" s="856"/>
      <c r="H115" s="856"/>
      <c r="I115" s="856"/>
      <c r="J115" s="856"/>
      <c r="K115" s="856"/>
      <c r="L115" s="856"/>
      <c r="M115" s="856"/>
      <c r="N115" s="857"/>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1"/>
      <c r="K125" s="791"/>
      <c r="L125" s="791"/>
      <c r="M125" s="791"/>
      <c r="N125" s="792"/>
    </row>
    <row r="126" spans="2:14" ht="15.75" thickBot="1">
      <c r="B126" s="269" t="s">
        <v>2327</v>
      </c>
      <c r="C126" s="401"/>
      <c r="D126" s="401"/>
      <c r="E126" s="63"/>
      <c r="F126" s="63"/>
      <c r="G126" s="63"/>
      <c r="H126" s="63"/>
      <c r="I126" s="63"/>
      <c r="J126" s="793"/>
      <c r="K126" s="793"/>
      <c r="L126" s="793"/>
      <c r="M126" s="793"/>
      <c r="N126"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173827.86021266613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818">
        <f>VLOOKUP(A65,TRANSPORTE!A6:D117,4,FALSE)</f>
        <v>1000</v>
      </c>
      <c r="M65" s="819"/>
      <c r="N65" s="295">
        <f>K65*L65</f>
        <v>1250</v>
      </c>
    </row>
    <row r="66" spans="1:15">
      <c r="B66" s="52"/>
      <c r="C66" s="53"/>
      <c r="D66" s="53"/>
      <c r="E66" s="53"/>
      <c r="F66" s="53"/>
      <c r="G66" s="53"/>
      <c r="H66" s="296"/>
      <c r="I66" s="287"/>
      <c r="J66" s="287"/>
      <c r="K66" s="287"/>
      <c r="L66" s="818"/>
      <c r="M66" s="819"/>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2796.9947877885329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8298.4208459912497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214967.07166395933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42993.414332791872</v>
      </c>
      <c r="M88" s="849"/>
      <c r="N88" s="57"/>
    </row>
    <row r="89" spans="1:14">
      <c r="B89" s="95" t="s">
        <v>1057</v>
      </c>
      <c r="C89" s="96"/>
      <c r="D89" s="96"/>
      <c r="E89" s="96"/>
      <c r="F89" s="96"/>
      <c r="G89" s="96"/>
      <c r="H89" s="96"/>
      <c r="I89" s="93"/>
      <c r="J89" s="94"/>
      <c r="K89" s="312">
        <v>0.05</v>
      </c>
      <c r="L89" s="848">
        <f>N83*K89</f>
        <v>10748.353583197968</v>
      </c>
      <c r="M89" s="849"/>
      <c r="N89" s="57"/>
    </row>
    <row r="90" spans="1:14" ht="15.75" thickBot="1">
      <c r="B90" s="97" t="s">
        <v>1058</v>
      </c>
      <c r="C90" s="98"/>
      <c r="D90" s="98"/>
      <c r="E90" s="98"/>
      <c r="F90" s="98"/>
      <c r="G90" s="98"/>
      <c r="H90" s="98"/>
      <c r="I90" s="99"/>
      <c r="J90" s="100"/>
      <c r="K90" s="313">
        <v>0.05</v>
      </c>
      <c r="L90" s="850">
        <f>N83*K90</f>
        <v>10748.353583197968</v>
      </c>
      <c r="M90" s="851"/>
      <c r="N90" s="57"/>
    </row>
    <row r="91" spans="1:14" ht="15.75" thickBot="1">
      <c r="B91" s="814" t="s">
        <v>1037</v>
      </c>
      <c r="C91" s="815"/>
      <c r="D91" s="815"/>
      <c r="E91" s="815"/>
      <c r="F91" s="815"/>
      <c r="G91" s="815"/>
      <c r="H91" s="815"/>
      <c r="I91" s="815"/>
      <c r="J91" s="815"/>
      <c r="K91" s="815"/>
      <c r="L91" s="815"/>
      <c r="M91" s="816"/>
      <c r="N91" s="58">
        <f>L88+L89+L90</f>
        <v>64490.121499187808</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279457.19316314714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173827.86021266613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818">
        <f>VLOOKUP(A65,TRANSPORTE!A6:D117,4,FALSE)</f>
        <v>1000</v>
      </c>
      <c r="M65" s="819"/>
      <c r="N65" s="295">
        <f>K65*L65</f>
        <v>1250</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2796.9947877885329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8298.4208459912497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214967.07166395933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42993.414332791872</v>
      </c>
      <c r="M88" s="849"/>
      <c r="N88" s="57"/>
    </row>
    <row r="89" spans="1:14">
      <c r="B89" s="95" t="s">
        <v>1057</v>
      </c>
      <c r="C89" s="96"/>
      <c r="D89" s="96"/>
      <c r="E89" s="96"/>
      <c r="F89" s="96"/>
      <c r="G89" s="96"/>
      <c r="H89" s="96"/>
      <c r="I89" s="93"/>
      <c r="J89" s="94"/>
      <c r="K89" s="312">
        <v>0.05</v>
      </c>
      <c r="L89" s="848">
        <f>N83*K89</f>
        <v>10748.353583197968</v>
      </c>
      <c r="M89" s="849"/>
      <c r="N89" s="57"/>
    </row>
    <row r="90" spans="1:14" ht="15.75" thickBot="1">
      <c r="B90" s="97" t="s">
        <v>1058</v>
      </c>
      <c r="C90" s="98"/>
      <c r="D90" s="98"/>
      <c r="E90" s="98"/>
      <c r="F90" s="98"/>
      <c r="G90" s="98"/>
      <c r="H90" s="98"/>
      <c r="I90" s="99"/>
      <c r="J90" s="100"/>
      <c r="K90" s="313">
        <v>0.05</v>
      </c>
      <c r="L90" s="850">
        <f>N83*K90</f>
        <v>10748.353583197968</v>
      </c>
      <c r="M90" s="851"/>
      <c r="N90" s="57"/>
    </row>
    <row r="91" spans="1:14" ht="15.75" thickBot="1">
      <c r="B91" s="814" t="s">
        <v>1037</v>
      </c>
      <c r="C91" s="815"/>
      <c r="D91" s="815"/>
      <c r="E91" s="815"/>
      <c r="F91" s="815"/>
      <c r="G91" s="815"/>
      <c r="H91" s="815"/>
      <c r="I91" s="815"/>
      <c r="J91" s="815"/>
      <c r="K91" s="815"/>
      <c r="L91" s="815"/>
      <c r="M91" s="816"/>
      <c r="N91" s="58">
        <f>L88+L89+L90</f>
        <v>64490.121499187808</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279457.19316314714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ht="15" customHeight="1">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829.84208459912497</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173827.86021266613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71.26137527873199</v>
      </c>
      <c r="N54" s="280">
        <f>K54*M54</f>
        <v>1781.5343819682998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30043.795817513404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18">
        <f>VLOOKUP(A64,TRANSPORTE!A6:D117,4,FALSE)</f>
        <v>1130.109828741623</v>
      </c>
      <c r="M64" s="819"/>
      <c r="N64" s="295">
        <f>K64*L64</f>
        <v>1412.6372859270286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2959.6320737155615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8298.4208459912497</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215129.70894988635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43025.941789977274</v>
      </c>
      <c r="M87" s="849"/>
      <c r="N87" s="57"/>
    </row>
    <row r="88" spans="1:14">
      <c r="B88" s="95" t="s">
        <v>1057</v>
      </c>
      <c r="C88" s="96"/>
      <c r="D88" s="96"/>
      <c r="E88" s="96"/>
      <c r="F88" s="96"/>
      <c r="G88" s="96"/>
      <c r="H88" s="96"/>
      <c r="I88" s="93"/>
      <c r="J88" s="94"/>
      <c r="K88" s="312">
        <v>0.05</v>
      </c>
      <c r="L88" s="848">
        <f>N82*K88</f>
        <v>10756.485447494319</v>
      </c>
      <c r="M88" s="849"/>
      <c r="N88" s="57"/>
    </row>
    <row r="89" spans="1:14" ht="15.75" thickBot="1">
      <c r="B89" s="97" t="s">
        <v>1058</v>
      </c>
      <c r="C89" s="98"/>
      <c r="D89" s="98"/>
      <c r="E89" s="98"/>
      <c r="F89" s="98"/>
      <c r="G89" s="98"/>
      <c r="H89" s="98"/>
      <c r="I89" s="99"/>
      <c r="J89" s="100"/>
      <c r="K89" s="313">
        <v>0.05</v>
      </c>
      <c r="L89" s="850">
        <f>N82*K89</f>
        <v>10756.485447494319</v>
      </c>
      <c r="M89" s="851"/>
      <c r="N89" s="57"/>
    </row>
    <row r="90" spans="1:14" ht="15.75" thickBot="1">
      <c r="B90" s="814" t="s">
        <v>1037</v>
      </c>
      <c r="C90" s="815"/>
      <c r="D90" s="815"/>
      <c r="E90" s="815"/>
      <c r="F90" s="815"/>
      <c r="G90" s="815"/>
      <c r="H90" s="815"/>
      <c r="I90" s="815"/>
      <c r="J90" s="815"/>
      <c r="K90" s="815"/>
      <c r="L90" s="815"/>
      <c r="M90" s="816"/>
      <c r="N90" s="58">
        <f>L87+L88+L89</f>
        <v>64538.912684965915</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279668.62163485226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829.84208459912497</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173827.86021266613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71.26137527873199</v>
      </c>
      <c r="N54" s="280">
        <f>K54*M54</f>
        <v>1781.5343819682998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30043.795817513404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818">
        <f>VLOOKUP(A64,TRANSPORTE!A6:D117,4,FALSE)</f>
        <v>1205.4504839910646</v>
      </c>
      <c r="M64" s="819"/>
      <c r="N64" s="295">
        <f>K64*L64</f>
        <v>1506.8131049888307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3053.8078927773636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8298.4208459912497</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215223.88476894816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43044.776953789638</v>
      </c>
      <c r="M87" s="849"/>
      <c r="N87" s="57"/>
    </row>
    <row r="88" spans="1:14">
      <c r="B88" s="95" t="s">
        <v>1057</v>
      </c>
      <c r="C88" s="96"/>
      <c r="D88" s="96"/>
      <c r="E88" s="96"/>
      <c r="F88" s="96"/>
      <c r="G88" s="96"/>
      <c r="H88" s="96"/>
      <c r="I88" s="93"/>
      <c r="J88" s="94"/>
      <c r="K88" s="312">
        <v>0.05</v>
      </c>
      <c r="L88" s="848">
        <f>N82*K88</f>
        <v>10761.19423844741</v>
      </c>
      <c r="M88" s="849"/>
      <c r="N88" s="57"/>
    </row>
    <row r="89" spans="1:14" ht="15.75" thickBot="1">
      <c r="B89" s="97" t="s">
        <v>1058</v>
      </c>
      <c r="C89" s="98"/>
      <c r="D89" s="98"/>
      <c r="E89" s="98"/>
      <c r="F89" s="98"/>
      <c r="G89" s="98"/>
      <c r="H89" s="98"/>
      <c r="I89" s="99"/>
      <c r="J89" s="100"/>
      <c r="K89" s="313">
        <v>0.05</v>
      </c>
      <c r="L89" s="850">
        <f>N82*K89</f>
        <v>10761.19423844741</v>
      </c>
      <c r="M89" s="851"/>
      <c r="N89" s="57"/>
    </row>
    <row r="90" spans="1:14" ht="15.75" thickBot="1">
      <c r="B90" s="814" t="s">
        <v>1037</v>
      </c>
      <c r="C90" s="815"/>
      <c r="D90" s="815"/>
      <c r="E90" s="815"/>
      <c r="F90" s="815"/>
      <c r="G90" s="815"/>
      <c r="H90" s="815"/>
      <c r="I90" s="815"/>
      <c r="J90" s="815"/>
      <c r="K90" s="815"/>
      <c r="L90" s="815"/>
      <c r="M90" s="816"/>
      <c r="N90" s="58">
        <f>L87+L88+L89</f>
        <v>64567.165430684458</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279791.05019963265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173827.86021266613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18">
        <f>VLOOKUP(A65,TRANSPORTE!A6:D117,4,FALSE)</f>
        <v>1205.4504839910646</v>
      </c>
      <c r="M65" s="819"/>
      <c r="N65" s="295">
        <f>K65*L65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3053.8078927773636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8298.4208459912497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215223.88476894816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43044.776953789638</v>
      </c>
      <c r="M88" s="849"/>
      <c r="N88" s="57"/>
    </row>
    <row r="89" spans="1:14">
      <c r="B89" s="95" t="s">
        <v>1057</v>
      </c>
      <c r="C89" s="96"/>
      <c r="D89" s="96"/>
      <c r="E89" s="96"/>
      <c r="F89" s="96"/>
      <c r="G89" s="96"/>
      <c r="H89" s="96"/>
      <c r="I89" s="93"/>
      <c r="J89" s="94"/>
      <c r="K89" s="312">
        <v>0.05</v>
      </c>
      <c r="L89" s="848">
        <f>N83*K89</f>
        <v>10761.19423844741</v>
      </c>
      <c r="M89" s="849"/>
      <c r="N89" s="57"/>
    </row>
    <row r="90" spans="1:14" ht="15.75" thickBot="1">
      <c r="B90" s="97" t="s">
        <v>1058</v>
      </c>
      <c r="C90" s="98"/>
      <c r="D90" s="98"/>
      <c r="E90" s="98"/>
      <c r="F90" s="98"/>
      <c r="G90" s="98"/>
      <c r="H90" s="98"/>
      <c r="I90" s="99"/>
      <c r="J90" s="100"/>
      <c r="K90" s="313">
        <v>0.05</v>
      </c>
      <c r="L90" s="850">
        <f>N83*K90</f>
        <v>10761.19423844741</v>
      </c>
      <c r="M90" s="851"/>
      <c r="N90" s="57"/>
    </row>
    <row r="91" spans="1:14" ht="15.75" thickBot="1">
      <c r="B91" s="814" t="s">
        <v>1037</v>
      </c>
      <c r="C91" s="815"/>
      <c r="D91" s="815"/>
      <c r="E91" s="815"/>
      <c r="F91" s="815"/>
      <c r="G91" s="815"/>
      <c r="H91" s="815"/>
      <c r="I91" s="815"/>
      <c r="J91" s="815"/>
      <c r="K91" s="815"/>
      <c r="L91" s="815"/>
      <c r="M91" s="816"/>
      <c r="N91" s="58">
        <f>L88+L89+L90</f>
        <v>64567.165430684458</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279791.05019963265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173827.86021266613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18">
        <f>VLOOKUP(A65,TRANSPORTE!A6:D117,4,FALSE)</f>
        <v>1205.4504839910646</v>
      </c>
      <c r="M65" s="819"/>
      <c r="N65" s="295">
        <f>K65*L65</f>
        <v>1506.8131049888307</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3053.8078927773636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8298.4208459912497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215223.88476894816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43044.776953789638</v>
      </c>
      <c r="M88" s="849"/>
      <c r="N88" s="57"/>
    </row>
    <row r="89" spans="1:14">
      <c r="B89" s="95" t="s">
        <v>1057</v>
      </c>
      <c r="C89" s="96"/>
      <c r="D89" s="96"/>
      <c r="E89" s="96"/>
      <c r="F89" s="96"/>
      <c r="G89" s="96"/>
      <c r="H89" s="96"/>
      <c r="I89" s="93"/>
      <c r="J89" s="94"/>
      <c r="K89" s="312">
        <v>0.05</v>
      </c>
      <c r="L89" s="848">
        <f>N83*K89</f>
        <v>10761.19423844741</v>
      </c>
      <c r="M89" s="849"/>
      <c r="N89" s="57"/>
    </row>
    <row r="90" spans="1:14" ht="15.75" thickBot="1">
      <c r="B90" s="97" t="s">
        <v>1058</v>
      </c>
      <c r="C90" s="98"/>
      <c r="D90" s="98"/>
      <c r="E90" s="98"/>
      <c r="F90" s="98"/>
      <c r="G90" s="98"/>
      <c r="H90" s="98"/>
      <c r="I90" s="99"/>
      <c r="J90" s="100"/>
      <c r="K90" s="313">
        <v>0.05</v>
      </c>
      <c r="L90" s="850">
        <f>N83*K90</f>
        <v>10761.19423844741</v>
      </c>
      <c r="M90" s="851"/>
      <c r="N90" s="57"/>
    </row>
    <row r="91" spans="1:14" ht="15.75" thickBot="1">
      <c r="B91" s="814" t="s">
        <v>1037</v>
      </c>
      <c r="C91" s="815"/>
      <c r="D91" s="815"/>
      <c r="E91" s="815"/>
      <c r="F91" s="815"/>
      <c r="G91" s="815"/>
      <c r="H91" s="815"/>
      <c r="I91" s="815"/>
      <c r="J91" s="815"/>
      <c r="K91" s="815"/>
      <c r="L91" s="815"/>
      <c r="M91" s="816"/>
      <c r="N91" s="58">
        <f>L88+L89+L90</f>
        <v>64567.165430684458</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279791.05019963265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173827.86021266613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1377</v>
      </c>
      <c r="B65" s="52" t="str">
        <f>VLOOKUP(A65,TRANSPORTE!A6:D117,3,FALSE)</f>
        <v>Transporte de mezcla</v>
      </c>
      <c r="C65" s="53"/>
      <c r="D65" s="53"/>
      <c r="E65" s="53"/>
      <c r="F65" s="53"/>
      <c r="G65" s="53"/>
      <c r="H65" s="319" t="s">
        <v>1552</v>
      </c>
      <c r="I65" s="287">
        <v>1.25</v>
      </c>
      <c r="J65" s="294">
        <v>1</v>
      </c>
      <c r="K65" s="287">
        <f>I65*J65</f>
        <v>1.25</v>
      </c>
      <c r="L65" s="818">
        <f>VLOOKUP(A65,TRANSPORTE!A6:D117,4,FALSE)</f>
        <v>1000</v>
      </c>
      <c r="M65" s="819"/>
      <c r="N65" s="295">
        <f>K65*L65</f>
        <v>1250</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2796.9947877885329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8298.4208459912497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214967.07166395933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42993.414332791872</v>
      </c>
      <c r="M88" s="849"/>
      <c r="N88" s="57"/>
    </row>
    <row r="89" spans="1:14">
      <c r="B89" s="95" t="s">
        <v>1057</v>
      </c>
      <c r="C89" s="96"/>
      <c r="D89" s="96"/>
      <c r="E89" s="96"/>
      <c r="F89" s="96"/>
      <c r="G89" s="96"/>
      <c r="H89" s="96"/>
      <c r="I89" s="93"/>
      <c r="J89" s="94"/>
      <c r="K89" s="312">
        <v>0.05</v>
      </c>
      <c r="L89" s="848">
        <f>N83*K89</f>
        <v>10748.353583197968</v>
      </c>
      <c r="M89" s="849"/>
      <c r="N89" s="57"/>
    </row>
    <row r="90" spans="1:14" ht="15.75" thickBot="1">
      <c r="B90" s="97" t="s">
        <v>1058</v>
      </c>
      <c r="C90" s="98"/>
      <c r="D90" s="98"/>
      <c r="E90" s="98"/>
      <c r="F90" s="98"/>
      <c r="G90" s="98"/>
      <c r="H90" s="98"/>
      <c r="I90" s="99"/>
      <c r="J90" s="100"/>
      <c r="K90" s="313">
        <v>0.05</v>
      </c>
      <c r="L90" s="850">
        <f>N83*K90</f>
        <v>10748.353583197968</v>
      </c>
      <c r="M90" s="851"/>
      <c r="N90" s="57"/>
    </row>
    <row r="91" spans="1:14" ht="15.75" thickBot="1">
      <c r="B91" s="814" t="s">
        <v>1037</v>
      </c>
      <c r="C91" s="815"/>
      <c r="D91" s="815"/>
      <c r="E91" s="815"/>
      <c r="F91" s="815"/>
      <c r="G91" s="815"/>
      <c r="H91" s="815"/>
      <c r="I91" s="815"/>
      <c r="J91" s="815"/>
      <c r="K91" s="815"/>
      <c r="L91" s="815"/>
      <c r="M91" s="816"/>
      <c r="N91" s="58">
        <f>L88+L89+L90</f>
        <v>64490.121499187808</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279457.19316314714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8</v>
      </c>
      <c r="N37" s="280">
        <f t="shared" ref="N37:N43" si="0">K37/M37</f>
        <v>21347.083813856963</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8</v>
      </c>
      <c r="N38" s="280">
        <f t="shared" si="0"/>
        <v>15612.784879999999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8</v>
      </c>
      <c r="N39" s="280">
        <f t="shared" si="0"/>
        <v>100843.25431034484</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8</v>
      </c>
      <c r="N42" s="280">
        <f t="shared" si="0"/>
        <v>32411.014527458497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8</v>
      </c>
      <c r="N43" s="280">
        <f t="shared" si="0"/>
        <v>10078.75691783738</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922.04676066569448</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209978.64377863222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71.26137527873199</v>
      </c>
      <c r="N54" s="280">
        <f>K54*M54</f>
        <v>1781.5343819682998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30043.795817513404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18">
        <f>VLOOKUP(A64,TRANSPORTE!A6:D117,4,FALSE)</f>
        <v>1130.109828741623</v>
      </c>
      <c r="M64" s="819"/>
      <c r="N64" s="295">
        <f>K64*L64</f>
        <v>1412.6372859270286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2959.6320737155615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9220.4676066569446</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252202.53927651813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50440.507855303629</v>
      </c>
      <c r="M87" s="849"/>
      <c r="N87" s="57"/>
    </row>
    <row r="88" spans="1:14">
      <c r="B88" s="95" t="s">
        <v>1057</v>
      </c>
      <c r="C88" s="96"/>
      <c r="D88" s="96"/>
      <c r="E88" s="96"/>
      <c r="F88" s="96"/>
      <c r="G88" s="96"/>
      <c r="H88" s="96"/>
      <c r="I88" s="93"/>
      <c r="J88" s="94"/>
      <c r="K88" s="312">
        <v>0.05</v>
      </c>
      <c r="L88" s="848">
        <f>N82*K88</f>
        <v>12610.126963825907</v>
      </c>
      <c r="M88" s="849"/>
      <c r="N88" s="57"/>
    </row>
    <row r="89" spans="1:14" ht="15.75" thickBot="1">
      <c r="B89" s="97" t="s">
        <v>1058</v>
      </c>
      <c r="C89" s="98"/>
      <c r="D89" s="98"/>
      <c r="E89" s="98"/>
      <c r="F89" s="98"/>
      <c r="G89" s="98"/>
      <c r="H89" s="98"/>
      <c r="I89" s="99"/>
      <c r="J89" s="100"/>
      <c r="K89" s="313">
        <v>0.05</v>
      </c>
      <c r="L89" s="850">
        <f>N82*K89</f>
        <v>12610.126963825907</v>
      </c>
      <c r="M89" s="851"/>
      <c r="N89" s="57"/>
    </row>
    <row r="90" spans="1:14" ht="15.75" thickBot="1">
      <c r="B90" s="814" t="s">
        <v>1037</v>
      </c>
      <c r="C90" s="815"/>
      <c r="D90" s="815"/>
      <c r="E90" s="815"/>
      <c r="F90" s="815"/>
      <c r="G90" s="815"/>
      <c r="H90" s="815"/>
      <c r="I90" s="815"/>
      <c r="J90" s="815"/>
      <c r="K90" s="815"/>
      <c r="L90" s="815"/>
      <c r="M90" s="816"/>
      <c r="N90" s="58">
        <f>L87+L88+L89</f>
        <v>75660.761782955451</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327863.3010594736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8</v>
      </c>
      <c r="N37" s="280">
        <f t="shared" ref="N37:N43" si="0">K37/M37</f>
        <v>21347.083813856963</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8</v>
      </c>
      <c r="N38" s="280">
        <f t="shared" si="0"/>
        <v>15612.784879999999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8</v>
      </c>
      <c r="N39" s="280">
        <f t="shared" si="0"/>
        <v>100843.25431034484</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8</v>
      </c>
      <c r="N42" s="280">
        <f t="shared" si="0"/>
        <v>32411.014527458497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8</v>
      </c>
      <c r="N43" s="280">
        <f t="shared" si="0"/>
        <v>10078.75691783738</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922.04676066569448</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209978.64377863222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71.26137527873199</v>
      </c>
      <c r="N54" s="280">
        <f>K54*M54</f>
        <v>1781.5343819682998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30043.795817513404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18">
        <f>VLOOKUP(A64,TRANSPORTE!A6:D117,4,FALSE)</f>
        <v>1205.4504839910646</v>
      </c>
      <c r="M64" s="819"/>
      <c r="N64" s="295">
        <f>K64*L64</f>
        <v>1506.8131049888307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3053.8078927773636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133"/>
    </row>
    <row r="80" spans="1:15" ht="15.75" thickBot="1">
      <c r="B80" s="820" t="s">
        <v>1037</v>
      </c>
      <c r="C80" s="821"/>
      <c r="D80" s="821"/>
      <c r="E80" s="821"/>
      <c r="F80" s="821"/>
      <c r="G80" s="821"/>
      <c r="H80" s="821"/>
      <c r="I80" s="821"/>
      <c r="J80" s="821"/>
      <c r="K80" s="821"/>
      <c r="L80" s="821"/>
      <c r="M80" s="822"/>
      <c r="N80" s="468">
        <f>SUM(N74:N79)</f>
        <v>9220.4676066569446</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252296.71509557994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50459.343019115993</v>
      </c>
      <c r="M87" s="849"/>
      <c r="N87" s="57"/>
    </row>
    <row r="88" spans="1:14">
      <c r="B88" s="95" t="s">
        <v>1057</v>
      </c>
      <c r="C88" s="96"/>
      <c r="D88" s="96"/>
      <c r="E88" s="96"/>
      <c r="F88" s="96"/>
      <c r="G88" s="96"/>
      <c r="H88" s="96"/>
      <c r="I88" s="93"/>
      <c r="J88" s="94"/>
      <c r="K88" s="312">
        <v>0.05</v>
      </c>
      <c r="L88" s="848">
        <f>N82*K88</f>
        <v>12614.835754778998</v>
      </c>
      <c r="M88" s="849"/>
      <c r="N88" s="57"/>
    </row>
    <row r="89" spans="1:14" ht="15.75" thickBot="1">
      <c r="B89" s="97" t="s">
        <v>1058</v>
      </c>
      <c r="C89" s="98"/>
      <c r="D89" s="98"/>
      <c r="E89" s="98"/>
      <c r="F89" s="98"/>
      <c r="G89" s="98"/>
      <c r="H89" s="98"/>
      <c r="I89" s="99"/>
      <c r="J89" s="100"/>
      <c r="K89" s="313">
        <v>0.05</v>
      </c>
      <c r="L89" s="850">
        <f>N82*K89</f>
        <v>12614.835754778998</v>
      </c>
      <c r="M89" s="851"/>
      <c r="N89" s="57"/>
    </row>
    <row r="90" spans="1:14" ht="15.75" thickBot="1">
      <c r="B90" s="814" t="s">
        <v>1037</v>
      </c>
      <c r="C90" s="815"/>
      <c r="D90" s="815"/>
      <c r="E90" s="815"/>
      <c r="F90" s="815"/>
      <c r="G90" s="815"/>
      <c r="H90" s="815"/>
      <c r="I90" s="815"/>
      <c r="J90" s="815"/>
      <c r="K90" s="815"/>
      <c r="L90" s="815"/>
      <c r="M90" s="816"/>
      <c r="N90" s="58">
        <f>L87+L88+L89</f>
        <v>75689.014528673986</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327985.72962425393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8</v>
      </c>
      <c r="N37" s="280">
        <f t="shared" ref="N37:N43" si="0">K37/M37</f>
        <v>21347.083813856963</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8</v>
      </c>
      <c r="N38" s="280">
        <f t="shared" si="0"/>
        <v>15612.784879999999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8</v>
      </c>
      <c r="N39" s="280">
        <f t="shared" si="0"/>
        <v>100843.25431034484</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8</v>
      </c>
      <c r="N42" s="280">
        <f t="shared" si="0"/>
        <v>32411.014527458497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8</v>
      </c>
      <c r="N43" s="280">
        <f t="shared" si="0"/>
        <v>10078.75691783738</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922.04676066569448</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209978.64377863222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71.26137527873199</v>
      </c>
      <c r="N54" s="280">
        <f>K54*M54</f>
        <v>1781.5343819682998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30043.795817513404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18">
        <f>VLOOKUP(A64,TRANSPORTE!A6:D117,4,FALSE)</f>
        <v>1205.4504839910646</v>
      </c>
      <c r="M64" s="819"/>
      <c r="N64" s="295">
        <f>K64*L64</f>
        <v>1506.8131049888307</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3053.8078927773636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9220.4676066569446</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252296.71509557994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50459.343019115993</v>
      </c>
      <c r="M87" s="849"/>
      <c r="N87" s="57"/>
    </row>
    <row r="88" spans="1:14">
      <c r="B88" s="95" t="s">
        <v>1057</v>
      </c>
      <c r="C88" s="96"/>
      <c r="D88" s="96"/>
      <c r="E88" s="96"/>
      <c r="F88" s="96"/>
      <c r="G88" s="96"/>
      <c r="H88" s="96"/>
      <c r="I88" s="93"/>
      <c r="J88" s="94"/>
      <c r="K88" s="312">
        <v>0.05</v>
      </c>
      <c r="L88" s="848">
        <f>N82*K88</f>
        <v>12614.835754778998</v>
      </c>
      <c r="M88" s="849"/>
      <c r="N88" s="57"/>
    </row>
    <row r="89" spans="1:14" ht="15.75" thickBot="1">
      <c r="B89" s="97" t="s">
        <v>1058</v>
      </c>
      <c r="C89" s="98"/>
      <c r="D89" s="98"/>
      <c r="E89" s="98"/>
      <c r="F89" s="98"/>
      <c r="G89" s="98"/>
      <c r="H89" s="98"/>
      <c r="I89" s="99"/>
      <c r="J89" s="100"/>
      <c r="K89" s="313">
        <v>0.05</v>
      </c>
      <c r="L89" s="850">
        <f>N82*K89</f>
        <v>12614.835754778998</v>
      </c>
      <c r="M89" s="851"/>
      <c r="N89" s="57"/>
    </row>
    <row r="90" spans="1:14" ht="15.75" thickBot="1">
      <c r="B90" s="814" t="s">
        <v>1037</v>
      </c>
      <c r="C90" s="815"/>
      <c r="D90" s="815"/>
      <c r="E90" s="815"/>
      <c r="F90" s="815"/>
      <c r="G90" s="815"/>
      <c r="H90" s="815"/>
      <c r="I90" s="815"/>
      <c r="J90" s="815"/>
      <c r="K90" s="815"/>
      <c r="L90" s="815"/>
      <c r="M90" s="816"/>
      <c r="N90" s="58">
        <f>L87+L88+L89</f>
        <v>75689.014528673986</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327985.72962425393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829.84208459912497</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173827.86021266613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71.26137527873199</v>
      </c>
      <c r="N54" s="280">
        <f>K54*M54</f>
        <v>1781.5343819682998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30043.795817513404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818">
        <f>VLOOKUP(A64,TRANSPORTE!A6:D117,4,FALSE)</f>
        <v>1000</v>
      </c>
      <c r="M64" s="819"/>
      <c r="N64" s="295">
        <f>K64*L64</f>
        <v>1250</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2796.9947877885329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8298.4208459912497</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214967.07166395933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42993.414332791872</v>
      </c>
      <c r="M87" s="849"/>
      <c r="N87" s="57"/>
    </row>
    <row r="88" spans="1:14">
      <c r="B88" s="95" t="s">
        <v>1057</v>
      </c>
      <c r="C88" s="96"/>
      <c r="D88" s="96"/>
      <c r="E88" s="96"/>
      <c r="F88" s="96"/>
      <c r="G88" s="96"/>
      <c r="H88" s="96"/>
      <c r="I88" s="93"/>
      <c r="J88" s="94"/>
      <c r="K88" s="312">
        <v>0.05</v>
      </c>
      <c r="L88" s="848">
        <f>N82*K88</f>
        <v>10748.353583197968</v>
      </c>
      <c r="M88" s="849"/>
      <c r="N88" s="57"/>
    </row>
    <row r="89" spans="1:14" ht="15.75" thickBot="1">
      <c r="B89" s="97" t="s">
        <v>1058</v>
      </c>
      <c r="C89" s="98"/>
      <c r="D89" s="98"/>
      <c r="E89" s="98"/>
      <c r="F89" s="98"/>
      <c r="G89" s="98"/>
      <c r="H89" s="98"/>
      <c r="I89" s="99"/>
      <c r="J89" s="100"/>
      <c r="K89" s="313">
        <v>0.05</v>
      </c>
      <c r="L89" s="850">
        <f>N82*K89</f>
        <v>10748.353583197968</v>
      </c>
      <c r="M89" s="851"/>
      <c r="N89" s="57"/>
    </row>
    <row r="90" spans="1:14" ht="15.75" thickBot="1">
      <c r="B90" s="814" t="s">
        <v>1037</v>
      </c>
      <c r="C90" s="815"/>
      <c r="D90" s="815"/>
      <c r="E90" s="815"/>
      <c r="F90" s="815"/>
      <c r="G90" s="815"/>
      <c r="H90" s="815"/>
      <c r="I90" s="815"/>
      <c r="J90" s="815"/>
      <c r="K90" s="815"/>
      <c r="L90" s="815"/>
      <c r="M90" s="816"/>
      <c r="N90" s="58">
        <f>L87+L88+L89</f>
        <v>64490.121499187808</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279457.19316314714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173827.86021266613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818">
        <f>VLOOKUP(A65,TRANSPORTE!A6:D117,4,FALSE)</f>
        <v>1000</v>
      </c>
      <c r="M65" s="819"/>
      <c r="N65" s="295">
        <f>K65*L65</f>
        <v>1250</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2796.9947877885329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133"/>
    </row>
    <row r="81" spans="1:14" ht="15.75" thickBot="1">
      <c r="B81" s="820" t="s">
        <v>1037</v>
      </c>
      <c r="C81" s="821"/>
      <c r="D81" s="821"/>
      <c r="E81" s="821"/>
      <c r="F81" s="821"/>
      <c r="G81" s="821"/>
      <c r="H81" s="821"/>
      <c r="I81" s="821"/>
      <c r="J81" s="821"/>
      <c r="K81" s="821"/>
      <c r="L81" s="821"/>
      <c r="M81" s="822"/>
      <c r="N81" s="468">
        <f>SUM(N75:N80)</f>
        <v>8298.4208459912497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214967.07166395933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42993.414332791872</v>
      </c>
      <c r="M88" s="849"/>
      <c r="N88" s="57"/>
    </row>
    <row r="89" spans="1:14">
      <c r="B89" s="95" t="s">
        <v>1057</v>
      </c>
      <c r="C89" s="96"/>
      <c r="D89" s="96"/>
      <c r="E89" s="96"/>
      <c r="F89" s="96"/>
      <c r="G89" s="96"/>
      <c r="H89" s="96"/>
      <c r="I89" s="93"/>
      <c r="J89" s="94"/>
      <c r="K89" s="312">
        <v>0.05</v>
      </c>
      <c r="L89" s="848">
        <f>N83*K89</f>
        <v>10748.353583197968</v>
      </c>
      <c r="M89" s="849"/>
      <c r="N89" s="57"/>
    </row>
    <row r="90" spans="1:14" ht="15.75" thickBot="1">
      <c r="B90" s="97" t="s">
        <v>1058</v>
      </c>
      <c r="C90" s="98"/>
      <c r="D90" s="98"/>
      <c r="E90" s="98"/>
      <c r="F90" s="98"/>
      <c r="G90" s="98"/>
      <c r="H90" s="98"/>
      <c r="I90" s="99"/>
      <c r="J90" s="100"/>
      <c r="K90" s="313">
        <v>0.05</v>
      </c>
      <c r="L90" s="850">
        <f>N83*K90</f>
        <v>10748.353583197968</v>
      </c>
      <c r="M90" s="851"/>
      <c r="N90" s="57"/>
    </row>
    <row r="91" spans="1:14" ht="15.75" thickBot="1">
      <c r="B91" s="814" t="s">
        <v>1037</v>
      </c>
      <c r="C91" s="815"/>
      <c r="D91" s="815"/>
      <c r="E91" s="815"/>
      <c r="F91" s="815"/>
      <c r="G91" s="815"/>
      <c r="H91" s="815"/>
      <c r="I91" s="815"/>
      <c r="J91" s="815"/>
      <c r="K91" s="815"/>
      <c r="L91" s="815"/>
      <c r="M91" s="816"/>
      <c r="N91" s="58">
        <f>L88+L89+L90</f>
        <v>64490.121499187808</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279457.19316314714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829.84208459912497</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173827.86021266613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71.26137527873199</v>
      </c>
      <c r="N54" s="280">
        <f>K54*M54</f>
        <v>1781.5343819682998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30043.795817513404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18">
        <f>VLOOKUP(A64,TRANSPORTE!A6:D117,4,FALSE)</f>
        <v>1000</v>
      </c>
      <c r="M64" s="819"/>
      <c r="N64" s="295">
        <f>K64*L64</f>
        <v>1250</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2796.9947877885329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8298.4208459912497</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214967.07166395933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42993.414332791872</v>
      </c>
      <c r="M87" s="849"/>
      <c r="N87" s="57"/>
    </row>
    <row r="88" spans="1:14">
      <c r="B88" s="95" t="s">
        <v>1057</v>
      </c>
      <c r="C88" s="96"/>
      <c r="D88" s="96"/>
      <c r="E88" s="96"/>
      <c r="F88" s="96"/>
      <c r="G88" s="96"/>
      <c r="H88" s="96"/>
      <c r="I88" s="93"/>
      <c r="J88" s="94"/>
      <c r="K88" s="312">
        <v>0.05</v>
      </c>
      <c r="L88" s="848">
        <f>N82*K88</f>
        <v>10748.353583197968</v>
      </c>
      <c r="M88" s="849"/>
      <c r="N88" s="57"/>
    </row>
    <row r="89" spans="1:14" ht="15.75" thickBot="1">
      <c r="B89" s="97" t="s">
        <v>1058</v>
      </c>
      <c r="C89" s="98"/>
      <c r="D89" s="98"/>
      <c r="E89" s="98"/>
      <c r="F89" s="98"/>
      <c r="G89" s="98"/>
      <c r="H89" s="98"/>
      <c r="I89" s="99"/>
      <c r="J89" s="100"/>
      <c r="K89" s="313">
        <v>0.05</v>
      </c>
      <c r="L89" s="850">
        <f>N82*K89</f>
        <v>10748.353583197968</v>
      </c>
      <c r="M89" s="851"/>
      <c r="N89" s="57"/>
    </row>
    <row r="90" spans="1:14" ht="15.75" thickBot="1">
      <c r="B90" s="814" t="s">
        <v>1037</v>
      </c>
      <c r="C90" s="815"/>
      <c r="D90" s="815"/>
      <c r="E90" s="815"/>
      <c r="F90" s="815"/>
      <c r="G90" s="815"/>
      <c r="H90" s="815"/>
      <c r="I90" s="815"/>
      <c r="J90" s="815"/>
      <c r="K90" s="815"/>
      <c r="L90" s="815"/>
      <c r="M90" s="816"/>
      <c r="N90" s="58">
        <f>L87+L88+L89</f>
        <v>64490.121499187808</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279457.19316314714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8</v>
      </c>
      <c r="N37" s="280">
        <f t="shared" ref="N37:N43" si="0">K37/M37</f>
        <v>21347.083813856963</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8</v>
      </c>
      <c r="N38" s="280">
        <f t="shared" si="0"/>
        <v>15612.784879999999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8</v>
      </c>
      <c r="N39" s="280">
        <f t="shared" si="0"/>
        <v>100843.25431034484</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8</v>
      </c>
      <c r="N42" s="280">
        <f t="shared" si="0"/>
        <v>32411.014527458497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8</v>
      </c>
      <c r="N43" s="280">
        <f t="shared" si="0"/>
        <v>10078.75691783738</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922.04676066569448</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209978.64377863222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71.26137527873199</v>
      </c>
      <c r="N54" s="280">
        <f>K54*M54</f>
        <v>1781.5343819682998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30043.795817513404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18">
        <f>VLOOKUP(A64,TRANSPORTE!A6:D117,4,FALSE)</f>
        <v>1000</v>
      </c>
      <c r="M64" s="819"/>
      <c r="N64" s="295">
        <f>K64*L64</f>
        <v>1250</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2796.9947877885329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9220.4676066569446</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252039.90199059111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50407.980398118227</v>
      </c>
      <c r="M87" s="849"/>
      <c r="N87" s="57"/>
    </row>
    <row r="88" spans="1:14">
      <c r="B88" s="95" t="s">
        <v>1057</v>
      </c>
      <c r="C88" s="96"/>
      <c r="D88" s="96"/>
      <c r="E88" s="96"/>
      <c r="F88" s="96"/>
      <c r="G88" s="96"/>
      <c r="H88" s="96"/>
      <c r="I88" s="93"/>
      <c r="J88" s="94"/>
      <c r="K88" s="312">
        <v>0.05</v>
      </c>
      <c r="L88" s="848">
        <f>N82*K88</f>
        <v>12601.995099529557</v>
      </c>
      <c r="M88" s="849"/>
      <c r="N88" s="57"/>
    </row>
    <row r="89" spans="1:14" ht="15.75" thickBot="1">
      <c r="B89" s="97" t="s">
        <v>1058</v>
      </c>
      <c r="C89" s="98"/>
      <c r="D89" s="98"/>
      <c r="E89" s="98"/>
      <c r="F89" s="98"/>
      <c r="G89" s="98"/>
      <c r="H89" s="98"/>
      <c r="I89" s="99"/>
      <c r="J89" s="100"/>
      <c r="K89" s="313">
        <v>0.05</v>
      </c>
      <c r="L89" s="850">
        <f>N82*K89</f>
        <v>12601.995099529557</v>
      </c>
      <c r="M89" s="851"/>
      <c r="N89" s="57"/>
    </row>
    <row r="90" spans="1:14" ht="15.75" thickBot="1">
      <c r="B90" s="814" t="s">
        <v>1037</v>
      </c>
      <c r="C90" s="815"/>
      <c r="D90" s="815"/>
      <c r="E90" s="815"/>
      <c r="F90" s="815"/>
      <c r="G90" s="815"/>
      <c r="H90" s="815"/>
      <c r="I90" s="815"/>
      <c r="J90" s="815"/>
      <c r="K90" s="815"/>
      <c r="L90" s="815"/>
      <c r="M90" s="816"/>
      <c r="N90" s="58">
        <f>L87+L88+L89</f>
        <v>75611.970597177336</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327651.87258776848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173827.86021266613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818">
        <f>VLOOKUP(A65,TRANSPORTE!A6:D117,4,FALSE)</f>
        <v>1130.109828741623</v>
      </c>
      <c r="M65" s="819"/>
      <c r="N65" s="295">
        <f>K65*L65</f>
        <v>1412.6372859270286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2959.6320737155615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8298.4208459912497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215129.70894988635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43025.941789977274</v>
      </c>
      <c r="M88" s="849"/>
      <c r="N88" s="57"/>
    </row>
    <row r="89" spans="1:14">
      <c r="B89" s="95" t="s">
        <v>1057</v>
      </c>
      <c r="C89" s="96"/>
      <c r="D89" s="96"/>
      <c r="E89" s="96"/>
      <c r="F89" s="96"/>
      <c r="G89" s="96"/>
      <c r="H89" s="96"/>
      <c r="I89" s="93"/>
      <c r="J89" s="94"/>
      <c r="K89" s="312">
        <v>0.05</v>
      </c>
      <c r="L89" s="848">
        <f>N83*K89</f>
        <v>10756.485447494319</v>
      </c>
      <c r="M89" s="849"/>
      <c r="N89" s="57"/>
    </row>
    <row r="90" spans="1:14" ht="15.75" thickBot="1">
      <c r="B90" s="97" t="s">
        <v>1058</v>
      </c>
      <c r="C90" s="98"/>
      <c r="D90" s="98"/>
      <c r="E90" s="98"/>
      <c r="F90" s="98"/>
      <c r="G90" s="98"/>
      <c r="H90" s="98"/>
      <c r="I90" s="99"/>
      <c r="J90" s="100"/>
      <c r="K90" s="313">
        <v>0.05</v>
      </c>
      <c r="L90" s="850">
        <f>N83*K90</f>
        <v>10756.485447494319</v>
      </c>
      <c r="M90" s="851"/>
      <c r="N90" s="57"/>
    </row>
    <row r="91" spans="1:14" ht="15.75" thickBot="1">
      <c r="B91" s="814" t="s">
        <v>1037</v>
      </c>
      <c r="C91" s="815"/>
      <c r="D91" s="815"/>
      <c r="E91" s="815"/>
      <c r="F91" s="815"/>
      <c r="G91" s="815"/>
      <c r="H91" s="815"/>
      <c r="I91" s="815"/>
      <c r="J91" s="815"/>
      <c r="K91" s="815"/>
      <c r="L91" s="815"/>
      <c r="M91" s="816"/>
      <c r="N91" s="58">
        <f>L88+L89+L90</f>
        <v>64538.912684965915</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279668.62163485226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173827.86021266613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818">
        <f>VLOOKUP(A65,TRANSPORTE!A6:D117,4,FALSE)</f>
        <v>1130.109828741623</v>
      </c>
      <c r="M65" s="819"/>
      <c r="N65" s="295">
        <f>K65*L65</f>
        <v>1412.6372859270286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2959.6320737155615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8298.4208459912497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215129.70894988635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43025.941789977274</v>
      </c>
      <c r="M88" s="849"/>
      <c r="N88" s="57"/>
    </row>
    <row r="89" spans="1:14">
      <c r="B89" s="95" t="s">
        <v>1057</v>
      </c>
      <c r="C89" s="96"/>
      <c r="D89" s="96"/>
      <c r="E89" s="96"/>
      <c r="F89" s="96"/>
      <c r="G89" s="96"/>
      <c r="H89" s="96"/>
      <c r="I89" s="93"/>
      <c r="J89" s="94"/>
      <c r="K89" s="312">
        <v>0.05</v>
      </c>
      <c r="L89" s="848">
        <f>N83*K89</f>
        <v>10756.485447494319</v>
      </c>
      <c r="M89" s="849"/>
      <c r="N89" s="57"/>
    </row>
    <row r="90" spans="1:14" ht="15.75" thickBot="1">
      <c r="B90" s="97" t="s">
        <v>1058</v>
      </c>
      <c r="C90" s="98"/>
      <c r="D90" s="98"/>
      <c r="E90" s="98"/>
      <c r="F90" s="98"/>
      <c r="G90" s="98"/>
      <c r="H90" s="98"/>
      <c r="I90" s="99"/>
      <c r="J90" s="100"/>
      <c r="K90" s="313">
        <v>0.05</v>
      </c>
      <c r="L90" s="850">
        <f>N83*K90</f>
        <v>10756.485447494319</v>
      </c>
      <c r="M90" s="851"/>
      <c r="N90" s="57"/>
    </row>
    <row r="91" spans="1:14" ht="15.75" thickBot="1">
      <c r="B91" s="814" t="s">
        <v>1037</v>
      </c>
      <c r="C91" s="815"/>
      <c r="D91" s="815"/>
      <c r="E91" s="815"/>
      <c r="F91" s="815"/>
      <c r="G91" s="815"/>
      <c r="H91" s="815"/>
      <c r="I91" s="815"/>
      <c r="J91" s="815"/>
      <c r="K91" s="815"/>
      <c r="L91" s="815"/>
      <c r="M91" s="816"/>
      <c r="N91" s="58">
        <f>L88+L89+L90</f>
        <v>64538.912684965915</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279668.62163485226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829.84208459912497</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173827.86021266613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71.26137527873199</v>
      </c>
      <c r="N54" s="280">
        <f>K54*M54</f>
        <v>1781.5343819682998</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30043.795817513404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818">
        <f>VLOOKUP(A64,TRANSPORTE!A6:D117,4,FALSE)</f>
        <v>1130.109828741623</v>
      </c>
      <c r="M64" s="819"/>
      <c r="N64" s="295">
        <f>K64*L64</f>
        <v>1412.6372859270286</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2959.6320737155615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8298.4208459912497</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215129.70894988635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43025.941789977274</v>
      </c>
      <c r="M87" s="849"/>
      <c r="N87" s="57"/>
    </row>
    <row r="88" spans="1:14">
      <c r="B88" s="95" t="s">
        <v>1057</v>
      </c>
      <c r="C88" s="96"/>
      <c r="D88" s="96"/>
      <c r="E88" s="96"/>
      <c r="F88" s="96"/>
      <c r="G88" s="96"/>
      <c r="H88" s="96"/>
      <c r="I88" s="93"/>
      <c r="J88" s="94"/>
      <c r="K88" s="312">
        <v>0.05</v>
      </c>
      <c r="L88" s="848">
        <f>N82*K88</f>
        <v>10756.485447494319</v>
      </c>
      <c r="M88" s="849"/>
      <c r="N88" s="57"/>
    </row>
    <row r="89" spans="1:14" ht="15.75" thickBot="1">
      <c r="B89" s="97" t="s">
        <v>1058</v>
      </c>
      <c r="C89" s="98"/>
      <c r="D89" s="98"/>
      <c r="E89" s="98"/>
      <c r="F89" s="98"/>
      <c r="G89" s="98"/>
      <c r="H89" s="98"/>
      <c r="I89" s="99"/>
      <c r="J89" s="100"/>
      <c r="K89" s="313">
        <v>0.05</v>
      </c>
      <c r="L89" s="850">
        <f>N82*K89</f>
        <v>10756.485447494319</v>
      </c>
      <c r="M89" s="851"/>
      <c r="N89" s="57"/>
    </row>
    <row r="90" spans="1:14" ht="15.75" thickBot="1">
      <c r="B90" s="814" t="s">
        <v>1037</v>
      </c>
      <c r="C90" s="815"/>
      <c r="D90" s="815"/>
      <c r="E90" s="815"/>
      <c r="F90" s="815"/>
      <c r="G90" s="815"/>
      <c r="H90" s="815"/>
      <c r="I90" s="815"/>
      <c r="J90" s="815"/>
      <c r="K90" s="815"/>
      <c r="L90" s="815"/>
      <c r="M90" s="816"/>
      <c r="N90" s="58">
        <f>L87+L88+L89</f>
        <v>64538.912684965915</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279668.62163485226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150</v>
      </c>
      <c r="B36" s="827" t="str">
        <f>VLOOKUP(A36,EQUIPOS!A6:D154,3,FALSE)</f>
        <v>Cargador : Potencia en el volante 125 hp, Clasificación de RPM del motor 2300.</v>
      </c>
      <c r="C36" s="828"/>
      <c r="D36" s="828"/>
      <c r="E36" s="828"/>
      <c r="F36" s="828"/>
      <c r="G36" s="828"/>
      <c r="H36" s="829"/>
      <c r="I36" s="275"/>
      <c r="J36" s="276"/>
      <c r="K36" s="277">
        <f>VLOOKUP(A36,EQUIPOS!A6:D163,4,FALSE)</f>
        <v>181417.62452107284</v>
      </c>
      <c r="L36" s="278"/>
      <c r="M36" s="279">
        <v>30</v>
      </c>
      <c r="N36" s="280">
        <f>K36/M36</f>
        <v>6047.254150702428</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166</v>
      </c>
      <c r="B38" s="827" t="str">
        <f>VLOOKUP(A38,EQUIPOS!A8:D154,3,FALSE)</f>
        <v>Compactador de Rodillo POTENCIA: 99HP, PESO: 8 ton</v>
      </c>
      <c r="C38" s="828"/>
      <c r="D38" s="828"/>
      <c r="E38" s="828"/>
      <c r="F38" s="828"/>
      <c r="G38" s="828"/>
      <c r="H38" s="829"/>
      <c r="I38" s="275"/>
      <c r="J38" s="276"/>
      <c r="K38" s="277">
        <f>VLOOKUP(A38,EQUIPOS!A8:D165,4,FALSE)</f>
        <v>124902.27903999999</v>
      </c>
      <c r="L38" s="278"/>
      <c r="M38" s="279">
        <v>10</v>
      </c>
      <c r="N38" s="280">
        <f t="shared" si="0"/>
        <v>12490.227903999999</v>
      </c>
    </row>
    <row r="39" spans="1:14">
      <c r="A39" t="s">
        <v>284</v>
      </c>
      <c r="B39" s="827" t="str">
        <f>VLOOKUP(A39,EQUIPOS!A9:D154,3,FALSE)</f>
        <v>Planta de asfalto en caliente</v>
      </c>
      <c r="C39" s="828"/>
      <c r="D39" s="828"/>
      <c r="E39" s="828"/>
      <c r="F39" s="828"/>
      <c r="G39" s="828"/>
      <c r="H39" s="829"/>
      <c r="I39" s="275"/>
      <c r="J39" s="276"/>
      <c r="K39" s="277">
        <f>VLOOKUP(A39,EQUIPOS!A9:D166,4,FALSE)</f>
        <v>806746.03448275873</v>
      </c>
      <c r="L39" s="278"/>
      <c r="M39" s="279">
        <v>10</v>
      </c>
      <c r="N39" s="280">
        <f t="shared" si="0"/>
        <v>80674.60344827587</v>
      </c>
    </row>
    <row r="40" spans="1:14">
      <c r="A40" t="s">
        <v>290</v>
      </c>
      <c r="B40" s="827" t="str">
        <f>VLOOKUP(A40,EQUIPOS!A10:D154,3,FALSE)</f>
        <v>Planta trituradora</v>
      </c>
      <c r="C40" s="828"/>
      <c r="D40" s="828"/>
      <c r="E40" s="828"/>
      <c r="F40" s="828"/>
      <c r="G40" s="828"/>
      <c r="H40" s="829"/>
      <c r="I40" s="275"/>
      <c r="J40" s="276"/>
      <c r="K40" s="277">
        <f>VLOOKUP(A40,EQUIPOS!A10:D167,4,FALSE)</f>
        <v>551493.45253299281</v>
      </c>
      <c r="L40" s="278"/>
      <c r="M40" s="279">
        <v>30</v>
      </c>
      <c r="N40" s="280">
        <f t="shared" si="0"/>
        <v>18383.115084433095</v>
      </c>
    </row>
    <row r="41" spans="1:14">
      <c r="A41" t="s">
        <v>314</v>
      </c>
      <c r="B41" s="827" t="str">
        <f>VLOOKUP(A41,EQUIPOS!A11:D155,3,FALSE)</f>
        <v xml:space="preserve">Retroexcavadora E-200 sobre orugas
</v>
      </c>
      <c r="C41" s="828"/>
      <c r="D41" s="828"/>
      <c r="E41" s="828"/>
      <c r="F41" s="828"/>
      <c r="G41" s="828"/>
      <c r="H41" s="829"/>
      <c r="I41" s="275"/>
      <c r="J41" s="276"/>
      <c r="K41" s="277">
        <f>VLOOKUP(A41,EQUIPOS!A11:D168,4,FALSE)</f>
        <v>130000</v>
      </c>
      <c r="L41" s="278"/>
      <c r="M41" s="279">
        <v>30</v>
      </c>
      <c r="N41" s="280">
        <f t="shared" si="0"/>
        <v>4333.333333333333</v>
      </c>
    </row>
    <row r="42" spans="1:14">
      <c r="A42" t="s">
        <v>358</v>
      </c>
      <c r="B42" s="827" t="str">
        <f>VLOOKUP(A42,EQUIPOS!A12:D156,3,FALSE)</f>
        <v xml:space="preserve">Terminadora de asfalto (Finisher), potencia en el volante 174 HP, R=20M3/H, velocidad de desplazamiento 114 m/min
</v>
      </c>
      <c r="C42" s="828"/>
      <c r="D42" s="828"/>
      <c r="E42" s="828"/>
      <c r="F42" s="828"/>
      <c r="G42" s="828"/>
      <c r="H42" s="829"/>
      <c r="I42" s="275"/>
      <c r="J42" s="276"/>
      <c r="K42" s="277">
        <f>VLOOKUP(A42,EQUIPOS!A12:D169,4,FALSE)</f>
        <v>259288.11621966798</v>
      </c>
      <c r="L42" s="278"/>
      <c r="M42" s="279">
        <v>10</v>
      </c>
      <c r="N42" s="280">
        <f t="shared" si="0"/>
        <v>25928.811621966797</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328"/>
      <c r="C44" s="329"/>
      <c r="D44" s="329"/>
      <c r="E44" s="329"/>
      <c r="F44" s="329"/>
      <c r="G44" s="329"/>
      <c r="H44" s="330"/>
      <c r="I44" s="275"/>
      <c r="J44" s="276"/>
      <c r="K44" s="277"/>
      <c r="L44" s="278"/>
      <c r="M44" s="279"/>
      <c r="N44" s="280"/>
    </row>
    <row r="45" spans="1:14">
      <c r="B45" s="827"/>
      <c r="C45" s="828"/>
      <c r="D45" s="828"/>
      <c r="E45" s="828"/>
      <c r="F45" s="828"/>
      <c r="G45" s="828"/>
      <c r="H45" s="829"/>
      <c r="I45" s="830"/>
      <c r="J45" s="811"/>
      <c r="K45" s="277"/>
      <c r="L45" s="831"/>
      <c r="M45" s="832"/>
      <c r="N45" s="280"/>
    </row>
    <row r="46" spans="1:14">
      <c r="B46" s="827"/>
      <c r="C46" s="828"/>
      <c r="D46" s="828"/>
      <c r="E46" s="833"/>
      <c r="F46" s="828"/>
      <c r="G46" s="828"/>
      <c r="H46" s="829"/>
      <c r="I46" s="42"/>
      <c r="J46" s="43"/>
      <c r="K46" s="282"/>
      <c r="L46" s="284"/>
      <c r="M46" s="285"/>
      <c r="N46" s="286"/>
    </row>
    <row r="47" spans="1:14">
      <c r="B47" s="834" t="s">
        <v>1036</v>
      </c>
      <c r="C47" s="835"/>
      <c r="D47" s="835"/>
      <c r="E47" s="44"/>
      <c r="F47" s="45"/>
      <c r="G47" s="45"/>
      <c r="H47" s="46"/>
      <c r="I47" s="42"/>
      <c r="J47" s="43"/>
      <c r="K47" s="287"/>
      <c r="L47" s="284"/>
      <c r="M47" s="409">
        <v>0.1</v>
      </c>
      <c r="N47" s="352">
        <f>N81*M47</f>
        <v>829.84208459912497</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173827.86021266613</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20187.329596817934</v>
      </c>
      <c r="N54" s="280">
        <f>K54*M54</f>
        <v>28262.261435545104</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71.26137527873199</v>
      </c>
      <c r="N55" s="280">
        <f>K55*M55</f>
        <v>1781.5343819682998</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09"/>
      <c r="C58" s="810"/>
      <c r="D58" s="810"/>
      <c r="E58" s="810"/>
      <c r="F58" s="810"/>
      <c r="G58" s="810"/>
      <c r="H58" s="810"/>
      <c r="I58" s="811"/>
      <c r="J58" s="48"/>
      <c r="K58" s="50"/>
      <c r="L58" s="812"/>
      <c r="M58" s="813"/>
      <c r="N58" s="51"/>
    </row>
    <row r="59" spans="1:14" ht="15.75" thickBot="1">
      <c r="B59" s="814" t="s">
        <v>1037</v>
      </c>
      <c r="C59" s="815"/>
      <c r="D59" s="815"/>
      <c r="E59" s="815"/>
      <c r="F59" s="815"/>
      <c r="G59" s="815"/>
      <c r="H59" s="815"/>
      <c r="I59" s="815"/>
      <c r="J59" s="815"/>
      <c r="K59" s="815"/>
      <c r="L59" s="815"/>
      <c r="M59" s="816"/>
      <c r="N59" s="402">
        <f>SUM(N54:N58)</f>
        <v>30043.795817513404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18">
        <f>VLOOKUP(A64,TRANSPORTE!A5:D117,4,FALSE)</f>
        <v>1104.9962769918093</v>
      </c>
      <c r="M64" s="819"/>
      <c r="N64" s="295">
        <f>K64*L64</f>
        <v>1546.9947877885329</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818">
        <f>VLOOKUP(A65,TRANSPORTE!A6:D117,4,FALSE)</f>
        <v>1130.109828741623</v>
      </c>
      <c r="M65" s="819"/>
      <c r="N65" s="295">
        <f>K65*L65</f>
        <v>1412.6372859270286</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2959.6320737155615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8298.4208459912497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N49+N59+N70+N81</f>
        <v>215129.70894988635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43025.941789977274</v>
      </c>
      <c r="M88" s="849"/>
      <c r="N88" s="57"/>
    </row>
    <row r="89" spans="1:14">
      <c r="B89" s="95" t="s">
        <v>1057</v>
      </c>
      <c r="C89" s="96"/>
      <c r="D89" s="96"/>
      <c r="E89" s="96"/>
      <c r="F89" s="96"/>
      <c r="G89" s="96"/>
      <c r="H89" s="96"/>
      <c r="I89" s="93"/>
      <c r="J89" s="94"/>
      <c r="K89" s="312">
        <v>0.05</v>
      </c>
      <c r="L89" s="848">
        <f>N83*K89</f>
        <v>10756.485447494319</v>
      </c>
      <c r="M89" s="849"/>
      <c r="N89" s="57"/>
    </row>
    <row r="90" spans="1:14" ht="15.75" thickBot="1">
      <c r="B90" s="97" t="s">
        <v>1058</v>
      </c>
      <c r="C90" s="98"/>
      <c r="D90" s="98"/>
      <c r="E90" s="98"/>
      <c r="F90" s="98"/>
      <c r="G90" s="98"/>
      <c r="H90" s="98"/>
      <c r="I90" s="99"/>
      <c r="J90" s="100"/>
      <c r="K90" s="313">
        <v>0.05</v>
      </c>
      <c r="L90" s="850">
        <f>N83*K90</f>
        <v>10756.485447494319</v>
      </c>
      <c r="M90" s="851"/>
      <c r="N90" s="57"/>
    </row>
    <row r="91" spans="1:14" ht="15.75" thickBot="1">
      <c r="B91" s="814" t="s">
        <v>1037</v>
      </c>
      <c r="C91" s="815"/>
      <c r="D91" s="815"/>
      <c r="E91" s="815"/>
      <c r="F91" s="815"/>
      <c r="G91" s="815"/>
      <c r="H91" s="815"/>
      <c r="I91" s="815"/>
      <c r="J91" s="815"/>
      <c r="K91" s="815"/>
      <c r="L91" s="815"/>
      <c r="M91" s="816"/>
      <c r="N91" s="58">
        <f>L88+L89+L90</f>
        <v>64538.912684965915</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279668.62163485226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2" t="s">
        <v>2324</v>
      </c>
      <c r="C110" s="853"/>
      <c r="D110" s="853"/>
      <c r="E110" s="853"/>
      <c r="F110" s="853"/>
      <c r="G110" s="853"/>
      <c r="H110" s="853"/>
      <c r="I110" s="853"/>
      <c r="J110" s="853"/>
      <c r="K110" s="853"/>
      <c r="L110" s="853"/>
      <c r="M110" s="853"/>
      <c r="N110" s="854"/>
    </row>
    <row r="111" spans="2:14" ht="15" customHeight="1">
      <c r="B111" s="852"/>
      <c r="C111" s="853"/>
      <c r="D111" s="853"/>
      <c r="E111" s="853"/>
      <c r="F111" s="853"/>
      <c r="G111" s="853"/>
      <c r="H111" s="853"/>
      <c r="I111" s="853"/>
      <c r="J111" s="853"/>
      <c r="K111" s="853"/>
      <c r="L111" s="853"/>
      <c r="M111" s="853"/>
      <c r="N111" s="854"/>
    </row>
    <row r="112" spans="2:14" ht="30" customHeight="1">
      <c r="B112" s="855" t="s">
        <v>2325</v>
      </c>
      <c r="C112" s="856"/>
      <c r="D112" s="856"/>
      <c r="E112" s="856"/>
      <c r="F112" s="856"/>
      <c r="G112" s="856"/>
      <c r="H112" s="856"/>
      <c r="I112" s="856"/>
      <c r="J112" s="856"/>
      <c r="K112" s="856"/>
      <c r="L112" s="856"/>
      <c r="M112" s="856"/>
      <c r="N112" s="857"/>
    </row>
    <row r="113" spans="2:14">
      <c r="B113" s="855"/>
      <c r="C113" s="856"/>
      <c r="D113" s="856"/>
      <c r="E113" s="856"/>
      <c r="F113" s="856"/>
      <c r="G113" s="856"/>
      <c r="H113" s="856"/>
      <c r="I113" s="856"/>
      <c r="J113" s="856"/>
      <c r="K113" s="856"/>
      <c r="L113" s="856"/>
      <c r="M113" s="856"/>
      <c r="N113" s="857"/>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1"/>
      <c r="K123" s="791"/>
      <c r="L123" s="791"/>
      <c r="M123" s="791"/>
      <c r="N123" s="792"/>
    </row>
    <row r="124" spans="2:14" ht="15.75" thickBot="1">
      <c r="B124" s="269" t="s">
        <v>2327</v>
      </c>
      <c r="C124" s="401"/>
      <c r="D124" s="401"/>
      <c r="E124" s="63"/>
      <c r="F124" s="63"/>
      <c r="G124" s="63"/>
      <c r="H124" s="63"/>
      <c r="I124" s="63"/>
      <c r="J124" s="793"/>
      <c r="K124" s="793"/>
      <c r="L124" s="793"/>
      <c r="M124" s="793"/>
      <c r="N124" s="79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148</v>
      </c>
      <c r="B36" s="827" t="str">
        <f>VLOOKUP(A36,EQUIPOS!A6:D154,3,FALSE)</f>
        <v>Cargador : Potencia en el volante 110 hp, Clasificación de RPM del motor 2300.</v>
      </c>
      <c r="C36" s="828"/>
      <c r="D36" s="828"/>
      <c r="E36" s="828"/>
      <c r="F36" s="828"/>
      <c r="G36" s="828"/>
      <c r="H36" s="829"/>
      <c r="I36" s="275"/>
      <c r="J36" s="276"/>
      <c r="K36" s="277">
        <f>VLOOKUP(A36,EQUIPOS!A6:D163,4,FALSE)</f>
        <v>144862.97770458175</v>
      </c>
      <c r="L36" s="278"/>
      <c r="M36" s="279">
        <v>30</v>
      </c>
      <c r="N36" s="280">
        <f>K36/M36</f>
        <v>4828.7659234860585</v>
      </c>
    </row>
    <row r="37" spans="1:14">
      <c r="A37" s="119" t="s">
        <v>173</v>
      </c>
      <c r="B37" s="827" t="str">
        <f>VLOOKUP(A37,EQUIPOS!A7:D154,3,FALSE)</f>
        <v>Compactador neumático de Potencia 70 HP, peso de 13 ton</v>
      </c>
      <c r="C37" s="828"/>
      <c r="D37" s="828"/>
      <c r="E37" s="828"/>
      <c r="F37" s="828"/>
      <c r="G37" s="828"/>
      <c r="H37" s="829"/>
      <c r="I37" s="275"/>
      <c r="J37" s="276"/>
      <c r="K37" s="277">
        <f>VLOOKUP(A37,EQUIPOS!A7:D164,4,FALSE)</f>
        <v>170776.67051085571</v>
      </c>
      <c r="L37" s="278"/>
      <c r="M37" s="279">
        <v>10</v>
      </c>
      <c r="N37" s="280">
        <f t="shared" ref="N37:N43" si="0">K37/M37</f>
        <v>17077.667051085569</v>
      </c>
    </row>
    <row r="38" spans="1:14">
      <c r="A38" t="s">
        <v>284</v>
      </c>
      <c r="B38" s="827" t="str">
        <f>VLOOKUP(A38,EQUIPOS!A8:D154,3,FALSE)</f>
        <v>Planta de asfalto en caliente</v>
      </c>
      <c r="C38" s="828"/>
      <c r="D38" s="828"/>
      <c r="E38" s="828"/>
      <c r="F38" s="828"/>
      <c r="G38" s="828"/>
      <c r="H38" s="829"/>
      <c r="I38" s="275"/>
      <c r="J38" s="276"/>
      <c r="K38" s="277">
        <f>VLOOKUP(A38,EQUIPOS!A8:D165,4,FALSE)</f>
        <v>806746.03448275873</v>
      </c>
      <c r="L38" s="278"/>
      <c r="M38" s="279">
        <v>10</v>
      </c>
      <c r="N38" s="280">
        <f t="shared" si="0"/>
        <v>80674.60344827587</v>
      </c>
    </row>
    <row r="39" spans="1:14">
      <c r="A39" t="s">
        <v>290</v>
      </c>
      <c r="B39" s="827" t="str">
        <f>VLOOKUP(A39,EQUIPOS!A9:D154,3,FALSE)</f>
        <v>Planta trituradora</v>
      </c>
      <c r="C39" s="828"/>
      <c r="D39" s="828"/>
      <c r="E39" s="828"/>
      <c r="F39" s="828"/>
      <c r="G39" s="828"/>
      <c r="H39" s="829"/>
      <c r="I39" s="275"/>
      <c r="J39" s="276"/>
      <c r="K39" s="277">
        <f>VLOOKUP(A39,EQUIPOS!A9:D166,4,FALSE)</f>
        <v>551493.45253299281</v>
      </c>
      <c r="L39" s="278"/>
      <c r="M39" s="279">
        <v>30</v>
      </c>
      <c r="N39" s="280">
        <f t="shared" si="0"/>
        <v>18383.115084433095</v>
      </c>
    </row>
    <row r="40" spans="1:14">
      <c r="A40" t="s">
        <v>316</v>
      </c>
      <c r="B40" s="827" t="str">
        <f>VLOOKUP(A40,EQUIPOS!A10:D154,3,FALSE)</f>
        <v>Retroexcavadora Tipo E-200 o  Equivalente</v>
      </c>
      <c r="C40" s="828"/>
      <c r="D40" s="828"/>
      <c r="E40" s="828"/>
      <c r="F40" s="828"/>
      <c r="G40" s="828"/>
      <c r="H40" s="829"/>
      <c r="I40" s="275"/>
      <c r="J40" s="276"/>
      <c r="K40" s="277">
        <f>VLOOKUP(A40,EQUIPOS!A10:D167,4,FALSE)</f>
        <v>130000</v>
      </c>
      <c r="L40" s="278"/>
      <c r="M40" s="279">
        <v>30</v>
      </c>
      <c r="N40" s="280">
        <f t="shared" si="0"/>
        <v>4333.333333333333</v>
      </c>
    </row>
    <row r="41" spans="1:14">
      <c r="A41" t="s">
        <v>358</v>
      </c>
      <c r="B41" s="827" t="str">
        <f>VLOOKUP(A41,EQUIPOS!A11:D155,3,FALSE)</f>
        <v xml:space="preserve">Terminadora de asfalto (Finisher), potencia en el volante 174 HP, R=20M3/H, velocidad de desplazamiento 114 m/min
</v>
      </c>
      <c r="C41" s="828"/>
      <c r="D41" s="828"/>
      <c r="E41" s="828"/>
      <c r="F41" s="828"/>
      <c r="G41" s="828"/>
      <c r="H41" s="829"/>
      <c r="I41" s="275"/>
      <c r="J41" s="276"/>
      <c r="K41" s="277">
        <f>VLOOKUP(A41,EQUIPOS!A11:D168,4,FALSE)</f>
        <v>259288.11621966798</v>
      </c>
      <c r="L41" s="278"/>
      <c r="M41" s="279">
        <v>10</v>
      </c>
      <c r="N41" s="280">
        <f t="shared" si="0"/>
        <v>25928.811621966797</v>
      </c>
    </row>
    <row r="42" spans="1:14">
      <c r="A42" t="s">
        <v>166</v>
      </c>
      <c r="B42" s="827" t="str">
        <f>VLOOKUP(A42,EQUIPOS!A12:D156,3,FALSE)</f>
        <v>Compactador de Rodillo POTENCIA: 99HP, PESO: 8 ton</v>
      </c>
      <c r="C42" s="828"/>
      <c r="D42" s="828"/>
      <c r="E42" s="828"/>
      <c r="F42" s="828"/>
      <c r="G42" s="828"/>
      <c r="H42" s="829"/>
      <c r="I42" s="275"/>
      <c r="J42" s="276"/>
      <c r="K42" s="277">
        <f>VLOOKUP(A42,EQUIPOS!A12:D169,4,FALSE)</f>
        <v>124902.27903999999</v>
      </c>
      <c r="L42" s="278"/>
      <c r="M42" s="279">
        <v>10</v>
      </c>
      <c r="N42" s="280">
        <f t="shared" si="0"/>
        <v>12490.227903999999</v>
      </c>
    </row>
    <row r="43" spans="1:14">
      <c r="A43" t="s">
        <v>373</v>
      </c>
      <c r="B43" s="827" t="str">
        <f>VLOOKUP(A43,EQUIPOS!A13:D157,3,FALSE)</f>
        <v>Volqueta 6 m3</v>
      </c>
      <c r="C43" s="828"/>
      <c r="D43" s="828"/>
      <c r="E43" s="828"/>
      <c r="F43" s="828"/>
      <c r="G43" s="828"/>
      <c r="H43" s="829"/>
      <c r="I43" s="275"/>
      <c r="J43" s="276"/>
      <c r="K43" s="277">
        <f>VLOOKUP(A43,EQUIPOS!A13:D170,4,FALSE)</f>
        <v>80630.055342699037</v>
      </c>
      <c r="L43" s="278"/>
      <c r="M43" s="279">
        <v>10</v>
      </c>
      <c r="N43" s="280">
        <f t="shared" si="0"/>
        <v>8063.0055342699034</v>
      </c>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1085.1781106296251</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172864.70801148022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20187.329596817934</v>
      </c>
      <c r="N53" s="280">
        <f>K53*M53</f>
        <v>28262.261435545104</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28262.261435545104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18">
        <f>VLOOKUP(A63,TRANSPORTE!A5:D117,4,FALSE)</f>
        <v>1104.9962769918093</v>
      </c>
      <c r="M63" s="819"/>
      <c r="N63" s="295">
        <f>K63*L63</f>
        <v>1546.9947877885329</v>
      </c>
    </row>
    <row r="64" spans="1:14">
      <c r="A64" t="s">
        <v>1377</v>
      </c>
      <c r="B64" s="52" t="str">
        <f>VLOOKUP(A64,TRANSPORTE!A6:D117,3,FALSE)</f>
        <v>Transporte de mezcla</v>
      </c>
      <c r="C64" s="53"/>
      <c r="D64" s="53"/>
      <c r="E64" s="53"/>
      <c r="F64" s="53"/>
      <c r="G64" s="53"/>
      <c r="H64" s="319" t="s">
        <v>1552</v>
      </c>
      <c r="I64" s="287">
        <v>1.25</v>
      </c>
      <c r="J64" s="294">
        <v>1</v>
      </c>
      <c r="K64" s="287">
        <f>I64*J64</f>
        <v>1.25</v>
      </c>
      <c r="L64" s="818">
        <f>VLOOKUP(A64,TRANSPORTE!A6:D117,4,FALSE)</f>
        <v>1000</v>
      </c>
      <c r="M64" s="819"/>
      <c r="N64" s="295">
        <f>K64*L64</f>
        <v>1250</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2796.9947877885329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10851.78110629625</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214775.74534111013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42955.149068222032</v>
      </c>
      <c r="M87" s="849"/>
      <c r="N87" s="57"/>
    </row>
    <row r="88" spans="1:14">
      <c r="B88" s="95" t="s">
        <v>1057</v>
      </c>
      <c r="C88" s="96"/>
      <c r="D88" s="96"/>
      <c r="E88" s="96"/>
      <c r="F88" s="96"/>
      <c r="G88" s="96"/>
      <c r="H88" s="96"/>
      <c r="I88" s="93"/>
      <c r="J88" s="94"/>
      <c r="K88" s="312">
        <v>0.05</v>
      </c>
      <c r="L88" s="848">
        <f>N82*K88</f>
        <v>10738.787267055508</v>
      </c>
      <c r="M88" s="849"/>
      <c r="N88" s="57"/>
    </row>
    <row r="89" spans="1:14" ht="15.75" thickBot="1">
      <c r="B89" s="97" t="s">
        <v>1058</v>
      </c>
      <c r="C89" s="98"/>
      <c r="D89" s="98"/>
      <c r="E89" s="98"/>
      <c r="F89" s="98"/>
      <c r="G89" s="98"/>
      <c r="H89" s="98"/>
      <c r="I89" s="99"/>
      <c r="J89" s="100"/>
      <c r="K89" s="313">
        <v>0.05</v>
      </c>
      <c r="L89" s="850">
        <f>N82*K89</f>
        <v>10738.787267055508</v>
      </c>
      <c r="M89" s="851"/>
      <c r="N89" s="57"/>
    </row>
    <row r="90" spans="1:14" ht="15.75" thickBot="1">
      <c r="B90" s="814" t="s">
        <v>1037</v>
      </c>
      <c r="C90" s="815"/>
      <c r="D90" s="815"/>
      <c r="E90" s="815"/>
      <c r="F90" s="815"/>
      <c r="G90" s="815"/>
      <c r="H90" s="815"/>
      <c r="I90" s="815"/>
      <c r="J90" s="815"/>
      <c r="K90" s="815"/>
      <c r="L90" s="815"/>
      <c r="M90" s="816"/>
      <c r="N90" s="58">
        <f>L87+L88+L89</f>
        <v>64432.723602333048</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279208.46894344315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117</v>
      </c>
      <c r="B36" s="827" t="str">
        <f>VLOOKUP(A36,EQUIPOS!A6:D154,3,FALSE)</f>
        <v xml:space="preserve">Barredora mecánica de cepillo de 3658 mm ; 6 m3 </v>
      </c>
      <c r="C36" s="828"/>
      <c r="D36" s="828"/>
      <c r="E36" s="828"/>
      <c r="F36" s="828"/>
      <c r="G36" s="828"/>
      <c r="H36" s="829"/>
      <c r="I36" s="275"/>
      <c r="J36" s="276"/>
      <c r="K36" s="277">
        <f>VLOOKUP(A36,EQUIPOS!A6:D163,4,FALSE)</f>
        <v>77199.246487867189</v>
      </c>
      <c r="L36" s="278"/>
      <c r="M36" s="279">
        <v>150</v>
      </c>
      <c r="N36" s="280">
        <f>K36/M36</f>
        <v>514.6616432524479</v>
      </c>
    </row>
    <row r="37" spans="1:14">
      <c r="A37" s="119" t="s">
        <v>148</v>
      </c>
      <c r="B37" s="827" t="str">
        <f>VLOOKUP(A37,EQUIPOS!A7:D154,3,FALSE)</f>
        <v>Cargador : Potencia en el volante 110 hp, Clasificación de RPM del motor 2300.</v>
      </c>
      <c r="C37" s="828"/>
      <c r="D37" s="828"/>
      <c r="E37" s="828"/>
      <c r="F37" s="828"/>
      <c r="G37" s="828"/>
      <c r="H37" s="829"/>
      <c r="I37" s="275"/>
      <c r="J37" s="276"/>
      <c r="K37" s="277">
        <f>VLOOKUP(A37,EQUIPOS!A7:D164,4,FALSE)</f>
        <v>144862.97770458175</v>
      </c>
      <c r="L37" s="278"/>
      <c r="M37" s="279">
        <v>150</v>
      </c>
      <c r="N37" s="280">
        <f>K37/M37</f>
        <v>965.75318469721162</v>
      </c>
    </row>
    <row r="38" spans="1:14">
      <c r="A38" t="s">
        <v>236</v>
      </c>
      <c r="B38" s="827" t="str">
        <f>VLOOKUP(A38,EQUIPOS!A8:D154,3,FALSE)</f>
        <v>Fresadora de pavimento, potencia 255 HP, peso 19 Ton, PROFUNDIDAD DE CORTE 305 mm</v>
      </c>
      <c r="C38" s="828"/>
      <c r="D38" s="828"/>
      <c r="E38" s="828"/>
      <c r="F38" s="828"/>
      <c r="G38" s="828"/>
      <c r="H38" s="829"/>
      <c r="I38" s="275"/>
      <c r="J38" s="276"/>
      <c r="K38" s="277">
        <f>VLOOKUP(A38,EQUIPOS!A8:D165,4,FALSE)</f>
        <v>278616.14836100471</v>
      </c>
      <c r="L38" s="278"/>
      <c r="M38" s="279">
        <v>150</v>
      </c>
      <c r="N38" s="280">
        <f>K38/M38</f>
        <v>1857.4409890733648</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N75*M41</f>
        <v>1.7022401735366666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3339.5580571965611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818">
        <f>VLOOKUP(A58,TRANSPORTE!A5:D117,4,FALSE)</f>
        <v>800</v>
      </c>
      <c r="M58" s="819"/>
      <c r="N58" s="295">
        <f>K58*L58</f>
        <v>104</v>
      </c>
    </row>
    <row r="59" spans="1:14">
      <c r="B59" s="52"/>
      <c r="C59" s="53"/>
      <c r="D59" s="53"/>
      <c r="E59" s="53"/>
      <c r="F59" s="53"/>
      <c r="G59" s="53"/>
      <c r="H59" s="319"/>
      <c r="I59" s="287"/>
      <c r="J59" s="294"/>
      <c r="K59" s="287"/>
      <c r="L59" s="818"/>
      <c r="M59" s="819"/>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133"/>
    </row>
    <row r="75" spans="1:15" ht="15.75" thickBot="1">
      <c r="B75" s="820" t="s">
        <v>1037</v>
      </c>
      <c r="C75" s="821"/>
      <c r="D75" s="821"/>
      <c r="E75" s="821"/>
      <c r="F75" s="821"/>
      <c r="G75" s="821"/>
      <c r="H75" s="821"/>
      <c r="I75" s="821"/>
      <c r="J75" s="821"/>
      <c r="K75" s="821"/>
      <c r="L75" s="821"/>
      <c r="M75" s="822"/>
      <c r="N75" s="468">
        <f>SUM(N69:N74)</f>
        <v>170.22401735366665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3613.7820745502277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722.75641491004558</v>
      </c>
      <c r="M82" s="849"/>
      <c r="N82" s="57"/>
    </row>
    <row r="83" spans="1:14">
      <c r="B83" s="95" t="s">
        <v>1057</v>
      </c>
      <c r="C83" s="96"/>
      <c r="D83" s="96"/>
      <c r="E83" s="96"/>
      <c r="F83" s="96"/>
      <c r="G83" s="96"/>
      <c r="H83" s="96"/>
      <c r="I83" s="93"/>
      <c r="J83" s="94"/>
      <c r="K83" s="312">
        <v>0.05</v>
      </c>
      <c r="L83" s="848">
        <f>N77*K83</f>
        <v>180.68910372751139</v>
      </c>
      <c r="M83" s="849"/>
      <c r="N83" s="57"/>
    </row>
    <row r="84" spans="1:14" ht="15.75" thickBot="1">
      <c r="B84" s="97" t="s">
        <v>1058</v>
      </c>
      <c r="C84" s="98"/>
      <c r="D84" s="98"/>
      <c r="E84" s="98"/>
      <c r="F84" s="98"/>
      <c r="G84" s="98"/>
      <c r="H84" s="98"/>
      <c r="I84" s="99"/>
      <c r="J84" s="100"/>
      <c r="K84" s="313">
        <v>0.05</v>
      </c>
      <c r="L84" s="850">
        <f>N77*K84</f>
        <v>180.68910372751139</v>
      </c>
      <c r="M84" s="851"/>
      <c r="N84" s="57"/>
    </row>
    <row r="85" spans="1:14" ht="15.75" thickBot="1">
      <c r="B85" s="814" t="s">
        <v>1037</v>
      </c>
      <c r="C85" s="815"/>
      <c r="D85" s="815"/>
      <c r="E85" s="815"/>
      <c r="F85" s="815"/>
      <c r="G85" s="815"/>
      <c r="H85" s="815"/>
      <c r="I85" s="815"/>
      <c r="J85" s="815"/>
      <c r="K85" s="815"/>
      <c r="L85" s="815"/>
      <c r="M85" s="816"/>
      <c r="N85" s="58">
        <f>L82+L83+L84</f>
        <v>1084.1346223650683</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4697.9166969152957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75" thickBot="1">
      <c r="B118" s="269" t="s">
        <v>2327</v>
      </c>
      <c r="C118" s="401"/>
      <c r="D118" s="401"/>
      <c r="E118" s="63"/>
      <c r="F118" s="63"/>
      <c r="G118" s="63"/>
      <c r="H118" s="63"/>
      <c r="I118" s="63"/>
      <c r="J118" s="793"/>
      <c r="K118" s="793"/>
      <c r="L118" s="793"/>
      <c r="M118" s="793"/>
      <c r="N118" s="794"/>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117</v>
      </c>
      <c r="B36" s="827" t="str">
        <f>VLOOKUP(A36,EQUIPOS!A6:D154,3,FALSE)</f>
        <v xml:space="preserve">Barredora mecánica de cepillo de 3658 mm ; 6 m3 </v>
      </c>
      <c r="C36" s="828"/>
      <c r="D36" s="828"/>
      <c r="E36" s="828"/>
      <c r="F36" s="828"/>
      <c r="G36" s="828"/>
      <c r="H36" s="829"/>
      <c r="I36" s="275"/>
      <c r="J36" s="276"/>
      <c r="K36" s="277">
        <f>VLOOKUP(A36,EQUIPOS!A6:D163,4,FALSE)</f>
        <v>77199.246487867189</v>
      </c>
      <c r="L36" s="278"/>
      <c r="M36" s="279">
        <v>300</v>
      </c>
      <c r="N36" s="280">
        <f>K36/M36</f>
        <v>257.33082162622395</v>
      </c>
    </row>
    <row r="37" spans="1:14">
      <c r="A37" s="119" t="s">
        <v>148</v>
      </c>
      <c r="B37" s="827" t="str">
        <f>VLOOKUP(A37,EQUIPOS!A7:D154,3,FALSE)</f>
        <v>Cargador : Potencia en el volante 110 hp, Clasificación de RPM del motor 2300.</v>
      </c>
      <c r="C37" s="828"/>
      <c r="D37" s="828"/>
      <c r="E37" s="828"/>
      <c r="F37" s="828"/>
      <c r="G37" s="828"/>
      <c r="H37" s="829"/>
      <c r="I37" s="275"/>
      <c r="J37" s="276"/>
      <c r="K37" s="277">
        <f>VLOOKUP(A37,EQUIPOS!A7:D164,4,FALSE)</f>
        <v>144862.97770458175</v>
      </c>
      <c r="L37" s="278"/>
      <c r="M37" s="279">
        <v>300</v>
      </c>
      <c r="N37" s="280">
        <f>K37/M37</f>
        <v>482.87659234860581</v>
      </c>
    </row>
    <row r="38" spans="1:14">
      <c r="A38" t="s">
        <v>236</v>
      </c>
      <c r="B38" s="827" t="str">
        <f>VLOOKUP(A38,EQUIPOS!A8:D154,3,FALSE)</f>
        <v>Fresadora de pavimento, potencia 255 HP, peso 19 Ton, PROFUNDIDAD DE CORTE 305 mm</v>
      </c>
      <c r="C38" s="828"/>
      <c r="D38" s="828"/>
      <c r="E38" s="828"/>
      <c r="F38" s="828"/>
      <c r="G38" s="828"/>
      <c r="H38" s="829"/>
      <c r="I38" s="275"/>
      <c r="J38" s="276"/>
      <c r="K38" s="277">
        <f>VLOOKUP(A38,EQUIPOS!A8:D165,4,FALSE)</f>
        <v>278616.14836100471</v>
      </c>
      <c r="L38" s="278"/>
      <c r="M38" s="279">
        <v>300</v>
      </c>
      <c r="N38" s="280">
        <f>K38/M38</f>
        <v>928.72049453668239</v>
      </c>
    </row>
    <row r="39" spans="1:14">
      <c r="B39" s="827"/>
      <c r="C39" s="828"/>
      <c r="D39" s="828"/>
      <c r="E39" s="828"/>
      <c r="F39" s="828"/>
      <c r="G39" s="828"/>
      <c r="H39" s="829"/>
      <c r="I39" s="830"/>
      <c r="J39" s="811"/>
      <c r="K39" s="277"/>
      <c r="L39" s="831"/>
      <c r="M39" s="832"/>
      <c r="N39" s="280"/>
    </row>
    <row r="40" spans="1:14">
      <c r="B40" s="827"/>
      <c r="C40" s="828"/>
      <c r="D40" s="828"/>
      <c r="E40" s="833"/>
      <c r="F40" s="828"/>
      <c r="G40" s="828"/>
      <c r="H40" s="829"/>
      <c r="I40" s="42"/>
      <c r="J40" s="43"/>
      <c r="K40" s="282"/>
      <c r="L40" s="284"/>
      <c r="M40" s="285"/>
      <c r="N40" s="286"/>
    </row>
    <row r="41" spans="1:14">
      <c r="B41" s="834" t="s">
        <v>1036</v>
      </c>
      <c r="C41" s="835"/>
      <c r="D41" s="835"/>
      <c r="E41" s="44"/>
      <c r="F41" s="45"/>
      <c r="G41" s="45"/>
      <c r="H41" s="46"/>
      <c r="I41" s="42"/>
      <c r="J41" s="43"/>
      <c r="K41" s="287"/>
      <c r="L41" s="284"/>
      <c r="M41" s="409">
        <v>0.01</v>
      </c>
      <c r="N41" s="352">
        <f>N75*M41</f>
        <v>0.85112008676833328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1669.7790285982805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818">
        <f>VLOOKUP(A58,TRANSPORTE!A5:D117,4,FALSE)</f>
        <v>800</v>
      </c>
      <c r="M58" s="819"/>
      <c r="N58" s="295">
        <f>K58*L58</f>
        <v>52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85.112008676833327</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1806.8910372751138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361.37820745502279</v>
      </c>
      <c r="M82" s="849"/>
      <c r="N82" s="57"/>
    </row>
    <row r="83" spans="1:14">
      <c r="B83" s="95" t="s">
        <v>1057</v>
      </c>
      <c r="C83" s="96"/>
      <c r="D83" s="96"/>
      <c r="E83" s="96"/>
      <c r="F83" s="96"/>
      <c r="G83" s="96"/>
      <c r="H83" s="96"/>
      <c r="I83" s="93"/>
      <c r="J83" s="94"/>
      <c r="K83" s="312">
        <v>0.05</v>
      </c>
      <c r="L83" s="848">
        <f>N77*K83</f>
        <v>90.344551863755697</v>
      </c>
      <c r="M83" s="849"/>
      <c r="N83" s="57"/>
    </row>
    <row r="84" spans="1:14" ht="15.75" thickBot="1">
      <c r="B84" s="97" t="s">
        <v>1058</v>
      </c>
      <c r="C84" s="98"/>
      <c r="D84" s="98"/>
      <c r="E84" s="98"/>
      <c r="F84" s="98"/>
      <c r="G84" s="98"/>
      <c r="H84" s="98"/>
      <c r="I84" s="99"/>
      <c r="J84" s="100"/>
      <c r="K84" s="313">
        <v>0.05</v>
      </c>
      <c r="L84" s="850">
        <f>N77*K84</f>
        <v>90.344551863755697</v>
      </c>
      <c r="M84" s="851"/>
      <c r="N84" s="57"/>
    </row>
    <row r="85" spans="1:14" ht="15.75" thickBot="1">
      <c r="B85" s="814" t="s">
        <v>1037</v>
      </c>
      <c r="C85" s="815"/>
      <c r="D85" s="815"/>
      <c r="E85" s="815"/>
      <c r="F85" s="815"/>
      <c r="G85" s="815"/>
      <c r="H85" s="815"/>
      <c r="I85" s="815"/>
      <c r="J85" s="815"/>
      <c r="K85" s="815"/>
      <c r="L85" s="815"/>
      <c r="M85" s="816"/>
      <c r="N85" s="58">
        <f>L82+L83+L84</f>
        <v>542.06731118253413</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2348.9583484576478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7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18</v>
      </c>
      <c r="N36" s="280">
        <f>K36/M36</f>
        <v>6666.666666666667</v>
      </c>
    </row>
    <row r="37" spans="1:14">
      <c r="A37" s="119" t="s">
        <v>154</v>
      </c>
      <c r="B37" s="827" t="str">
        <f>VLOOKUP(A37,EQUIPOS!A7:D154,3,FALSE)</f>
        <v>Carrotanque Irrigador de asfalto, 1000 GALONES DE CAPACIDAD</v>
      </c>
      <c r="C37" s="828"/>
      <c r="D37" s="828"/>
      <c r="E37" s="828"/>
      <c r="F37" s="828"/>
      <c r="G37" s="828"/>
      <c r="H37" s="829"/>
      <c r="I37" s="275"/>
      <c r="J37" s="276"/>
      <c r="K37" s="277">
        <f>VLOOKUP(A37,EQUIPOS!A7:D164,4,FALSE)</f>
        <v>130483.15157599832</v>
      </c>
      <c r="L37" s="278"/>
      <c r="M37" s="279">
        <v>18</v>
      </c>
      <c r="N37" s="280">
        <f>K37/M37</f>
        <v>7249.0639764443513</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150000</v>
      </c>
      <c r="L38" s="278"/>
      <c r="M38" s="279">
        <v>18</v>
      </c>
      <c r="N38" s="280">
        <f>K38/M38</f>
        <v>8333.3333333333339</v>
      </c>
    </row>
    <row r="39" spans="1:14">
      <c r="A39" t="s">
        <v>299</v>
      </c>
      <c r="B39" s="827" t="str">
        <f>VLOOKUP(A39,EQUIPOS!A9:D154,3,FALSE)</f>
        <v xml:space="preserve">Recicladora, potencia 430HP </v>
      </c>
      <c r="C39" s="828"/>
      <c r="D39" s="828"/>
      <c r="E39" s="828"/>
      <c r="F39" s="828"/>
      <c r="G39" s="828"/>
      <c r="H39" s="829"/>
      <c r="I39" s="830"/>
      <c r="J39" s="811"/>
      <c r="K39" s="277">
        <f>VLOOKUP(A39,EQUIPOS!A9:D166,4,FALSE)</f>
        <v>518580.26394210313</v>
      </c>
      <c r="L39" s="831">
        <v>18</v>
      </c>
      <c r="M39" s="832"/>
      <c r="N39" s="280">
        <f>K39/L39</f>
        <v>28810.014663450173</v>
      </c>
    </row>
    <row r="40" spans="1:14">
      <c r="A40" t="s">
        <v>365</v>
      </c>
      <c r="B40" s="827" t="str">
        <f>VLOOKUP(A40,EQUIPOS!A10:D154,3,FALSE)</f>
        <v xml:space="preserve">Vibrocompatador, potencia 153 HP, peso 10 Ton. </v>
      </c>
      <c r="C40" s="828"/>
      <c r="D40" s="828"/>
      <c r="E40" s="828"/>
      <c r="F40" s="828"/>
      <c r="G40" s="828"/>
      <c r="H40" s="829"/>
      <c r="I40" s="42"/>
      <c r="J40" s="43"/>
      <c r="K40" s="277">
        <f>VLOOKUP(A40,EQUIPOS!A10:D167,4,FALSE)</f>
        <v>80000</v>
      </c>
      <c r="L40" s="284"/>
      <c r="M40" s="285">
        <v>18</v>
      </c>
      <c r="N40" s="280">
        <f>K40/M40</f>
        <v>4444.4444444444443</v>
      </c>
    </row>
    <row r="41" spans="1:14">
      <c r="B41" s="834" t="s">
        <v>1036</v>
      </c>
      <c r="C41" s="835"/>
      <c r="D41" s="835"/>
      <c r="E41" s="44"/>
      <c r="F41" s="45"/>
      <c r="G41" s="45"/>
      <c r="H41" s="46"/>
      <c r="I41" s="42"/>
      <c r="J41" s="43"/>
      <c r="K41" s="287"/>
      <c r="L41" s="284"/>
      <c r="M41" s="409">
        <v>0.01</v>
      </c>
      <c r="N41" s="352">
        <f>N75*M41</f>
        <v>28.370669558944442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55531.893753897915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33314.692942807204</v>
      </c>
      <c r="N48" s="280">
        <f>K48*M48</f>
        <v>1166.0142529982522</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65678.555535466759</v>
      </c>
      <c r="N49" s="280">
        <f>K49*M49</f>
        <v>16419.63888386669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09"/>
      <c r="C52" s="810"/>
      <c r="D52" s="810"/>
      <c r="E52" s="810"/>
      <c r="F52" s="810"/>
      <c r="G52" s="810"/>
      <c r="H52" s="810"/>
      <c r="I52" s="811"/>
      <c r="J52" s="48"/>
      <c r="K52" s="50"/>
      <c r="L52" s="812"/>
      <c r="M52" s="813"/>
      <c r="N52" s="51"/>
    </row>
    <row r="53" spans="1:14" ht="15.75" thickBot="1">
      <c r="B53" s="814" t="s">
        <v>1037</v>
      </c>
      <c r="C53" s="815"/>
      <c r="D53" s="815"/>
      <c r="E53" s="815"/>
      <c r="F53" s="815"/>
      <c r="G53" s="815"/>
      <c r="H53" s="815"/>
      <c r="I53" s="815"/>
      <c r="J53" s="815"/>
      <c r="K53" s="815"/>
      <c r="L53" s="815"/>
      <c r="M53" s="816"/>
      <c r="N53" s="402">
        <f>SUM(N48:N52)</f>
        <v>17585.653136864941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818">
        <f>VLOOKUP(A58,TRANSPORTE!A5:D117,4,FALSE)</f>
        <v>1179.1761503946386</v>
      </c>
      <c r="M58" s="819"/>
      <c r="N58" s="295">
        <f>K58*L58</f>
        <v>336.06520286247206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336.06520286247206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2837.0669558944442</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76290.679049519778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15258.135809903957</v>
      </c>
      <c r="M82" s="849"/>
      <c r="N82" s="57"/>
    </row>
    <row r="83" spans="1:14">
      <c r="B83" s="95" t="s">
        <v>1057</v>
      </c>
      <c r="C83" s="96"/>
      <c r="D83" s="96"/>
      <c r="E83" s="96"/>
      <c r="F83" s="96"/>
      <c r="G83" s="96"/>
      <c r="H83" s="96"/>
      <c r="I83" s="93"/>
      <c r="J83" s="94"/>
      <c r="K83" s="312">
        <v>0.05</v>
      </c>
      <c r="L83" s="848">
        <f>N77*K83</f>
        <v>3814.5339524759893</v>
      </c>
      <c r="M83" s="849"/>
      <c r="N83" s="57"/>
    </row>
    <row r="84" spans="1:14" ht="15.75" thickBot="1">
      <c r="B84" s="97" t="s">
        <v>1058</v>
      </c>
      <c r="C84" s="98"/>
      <c r="D84" s="98"/>
      <c r="E84" s="98"/>
      <c r="F84" s="98"/>
      <c r="G84" s="98"/>
      <c r="H84" s="98"/>
      <c r="I84" s="99"/>
      <c r="J84" s="100"/>
      <c r="K84" s="313">
        <v>0.05</v>
      </c>
      <c r="L84" s="850">
        <f>N77*K84</f>
        <v>3814.5339524759893</v>
      </c>
      <c r="M84" s="851"/>
      <c r="N84" s="57"/>
    </row>
    <row r="85" spans="1:14" ht="15.75" thickBot="1">
      <c r="B85" s="814" t="s">
        <v>1037</v>
      </c>
      <c r="C85" s="815"/>
      <c r="D85" s="815"/>
      <c r="E85" s="815"/>
      <c r="F85" s="815"/>
      <c r="G85" s="815"/>
      <c r="H85" s="815"/>
      <c r="I85" s="815"/>
      <c r="J85" s="815"/>
      <c r="K85" s="815"/>
      <c r="L85" s="815"/>
      <c r="M85" s="816"/>
      <c r="N85" s="58">
        <f>L82+L83+L84</f>
        <v>22887.203714855939</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99177.88276437571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2" t="s">
        <v>2324</v>
      </c>
      <c r="C104" s="853"/>
      <c r="D104" s="853"/>
      <c r="E104" s="853"/>
      <c r="F104" s="853"/>
      <c r="G104" s="853"/>
      <c r="H104" s="853"/>
      <c r="I104" s="853"/>
      <c r="J104" s="853"/>
      <c r="K104" s="853"/>
      <c r="L104" s="853"/>
      <c r="M104" s="853"/>
      <c r="N104" s="854"/>
    </row>
    <row r="105" spans="2:14" ht="15" customHeight="1">
      <c r="B105" s="852"/>
      <c r="C105" s="853"/>
      <c r="D105" s="853"/>
      <c r="E105" s="853"/>
      <c r="F105" s="853"/>
      <c r="G105" s="853"/>
      <c r="H105" s="853"/>
      <c r="I105" s="853"/>
      <c r="J105" s="853"/>
      <c r="K105" s="853"/>
      <c r="L105" s="853"/>
      <c r="M105" s="853"/>
      <c r="N105" s="854"/>
    </row>
    <row r="106" spans="2:14" ht="30" customHeight="1">
      <c r="B106" s="855" t="s">
        <v>2325</v>
      </c>
      <c r="C106" s="856"/>
      <c r="D106" s="856"/>
      <c r="E106" s="856"/>
      <c r="F106" s="856"/>
      <c r="G106" s="856"/>
      <c r="H106" s="856"/>
      <c r="I106" s="856"/>
      <c r="J106" s="856"/>
      <c r="K106" s="856"/>
      <c r="L106" s="856"/>
      <c r="M106" s="856"/>
      <c r="N106" s="857"/>
    </row>
    <row r="107" spans="2:14">
      <c r="B107" s="855"/>
      <c r="C107" s="856"/>
      <c r="D107" s="856"/>
      <c r="E107" s="856"/>
      <c r="F107" s="856"/>
      <c r="G107" s="856"/>
      <c r="H107" s="856"/>
      <c r="I107" s="856"/>
      <c r="J107" s="856"/>
      <c r="K107" s="856"/>
      <c r="L107" s="856"/>
      <c r="M107" s="856"/>
      <c r="N107" s="857"/>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1"/>
      <c r="K117" s="791"/>
      <c r="L117" s="791"/>
      <c r="M117" s="791"/>
      <c r="N117" s="792"/>
    </row>
    <row r="118" spans="2:14" ht="15.75" thickBot="1">
      <c r="B118" s="269" t="s">
        <v>2327</v>
      </c>
      <c r="C118" s="401"/>
      <c r="D118" s="401"/>
      <c r="E118" s="63"/>
      <c r="F118" s="63"/>
      <c r="G118" s="63"/>
      <c r="H118" s="63"/>
      <c r="I118" s="63"/>
      <c r="J118" s="793"/>
      <c r="K118" s="793"/>
      <c r="L118" s="793"/>
      <c r="M118" s="793"/>
      <c r="N118"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12</v>
      </c>
      <c r="N36" s="280">
        <f>K36/M36</f>
        <v>10000</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130483.15157599832</v>
      </c>
      <c r="L37" s="278"/>
      <c r="M37" s="279">
        <v>12</v>
      </c>
      <c r="N37" s="280">
        <f>K37/M37</f>
        <v>10873.595964666527</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150000</v>
      </c>
      <c r="L38" s="278"/>
      <c r="M38" s="279">
        <v>12</v>
      </c>
      <c r="N38" s="280">
        <f>K38/M38</f>
        <v>12500</v>
      </c>
    </row>
    <row r="39" spans="1:14">
      <c r="A39" s="119" t="s">
        <v>299</v>
      </c>
      <c r="B39" s="827" t="str">
        <f>VLOOKUP(A39,EQUIPOS!A7:D154,3,FALSE)</f>
        <v xml:space="preserve">Recicladora, potencia 430HP </v>
      </c>
      <c r="C39" s="828"/>
      <c r="D39" s="828"/>
      <c r="E39" s="828"/>
      <c r="F39" s="828"/>
      <c r="G39" s="828"/>
      <c r="H39" s="829"/>
      <c r="I39" s="275"/>
      <c r="J39" s="276"/>
      <c r="K39" s="277">
        <f>VLOOKUP(A39,EQUIPOS!A7:D164,4,FALSE)</f>
        <v>518580.26394210313</v>
      </c>
      <c r="L39" s="278"/>
      <c r="M39" s="279">
        <v>12</v>
      </c>
      <c r="N39" s="280">
        <f>K39/M39</f>
        <v>43215.021995175259</v>
      </c>
    </row>
    <row r="40" spans="1:14">
      <c r="A40" t="s">
        <v>365</v>
      </c>
      <c r="B40" s="827" t="str">
        <f>VLOOKUP(A40,EQUIPOS!A8:D154,3,FALSE)</f>
        <v xml:space="preserve">Vibrocompatador, potencia 153 HP, peso 10 Ton. </v>
      </c>
      <c r="C40" s="828"/>
      <c r="D40" s="828"/>
      <c r="E40" s="828"/>
      <c r="F40" s="828"/>
      <c r="G40" s="828"/>
      <c r="H40" s="829"/>
      <c r="I40" s="275"/>
      <c r="J40" s="276"/>
      <c r="K40" s="277">
        <f>VLOOKUP(A40,EQUIPOS!A8:D165,4,FALSE)</f>
        <v>80000</v>
      </c>
      <c r="L40" s="278"/>
      <c r="M40" s="279">
        <v>12</v>
      </c>
      <c r="N40" s="280">
        <f>K40/M40</f>
        <v>6666.666666666667</v>
      </c>
    </row>
    <row r="41" spans="1:14">
      <c r="B41" s="827"/>
      <c r="C41" s="828"/>
      <c r="D41" s="828"/>
      <c r="E41" s="828"/>
      <c r="F41" s="828"/>
      <c r="G41" s="828"/>
      <c r="H41" s="829"/>
      <c r="I41" s="830"/>
      <c r="J41" s="811"/>
      <c r="K41" s="277"/>
      <c r="L41" s="831"/>
      <c r="M41" s="832"/>
      <c r="N41" s="280"/>
    </row>
    <row r="42" spans="1:14">
      <c r="B42" s="827"/>
      <c r="C42" s="828"/>
      <c r="D42" s="828"/>
      <c r="E42" s="833"/>
      <c r="F42" s="828"/>
      <c r="G42" s="828"/>
      <c r="H42" s="829"/>
      <c r="I42" s="42"/>
      <c r="J42" s="43"/>
      <c r="K42" s="282"/>
      <c r="L42" s="284"/>
      <c r="M42" s="285"/>
      <c r="N42" s="286"/>
    </row>
    <row r="43" spans="1:14">
      <c r="B43" s="834" t="s">
        <v>1036</v>
      </c>
      <c r="C43" s="947"/>
      <c r="D43" s="947"/>
      <c r="E43" s="44"/>
      <c r="F43" s="45"/>
      <c r="G43" s="45"/>
      <c r="H43" s="46"/>
      <c r="I43" s="42"/>
      <c r="J43" s="43"/>
      <c r="K43" s="287"/>
      <c r="L43" s="284"/>
      <c r="M43" s="409">
        <v>0.1</v>
      </c>
      <c r="N43" s="352">
        <f>N77*M43</f>
        <v>425.56004338416665</v>
      </c>
    </row>
    <row r="44" spans="1:14" ht="15.75" thickBot="1">
      <c r="B44" s="827"/>
      <c r="C44" s="828"/>
      <c r="D44" s="828"/>
      <c r="E44" s="828"/>
      <c r="F44" s="828"/>
      <c r="G44" s="828"/>
      <c r="H44" s="829"/>
      <c r="I44" s="836"/>
      <c r="J44" s="837"/>
      <c r="K44" s="47"/>
      <c r="L44" s="838"/>
      <c r="M44" s="839"/>
      <c r="N44" s="111"/>
    </row>
    <row r="45" spans="1:14" ht="15.75" thickBot="1">
      <c r="B45" s="814" t="s">
        <v>1037</v>
      </c>
      <c r="C45" s="815"/>
      <c r="D45" s="815"/>
      <c r="E45" s="815"/>
      <c r="F45" s="815"/>
      <c r="G45" s="815"/>
      <c r="H45" s="815"/>
      <c r="I45" s="815"/>
      <c r="J45" s="815"/>
      <c r="K45" s="815"/>
      <c r="L45" s="815"/>
      <c r="M45" s="816"/>
      <c r="N45" s="402">
        <f>SUM(N36:N44)</f>
        <v>83680.844669892627</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5" t="s">
        <v>1028</v>
      </c>
      <c r="C49" s="806"/>
      <c r="D49" s="806"/>
      <c r="E49" s="806"/>
      <c r="F49" s="806"/>
      <c r="G49" s="806"/>
      <c r="H49" s="806"/>
      <c r="I49" s="807"/>
      <c r="J49" s="323" t="s">
        <v>1029</v>
      </c>
      <c r="K49" s="91" t="s">
        <v>1030</v>
      </c>
      <c r="L49" s="808" t="s">
        <v>1039</v>
      </c>
      <c r="M49" s="807"/>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71.26137527873199</v>
      </c>
      <c r="N50" s="280">
        <f>K50*M50</f>
        <v>5344.6031459048991</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1399.1230385825347</v>
      </c>
      <c r="N51" s="280">
        <f>K51*M51</f>
        <v>1818.8599501572951</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75" thickBot="1">
      <c r="B54" s="809"/>
      <c r="C54" s="810"/>
      <c r="D54" s="810"/>
      <c r="E54" s="810"/>
      <c r="F54" s="810"/>
      <c r="G54" s="810"/>
      <c r="H54" s="810"/>
      <c r="I54" s="811"/>
      <c r="J54" s="48"/>
      <c r="K54" s="50"/>
      <c r="L54" s="812"/>
      <c r="M54" s="813"/>
      <c r="N54" s="51"/>
    </row>
    <row r="55" spans="1:14" ht="15.75" thickBot="1">
      <c r="B55" s="814" t="s">
        <v>1037</v>
      </c>
      <c r="C55" s="815"/>
      <c r="D55" s="815"/>
      <c r="E55" s="815"/>
      <c r="F55" s="815"/>
      <c r="G55" s="815"/>
      <c r="H55" s="815"/>
      <c r="I55" s="815"/>
      <c r="J55" s="815"/>
      <c r="K55" s="815"/>
      <c r="L55" s="815"/>
      <c r="M55" s="816"/>
      <c r="N55" s="402">
        <f>SUM(N50:N54)</f>
        <v>7163.4630960621944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4255.600433841666</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N45+N55+N66+N77</f>
        <v>95099.908199796482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19019.981639959296</v>
      </c>
      <c r="M84" s="849"/>
      <c r="N84" s="57"/>
    </row>
    <row r="85" spans="1:14">
      <c r="B85" s="95" t="s">
        <v>1057</v>
      </c>
      <c r="C85" s="96"/>
      <c r="D85" s="96"/>
      <c r="E85" s="96"/>
      <c r="F85" s="96"/>
      <c r="G85" s="96"/>
      <c r="H85" s="96"/>
      <c r="I85" s="93"/>
      <c r="J85" s="94"/>
      <c r="K85" s="312">
        <v>0.05</v>
      </c>
      <c r="L85" s="848">
        <f>N79*K85</f>
        <v>4754.9954099898241</v>
      </c>
      <c r="M85" s="849"/>
      <c r="N85" s="57"/>
    </row>
    <row r="86" spans="1:14" ht="15.75" thickBot="1">
      <c r="B86" s="97" t="s">
        <v>1058</v>
      </c>
      <c r="C86" s="98"/>
      <c r="D86" s="98"/>
      <c r="E86" s="98"/>
      <c r="F86" s="98"/>
      <c r="G86" s="98"/>
      <c r="H86" s="98"/>
      <c r="I86" s="99"/>
      <c r="J86" s="100"/>
      <c r="K86" s="313">
        <v>0.05</v>
      </c>
      <c r="L86" s="850">
        <f>N79*K86</f>
        <v>4754.9954099898241</v>
      </c>
      <c r="M86" s="851"/>
      <c r="N86" s="57"/>
    </row>
    <row r="87" spans="1:14" ht="15.75" thickBot="1">
      <c r="B87" s="814" t="s">
        <v>1037</v>
      </c>
      <c r="C87" s="815"/>
      <c r="D87" s="815"/>
      <c r="E87" s="815"/>
      <c r="F87" s="815"/>
      <c r="G87" s="815"/>
      <c r="H87" s="815"/>
      <c r="I87" s="815"/>
      <c r="J87" s="815"/>
      <c r="K87" s="815"/>
      <c r="L87" s="815"/>
      <c r="M87" s="816"/>
      <c r="N87" s="58">
        <f>L84+L85+L86</f>
        <v>28529.972459938945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123629.88065973543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2" t="s">
        <v>2324</v>
      </c>
      <c r="C106" s="853"/>
      <c r="D106" s="853"/>
      <c r="E106" s="853"/>
      <c r="F106" s="853"/>
      <c r="G106" s="853"/>
      <c r="H106" s="853"/>
      <c r="I106" s="853"/>
      <c r="J106" s="853"/>
      <c r="K106" s="853"/>
      <c r="L106" s="853"/>
      <c r="M106" s="853"/>
      <c r="N106" s="854"/>
    </row>
    <row r="107" spans="2:14" ht="15" customHeight="1">
      <c r="B107" s="852"/>
      <c r="C107" s="853"/>
      <c r="D107" s="853"/>
      <c r="E107" s="853"/>
      <c r="F107" s="853"/>
      <c r="G107" s="853"/>
      <c r="H107" s="853"/>
      <c r="I107" s="853"/>
      <c r="J107" s="853"/>
      <c r="K107" s="853"/>
      <c r="L107" s="853"/>
      <c r="M107" s="853"/>
      <c r="N107" s="854"/>
    </row>
    <row r="108" spans="2:14" ht="30" customHeight="1">
      <c r="B108" s="855" t="s">
        <v>2325</v>
      </c>
      <c r="C108" s="856"/>
      <c r="D108" s="856"/>
      <c r="E108" s="856"/>
      <c r="F108" s="856"/>
      <c r="G108" s="856"/>
      <c r="H108" s="856"/>
      <c r="I108" s="856"/>
      <c r="J108" s="856"/>
      <c r="K108" s="856"/>
      <c r="L108" s="856"/>
      <c r="M108" s="856"/>
      <c r="N108" s="857"/>
    </row>
    <row r="109" spans="2:14">
      <c r="B109" s="855"/>
      <c r="C109" s="856"/>
      <c r="D109" s="856"/>
      <c r="E109" s="856"/>
      <c r="F109" s="856"/>
      <c r="G109" s="856"/>
      <c r="H109" s="856"/>
      <c r="I109" s="856"/>
      <c r="J109" s="856"/>
      <c r="K109" s="856"/>
      <c r="L109" s="856"/>
      <c r="M109" s="856"/>
      <c r="N109" s="857"/>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1"/>
      <c r="K119" s="791"/>
      <c r="L119" s="791"/>
      <c r="M119" s="791"/>
      <c r="N119" s="792"/>
    </row>
    <row r="120" spans="2:14" ht="15.75" thickBot="1">
      <c r="B120" s="269" t="s">
        <v>2327</v>
      </c>
      <c r="C120" s="401"/>
      <c r="D120" s="401"/>
      <c r="E120" s="63"/>
      <c r="F120" s="63"/>
      <c r="G120" s="63"/>
      <c r="H120" s="63"/>
      <c r="I120" s="63"/>
      <c r="J120" s="793"/>
      <c r="K120" s="793"/>
      <c r="L120" s="793"/>
      <c r="M120" s="793"/>
      <c r="N120" s="79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18</v>
      </c>
      <c r="N36" s="280">
        <f>K36/M36</f>
        <v>6666.666666666667</v>
      </c>
    </row>
    <row r="37" spans="1:14">
      <c r="A37" s="119" t="s">
        <v>154</v>
      </c>
      <c r="B37" s="827" t="str">
        <f>VLOOKUP(A37,EQUIPOS!A7:D154,3,FALSE)</f>
        <v>Carrotanque Irrigador de asfalto, 1000 GALONES DE CAPACIDAD</v>
      </c>
      <c r="C37" s="828"/>
      <c r="D37" s="828"/>
      <c r="E37" s="828"/>
      <c r="F37" s="828"/>
      <c r="G37" s="828"/>
      <c r="H37" s="829"/>
      <c r="I37" s="275"/>
      <c r="J37" s="276"/>
      <c r="K37" s="277">
        <f>VLOOKUP(A37,EQUIPOS!A7:D164,4,FALSE)</f>
        <v>130483.15157599832</v>
      </c>
      <c r="L37" s="278"/>
      <c r="M37" s="279">
        <v>18</v>
      </c>
      <c r="N37" s="280">
        <f>K37/M37</f>
        <v>7249.0639764443513</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150000</v>
      </c>
      <c r="L38" s="278"/>
      <c r="M38" s="279">
        <v>18</v>
      </c>
      <c r="N38" s="280">
        <f>K38/M38</f>
        <v>8333.3333333333339</v>
      </c>
    </row>
    <row r="39" spans="1:14">
      <c r="A39" t="s">
        <v>299</v>
      </c>
      <c r="B39" s="827" t="str">
        <f>VLOOKUP(A39,EQUIPOS!A9:D154,3,FALSE)</f>
        <v xml:space="preserve">Recicladora, potencia 430HP </v>
      </c>
      <c r="C39" s="828"/>
      <c r="D39" s="828"/>
      <c r="E39" s="828"/>
      <c r="F39" s="828"/>
      <c r="G39" s="828"/>
      <c r="H39" s="829"/>
      <c r="I39" s="830"/>
      <c r="J39" s="811"/>
      <c r="K39" s="277">
        <f>VLOOKUP(A39,EQUIPOS!A9:D166,4,FALSE)</f>
        <v>518580.26394210313</v>
      </c>
      <c r="L39" s="831">
        <v>18</v>
      </c>
      <c r="M39" s="832"/>
      <c r="N39" s="280">
        <f>K39/L39</f>
        <v>28810.014663450173</v>
      </c>
    </row>
    <row r="40" spans="1:14">
      <c r="A40" t="s">
        <v>365</v>
      </c>
      <c r="B40" s="827" t="str">
        <f>VLOOKUP(A40,EQUIPOS!A10:D154,3,FALSE)</f>
        <v xml:space="preserve">Vibrocompatador, potencia 153 HP, peso 10 Ton. </v>
      </c>
      <c r="C40" s="828"/>
      <c r="D40" s="828"/>
      <c r="E40" s="828"/>
      <c r="F40" s="828"/>
      <c r="G40" s="828"/>
      <c r="H40" s="829"/>
      <c r="I40" s="42"/>
      <c r="J40" s="43"/>
      <c r="K40" s="277">
        <f>VLOOKUP(A40,EQUIPOS!A10:D167,4,FALSE)</f>
        <v>80000</v>
      </c>
      <c r="L40" s="284"/>
      <c r="M40" s="285">
        <v>18</v>
      </c>
      <c r="N40" s="280">
        <f>K40/M40</f>
        <v>4444.4444444444443</v>
      </c>
    </row>
    <row r="41" spans="1:14">
      <c r="B41" s="328"/>
      <c r="C41" s="329"/>
      <c r="D41" s="329"/>
      <c r="E41" s="329"/>
      <c r="F41" s="331"/>
      <c r="G41" s="331"/>
      <c r="H41" s="131"/>
      <c r="I41" s="42"/>
      <c r="J41" s="43"/>
      <c r="K41" s="282"/>
      <c r="L41" s="284"/>
      <c r="M41" s="285"/>
      <c r="N41" s="280"/>
    </row>
    <row r="42" spans="1:14">
      <c r="B42" s="834" t="s">
        <v>1036</v>
      </c>
      <c r="C42" s="835"/>
      <c r="D42" s="835"/>
      <c r="E42" s="44"/>
      <c r="F42" s="45"/>
      <c r="G42" s="45"/>
      <c r="H42" s="46"/>
      <c r="I42" s="42"/>
      <c r="J42" s="43"/>
      <c r="K42" s="287"/>
      <c r="L42" s="284"/>
      <c r="M42" s="409">
        <v>0.01</v>
      </c>
      <c r="N42" s="352">
        <f>N76*M42</f>
        <v>28.370669558944442</v>
      </c>
    </row>
    <row r="43" spans="1:14" ht="15.75" thickBot="1">
      <c r="B43" s="827"/>
      <c r="C43" s="828"/>
      <c r="D43" s="828"/>
      <c r="E43" s="828"/>
      <c r="F43" s="828"/>
      <c r="G43" s="828"/>
      <c r="H43" s="829"/>
      <c r="I43" s="836"/>
      <c r="J43" s="837"/>
      <c r="K43" s="47"/>
      <c r="L43" s="838"/>
      <c r="M43" s="839"/>
      <c r="N43" s="111"/>
    </row>
    <row r="44" spans="1:14" ht="15.75" thickBot="1">
      <c r="B44" s="814" t="s">
        <v>1037</v>
      </c>
      <c r="C44" s="815"/>
      <c r="D44" s="815"/>
      <c r="E44" s="815"/>
      <c r="F44" s="815"/>
      <c r="G44" s="815"/>
      <c r="H44" s="815"/>
      <c r="I44" s="815"/>
      <c r="J44" s="815"/>
      <c r="K44" s="815"/>
      <c r="L44" s="815"/>
      <c r="M44" s="816"/>
      <c r="N44" s="402">
        <f>SUM(N36:N43)</f>
        <v>55531.893753897915</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424830</v>
      </c>
      <c r="N49" s="280">
        <f>K49*M49</f>
        <v>64998.99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SUM(N49:N53)</f>
        <v>64998.99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18">
        <f>VLOOKUP(A59,TRANSPORTE!A5:D117,4,FALSE)</f>
        <v>1130.109828741623</v>
      </c>
      <c r="M59" s="819"/>
      <c r="N59" s="295">
        <f>K59*L59</f>
        <v>172.90680379746831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172.90680379746831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2837.0669558944442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N44+N54+N65+N76</f>
        <v>123540.85751358983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24708.171502717967</v>
      </c>
      <c r="M83" s="849"/>
      <c r="N83" s="57"/>
    </row>
    <row r="84" spans="1:14">
      <c r="B84" s="95" t="s">
        <v>1057</v>
      </c>
      <c r="C84" s="96"/>
      <c r="D84" s="96"/>
      <c r="E84" s="96"/>
      <c r="F84" s="96"/>
      <c r="G84" s="96"/>
      <c r="H84" s="96"/>
      <c r="I84" s="93"/>
      <c r="J84" s="94"/>
      <c r="K84" s="312">
        <v>0.05</v>
      </c>
      <c r="L84" s="848">
        <f>N78*K84</f>
        <v>6177.0428756794918</v>
      </c>
      <c r="M84" s="849"/>
      <c r="N84" s="57"/>
    </row>
    <row r="85" spans="1:14" ht="15.75" thickBot="1">
      <c r="B85" s="97" t="s">
        <v>1058</v>
      </c>
      <c r="C85" s="98"/>
      <c r="D85" s="98"/>
      <c r="E85" s="98"/>
      <c r="F85" s="98"/>
      <c r="G85" s="98"/>
      <c r="H85" s="98"/>
      <c r="I85" s="99"/>
      <c r="J85" s="100"/>
      <c r="K85" s="313">
        <v>0.05</v>
      </c>
      <c r="L85" s="850">
        <f>N78*K85</f>
        <v>6177.0428756794918</v>
      </c>
      <c r="M85" s="851"/>
      <c r="N85" s="57"/>
    </row>
    <row r="86" spans="1:14" ht="15.75" thickBot="1">
      <c r="B86" s="814" t="s">
        <v>1037</v>
      </c>
      <c r="C86" s="815"/>
      <c r="D86" s="815"/>
      <c r="E86" s="815"/>
      <c r="F86" s="815"/>
      <c r="G86" s="815"/>
      <c r="H86" s="815"/>
      <c r="I86" s="815"/>
      <c r="J86" s="815"/>
      <c r="K86" s="815"/>
      <c r="L86" s="815"/>
      <c r="M86" s="816"/>
      <c r="N86" s="58">
        <f>L83+L84+L85</f>
        <v>37062.257254076954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160603.11476766679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18</v>
      </c>
      <c r="N36" s="280">
        <f>K36/M36</f>
        <v>6666.666666666667</v>
      </c>
    </row>
    <row r="37" spans="1:14">
      <c r="A37" s="119" t="s">
        <v>154</v>
      </c>
      <c r="B37" s="827" t="str">
        <f>VLOOKUP(A37,EQUIPOS!A7:D154,3,FALSE)</f>
        <v>Carrotanque Irrigador de asfalto, 1000 GALONES DE CAPACIDAD</v>
      </c>
      <c r="C37" s="828"/>
      <c r="D37" s="828"/>
      <c r="E37" s="828"/>
      <c r="F37" s="828"/>
      <c r="G37" s="828"/>
      <c r="H37" s="829"/>
      <c r="I37" s="275"/>
      <c r="J37" s="276"/>
      <c r="K37" s="277">
        <f>VLOOKUP(A37,EQUIPOS!A7:D164,4,FALSE)</f>
        <v>130483.15157599832</v>
      </c>
      <c r="L37" s="278"/>
      <c r="M37" s="279">
        <v>18</v>
      </c>
      <c r="N37" s="280">
        <f>K37/M37</f>
        <v>7249.0639764443513</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150000</v>
      </c>
      <c r="L38" s="278"/>
      <c r="M38" s="279">
        <v>18</v>
      </c>
      <c r="N38" s="280">
        <f>K38/M38</f>
        <v>8333.3333333333339</v>
      </c>
    </row>
    <row r="39" spans="1:14">
      <c r="A39" t="s">
        <v>299</v>
      </c>
      <c r="B39" s="827" t="str">
        <f>VLOOKUP(A39,EQUIPOS!A9:D154,3,FALSE)</f>
        <v xml:space="preserve">Recicladora, potencia 430HP </v>
      </c>
      <c r="C39" s="828"/>
      <c r="D39" s="828"/>
      <c r="E39" s="828"/>
      <c r="F39" s="828"/>
      <c r="G39" s="828"/>
      <c r="H39" s="829"/>
      <c r="I39" s="830"/>
      <c r="J39" s="811"/>
      <c r="K39" s="277">
        <f>VLOOKUP(A39,EQUIPOS!A9:D166,4,FALSE)</f>
        <v>518580.26394210313</v>
      </c>
      <c r="L39" s="831">
        <v>18</v>
      </c>
      <c r="M39" s="832"/>
      <c r="N39" s="280">
        <f>K39/L39</f>
        <v>28810.014663450173</v>
      </c>
    </row>
    <row r="40" spans="1:14">
      <c r="A40" t="s">
        <v>365</v>
      </c>
      <c r="B40" s="827" t="str">
        <f>VLOOKUP(A40,EQUIPOS!A10:D154,3,FALSE)</f>
        <v xml:space="preserve">Vibrocompatador, potencia 153 HP, peso 10 Ton. </v>
      </c>
      <c r="C40" s="828"/>
      <c r="D40" s="828"/>
      <c r="E40" s="828"/>
      <c r="F40" s="828"/>
      <c r="G40" s="828"/>
      <c r="H40" s="829"/>
      <c r="I40" s="42"/>
      <c r="J40" s="43"/>
      <c r="K40" s="277">
        <f>VLOOKUP(A40,EQUIPOS!A10:D167,4,FALSE)</f>
        <v>80000</v>
      </c>
      <c r="L40" s="284"/>
      <c r="M40" s="285">
        <v>18</v>
      </c>
      <c r="N40" s="280">
        <f>K40/M40</f>
        <v>4444.4444444444443</v>
      </c>
    </row>
    <row r="41" spans="1:14">
      <c r="B41" s="328"/>
      <c r="C41" s="329"/>
      <c r="D41" s="329"/>
      <c r="E41" s="329"/>
      <c r="F41" s="331"/>
      <c r="G41" s="331"/>
      <c r="H41" s="131"/>
      <c r="I41" s="42"/>
      <c r="J41" s="43"/>
      <c r="K41" s="282"/>
      <c r="L41" s="284"/>
      <c r="M41" s="285"/>
      <c r="N41" s="286"/>
    </row>
    <row r="42" spans="1:14">
      <c r="B42" s="834" t="s">
        <v>1036</v>
      </c>
      <c r="C42" s="835"/>
      <c r="D42" s="835"/>
      <c r="E42" s="44"/>
      <c r="F42" s="45"/>
      <c r="G42" s="45"/>
      <c r="H42" s="46"/>
      <c r="I42" s="42"/>
      <c r="J42" s="43"/>
      <c r="K42" s="287"/>
      <c r="L42" s="284"/>
      <c r="M42" s="409">
        <v>0.01</v>
      </c>
      <c r="N42" s="352">
        <f>N76*M42</f>
        <v>28.370669558944442</v>
      </c>
    </row>
    <row r="43" spans="1:14" ht="15.75" thickBot="1">
      <c r="B43" s="827"/>
      <c r="C43" s="828"/>
      <c r="D43" s="828"/>
      <c r="E43" s="828"/>
      <c r="F43" s="828"/>
      <c r="G43" s="828"/>
      <c r="H43" s="829"/>
      <c r="I43" s="836"/>
      <c r="J43" s="837"/>
      <c r="K43" s="47"/>
      <c r="L43" s="838"/>
      <c r="M43" s="839"/>
      <c r="N43" s="111"/>
    </row>
    <row r="44" spans="1:14" ht="15.75" thickBot="1">
      <c r="B44" s="814" t="s">
        <v>1037</v>
      </c>
      <c r="C44" s="815"/>
      <c r="D44" s="815"/>
      <c r="E44" s="815"/>
      <c r="F44" s="815"/>
      <c r="G44" s="815"/>
      <c r="H44" s="815"/>
      <c r="I44" s="815"/>
      <c r="J44" s="815"/>
      <c r="K44" s="815"/>
      <c r="L44" s="815"/>
      <c r="M44" s="816"/>
      <c r="N44" s="402">
        <f>SUM(N36:N43)</f>
        <v>55531.893753897915</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424830</v>
      </c>
      <c r="N49" s="280">
        <f>K49*M49</f>
        <v>64998.99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SUM(N49:N53)</f>
        <v>64998.99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18">
        <f>VLOOKUP(A59,TRANSPORTE!A5:D117,4,FALSE)</f>
        <v>1000</v>
      </c>
      <c r="M59" s="819"/>
      <c r="N59" s="295">
        <f>K59*L59</f>
        <v>153</v>
      </c>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2837.0669558944442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N44+N54+N65+N76</f>
        <v>123520.95070979236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24704.190141958476</v>
      </c>
      <c r="M83" s="849"/>
      <c r="N83" s="57"/>
    </row>
    <row r="84" spans="1:14">
      <c r="B84" s="95" t="s">
        <v>1057</v>
      </c>
      <c r="C84" s="96"/>
      <c r="D84" s="96"/>
      <c r="E84" s="96"/>
      <c r="F84" s="96"/>
      <c r="G84" s="96"/>
      <c r="H84" s="96"/>
      <c r="I84" s="93"/>
      <c r="J84" s="94"/>
      <c r="K84" s="312">
        <v>0.05</v>
      </c>
      <c r="L84" s="848">
        <f>N78*K84</f>
        <v>6176.0475354896189</v>
      </c>
      <c r="M84" s="849"/>
      <c r="N84" s="57"/>
    </row>
    <row r="85" spans="1:14" ht="15.75" thickBot="1">
      <c r="B85" s="97" t="s">
        <v>1058</v>
      </c>
      <c r="C85" s="98"/>
      <c r="D85" s="98"/>
      <c r="E85" s="98"/>
      <c r="F85" s="98"/>
      <c r="G85" s="98"/>
      <c r="H85" s="98"/>
      <c r="I85" s="99"/>
      <c r="J85" s="100"/>
      <c r="K85" s="313">
        <v>0.05</v>
      </c>
      <c r="L85" s="850">
        <f>N78*K85</f>
        <v>6176.0475354896189</v>
      </c>
      <c r="M85" s="851"/>
      <c r="N85" s="57"/>
    </row>
    <row r="86" spans="1:14" ht="15.75" thickBot="1">
      <c r="B86" s="814" t="s">
        <v>1037</v>
      </c>
      <c r="C86" s="815"/>
      <c r="D86" s="815"/>
      <c r="E86" s="815"/>
      <c r="F86" s="815"/>
      <c r="G86" s="815"/>
      <c r="H86" s="815"/>
      <c r="I86" s="815"/>
      <c r="J86" s="815"/>
      <c r="K86" s="815"/>
      <c r="L86" s="815"/>
      <c r="M86" s="816"/>
      <c r="N86" s="58">
        <f>L83+L84+L85</f>
        <v>37056.285212937713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160577.23592273006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15</v>
      </c>
      <c r="N36" s="280">
        <f>K36/M36</f>
        <v>8000</v>
      </c>
    </row>
    <row r="37" spans="1:14">
      <c r="A37" s="119" t="s">
        <v>154</v>
      </c>
      <c r="B37" s="827" t="str">
        <f>VLOOKUP(A37,EQUIPOS!A7:D154,3,FALSE)</f>
        <v>Carrotanque Irrigador de asfalto, 1000 GALONES DE CAPACIDAD</v>
      </c>
      <c r="C37" s="828"/>
      <c r="D37" s="828"/>
      <c r="E37" s="828"/>
      <c r="F37" s="828"/>
      <c r="G37" s="828"/>
      <c r="H37" s="829"/>
      <c r="I37" s="275"/>
      <c r="J37" s="276"/>
      <c r="K37" s="277">
        <f>VLOOKUP(A37,EQUIPOS!A7:D164,4,FALSE)</f>
        <v>130483.15157599832</v>
      </c>
      <c r="L37" s="278"/>
      <c r="M37" s="279">
        <v>15</v>
      </c>
      <c r="N37" s="280">
        <f>K37/M37</f>
        <v>8698.8767717332212</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150000</v>
      </c>
      <c r="L38" s="278"/>
      <c r="M38" s="279">
        <v>15</v>
      </c>
      <c r="N38" s="280">
        <f>K38/M38</f>
        <v>10000</v>
      </c>
    </row>
    <row r="39" spans="1:14">
      <c r="A39" t="s">
        <v>299</v>
      </c>
      <c r="B39" s="827" t="str">
        <f>VLOOKUP(A39,EQUIPOS!A9:D154,3,FALSE)</f>
        <v xml:space="preserve">Recicladora, potencia 430HP </v>
      </c>
      <c r="C39" s="828"/>
      <c r="D39" s="828"/>
      <c r="E39" s="828"/>
      <c r="F39" s="828"/>
      <c r="G39" s="828"/>
      <c r="H39" s="829"/>
      <c r="I39" s="830"/>
      <c r="J39" s="811"/>
      <c r="K39" s="277">
        <f>VLOOKUP(A39,EQUIPOS!A9:D166,4,FALSE)</f>
        <v>518580.26394210313</v>
      </c>
      <c r="L39" s="831">
        <v>15</v>
      </c>
      <c r="M39" s="832"/>
      <c r="N39" s="280">
        <f>K39/L39</f>
        <v>34572.017596140206</v>
      </c>
    </row>
    <row r="40" spans="1:14">
      <c r="A40" t="s">
        <v>365</v>
      </c>
      <c r="B40" s="827" t="str">
        <f>VLOOKUP(A40,EQUIPOS!A10:D154,3,FALSE)</f>
        <v xml:space="preserve">Vibrocompatador, potencia 153 HP, peso 10 Ton. </v>
      </c>
      <c r="C40" s="828"/>
      <c r="D40" s="828"/>
      <c r="E40" s="828"/>
      <c r="F40" s="828"/>
      <c r="G40" s="828"/>
      <c r="H40" s="829"/>
      <c r="I40" s="42"/>
      <c r="J40" s="43"/>
      <c r="K40" s="277">
        <f>VLOOKUP(A40,EQUIPOS!A10:D167,4,FALSE)</f>
        <v>80000</v>
      </c>
      <c r="L40" s="284"/>
      <c r="M40" s="285">
        <v>15</v>
      </c>
      <c r="N40" s="280">
        <f>K40/M40</f>
        <v>5333.333333333333</v>
      </c>
    </row>
    <row r="41" spans="1:14">
      <c r="B41" s="328"/>
      <c r="C41" s="329"/>
      <c r="D41" s="329"/>
      <c r="E41" s="329"/>
      <c r="F41" s="331"/>
      <c r="G41" s="331"/>
      <c r="H41" s="131"/>
      <c r="I41" s="42"/>
      <c r="J41" s="43"/>
      <c r="K41" s="282"/>
      <c r="L41" s="284"/>
      <c r="M41" s="285"/>
      <c r="N41" s="286"/>
    </row>
    <row r="42" spans="1:14">
      <c r="B42" s="834" t="s">
        <v>1036</v>
      </c>
      <c r="C42" s="835"/>
      <c r="D42" s="835"/>
      <c r="E42" s="44"/>
      <c r="F42" s="45"/>
      <c r="G42" s="45"/>
      <c r="H42" s="46"/>
      <c r="I42" s="42"/>
      <c r="J42" s="43"/>
      <c r="K42" s="287"/>
      <c r="L42" s="284"/>
      <c r="M42" s="409">
        <v>0.01</v>
      </c>
      <c r="N42" s="352">
        <f>N76*M42</f>
        <v>34.044803470733335</v>
      </c>
    </row>
    <row r="43" spans="1:14" ht="15.75" thickBot="1">
      <c r="B43" s="827"/>
      <c r="C43" s="828"/>
      <c r="D43" s="828"/>
      <c r="E43" s="828"/>
      <c r="F43" s="828"/>
      <c r="G43" s="828"/>
      <c r="H43" s="829"/>
      <c r="I43" s="836"/>
      <c r="J43" s="837"/>
      <c r="K43" s="47"/>
      <c r="L43" s="838"/>
      <c r="M43" s="839"/>
      <c r="N43" s="111"/>
    </row>
    <row r="44" spans="1:14" ht="15.75" thickBot="1">
      <c r="B44" s="814" t="s">
        <v>1037</v>
      </c>
      <c r="C44" s="815"/>
      <c r="D44" s="815"/>
      <c r="E44" s="815"/>
      <c r="F44" s="815"/>
      <c r="G44" s="815"/>
      <c r="H44" s="815"/>
      <c r="I44" s="815"/>
      <c r="J44" s="815"/>
      <c r="K44" s="815"/>
      <c r="L44" s="815"/>
      <c r="M44" s="816"/>
      <c r="N44" s="402">
        <f>SUM(N36:N43)</f>
        <v>66638.272504677501</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424830</v>
      </c>
      <c r="N49" s="280">
        <f>K49*M49</f>
        <v>64998.99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SUM(N49:N53)</f>
        <v>64998.99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18">
        <f>VLOOKUP(A59,TRANSPORTE!A5:D117,4,FALSE)</f>
        <v>1130.109828741623</v>
      </c>
      <c r="M59" s="819"/>
      <c r="N59" s="295">
        <f>K59*L59</f>
        <v>172.90680379746831</v>
      </c>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172.90680379746831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3404.4803470733332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N44+N54+N65+N76</f>
        <v>135214.6496555483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27042.929931109662</v>
      </c>
      <c r="M83" s="849"/>
      <c r="N83" s="57"/>
    </row>
    <row r="84" spans="1:14">
      <c r="B84" s="95" t="s">
        <v>1057</v>
      </c>
      <c r="C84" s="96"/>
      <c r="D84" s="96"/>
      <c r="E84" s="96"/>
      <c r="F84" s="96"/>
      <c r="G84" s="96"/>
      <c r="H84" s="96"/>
      <c r="I84" s="93"/>
      <c r="J84" s="94"/>
      <c r="K84" s="312">
        <v>0.05</v>
      </c>
      <c r="L84" s="848">
        <f>N78*K84</f>
        <v>6760.7324827774155</v>
      </c>
      <c r="M84" s="849"/>
      <c r="N84" s="57"/>
    </row>
    <row r="85" spans="1:14" ht="15.75" thickBot="1">
      <c r="B85" s="97" t="s">
        <v>1058</v>
      </c>
      <c r="C85" s="98"/>
      <c r="D85" s="98"/>
      <c r="E85" s="98"/>
      <c r="F85" s="98"/>
      <c r="G85" s="98"/>
      <c r="H85" s="98"/>
      <c r="I85" s="99"/>
      <c r="J85" s="100"/>
      <c r="K85" s="313">
        <v>0.05</v>
      </c>
      <c r="L85" s="850">
        <f>N78*K85</f>
        <v>6760.7324827774155</v>
      </c>
      <c r="M85" s="851"/>
      <c r="N85" s="57"/>
    </row>
    <row r="86" spans="1:14" ht="15.75" thickBot="1">
      <c r="B86" s="814" t="s">
        <v>1037</v>
      </c>
      <c r="C86" s="815"/>
      <c r="D86" s="815"/>
      <c r="E86" s="815"/>
      <c r="F86" s="815"/>
      <c r="G86" s="815"/>
      <c r="H86" s="815"/>
      <c r="I86" s="815"/>
      <c r="J86" s="815"/>
      <c r="K86" s="815"/>
      <c r="L86" s="815"/>
      <c r="M86" s="816"/>
      <c r="N86" s="58">
        <f>L83+L84+L85</f>
        <v>40564.394896664489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175779.04455221278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279">
        <v>15</v>
      </c>
      <c r="N36" s="280">
        <f>K36/M36</f>
        <v>8000</v>
      </c>
    </row>
    <row r="37" spans="1:14">
      <c r="A37" s="119" t="s">
        <v>154</v>
      </c>
      <c r="B37" s="827" t="str">
        <f>VLOOKUP(A37,EQUIPOS!A7:D154,3,FALSE)</f>
        <v>Carrotanque Irrigador de asfalto, 1000 GALONES DE CAPACIDAD</v>
      </c>
      <c r="C37" s="828"/>
      <c r="D37" s="828"/>
      <c r="E37" s="828"/>
      <c r="F37" s="828"/>
      <c r="G37" s="828"/>
      <c r="H37" s="829"/>
      <c r="I37" s="275"/>
      <c r="J37" s="276"/>
      <c r="K37" s="277">
        <f>VLOOKUP(A37,EQUIPOS!A7:D164,4,FALSE)</f>
        <v>130483.15157599832</v>
      </c>
      <c r="L37" s="278"/>
      <c r="M37" s="279">
        <v>15</v>
      </c>
      <c r="N37" s="280">
        <f>K37/M37</f>
        <v>8698.8767717332212</v>
      </c>
    </row>
    <row r="38" spans="1:14">
      <c r="A38" t="s">
        <v>269</v>
      </c>
      <c r="B38" s="827" t="str">
        <f>VLOOKUP(A38,EQUIPOS!A8:D154,3,FALSE)</f>
        <v>Motoniveladora  potencia 215 HP, ancho de cuchilla 4,27 m, peso 18 ton.</v>
      </c>
      <c r="C38" s="828"/>
      <c r="D38" s="828"/>
      <c r="E38" s="828"/>
      <c r="F38" s="828"/>
      <c r="G38" s="828"/>
      <c r="H38" s="829"/>
      <c r="I38" s="275"/>
      <c r="J38" s="276"/>
      <c r="K38" s="277">
        <f>VLOOKUP(A38,EQUIPOS!A8:D165,4,FALSE)</f>
        <v>150000</v>
      </c>
      <c r="L38" s="278"/>
      <c r="M38" s="279">
        <v>15</v>
      </c>
      <c r="N38" s="280">
        <f>K38/M38</f>
        <v>10000</v>
      </c>
    </row>
    <row r="39" spans="1:14">
      <c r="A39" t="s">
        <v>299</v>
      </c>
      <c r="B39" s="827" t="str">
        <f>VLOOKUP(A39,EQUIPOS!A9:D154,3,FALSE)</f>
        <v xml:space="preserve">Recicladora, potencia 430HP </v>
      </c>
      <c r="C39" s="828"/>
      <c r="D39" s="828"/>
      <c r="E39" s="828"/>
      <c r="F39" s="828"/>
      <c r="G39" s="828"/>
      <c r="H39" s="829"/>
      <c r="I39" s="830"/>
      <c r="J39" s="811"/>
      <c r="K39" s="277">
        <f>VLOOKUP(A39,EQUIPOS!A9:D166,4,FALSE)</f>
        <v>518580.26394210313</v>
      </c>
      <c r="L39" s="831">
        <v>15</v>
      </c>
      <c r="M39" s="832"/>
      <c r="N39" s="280">
        <f>K39/L39</f>
        <v>34572.017596140206</v>
      </c>
    </row>
    <row r="40" spans="1:14">
      <c r="A40" t="s">
        <v>365</v>
      </c>
      <c r="B40" s="827" t="str">
        <f>VLOOKUP(A40,EQUIPOS!A10:D154,3,FALSE)</f>
        <v xml:space="preserve">Vibrocompatador, potencia 153 HP, peso 10 Ton. </v>
      </c>
      <c r="C40" s="828"/>
      <c r="D40" s="828"/>
      <c r="E40" s="828"/>
      <c r="F40" s="828"/>
      <c r="G40" s="828"/>
      <c r="H40" s="829"/>
      <c r="I40" s="42"/>
      <c r="J40" s="43"/>
      <c r="K40" s="277">
        <f>VLOOKUP(A40,EQUIPOS!A10:D167,4,FALSE)</f>
        <v>80000</v>
      </c>
      <c r="L40" s="284"/>
      <c r="M40" s="285">
        <v>15</v>
      </c>
      <c r="N40" s="280">
        <f>K40/M40</f>
        <v>5333.333333333333</v>
      </c>
    </row>
    <row r="41" spans="1:14">
      <c r="B41" s="328"/>
      <c r="C41" s="329"/>
      <c r="D41" s="329"/>
      <c r="E41" s="329"/>
      <c r="F41" s="331"/>
      <c r="G41" s="331"/>
      <c r="H41" s="131"/>
      <c r="I41" s="42"/>
      <c r="J41" s="43"/>
      <c r="K41" s="282"/>
      <c r="L41" s="284"/>
      <c r="M41" s="285"/>
      <c r="N41" s="286"/>
    </row>
    <row r="42" spans="1:14">
      <c r="B42" s="834" t="s">
        <v>1036</v>
      </c>
      <c r="C42" s="835"/>
      <c r="D42" s="835"/>
      <c r="E42" s="44"/>
      <c r="F42" s="45"/>
      <c r="G42" s="45"/>
      <c r="H42" s="46"/>
      <c r="I42" s="42"/>
      <c r="J42" s="43"/>
      <c r="K42" s="287"/>
      <c r="L42" s="284"/>
      <c r="M42" s="409">
        <v>0.01</v>
      </c>
      <c r="N42" s="352">
        <f>N76*M42</f>
        <v>34.044803470733335</v>
      </c>
    </row>
    <row r="43" spans="1:14" ht="15.75" thickBot="1">
      <c r="B43" s="827"/>
      <c r="C43" s="828"/>
      <c r="D43" s="828"/>
      <c r="E43" s="828"/>
      <c r="F43" s="828"/>
      <c r="G43" s="828"/>
      <c r="H43" s="829"/>
      <c r="I43" s="836"/>
      <c r="J43" s="837"/>
      <c r="K43" s="47"/>
      <c r="L43" s="838"/>
      <c r="M43" s="839"/>
      <c r="N43" s="111"/>
    </row>
    <row r="44" spans="1:14" ht="15.75" thickBot="1">
      <c r="B44" s="814" t="s">
        <v>1037</v>
      </c>
      <c r="C44" s="815"/>
      <c r="D44" s="815"/>
      <c r="E44" s="815"/>
      <c r="F44" s="815"/>
      <c r="G44" s="815"/>
      <c r="H44" s="815"/>
      <c r="I44" s="815"/>
      <c r="J44" s="815"/>
      <c r="K44" s="815"/>
      <c r="L44" s="815"/>
      <c r="M44" s="816"/>
      <c r="N44" s="402">
        <f>SUM(N36:N43)</f>
        <v>66638.272504677501</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424830</v>
      </c>
      <c r="N49" s="280">
        <f>K49*M49</f>
        <v>64998.99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SUM(N49:N53)</f>
        <v>64998.99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18">
        <f>VLOOKUP(A59,TRANSPORTE!A5:D117,4,FALSE)</f>
        <v>1000</v>
      </c>
      <c r="M59" s="819"/>
      <c r="N59" s="295">
        <f>K59*L59</f>
        <v>153</v>
      </c>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3404.4803470733332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N44+N54+N65+N76</f>
        <v>135194.74285175084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27038.94857035017</v>
      </c>
      <c r="M83" s="849"/>
      <c r="N83" s="57"/>
    </row>
    <row r="84" spans="1:14">
      <c r="B84" s="95" t="s">
        <v>1057</v>
      </c>
      <c r="C84" s="96"/>
      <c r="D84" s="96"/>
      <c r="E84" s="96"/>
      <c r="F84" s="96"/>
      <c r="G84" s="96"/>
      <c r="H84" s="96"/>
      <c r="I84" s="93"/>
      <c r="J84" s="94"/>
      <c r="K84" s="312">
        <v>0.05</v>
      </c>
      <c r="L84" s="848">
        <f>N78*K84</f>
        <v>6759.7371425875426</v>
      </c>
      <c r="M84" s="849"/>
      <c r="N84" s="57"/>
    </row>
    <row r="85" spans="1:14" ht="15.75" thickBot="1">
      <c r="B85" s="97" t="s">
        <v>1058</v>
      </c>
      <c r="C85" s="98"/>
      <c r="D85" s="98"/>
      <c r="E85" s="98"/>
      <c r="F85" s="98"/>
      <c r="G85" s="98"/>
      <c r="H85" s="98"/>
      <c r="I85" s="99"/>
      <c r="J85" s="100"/>
      <c r="K85" s="313">
        <v>0.05</v>
      </c>
      <c r="L85" s="850">
        <f>N78*K85</f>
        <v>6759.7371425875426</v>
      </c>
      <c r="M85" s="851"/>
      <c r="N85" s="57"/>
    </row>
    <row r="86" spans="1:14" ht="15.75" thickBot="1">
      <c r="B86" s="814" t="s">
        <v>1037</v>
      </c>
      <c r="C86" s="815"/>
      <c r="D86" s="815"/>
      <c r="E86" s="815"/>
      <c r="F86" s="815"/>
      <c r="G86" s="815"/>
      <c r="H86" s="815"/>
      <c r="I86" s="815"/>
      <c r="J86" s="815"/>
      <c r="K86" s="815"/>
      <c r="L86" s="815"/>
      <c r="M86" s="816"/>
      <c r="N86" s="58">
        <f>L83+L84+L85</f>
        <v>40558.422855525263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175753.16570727609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28"/>
      <c r="F40" s="828"/>
      <c r="G40" s="828"/>
      <c r="H40" s="829"/>
      <c r="I40" s="42"/>
      <c r="J40" s="43"/>
      <c r="K40" s="277"/>
      <c r="L40" s="284"/>
      <c r="M40" s="285"/>
      <c r="N40" s="280"/>
    </row>
    <row r="41" spans="1:14">
      <c r="B41" s="328"/>
      <c r="C41" s="329"/>
      <c r="D41" s="329"/>
      <c r="E41" s="329"/>
      <c r="F41" s="331"/>
      <c r="G41" s="331"/>
      <c r="H41" s="131"/>
      <c r="I41" s="42"/>
      <c r="J41" s="43"/>
      <c r="K41" s="282"/>
      <c r="L41" s="284"/>
      <c r="M41" s="285"/>
      <c r="N41" s="286"/>
    </row>
    <row r="42" spans="1:14">
      <c r="B42" s="834" t="s">
        <v>1036</v>
      </c>
      <c r="C42" s="835"/>
      <c r="D42" s="835"/>
      <c r="E42" s="44"/>
      <c r="F42" s="45"/>
      <c r="G42" s="45"/>
      <c r="H42" s="46"/>
      <c r="I42" s="42"/>
      <c r="J42" s="43"/>
      <c r="K42" s="287"/>
      <c r="L42" s="284"/>
      <c r="M42" s="409">
        <v>0.01</v>
      </c>
      <c r="N42" s="352">
        <f>N76*M42</f>
        <v>4.0853764164879998</v>
      </c>
    </row>
    <row r="43" spans="1:14" ht="15.75" thickBot="1">
      <c r="B43" s="827"/>
      <c r="C43" s="828"/>
      <c r="D43" s="828"/>
      <c r="E43" s="828"/>
      <c r="F43" s="828"/>
      <c r="G43" s="828"/>
      <c r="H43" s="829"/>
      <c r="I43" s="836"/>
      <c r="J43" s="837"/>
      <c r="K43" s="47"/>
      <c r="L43" s="838"/>
      <c r="M43" s="839"/>
      <c r="N43" s="111"/>
    </row>
    <row r="44" spans="1:14" ht="15.75" thickBot="1">
      <c r="B44" s="814" t="s">
        <v>1037</v>
      </c>
      <c r="C44" s="815"/>
      <c r="D44" s="815"/>
      <c r="E44" s="815"/>
      <c r="F44" s="815"/>
      <c r="G44" s="815"/>
      <c r="H44" s="815"/>
      <c r="I44" s="815"/>
      <c r="J44" s="815"/>
      <c r="K44" s="815"/>
      <c r="L44" s="815"/>
      <c r="M44" s="816"/>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2793.1428571428573</v>
      </c>
      <c r="N49" s="280">
        <f>K49*M49</f>
        <v>2946.7657142857142</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SUM(N49:N53)</f>
        <v>2946.7657142857142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408.53764164879999</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N44+N54+N65+N76</f>
        <v>3359.3887323510025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671.87774647020058</v>
      </c>
      <c r="M83" s="849"/>
      <c r="N83" s="57"/>
    </row>
    <row r="84" spans="1:14">
      <c r="B84" s="95" t="s">
        <v>1057</v>
      </c>
      <c r="C84" s="96"/>
      <c r="D84" s="96"/>
      <c r="E84" s="96"/>
      <c r="F84" s="96"/>
      <c r="G84" s="96"/>
      <c r="H84" s="96"/>
      <c r="I84" s="93"/>
      <c r="J84" s="94"/>
      <c r="K84" s="312">
        <v>0.05</v>
      </c>
      <c r="L84" s="848">
        <f>N78*K84</f>
        <v>167.96943661755014</v>
      </c>
      <c r="M84" s="849"/>
      <c r="N84" s="57"/>
    </row>
    <row r="85" spans="1:14" ht="15.75" thickBot="1">
      <c r="B85" s="97" t="s">
        <v>1058</v>
      </c>
      <c r="C85" s="98"/>
      <c r="D85" s="98"/>
      <c r="E85" s="98"/>
      <c r="F85" s="98"/>
      <c r="G85" s="98"/>
      <c r="H85" s="98"/>
      <c r="I85" s="99"/>
      <c r="J85" s="100"/>
      <c r="K85" s="313">
        <v>0.05</v>
      </c>
      <c r="L85" s="850">
        <f>N78*K85</f>
        <v>167.96943661755014</v>
      </c>
      <c r="M85" s="851"/>
      <c r="N85" s="57"/>
    </row>
    <row r="86" spans="1:14" ht="15.75" thickBot="1">
      <c r="B86" s="814" t="s">
        <v>1037</v>
      </c>
      <c r="C86" s="815"/>
      <c r="D86" s="815"/>
      <c r="E86" s="815"/>
      <c r="F86" s="815"/>
      <c r="G86" s="815"/>
      <c r="H86" s="815"/>
      <c r="I86" s="815"/>
      <c r="J86" s="815"/>
      <c r="K86" s="815"/>
      <c r="L86" s="815"/>
      <c r="M86" s="816"/>
      <c r="N86" s="58">
        <f>L83+L84+L85</f>
        <v>1007.8166197053009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4367.2053520563031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30"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1"/>
      <c r="K118" s="791"/>
      <c r="L118" s="791"/>
      <c r="M118" s="791"/>
      <c r="N118" s="792"/>
    </row>
    <row r="119" spans="2:14" ht="15.75" thickBot="1">
      <c r="B119" s="269" t="s">
        <v>2327</v>
      </c>
      <c r="C119" s="401"/>
      <c r="D119" s="401"/>
      <c r="E119" s="63"/>
      <c r="F119" s="63"/>
      <c r="G119" s="63"/>
      <c r="H119" s="63"/>
      <c r="I119" s="63"/>
      <c r="J119" s="793"/>
      <c r="K119" s="793"/>
      <c r="L119" s="793"/>
      <c r="M119" s="793"/>
      <c r="N119" s="79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164</v>
      </c>
      <c r="B36" s="827" t="str">
        <f>VLOOKUP(A36,EQUIPOS!A6:D154,3,FALSE)</f>
        <v>Compactador manual de rodillo</v>
      </c>
      <c r="C36" s="828"/>
      <c r="D36" s="828"/>
      <c r="E36" s="828"/>
      <c r="F36" s="828"/>
      <c r="G36" s="828"/>
      <c r="H36" s="829"/>
      <c r="I36" s="275"/>
      <c r="J36" s="276"/>
      <c r="K36" s="277">
        <f>VLOOKUP(A36,EQUIPOS!A6:D163,4,FALSE)</f>
        <v>30000</v>
      </c>
      <c r="L36" s="278"/>
      <c r="M36" s="279">
        <v>2</v>
      </c>
      <c r="N36" s="280">
        <f>K36/M36</f>
        <v>15000</v>
      </c>
    </row>
    <row r="37" spans="1:14">
      <c r="A37" s="119" t="s">
        <v>180</v>
      </c>
      <c r="B37" s="827" t="str">
        <f>VLOOKUP(A37,EQUIPOS!A7:D154,3,FALSE)</f>
        <v>Compresor 120 HP, con martillo.</v>
      </c>
      <c r="C37" s="828"/>
      <c r="D37" s="828"/>
      <c r="E37" s="828"/>
      <c r="F37" s="828"/>
      <c r="G37" s="828"/>
      <c r="H37" s="829"/>
      <c r="I37" s="275"/>
      <c r="J37" s="276"/>
      <c r="K37" s="277">
        <f>VLOOKUP(A37,EQUIPOS!A7:D164,4,FALSE)</f>
        <v>100787.56917837379</v>
      </c>
      <c r="L37" s="278"/>
      <c r="M37" s="279">
        <v>4</v>
      </c>
      <c r="N37" s="280">
        <f>K37/M37</f>
        <v>25196.892294593446</v>
      </c>
    </row>
    <row r="38" spans="1:14">
      <c r="A38" t="s">
        <v>184</v>
      </c>
      <c r="B38" s="827" t="str">
        <f>VLOOKUP(A38,EQUIPOS!A8:D154,3,FALSE)</f>
        <v>Cortadora de pavimento, Máxima profundidad de corte: 160 mm. Capacidad de disco: desde 12´´ hasta 18´´ de diámetro. Peso operacional: 135 kg, 13.5 hp de potencia</v>
      </c>
      <c r="C38" s="828"/>
      <c r="D38" s="828"/>
      <c r="E38" s="828"/>
      <c r="F38" s="828"/>
      <c r="G38" s="828"/>
      <c r="H38" s="829"/>
      <c r="I38" s="275"/>
      <c r="J38" s="276"/>
      <c r="K38" s="277">
        <f>VLOOKUP(A38,EQUIPOS!A8:D165,4,FALSE)</f>
        <v>26497.635193649432</v>
      </c>
      <c r="L38" s="278"/>
      <c r="M38" s="279">
        <v>10</v>
      </c>
      <c r="N38" s="280">
        <f>K38/M38</f>
        <v>2649.763519364943</v>
      </c>
    </row>
    <row r="39" spans="1:14">
      <c r="A39" t="s">
        <v>303</v>
      </c>
      <c r="B39" s="827" t="str">
        <f>VLOOKUP(A39,EQUIPOS!A9:D154,3,FALSE)</f>
        <v>Retrocargador, pala de 1,1 m3 de capacidad, profundidad de excavación de 4.400 mm y una altura de 5.680 mm</v>
      </c>
      <c r="C39" s="828"/>
      <c r="D39" s="828"/>
      <c r="E39" s="828"/>
      <c r="F39" s="828"/>
      <c r="G39" s="828"/>
      <c r="H39" s="829"/>
      <c r="I39" s="275"/>
      <c r="J39" s="276"/>
      <c r="K39" s="277">
        <f>VLOOKUP(A39,EQUIPOS!A9:D166,4,FALSE)</f>
        <v>150000</v>
      </c>
      <c r="L39" s="278"/>
      <c r="M39" s="279">
        <v>10</v>
      </c>
      <c r="N39" s="280">
        <f>K39/M39</f>
        <v>15000</v>
      </c>
    </row>
    <row r="40" spans="1:14">
      <c r="A40" t="s">
        <v>129</v>
      </c>
      <c r="B40" s="827" t="str">
        <f>VLOOKUP(A40,EQUIPOS!A10:D154,3,FALSE)</f>
        <v xml:space="preserve">Buldozer, Potencia al volante de 140 HP, motor de 2200 RPM, longitud de hoja 4,80m. </v>
      </c>
      <c r="C40" s="828"/>
      <c r="D40" s="828"/>
      <c r="E40" s="828"/>
      <c r="F40" s="828"/>
      <c r="G40" s="828"/>
      <c r="H40" s="829"/>
      <c r="I40" s="275"/>
      <c r="J40" s="276"/>
      <c r="K40" s="277">
        <f>VLOOKUP(A40,EQUIPOS!A10:D167,4,FALSE)</f>
        <v>221732.65219242233</v>
      </c>
      <c r="L40" s="278"/>
      <c r="M40" s="279">
        <v>100</v>
      </c>
      <c r="N40" s="280">
        <f>K40/M40</f>
        <v>2217.3265219242235</v>
      </c>
    </row>
    <row r="41" spans="1:14">
      <c r="B41" s="827"/>
      <c r="C41" s="828"/>
      <c r="D41" s="828"/>
      <c r="E41" s="828"/>
      <c r="F41" s="828"/>
      <c r="G41" s="828"/>
      <c r="H41" s="829"/>
      <c r="I41" s="275"/>
      <c r="J41" s="276"/>
      <c r="K41" s="277"/>
      <c r="L41" s="278"/>
      <c r="M41" s="279"/>
      <c r="N41" s="280"/>
    </row>
    <row r="42" spans="1:14">
      <c r="B42" s="827"/>
      <c r="C42" s="828"/>
      <c r="D42" s="828"/>
      <c r="E42" s="828"/>
      <c r="F42" s="828"/>
      <c r="G42" s="828"/>
      <c r="H42" s="829"/>
      <c r="I42" s="275"/>
      <c r="J42" s="276"/>
      <c r="K42" s="277"/>
      <c r="L42" s="278"/>
      <c r="M42" s="279"/>
      <c r="N42" s="280"/>
    </row>
    <row r="43" spans="1:14">
      <c r="B43" s="827"/>
      <c r="C43" s="828"/>
      <c r="D43" s="828"/>
      <c r="E43" s="828"/>
      <c r="F43" s="828"/>
      <c r="G43" s="828"/>
      <c r="H43" s="829"/>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N80*M46</f>
        <v>1276.6801301525002</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61340.662466035108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4723.6158442234673</v>
      </c>
      <c r="N53" s="280">
        <f>K53*M53</f>
        <v>4723.6158442234673</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4723.6158442234673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818">
        <f>VLOOKUP(A63,TRANSPORTE!A5:D117,4,FALSE)</f>
        <v>1104.9962769918093</v>
      </c>
      <c r="M63" s="819"/>
      <c r="N63" s="295">
        <f>K63*L63</f>
        <v>1436.4951600893521</v>
      </c>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f>N63+N64+N65+N66+N67</f>
        <v>1436.4951600893521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133"/>
    </row>
    <row r="80" spans="1:15" ht="15.75" thickBot="1">
      <c r="B80" s="820" t="s">
        <v>1037</v>
      </c>
      <c r="C80" s="821"/>
      <c r="D80" s="821"/>
      <c r="E80" s="821"/>
      <c r="F80" s="821"/>
      <c r="G80" s="821"/>
      <c r="H80" s="821"/>
      <c r="I80" s="821"/>
      <c r="J80" s="821"/>
      <c r="K80" s="821"/>
      <c r="L80" s="821"/>
      <c r="M80" s="822"/>
      <c r="N80" s="468">
        <f>SUM(N74:N79)</f>
        <v>12766.801301525</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80267.57477187294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16053.514954374588</v>
      </c>
      <c r="M87" s="849"/>
      <c r="N87" s="57"/>
    </row>
    <row r="88" spans="1:14">
      <c r="B88" s="95" t="s">
        <v>1057</v>
      </c>
      <c r="C88" s="96"/>
      <c r="D88" s="96"/>
      <c r="E88" s="96"/>
      <c r="F88" s="96"/>
      <c r="G88" s="96"/>
      <c r="H88" s="96"/>
      <c r="I88" s="93"/>
      <c r="J88" s="94"/>
      <c r="K88" s="312">
        <v>0.05</v>
      </c>
      <c r="L88" s="848">
        <f>N82*K88</f>
        <v>4013.3787385936471</v>
      </c>
      <c r="M88" s="849"/>
      <c r="N88" s="57"/>
    </row>
    <row r="89" spans="1:14" ht="15.75" thickBot="1">
      <c r="B89" s="97" t="s">
        <v>1058</v>
      </c>
      <c r="C89" s="98"/>
      <c r="D89" s="98"/>
      <c r="E89" s="98"/>
      <c r="F89" s="98"/>
      <c r="G89" s="98"/>
      <c r="H89" s="98"/>
      <c r="I89" s="99"/>
      <c r="J89" s="100"/>
      <c r="K89" s="313">
        <v>0.05</v>
      </c>
      <c r="L89" s="850">
        <f>N82*K89</f>
        <v>4013.3787385936471</v>
      </c>
      <c r="M89" s="851"/>
      <c r="N89" s="57"/>
    </row>
    <row r="90" spans="1:14" ht="15.75" thickBot="1">
      <c r="B90" s="814" t="s">
        <v>1037</v>
      </c>
      <c r="C90" s="815"/>
      <c r="D90" s="815"/>
      <c r="E90" s="815"/>
      <c r="F90" s="815"/>
      <c r="G90" s="815"/>
      <c r="H90" s="815"/>
      <c r="I90" s="815"/>
      <c r="J90" s="815"/>
      <c r="K90" s="815"/>
      <c r="L90" s="815"/>
      <c r="M90" s="816"/>
      <c r="N90" s="58">
        <f>L87+L88+L89</f>
        <v>24080.272431561883</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104347.84720343482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9520</v>
      </c>
      <c r="L36" s="278"/>
      <c r="M36" s="279">
        <v>2</v>
      </c>
      <c r="N36" s="280">
        <f>K36/M36</f>
        <v>4760</v>
      </c>
    </row>
    <row r="37" spans="1:14">
      <c r="A37" s="119" t="s">
        <v>303</v>
      </c>
      <c r="B37" s="827" t="str">
        <f>VLOOKUP(A37,EQUIPOS!A7:D154,3,FALSE)</f>
        <v>Retrocargador, pala de 1,1 m3 de capacidad, profundidad de excavación de 4.400 mm y una altura de 5.680 mm</v>
      </c>
      <c r="C37" s="828"/>
      <c r="D37" s="828"/>
      <c r="E37" s="828"/>
      <c r="F37" s="828"/>
      <c r="G37" s="828"/>
      <c r="H37" s="829"/>
      <c r="I37" s="275"/>
      <c r="J37" s="276"/>
      <c r="K37" s="277">
        <f>VLOOKUP(A37,EQUIPOS!A7:D164,4,FALSE)</f>
        <v>150000</v>
      </c>
      <c r="L37" s="278"/>
      <c r="M37" s="279">
        <v>10</v>
      </c>
      <c r="N37" s="280">
        <f>K37/M37</f>
        <v>15000</v>
      </c>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275"/>
      <c r="J39" s="276"/>
      <c r="K39" s="277"/>
      <c r="L39" s="278"/>
      <c r="M39" s="279"/>
      <c r="N39" s="280"/>
    </row>
    <row r="40" spans="1:14">
      <c r="B40" s="827"/>
      <c r="C40" s="828"/>
      <c r="D40" s="828"/>
      <c r="E40" s="828"/>
      <c r="F40" s="828"/>
      <c r="G40" s="828"/>
      <c r="H40" s="829"/>
      <c r="I40" s="275"/>
      <c r="J40" s="276"/>
      <c r="K40" s="277"/>
      <c r="L40" s="278"/>
      <c r="M40" s="279"/>
      <c r="N40" s="280"/>
    </row>
    <row r="41" spans="1:14">
      <c r="B41" s="827"/>
      <c r="C41" s="828"/>
      <c r="D41" s="828"/>
      <c r="E41" s="828"/>
      <c r="F41" s="828"/>
      <c r="G41" s="828"/>
      <c r="H41" s="829"/>
      <c r="I41" s="275"/>
      <c r="J41" s="276"/>
      <c r="K41" s="277"/>
      <c r="L41" s="278"/>
      <c r="M41" s="279"/>
      <c r="N41" s="280"/>
    </row>
    <row r="42" spans="1:14">
      <c r="B42" s="827"/>
      <c r="C42" s="828"/>
      <c r="D42" s="828"/>
      <c r="E42" s="828"/>
      <c r="F42" s="828"/>
      <c r="G42" s="828"/>
      <c r="H42" s="829"/>
      <c r="I42" s="275"/>
      <c r="J42" s="276"/>
      <c r="K42" s="277"/>
      <c r="L42" s="278"/>
      <c r="M42" s="279"/>
      <c r="N42" s="280"/>
    </row>
    <row r="43" spans="1:14">
      <c r="B43" s="827"/>
      <c r="C43" s="828"/>
      <c r="D43" s="828"/>
      <c r="E43" s="828"/>
      <c r="F43" s="828"/>
      <c r="G43" s="828"/>
      <c r="H43" s="829"/>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0.05</v>
      </c>
      <c r="N46" s="352">
        <f>N80*M46</f>
        <v>255.33602603049999</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20015.336026030502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B63" s="52"/>
      <c r="C63" s="325"/>
      <c r="D63" s="325"/>
      <c r="E63" s="325"/>
      <c r="F63" s="325"/>
      <c r="G63" s="325"/>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5106.7205206099998</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25122.056546640502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5024.4113093281012</v>
      </c>
      <c r="M87" s="849"/>
      <c r="N87" s="57"/>
    </row>
    <row r="88" spans="1:14">
      <c r="B88" s="95" t="s">
        <v>1057</v>
      </c>
      <c r="C88" s="96"/>
      <c r="D88" s="96"/>
      <c r="E88" s="96"/>
      <c r="F88" s="96"/>
      <c r="G88" s="96"/>
      <c r="H88" s="96"/>
      <c r="I88" s="93"/>
      <c r="J88" s="94"/>
      <c r="K88" s="312">
        <v>0.05</v>
      </c>
      <c r="L88" s="848">
        <f>N82*K88</f>
        <v>1256.1028273320253</v>
      </c>
      <c r="M88" s="849"/>
      <c r="N88" s="57"/>
    </row>
    <row r="89" spans="1:14" ht="15.75" thickBot="1">
      <c r="B89" s="97" t="s">
        <v>1058</v>
      </c>
      <c r="C89" s="98"/>
      <c r="D89" s="98"/>
      <c r="E89" s="98"/>
      <c r="F89" s="98"/>
      <c r="G89" s="98"/>
      <c r="H89" s="98"/>
      <c r="I89" s="99"/>
      <c r="J89" s="100"/>
      <c r="K89" s="313">
        <v>0.05</v>
      </c>
      <c r="L89" s="850">
        <f>N82*K89</f>
        <v>1256.1028273320253</v>
      </c>
      <c r="M89" s="851"/>
      <c r="N89" s="57"/>
    </row>
    <row r="90" spans="1:14" ht="15.75" thickBot="1">
      <c r="B90" s="814" t="s">
        <v>1037</v>
      </c>
      <c r="C90" s="815"/>
      <c r="D90" s="815"/>
      <c r="E90" s="815"/>
      <c r="F90" s="815"/>
      <c r="G90" s="815"/>
      <c r="H90" s="815"/>
      <c r="I90" s="815"/>
      <c r="J90" s="815"/>
      <c r="K90" s="815"/>
      <c r="L90" s="815"/>
      <c r="M90" s="816"/>
      <c r="N90" s="58">
        <f>L87+L88+L89</f>
        <v>7536.6169639921518</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32658.673510632652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1687</v>
      </c>
      <c r="B36" s="827" t="str">
        <f>VLOOKUP(A36,EQUIPOS!A6:D154,3,FALSE)</f>
        <v>Derretidora de asfalto (crafco o similar)</v>
      </c>
      <c r="C36" s="828"/>
      <c r="D36" s="828"/>
      <c r="E36" s="828"/>
      <c r="F36" s="828"/>
      <c r="G36" s="828"/>
      <c r="H36" s="829"/>
      <c r="I36" s="275"/>
      <c r="J36" s="276"/>
      <c r="K36" s="277">
        <f>VLOOKUP(A36,EQUIPOS!A6:D163,4,FALSE)</f>
        <v>3485.2341421881656</v>
      </c>
      <c r="L36" s="278"/>
      <c r="M36" s="279">
        <v>60</v>
      </c>
      <c r="N36" s="280">
        <f>K36/M36</f>
        <v>58.087235703136095</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60</v>
      </c>
      <c r="N37" s="280">
        <f>K37/M37</f>
        <v>1007.8756917837379</v>
      </c>
    </row>
    <row r="38" spans="1:14">
      <c r="A38" t="s">
        <v>138</v>
      </c>
      <c r="B38" s="827" t="str">
        <f>VLOOKUP(A38,EQUIPOS!A8:D154,3,FALSE)</f>
        <v>Camioneta D-300</v>
      </c>
      <c r="C38" s="828"/>
      <c r="D38" s="828"/>
      <c r="E38" s="828"/>
      <c r="F38" s="828"/>
      <c r="G38" s="828"/>
      <c r="H38" s="829"/>
      <c r="I38" s="275"/>
      <c r="J38" s="276"/>
      <c r="K38" s="277">
        <f>VLOOKUP(A38,EQUIPOS!A8:D165,4,FALSE)</f>
        <v>54750</v>
      </c>
      <c r="L38" s="278"/>
      <c r="M38" s="279">
        <v>60</v>
      </c>
      <c r="N38" s="280">
        <f>K38/M38</f>
        <v>912.5</v>
      </c>
    </row>
    <row r="39" spans="1:14">
      <c r="B39" s="827"/>
      <c r="C39" s="828"/>
      <c r="D39" s="828"/>
      <c r="E39" s="828"/>
      <c r="F39" s="828"/>
      <c r="G39" s="828"/>
      <c r="H39" s="829"/>
      <c r="I39" s="275"/>
      <c r="J39" s="276"/>
      <c r="K39" s="277"/>
      <c r="L39" s="278"/>
      <c r="M39" s="279"/>
      <c r="N39" s="280"/>
    </row>
    <row r="40" spans="1:14">
      <c r="B40" s="827"/>
      <c r="C40" s="828"/>
      <c r="D40" s="828"/>
      <c r="E40" s="828"/>
      <c r="F40" s="828"/>
      <c r="G40" s="828"/>
      <c r="H40" s="829"/>
      <c r="I40" s="275"/>
      <c r="J40" s="276"/>
      <c r="K40" s="277"/>
      <c r="L40" s="278"/>
      <c r="M40" s="279"/>
      <c r="N40" s="280"/>
    </row>
    <row r="41" spans="1:14">
      <c r="B41" s="827"/>
      <c r="C41" s="828"/>
      <c r="D41" s="828"/>
      <c r="E41" s="828"/>
      <c r="F41" s="828"/>
      <c r="G41" s="828"/>
      <c r="H41" s="829"/>
      <c r="I41" s="275"/>
      <c r="J41" s="276"/>
      <c r="K41" s="277"/>
      <c r="L41" s="278"/>
      <c r="M41" s="279"/>
      <c r="N41" s="280"/>
    </row>
    <row r="42" spans="1:14">
      <c r="B42" s="827"/>
      <c r="C42" s="828"/>
      <c r="D42" s="828"/>
      <c r="E42" s="828"/>
      <c r="F42" s="828"/>
      <c r="G42" s="828"/>
      <c r="H42" s="829"/>
      <c r="I42" s="275"/>
      <c r="J42" s="276"/>
      <c r="K42" s="277"/>
      <c r="L42" s="278"/>
      <c r="M42" s="279"/>
      <c r="N42" s="280"/>
    </row>
    <row r="43" spans="1:14">
      <c r="B43" s="827"/>
      <c r="C43" s="828"/>
      <c r="D43" s="828"/>
      <c r="E43" s="828"/>
      <c r="F43" s="828"/>
      <c r="G43" s="828"/>
      <c r="H43" s="829"/>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0.05</v>
      </c>
      <c r="N46" s="352">
        <f>N80*M46</f>
        <v>21.278002169208335</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1999.7409296560822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1877.7372385945878</v>
      </c>
      <c r="N53" s="280">
        <f>K53*M53</f>
        <v>225.32846863135052</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09"/>
      <c r="C57" s="810"/>
      <c r="D57" s="810"/>
      <c r="E57" s="810"/>
      <c r="F57" s="810"/>
      <c r="G57" s="810"/>
      <c r="H57" s="810"/>
      <c r="I57" s="811"/>
      <c r="J57" s="48"/>
      <c r="K57" s="50"/>
      <c r="L57" s="812"/>
      <c r="M57" s="813"/>
      <c r="N57" s="51"/>
    </row>
    <row r="58" spans="1:14" ht="15.75" thickBot="1">
      <c r="B58" s="814" t="s">
        <v>1037</v>
      </c>
      <c r="C58" s="815"/>
      <c r="D58" s="815"/>
      <c r="E58" s="815"/>
      <c r="F58" s="815"/>
      <c r="G58" s="815"/>
      <c r="H58" s="815"/>
      <c r="I58" s="815"/>
      <c r="J58" s="815"/>
      <c r="K58" s="815"/>
      <c r="L58" s="815"/>
      <c r="M58" s="816"/>
      <c r="N58" s="402">
        <f>SUM(N53:N57)</f>
        <v>225.32846863135052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B63" s="52"/>
      <c r="C63" s="325"/>
      <c r="D63" s="325"/>
      <c r="E63" s="325"/>
      <c r="F63" s="325"/>
      <c r="G63" s="325"/>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3"/>
      <c r="M68" s="804"/>
      <c r="N68" s="133"/>
    </row>
    <row r="69" spans="1:15" ht="15.75" thickBot="1">
      <c r="B69" s="820" t="s">
        <v>1037</v>
      </c>
      <c r="C69" s="821"/>
      <c r="D69" s="821"/>
      <c r="E69" s="821"/>
      <c r="F69" s="821"/>
      <c r="G69" s="821"/>
      <c r="H69" s="821"/>
      <c r="I69" s="821"/>
      <c r="J69" s="821"/>
      <c r="K69" s="821"/>
      <c r="L69" s="821"/>
      <c r="M69" s="822"/>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0" t="s">
        <v>1047</v>
      </c>
      <c r="C73" s="841"/>
      <c r="D73" s="841"/>
      <c r="E73" s="841"/>
      <c r="F73" s="841"/>
      <c r="G73" s="841"/>
      <c r="H73" s="841"/>
      <c r="I73" s="79" t="s">
        <v>1048</v>
      </c>
      <c r="J73" s="81" t="s">
        <v>1494</v>
      </c>
      <c r="K73" s="80" t="s">
        <v>1050</v>
      </c>
      <c r="L73" s="842" t="s">
        <v>1034</v>
      </c>
      <c r="M73" s="843"/>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1"/>
      <c r="C79" s="802"/>
      <c r="D79" s="802"/>
      <c r="E79" s="802"/>
      <c r="F79" s="802"/>
      <c r="G79" s="802"/>
      <c r="H79" s="802"/>
      <c r="I79" s="132"/>
      <c r="J79" s="132"/>
      <c r="K79" s="132"/>
      <c r="L79" s="902"/>
      <c r="M79" s="902"/>
      <c r="N79" s="51"/>
    </row>
    <row r="80" spans="1:15" ht="15.75" thickBot="1">
      <c r="B80" s="820" t="s">
        <v>1037</v>
      </c>
      <c r="C80" s="821"/>
      <c r="D80" s="821"/>
      <c r="E80" s="821"/>
      <c r="F80" s="821"/>
      <c r="G80" s="821"/>
      <c r="H80" s="821"/>
      <c r="I80" s="821"/>
      <c r="J80" s="821"/>
      <c r="K80" s="821"/>
      <c r="L80" s="821"/>
      <c r="M80" s="822"/>
      <c r="N80" s="309">
        <f>SUM(N74:N79)</f>
        <v>425.56004338416665</v>
      </c>
    </row>
    <row r="81" spans="1:14" ht="15.75" thickBot="1">
      <c r="B81" s="39"/>
      <c r="C81" s="40"/>
      <c r="D81" s="40"/>
      <c r="E81" s="40"/>
      <c r="F81" s="40"/>
      <c r="G81" s="40"/>
      <c r="H81" s="40"/>
      <c r="I81" s="40"/>
      <c r="J81" s="40"/>
      <c r="K81" s="40"/>
      <c r="L81" s="40"/>
      <c r="M81" s="40"/>
      <c r="N81" s="41"/>
    </row>
    <row r="82" spans="1:14" ht="15.75" thickBot="1">
      <c r="B82" s="814" t="s">
        <v>1051</v>
      </c>
      <c r="C82" s="815"/>
      <c r="D82" s="815"/>
      <c r="E82" s="815"/>
      <c r="F82" s="815"/>
      <c r="G82" s="815"/>
      <c r="H82" s="815"/>
      <c r="I82" s="815"/>
      <c r="J82" s="815"/>
      <c r="K82" s="815"/>
      <c r="L82" s="815"/>
      <c r="M82" s="816"/>
      <c r="N82" s="105">
        <f>N48+N58+N69+N80</f>
        <v>2650.6294416715991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5" t="s">
        <v>1053</v>
      </c>
      <c r="C86" s="806"/>
      <c r="D86" s="806"/>
      <c r="E86" s="806"/>
      <c r="F86" s="806"/>
      <c r="G86" s="806"/>
      <c r="H86" s="806"/>
      <c r="I86" s="322"/>
      <c r="J86" s="342"/>
      <c r="K86" s="310" t="s">
        <v>1054</v>
      </c>
      <c r="L86" s="844" t="s">
        <v>1055</v>
      </c>
      <c r="M86" s="845"/>
      <c r="N86" s="311"/>
    </row>
    <row r="87" spans="1:14">
      <c r="B87" s="846" t="s">
        <v>1056</v>
      </c>
      <c r="C87" s="847"/>
      <c r="D87" s="847"/>
      <c r="E87" s="847"/>
      <c r="F87" s="847"/>
      <c r="G87" s="847"/>
      <c r="H87" s="847"/>
      <c r="I87" s="93"/>
      <c r="J87" s="94"/>
      <c r="K87" s="312">
        <v>0.2</v>
      </c>
      <c r="L87" s="848">
        <f>N82*K87</f>
        <v>530.12588833431982</v>
      </c>
      <c r="M87" s="849"/>
      <c r="N87" s="57"/>
    </row>
    <row r="88" spans="1:14">
      <c r="B88" s="95" t="s">
        <v>1057</v>
      </c>
      <c r="C88" s="96"/>
      <c r="D88" s="96"/>
      <c r="E88" s="96"/>
      <c r="F88" s="96"/>
      <c r="G88" s="96"/>
      <c r="H88" s="96"/>
      <c r="I88" s="93"/>
      <c r="J88" s="94"/>
      <c r="K88" s="312">
        <v>0.05</v>
      </c>
      <c r="L88" s="848">
        <f>N82*K88</f>
        <v>132.53147208357996</v>
      </c>
      <c r="M88" s="849"/>
      <c r="N88" s="57"/>
    </row>
    <row r="89" spans="1:14" ht="15.75" thickBot="1">
      <c r="B89" s="97" t="s">
        <v>1058</v>
      </c>
      <c r="C89" s="98"/>
      <c r="D89" s="98"/>
      <c r="E89" s="98"/>
      <c r="F89" s="98"/>
      <c r="G89" s="98"/>
      <c r="H89" s="98"/>
      <c r="I89" s="99"/>
      <c r="J89" s="100"/>
      <c r="K89" s="313">
        <v>0.05</v>
      </c>
      <c r="L89" s="850">
        <f>N82*K89</f>
        <v>132.53147208357996</v>
      </c>
      <c r="M89" s="851"/>
      <c r="N89" s="57"/>
    </row>
    <row r="90" spans="1:14" ht="15.75" thickBot="1">
      <c r="B90" s="814" t="s">
        <v>1037</v>
      </c>
      <c r="C90" s="815"/>
      <c r="D90" s="815"/>
      <c r="E90" s="815"/>
      <c r="F90" s="815"/>
      <c r="G90" s="815"/>
      <c r="H90" s="815"/>
      <c r="I90" s="815"/>
      <c r="J90" s="815"/>
      <c r="K90" s="815"/>
      <c r="L90" s="815"/>
      <c r="M90" s="816"/>
      <c r="N90" s="58">
        <f>L87+L88+L89</f>
        <v>795.18883250147974</v>
      </c>
    </row>
    <row r="91" spans="1:14" ht="15.75" thickBot="1">
      <c r="B91" s="39"/>
      <c r="C91" s="40"/>
      <c r="D91" s="40"/>
      <c r="E91" s="40"/>
      <c r="F91" s="40"/>
      <c r="G91" s="40"/>
      <c r="H91" s="40"/>
      <c r="I91" s="40"/>
      <c r="J91" s="40"/>
      <c r="K91" s="40"/>
      <c r="L91" s="40"/>
      <c r="M91" s="40"/>
      <c r="N91" s="41"/>
    </row>
    <row r="92" spans="1:14" ht="15.75" thickBot="1">
      <c r="A92" t="s">
        <v>2122</v>
      </c>
      <c r="B92" s="814" t="s">
        <v>1059</v>
      </c>
      <c r="C92" s="815"/>
      <c r="D92" s="815"/>
      <c r="E92" s="815"/>
      <c r="F92" s="815"/>
      <c r="G92" s="815"/>
      <c r="H92" s="815"/>
      <c r="I92" s="815"/>
      <c r="J92" s="815"/>
      <c r="K92" s="815"/>
      <c r="L92" s="815"/>
      <c r="M92" s="816"/>
      <c r="N92" s="196">
        <f>N82+N90</f>
        <v>3445.8182741730789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2" t="s">
        <v>2324</v>
      </c>
      <c r="C109" s="853"/>
      <c r="D109" s="853"/>
      <c r="E109" s="853"/>
      <c r="F109" s="853"/>
      <c r="G109" s="853"/>
      <c r="H109" s="853"/>
      <c r="I109" s="853"/>
      <c r="J109" s="853"/>
      <c r="K109" s="853"/>
      <c r="L109" s="853"/>
      <c r="M109" s="853"/>
      <c r="N109" s="854"/>
    </row>
    <row r="110" spans="2:14" ht="15" customHeight="1">
      <c r="B110" s="852"/>
      <c r="C110" s="853"/>
      <c r="D110" s="853"/>
      <c r="E110" s="853"/>
      <c r="F110" s="853"/>
      <c r="G110" s="853"/>
      <c r="H110" s="853"/>
      <c r="I110" s="853"/>
      <c r="J110" s="853"/>
      <c r="K110" s="853"/>
      <c r="L110" s="853"/>
      <c r="M110" s="853"/>
      <c r="N110" s="854"/>
    </row>
    <row r="111" spans="2:14" ht="30" customHeight="1">
      <c r="B111" s="855" t="s">
        <v>2325</v>
      </c>
      <c r="C111" s="856"/>
      <c r="D111" s="856"/>
      <c r="E111" s="856"/>
      <c r="F111" s="856"/>
      <c r="G111" s="856"/>
      <c r="H111" s="856"/>
      <c r="I111" s="856"/>
      <c r="J111" s="856"/>
      <c r="K111" s="856"/>
      <c r="L111" s="856"/>
      <c r="M111" s="856"/>
      <c r="N111" s="857"/>
    </row>
    <row r="112" spans="2:14">
      <c r="B112" s="855"/>
      <c r="C112" s="856"/>
      <c r="D112" s="856"/>
      <c r="E112" s="856"/>
      <c r="F112" s="856"/>
      <c r="G112" s="856"/>
      <c r="H112" s="856"/>
      <c r="I112" s="856"/>
      <c r="J112" s="856"/>
      <c r="K112" s="856"/>
      <c r="L112" s="856"/>
      <c r="M112" s="856"/>
      <c r="N112" s="857"/>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1"/>
      <c r="K122" s="791"/>
      <c r="L122" s="791"/>
      <c r="M122" s="791"/>
      <c r="N122" s="792"/>
    </row>
    <row r="123" spans="2:14" ht="15.75" thickBot="1">
      <c r="B123" s="269" t="s">
        <v>2327</v>
      </c>
      <c r="C123" s="401"/>
      <c r="D123" s="401"/>
      <c r="E123" s="63"/>
      <c r="F123" s="63"/>
      <c r="G123" s="63"/>
      <c r="H123" s="63"/>
      <c r="I123" s="63"/>
      <c r="J123" s="793"/>
      <c r="K123" s="793"/>
      <c r="L123" s="793"/>
      <c r="M123" s="793"/>
      <c r="N123" s="79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1687</v>
      </c>
      <c r="B36" s="827" t="str">
        <f>VLOOKUP(A36,EQUIPOS!A6:D154,3,FALSE)</f>
        <v>Derretidora de asfalto (crafco o similar)</v>
      </c>
      <c r="C36" s="828"/>
      <c r="D36" s="828"/>
      <c r="E36" s="828"/>
      <c r="F36" s="828"/>
      <c r="G36" s="828"/>
      <c r="H36" s="829"/>
      <c r="I36" s="275"/>
      <c r="J36" s="276"/>
      <c r="K36" s="277">
        <f>VLOOKUP(A36,EQUIPOS!A6:D163,4,FALSE)</f>
        <v>3485.2341421881656</v>
      </c>
      <c r="L36" s="278"/>
      <c r="M36" s="279">
        <v>60</v>
      </c>
      <c r="N36" s="280">
        <f t="shared" ref="N36:N39" si="0">K36/M36</f>
        <v>58.087235703136095</v>
      </c>
    </row>
    <row r="37" spans="1:14">
      <c r="A37" s="119" t="s">
        <v>324</v>
      </c>
      <c r="B37" s="827" t="str">
        <f>VLOOKUP(A37,EQUIPOS!A7:D154,3,FALSE)</f>
        <v xml:space="preserve">Ruteadora </v>
      </c>
      <c r="C37" s="828"/>
      <c r="D37" s="828"/>
      <c r="E37" s="828"/>
      <c r="F37" s="828"/>
      <c r="G37" s="828"/>
      <c r="H37" s="829"/>
      <c r="I37" s="275"/>
      <c r="J37" s="276"/>
      <c r="K37" s="277">
        <f>VLOOKUP(A37,EQUIPOS!A7:D164,4,FALSE)</f>
        <v>5818.4663686675194</v>
      </c>
      <c r="L37" s="278"/>
      <c r="M37" s="279">
        <v>60</v>
      </c>
      <c r="N37" s="280">
        <f t="shared" si="0"/>
        <v>96.974439477791989</v>
      </c>
    </row>
    <row r="38" spans="1:14">
      <c r="A38" t="s">
        <v>176</v>
      </c>
      <c r="B38" s="827" t="str">
        <f>VLOOKUP(A38,EQUIPOS!A8:D154,3,FALSE)</f>
        <v xml:space="preserve">Compresor (barrido y soplado)
</v>
      </c>
      <c r="C38" s="828"/>
      <c r="D38" s="828"/>
      <c r="E38" s="828"/>
      <c r="F38" s="828"/>
      <c r="G38" s="828"/>
      <c r="H38" s="829"/>
      <c r="I38" s="275"/>
      <c r="J38" s="276"/>
      <c r="K38" s="277">
        <f>VLOOKUP(A38,EQUIPOS!A8:D165,4,FALSE)</f>
        <v>60472.541507024274</v>
      </c>
      <c r="L38" s="278"/>
      <c r="M38" s="279">
        <v>60</v>
      </c>
      <c r="N38" s="280">
        <f t="shared" si="0"/>
        <v>1007.8756917837379</v>
      </c>
    </row>
    <row r="39" spans="1:14">
      <c r="A39" t="s">
        <v>138</v>
      </c>
      <c r="B39" s="827" t="str">
        <f>VLOOKUP(A39,EQUIPOS!A9:D154,3,FALSE)</f>
        <v>Camioneta D-300</v>
      </c>
      <c r="C39" s="828"/>
      <c r="D39" s="828"/>
      <c r="E39" s="828"/>
      <c r="F39" s="828"/>
      <c r="G39" s="828"/>
      <c r="H39" s="829"/>
      <c r="I39" s="275"/>
      <c r="J39" s="276"/>
      <c r="K39" s="277">
        <f>VLOOKUP(A39,EQUIPOS!A9:D166,4,FALSE)</f>
        <v>54750</v>
      </c>
      <c r="L39" s="278"/>
      <c r="M39" s="279">
        <v>60</v>
      </c>
      <c r="N39" s="280">
        <f t="shared" si="0"/>
        <v>912.5</v>
      </c>
    </row>
    <row r="40" spans="1:14">
      <c r="B40" s="827"/>
      <c r="C40" s="828"/>
      <c r="D40" s="828"/>
      <c r="E40" s="828"/>
      <c r="F40" s="828"/>
      <c r="G40" s="828"/>
      <c r="H40" s="829"/>
      <c r="I40" s="275"/>
      <c r="J40" s="276"/>
      <c r="K40" s="277"/>
      <c r="L40" s="278"/>
      <c r="M40" s="279"/>
      <c r="N40" s="280"/>
    </row>
    <row r="41" spans="1:14">
      <c r="B41" s="827"/>
      <c r="C41" s="828"/>
      <c r="D41" s="828"/>
      <c r="E41" s="828"/>
      <c r="F41" s="828"/>
      <c r="G41" s="828"/>
      <c r="H41" s="829"/>
      <c r="I41" s="275"/>
      <c r="J41" s="276"/>
      <c r="K41" s="277"/>
      <c r="L41" s="278"/>
      <c r="M41" s="279"/>
      <c r="N41" s="280"/>
    </row>
    <row r="42" spans="1:14">
      <c r="B42" s="827"/>
      <c r="C42" s="828"/>
      <c r="D42" s="828"/>
      <c r="E42" s="828"/>
      <c r="F42" s="828"/>
      <c r="G42" s="828"/>
      <c r="H42" s="829"/>
      <c r="I42" s="275"/>
      <c r="J42" s="276"/>
      <c r="K42" s="277"/>
      <c r="L42" s="278"/>
      <c r="M42" s="279"/>
      <c r="N42" s="280"/>
    </row>
    <row r="43" spans="1:14">
      <c r="B43" s="827"/>
      <c r="C43" s="828"/>
      <c r="D43" s="828"/>
      <c r="E43" s="828"/>
      <c r="F43" s="828"/>
      <c r="G43" s="828"/>
      <c r="H43" s="829"/>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0.05</v>
      </c>
      <c r="N46" s="352">
        <f>N84*M46</f>
        <v>21.278002169208335</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2096.7153691338744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41379.444585065983</v>
      </c>
      <c r="N53" s="280">
        <f t="shared" ref="N53:N54" si="1">K53*M53</f>
        <v>289.65611209546188</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1877.7372385945878</v>
      </c>
      <c r="N54" s="280">
        <f t="shared" si="1"/>
        <v>225.32846863135052</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75" thickBot="1">
      <c r="B61" s="809"/>
      <c r="C61" s="810"/>
      <c r="D61" s="810"/>
      <c r="E61" s="810"/>
      <c r="F61" s="810"/>
      <c r="G61" s="810"/>
      <c r="H61" s="810"/>
      <c r="I61" s="811"/>
      <c r="J61" s="48"/>
      <c r="K61" s="50"/>
      <c r="L61" s="812"/>
      <c r="M61" s="813"/>
      <c r="N61" s="51"/>
    </row>
    <row r="62" spans="1:14" ht="15.75" thickBot="1">
      <c r="B62" s="814" t="s">
        <v>1037</v>
      </c>
      <c r="C62" s="815"/>
      <c r="D62" s="815"/>
      <c r="E62" s="815"/>
      <c r="F62" s="815"/>
      <c r="G62" s="815"/>
      <c r="H62" s="815"/>
      <c r="I62" s="815"/>
      <c r="J62" s="815"/>
      <c r="K62" s="815"/>
      <c r="L62" s="815"/>
      <c r="M62" s="816"/>
      <c r="N62" s="402">
        <f>SUM(N53:N61)</f>
        <v>514.9845807268124</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1" t="s">
        <v>1041</v>
      </c>
      <c r="C66" s="322"/>
      <c r="D66" s="322"/>
      <c r="E66" s="322"/>
      <c r="F66" s="322"/>
      <c r="G66" s="322"/>
      <c r="H66" s="79" t="s">
        <v>1029</v>
      </c>
      <c r="I66" s="80" t="s">
        <v>1042</v>
      </c>
      <c r="J66" s="81" t="s">
        <v>1043</v>
      </c>
      <c r="K66" s="79" t="s">
        <v>1044</v>
      </c>
      <c r="L66" s="817" t="s">
        <v>1045</v>
      </c>
      <c r="M66" s="790"/>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818">
        <f>VLOOKUP(A67,TRANSPORTE!A6:D120,4,FALSE)</f>
        <v>1104.9962769918093</v>
      </c>
      <c r="M67" s="819"/>
      <c r="N67" s="295">
        <f>L67*K67</f>
        <v>7.7349739389426651</v>
      </c>
    </row>
    <row r="68" spans="1:15">
      <c r="B68" s="52"/>
      <c r="C68" s="53"/>
      <c r="D68" s="53"/>
      <c r="E68" s="53"/>
      <c r="F68" s="53"/>
      <c r="G68" s="53"/>
      <c r="H68" s="319"/>
      <c r="I68" s="287"/>
      <c r="J68" s="294"/>
      <c r="K68" s="287"/>
      <c r="L68" s="818"/>
      <c r="M68" s="819"/>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75" thickBot="1">
      <c r="B72" s="455"/>
      <c r="C72" s="456"/>
      <c r="D72" s="456"/>
      <c r="E72" s="456"/>
      <c r="F72" s="456"/>
      <c r="G72" s="456"/>
      <c r="H72" s="54"/>
      <c r="I72" s="132"/>
      <c r="J72" s="132"/>
      <c r="K72" s="132"/>
      <c r="L72" s="803"/>
      <c r="M72" s="804"/>
      <c r="N72" s="133"/>
    </row>
    <row r="73" spans="1:15" ht="15.75" thickBot="1">
      <c r="B73" s="820" t="s">
        <v>1037</v>
      </c>
      <c r="C73" s="821"/>
      <c r="D73" s="821"/>
      <c r="E73" s="821"/>
      <c r="F73" s="821"/>
      <c r="G73" s="821"/>
      <c r="H73" s="821"/>
      <c r="I73" s="821"/>
      <c r="J73" s="821"/>
      <c r="K73" s="821"/>
      <c r="L73" s="821"/>
      <c r="M73" s="822"/>
      <c r="N73" s="110">
        <f>N67+N68+N69+N70+N71</f>
        <v>7.7349739389426651</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0" t="s">
        <v>1047</v>
      </c>
      <c r="C77" s="841"/>
      <c r="D77" s="841"/>
      <c r="E77" s="841"/>
      <c r="F77" s="841"/>
      <c r="G77" s="841"/>
      <c r="H77" s="841"/>
      <c r="I77" s="79" t="s">
        <v>1048</v>
      </c>
      <c r="J77" s="81" t="s">
        <v>1494</v>
      </c>
      <c r="K77" s="80" t="s">
        <v>1050</v>
      </c>
      <c r="L77" s="842" t="s">
        <v>1034</v>
      </c>
      <c r="M77" s="843"/>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75" thickBot="1">
      <c r="B83" s="801"/>
      <c r="C83" s="802"/>
      <c r="D83" s="802"/>
      <c r="E83" s="802"/>
      <c r="F83" s="802"/>
      <c r="G83" s="802"/>
      <c r="H83" s="802"/>
      <c r="I83" s="132"/>
      <c r="J83" s="132"/>
      <c r="K83" s="132"/>
      <c r="L83" s="902"/>
      <c r="M83" s="902"/>
      <c r="N83" s="51"/>
    </row>
    <row r="84" spans="1:14" ht="15.75" thickBot="1">
      <c r="B84" s="820" t="s">
        <v>1037</v>
      </c>
      <c r="C84" s="821"/>
      <c r="D84" s="821"/>
      <c r="E84" s="821"/>
      <c r="F84" s="821"/>
      <c r="G84" s="821"/>
      <c r="H84" s="821"/>
      <c r="I84" s="821"/>
      <c r="J84" s="821"/>
      <c r="K84" s="821"/>
      <c r="L84" s="821"/>
      <c r="M84" s="822"/>
      <c r="N84" s="309">
        <f>SUM(N78:N83)</f>
        <v>425.56004338416665</v>
      </c>
    </row>
    <row r="85" spans="1:14" ht="15.75" thickBot="1">
      <c r="B85" s="39"/>
      <c r="C85" s="40"/>
      <c r="D85" s="40"/>
      <c r="E85" s="40"/>
      <c r="F85" s="40"/>
      <c r="G85" s="40"/>
      <c r="H85" s="40"/>
      <c r="I85" s="40"/>
      <c r="J85" s="40"/>
      <c r="K85" s="40"/>
      <c r="L85" s="40"/>
      <c r="M85" s="40"/>
      <c r="N85" s="41"/>
    </row>
    <row r="86" spans="1:14" ht="15.75" thickBot="1">
      <c r="B86" s="814" t="s">
        <v>1051</v>
      </c>
      <c r="C86" s="815"/>
      <c r="D86" s="815"/>
      <c r="E86" s="815"/>
      <c r="F86" s="815"/>
      <c r="G86" s="815"/>
      <c r="H86" s="815"/>
      <c r="I86" s="815"/>
      <c r="J86" s="815"/>
      <c r="K86" s="815"/>
      <c r="L86" s="815"/>
      <c r="M86" s="816"/>
      <c r="N86" s="105">
        <f>N48+N62+N73+N84</f>
        <v>3044.9949671837967</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05" t="s">
        <v>1053</v>
      </c>
      <c r="C90" s="806"/>
      <c r="D90" s="806"/>
      <c r="E90" s="806"/>
      <c r="F90" s="806"/>
      <c r="G90" s="806"/>
      <c r="H90" s="806"/>
      <c r="I90" s="322"/>
      <c r="J90" s="342"/>
      <c r="K90" s="310" t="s">
        <v>1054</v>
      </c>
      <c r="L90" s="844" t="s">
        <v>1055</v>
      </c>
      <c r="M90" s="845"/>
      <c r="N90" s="311"/>
    </row>
    <row r="91" spans="1:14">
      <c r="B91" s="846" t="s">
        <v>1056</v>
      </c>
      <c r="C91" s="847"/>
      <c r="D91" s="847"/>
      <c r="E91" s="847"/>
      <c r="F91" s="847"/>
      <c r="G91" s="847"/>
      <c r="H91" s="847"/>
      <c r="I91" s="93"/>
      <c r="J91" s="94"/>
      <c r="K91" s="312">
        <v>0.2</v>
      </c>
      <c r="L91" s="848">
        <f>N86*K91</f>
        <v>608.99899343675941</v>
      </c>
      <c r="M91" s="849"/>
      <c r="N91" s="57"/>
    </row>
    <row r="92" spans="1:14">
      <c r="B92" s="95" t="s">
        <v>1057</v>
      </c>
      <c r="C92" s="96"/>
      <c r="D92" s="96"/>
      <c r="E92" s="96"/>
      <c r="F92" s="96"/>
      <c r="G92" s="96"/>
      <c r="H92" s="96"/>
      <c r="I92" s="93"/>
      <c r="J92" s="94"/>
      <c r="K92" s="312">
        <v>0.05</v>
      </c>
      <c r="L92" s="848">
        <f>N86*K92</f>
        <v>152.24974835918985</v>
      </c>
      <c r="M92" s="849"/>
      <c r="N92" s="57"/>
    </row>
    <row r="93" spans="1:14" ht="15.75" thickBot="1">
      <c r="B93" s="97" t="s">
        <v>1058</v>
      </c>
      <c r="C93" s="98"/>
      <c r="D93" s="98"/>
      <c r="E93" s="98"/>
      <c r="F93" s="98"/>
      <c r="G93" s="98"/>
      <c r="H93" s="98"/>
      <c r="I93" s="99"/>
      <c r="J93" s="100"/>
      <c r="K93" s="313">
        <v>0.05</v>
      </c>
      <c r="L93" s="850">
        <f>N86*K93</f>
        <v>152.24974835918985</v>
      </c>
      <c r="M93" s="851"/>
      <c r="N93" s="57"/>
    </row>
    <row r="94" spans="1:14" ht="15.75" thickBot="1">
      <c r="B94" s="814" t="s">
        <v>1037</v>
      </c>
      <c r="C94" s="815"/>
      <c r="D94" s="815"/>
      <c r="E94" s="815"/>
      <c r="F94" s="815"/>
      <c r="G94" s="815"/>
      <c r="H94" s="815"/>
      <c r="I94" s="815"/>
      <c r="J94" s="815"/>
      <c r="K94" s="815"/>
      <c r="L94" s="815"/>
      <c r="M94" s="816"/>
      <c r="N94" s="58">
        <f>L91+L92+L93</f>
        <v>913.49849015513917</v>
      </c>
    </row>
    <row r="95" spans="1:14" ht="15.75" thickBot="1">
      <c r="B95" s="39"/>
      <c r="C95" s="40"/>
      <c r="D95" s="40"/>
      <c r="E95" s="40"/>
      <c r="F95" s="40"/>
      <c r="G95" s="40"/>
      <c r="H95" s="40"/>
      <c r="I95" s="40"/>
      <c r="J95" s="40"/>
      <c r="K95" s="40"/>
      <c r="L95" s="40"/>
      <c r="M95" s="40"/>
      <c r="N95" s="41"/>
    </row>
    <row r="96" spans="1:14" ht="15.75" thickBot="1">
      <c r="A96" t="s">
        <v>2122</v>
      </c>
      <c r="B96" s="814" t="s">
        <v>1059</v>
      </c>
      <c r="C96" s="815"/>
      <c r="D96" s="815"/>
      <c r="E96" s="815"/>
      <c r="F96" s="815"/>
      <c r="G96" s="815"/>
      <c r="H96" s="815"/>
      <c r="I96" s="815"/>
      <c r="J96" s="815"/>
      <c r="K96" s="815"/>
      <c r="L96" s="815"/>
      <c r="M96" s="816"/>
      <c r="N96" s="196">
        <f>N86+N94</f>
        <v>3958.493457338936</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7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52" t="s">
        <v>2324</v>
      </c>
      <c r="C113" s="853"/>
      <c r="D113" s="853"/>
      <c r="E113" s="853"/>
      <c r="F113" s="853"/>
      <c r="G113" s="853"/>
      <c r="H113" s="853"/>
      <c r="I113" s="853"/>
      <c r="J113" s="853"/>
      <c r="K113" s="853"/>
      <c r="L113" s="853"/>
      <c r="M113" s="853"/>
      <c r="N113" s="854"/>
    </row>
    <row r="114" spans="2:14" ht="15" customHeight="1">
      <c r="B114" s="852"/>
      <c r="C114" s="853"/>
      <c r="D114" s="853"/>
      <c r="E114" s="853"/>
      <c r="F114" s="853"/>
      <c r="G114" s="853"/>
      <c r="H114" s="853"/>
      <c r="I114" s="853"/>
      <c r="J114" s="853"/>
      <c r="K114" s="853"/>
      <c r="L114" s="853"/>
      <c r="M114" s="853"/>
      <c r="N114" s="854"/>
    </row>
    <row r="115" spans="2:14" ht="30" customHeight="1">
      <c r="B115" s="855" t="s">
        <v>2325</v>
      </c>
      <c r="C115" s="856"/>
      <c r="D115" s="856"/>
      <c r="E115" s="856"/>
      <c r="F115" s="856"/>
      <c r="G115" s="856"/>
      <c r="H115" s="856"/>
      <c r="I115" s="856"/>
      <c r="J115" s="856"/>
      <c r="K115" s="856"/>
      <c r="L115" s="856"/>
      <c r="M115" s="856"/>
      <c r="N115" s="857"/>
    </row>
    <row r="116" spans="2:14">
      <c r="B116" s="855"/>
      <c r="C116" s="856"/>
      <c r="D116" s="856"/>
      <c r="E116" s="856"/>
      <c r="F116" s="856"/>
      <c r="G116" s="856"/>
      <c r="H116" s="856"/>
      <c r="I116" s="856"/>
      <c r="J116" s="856"/>
      <c r="K116" s="856"/>
      <c r="L116" s="856"/>
      <c r="M116" s="856"/>
      <c r="N116" s="857"/>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1"/>
      <c r="K126" s="791"/>
      <c r="L126" s="791"/>
      <c r="M126" s="791"/>
      <c r="N126" s="792"/>
    </row>
    <row r="127" spans="2:14" ht="15.75" thickBot="1">
      <c r="B127" s="269" t="s">
        <v>2327</v>
      </c>
      <c r="C127" s="401"/>
      <c r="D127" s="401"/>
      <c r="E127" s="63"/>
      <c r="F127" s="63"/>
      <c r="G127" s="63"/>
      <c r="H127" s="63"/>
      <c r="I127" s="63"/>
      <c r="J127" s="793"/>
      <c r="K127" s="793"/>
      <c r="L127" s="793"/>
      <c r="M127" s="793"/>
      <c r="N127" s="79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3238.4339887824613</v>
      </c>
      <c r="L36" s="278"/>
      <c r="M36" s="279">
        <v>6.25</v>
      </c>
      <c r="N36" s="280">
        <f t="shared" ref="N36:N41" si="0">K36/M36</f>
        <v>518.14943820519375</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50</v>
      </c>
      <c r="N37" s="280">
        <f t="shared" si="0"/>
        <v>1209.4508301404856</v>
      </c>
    </row>
    <row r="38" spans="1:14">
      <c r="A38" t="s">
        <v>184</v>
      </c>
      <c r="B38" s="827" t="str">
        <f>VLOOKUP(A38,EQUIPOS!A8:D154,3,FALSE)</f>
        <v>Cortadora de pavimento, Máxima profundidad de corte: 160 mm. Capacidad de disco: desde 12´´ hasta 18´´ de diámetro. Peso operacional: 135 kg, 13.5 hp de potencia</v>
      </c>
      <c r="C38" s="828"/>
      <c r="D38" s="828"/>
      <c r="E38" s="828"/>
      <c r="F38" s="828"/>
      <c r="G38" s="828"/>
      <c r="H38" s="829"/>
      <c r="I38" s="275"/>
      <c r="J38" s="276"/>
      <c r="K38" s="277">
        <f>VLOOKUP(A38,EQUIPOS!A8:D165,4,FALSE)</f>
        <v>26497.635193649432</v>
      </c>
      <c r="L38" s="278"/>
      <c r="M38" s="279">
        <v>3.75</v>
      </c>
      <c r="N38" s="280">
        <f t="shared" si="0"/>
        <v>7066.0360516398487</v>
      </c>
    </row>
    <row r="39" spans="1:14">
      <c r="A39" t="s">
        <v>228</v>
      </c>
      <c r="B39" s="827" t="str">
        <f>VLOOKUP(A39,EQUIPOS!A9:D154,3,FALSE)</f>
        <v xml:space="preserve">Formaleta metálica (concreto hidráulico)
</v>
      </c>
      <c r="C39" s="828"/>
      <c r="D39" s="828"/>
      <c r="E39" s="828"/>
      <c r="F39" s="828"/>
      <c r="G39" s="828"/>
      <c r="H39" s="829"/>
      <c r="I39" s="275"/>
      <c r="J39" s="276"/>
      <c r="K39" s="277">
        <f>VLOOKUP(A39,EQUIPOS!A9:D166,4,FALSE)</f>
        <v>3421.7379736057901</v>
      </c>
      <c r="L39" s="278"/>
      <c r="M39" s="279">
        <v>6.25</v>
      </c>
      <c r="N39" s="280">
        <f t="shared" si="0"/>
        <v>547.4780757769264</v>
      </c>
    </row>
    <row r="40" spans="1:14">
      <c r="A40" t="s">
        <v>301</v>
      </c>
      <c r="B40" s="827" t="str">
        <f>VLOOKUP(A40,EQUIPOS!A10:D154,3,FALSE)</f>
        <v>Regla vibratoria, de longitud de 3 a 5 m, motor de 3600 rpm, potencia 6 HP</v>
      </c>
      <c r="C40" s="828"/>
      <c r="D40" s="828"/>
      <c r="E40" s="828"/>
      <c r="F40" s="828"/>
      <c r="G40" s="828"/>
      <c r="H40" s="829"/>
      <c r="I40" s="275"/>
      <c r="J40" s="276"/>
      <c r="K40" s="277">
        <f>VLOOKUP(A40,EQUIPOS!A10:D167,4,FALSE)</f>
        <v>32570.510855683275</v>
      </c>
      <c r="L40" s="278"/>
      <c r="M40" s="279">
        <v>6.25</v>
      </c>
      <c r="N40" s="280">
        <f t="shared" si="0"/>
        <v>5211.2817369093236</v>
      </c>
    </row>
    <row r="41" spans="1:14">
      <c r="A41" t="s">
        <v>363</v>
      </c>
      <c r="B41" s="827" t="str">
        <f>VLOOKUP(A41,EQUIPOS!A11:D155,3,FALSE)</f>
        <v>Vibrador de concreto, Motor de 3 hp a 18.000 rpm Mangueras de 4 mt</v>
      </c>
      <c r="C41" s="828"/>
      <c r="D41" s="828"/>
      <c r="E41" s="828"/>
      <c r="F41" s="828"/>
      <c r="G41" s="828"/>
      <c r="H41" s="829"/>
      <c r="I41" s="275"/>
      <c r="J41" s="276"/>
      <c r="K41" s="277">
        <f>VLOOKUP(A41,EQUIPOS!A11:D168,4,FALSE)</f>
        <v>10050.297533137933</v>
      </c>
      <c r="L41" s="278"/>
      <c r="M41" s="279">
        <v>6.25</v>
      </c>
      <c r="N41" s="280">
        <f t="shared" si="0"/>
        <v>1608.0476053020693</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N83*M46</f>
        <v>919.20969370980004</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17079.653431683644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4040.5199783041035</v>
      </c>
      <c r="N53" s="280">
        <f>K53*M53</f>
        <v>24785.597089133964</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3589.5372747544138</v>
      </c>
      <c r="N54" s="280">
        <f>K54*M54</f>
        <v>1329.4582499090423</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1305.4299999999998</v>
      </c>
      <c r="N55" s="280">
        <f>K55*M55</f>
        <v>1450.4777777777776</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10099.77291629</v>
      </c>
      <c r="N56" s="280">
        <f>K56*M56</f>
        <v>11221.969906988888</v>
      </c>
    </row>
    <row r="57" spans="1:14">
      <c r="A57" s="150" t="s">
        <v>849</v>
      </c>
      <c r="B57" s="809" t="str">
        <f>VLOOKUP(A57,MATERIALES!A7:D373,3,FALSE)</f>
        <v>Antisol blanco (presentación 20 kg)</v>
      </c>
      <c r="C57" s="810" t="e">
        <f>VLOOKUP(B57,MATERIALES!B7:E373,3,FALSE)</f>
        <v>#N/A</v>
      </c>
      <c r="D57" s="810" t="e">
        <f>VLOOKUP(C57,MATERIALES!C7:F373,3,FALSE)</f>
        <v>#N/A</v>
      </c>
      <c r="E57" s="810" t="e">
        <f>VLOOKUP(D57,MATERIALES!D7:G373,3,FALSE)</f>
        <v>#N/A</v>
      </c>
      <c r="F57" s="810" t="e">
        <f>VLOOKUP(E57,MATERIALES!E7:H373,3,FALSE)</f>
        <v>#N/A</v>
      </c>
      <c r="G57" s="810" t="e">
        <f>VLOOKUP(F57,MATERIALES!F7:I373,3,FALSE)</f>
        <v>#N/A</v>
      </c>
      <c r="H57" s="810" t="e">
        <f>VLOOKUP(G57,MATERIALES!G7:J373,3,FALSE)</f>
        <v>#N/A</v>
      </c>
      <c r="I57" s="810" t="e">
        <f>VLOOKUP(H57,MATERIALES!H7:K373,3,FALSE)</f>
        <v>#N/A</v>
      </c>
      <c r="J57" s="319" t="str">
        <f>VLOOKUP(A57,MATERIALES!A11:D649,2,FALSE)</f>
        <v>kg</v>
      </c>
      <c r="K57" s="50">
        <v>1.1200000000000001</v>
      </c>
      <c r="L57" s="818">
        <f>VLOOKUP(A57,MATERIALES!A4:D373,4,FALSE)</f>
        <v>5870.25</v>
      </c>
      <c r="M57" s="819"/>
      <c r="N57" s="280">
        <f>K57*L57</f>
        <v>6574.68</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399063.70156089909</v>
      </c>
      <c r="N58" s="280">
        <f>K58*M58</f>
        <v>403054.3385765081</v>
      </c>
    </row>
    <row r="59" spans="1:14">
      <c r="B59" s="324"/>
      <c r="C59" s="325"/>
      <c r="D59" s="325"/>
      <c r="E59" s="325"/>
      <c r="F59" s="325"/>
      <c r="G59" s="325"/>
      <c r="H59" s="325"/>
      <c r="I59" s="325"/>
      <c r="J59" s="50"/>
      <c r="K59" s="50"/>
      <c r="L59" s="326"/>
      <c r="M59" s="327"/>
      <c r="N59" s="51"/>
    </row>
    <row r="60" spans="1:14" ht="15.75" thickBot="1">
      <c r="B60" s="317"/>
      <c r="C60" s="318"/>
      <c r="D60" s="318"/>
      <c r="E60" s="318"/>
      <c r="F60" s="318"/>
      <c r="G60" s="318"/>
      <c r="H60" s="318"/>
      <c r="I60" s="318"/>
      <c r="J60" s="132"/>
      <c r="K60" s="132"/>
      <c r="L60" s="333"/>
      <c r="M60" s="332"/>
      <c r="N60" s="133"/>
    </row>
    <row r="61" spans="1:14" ht="15.75" thickBot="1">
      <c r="B61" s="814" t="s">
        <v>1037</v>
      </c>
      <c r="C61" s="815"/>
      <c r="D61" s="815"/>
      <c r="E61" s="815"/>
      <c r="F61" s="815"/>
      <c r="G61" s="815"/>
      <c r="H61" s="815"/>
      <c r="I61" s="815"/>
      <c r="J61" s="815"/>
      <c r="K61" s="815"/>
      <c r="L61" s="815"/>
      <c r="M61" s="816"/>
      <c r="N61" s="402">
        <f>SUM(N53:N60)</f>
        <v>448416.52160031779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17" t="s">
        <v>1045</v>
      </c>
      <c r="M65" s="790"/>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18">
        <f>VLOOKUP(A66,TRANSPORTE!A5:D117,4,FALSE)</f>
        <v>1798.1303052866713</v>
      </c>
      <c r="M66" s="819"/>
      <c r="N66" s="295">
        <f>K66*L66</f>
        <v>1816.111608339538</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03"/>
      <c r="M71" s="804"/>
      <c r="N71" s="133"/>
    </row>
    <row r="72" spans="1:15" ht="15.75" thickBot="1">
      <c r="B72" s="820" t="s">
        <v>1037</v>
      </c>
      <c r="C72" s="821"/>
      <c r="D72" s="821"/>
      <c r="E72" s="821"/>
      <c r="F72" s="821"/>
      <c r="G72" s="821"/>
      <c r="H72" s="821"/>
      <c r="I72" s="821"/>
      <c r="J72" s="821"/>
      <c r="K72" s="821"/>
      <c r="L72" s="821"/>
      <c r="M72" s="822"/>
      <c r="N72" s="110">
        <f>N66+N67+N68+N69+N70</f>
        <v>1816.111608339538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0" t="s">
        <v>1047</v>
      </c>
      <c r="C76" s="841"/>
      <c r="D76" s="841"/>
      <c r="E76" s="841"/>
      <c r="F76" s="841"/>
      <c r="G76" s="841"/>
      <c r="H76" s="841"/>
      <c r="I76" s="79" t="s">
        <v>1048</v>
      </c>
      <c r="J76" s="81" t="s">
        <v>1494</v>
      </c>
      <c r="K76" s="80" t="s">
        <v>1050</v>
      </c>
      <c r="L76" s="842" t="s">
        <v>1034</v>
      </c>
      <c r="M76" s="843"/>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1"/>
      <c r="C82" s="802"/>
      <c r="D82" s="802"/>
      <c r="E82" s="802"/>
      <c r="F82" s="802"/>
      <c r="G82" s="802"/>
      <c r="H82" s="802"/>
      <c r="I82" s="132"/>
      <c r="J82" s="132"/>
      <c r="K82" s="132"/>
      <c r="L82" s="902"/>
      <c r="M82" s="902"/>
      <c r="N82" s="133"/>
    </row>
    <row r="83" spans="1:14" ht="15.75" thickBot="1">
      <c r="B83" s="820" t="s">
        <v>1037</v>
      </c>
      <c r="C83" s="821"/>
      <c r="D83" s="821"/>
      <c r="E83" s="821"/>
      <c r="F83" s="821"/>
      <c r="G83" s="821"/>
      <c r="H83" s="821"/>
      <c r="I83" s="821"/>
      <c r="J83" s="821"/>
      <c r="K83" s="821"/>
      <c r="L83" s="821"/>
      <c r="M83" s="822"/>
      <c r="N83" s="468">
        <f>SUM(N77:N82)</f>
        <v>9192.0969370980001</v>
      </c>
    </row>
    <row r="84" spans="1:14" ht="15.75" thickBot="1">
      <c r="B84" s="39"/>
      <c r="C84" s="40"/>
      <c r="D84" s="40"/>
      <c r="E84" s="40"/>
      <c r="F84" s="40"/>
      <c r="G84" s="40"/>
      <c r="H84" s="40"/>
      <c r="I84" s="40"/>
      <c r="J84" s="40"/>
      <c r="K84" s="40"/>
      <c r="L84" s="40"/>
      <c r="M84" s="40"/>
      <c r="N84" s="41"/>
    </row>
    <row r="85" spans="1:14" ht="15.75" thickBot="1">
      <c r="B85" s="814" t="s">
        <v>1051</v>
      </c>
      <c r="C85" s="815"/>
      <c r="D85" s="815"/>
      <c r="E85" s="815"/>
      <c r="F85" s="815"/>
      <c r="G85" s="815"/>
      <c r="H85" s="815"/>
      <c r="I85" s="815"/>
      <c r="J85" s="815"/>
      <c r="K85" s="815"/>
      <c r="L85" s="815"/>
      <c r="M85" s="816"/>
      <c r="N85" s="105">
        <f>N48+N61+N72+N83</f>
        <v>476504.383577439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5" t="s">
        <v>1053</v>
      </c>
      <c r="C89" s="806"/>
      <c r="D89" s="806"/>
      <c r="E89" s="806"/>
      <c r="F89" s="806"/>
      <c r="G89" s="806"/>
      <c r="H89" s="806"/>
      <c r="I89" s="322"/>
      <c r="J89" s="342"/>
      <c r="K89" s="310" t="s">
        <v>1054</v>
      </c>
      <c r="L89" s="844" t="s">
        <v>1055</v>
      </c>
      <c r="M89" s="845"/>
      <c r="N89" s="311"/>
    </row>
    <row r="90" spans="1:14">
      <c r="B90" s="846" t="s">
        <v>1056</v>
      </c>
      <c r="C90" s="847"/>
      <c r="D90" s="847"/>
      <c r="E90" s="847"/>
      <c r="F90" s="847"/>
      <c r="G90" s="847"/>
      <c r="H90" s="847"/>
      <c r="I90" s="93"/>
      <c r="J90" s="94"/>
      <c r="K90" s="312">
        <v>0.2</v>
      </c>
      <c r="L90" s="848">
        <f>N85*K90</f>
        <v>95300.876715487801</v>
      </c>
      <c r="M90" s="849"/>
      <c r="N90" s="57"/>
    </row>
    <row r="91" spans="1:14">
      <c r="B91" s="95" t="s">
        <v>1057</v>
      </c>
      <c r="C91" s="96"/>
      <c r="D91" s="96"/>
      <c r="E91" s="96"/>
      <c r="F91" s="96"/>
      <c r="G91" s="96"/>
      <c r="H91" s="96"/>
      <c r="I91" s="93"/>
      <c r="J91" s="94"/>
      <c r="K91" s="312">
        <v>0.05</v>
      </c>
      <c r="L91" s="848">
        <f>N85*K91</f>
        <v>23825.21917887195</v>
      </c>
      <c r="M91" s="849"/>
      <c r="N91" s="57"/>
    </row>
    <row r="92" spans="1:14" ht="15.75" thickBot="1">
      <c r="B92" s="97" t="s">
        <v>1058</v>
      </c>
      <c r="C92" s="98"/>
      <c r="D92" s="98"/>
      <c r="E92" s="98"/>
      <c r="F92" s="98"/>
      <c r="G92" s="98"/>
      <c r="H92" s="98"/>
      <c r="I92" s="99"/>
      <c r="J92" s="100"/>
      <c r="K92" s="313">
        <v>0.05</v>
      </c>
      <c r="L92" s="850">
        <f>N85*K92</f>
        <v>23825.21917887195</v>
      </c>
      <c r="M92" s="851"/>
      <c r="N92" s="57"/>
    </row>
    <row r="93" spans="1:14" ht="15.75" thickBot="1">
      <c r="B93" s="814" t="s">
        <v>1037</v>
      </c>
      <c r="C93" s="815"/>
      <c r="D93" s="815"/>
      <c r="E93" s="815"/>
      <c r="F93" s="815"/>
      <c r="G93" s="815"/>
      <c r="H93" s="815"/>
      <c r="I93" s="815"/>
      <c r="J93" s="815"/>
      <c r="K93" s="815"/>
      <c r="L93" s="815"/>
      <c r="M93" s="816"/>
      <c r="N93" s="58">
        <f>L90+L91+L92</f>
        <v>142951.3150732317</v>
      </c>
    </row>
    <row r="94" spans="1:14" ht="15.75" thickBot="1">
      <c r="B94" s="39"/>
      <c r="C94" s="40"/>
      <c r="D94" s="40"/>
      <c r="E94" s="40"/>
      <c r="F94" s="40"/>
      <c r="G94" s="40"/>
      <c r="H94" s="40"/>
      <c r="I94" s="40"/>
      <c r="J94" s="40"/>
      <c r="K94" s="40"/>
      <c r="L94" s="40"/>
      <c r="M94" s="40"/>
      <c r="N94" s="41"/>
    </row>
    <row r="95" spans="1:14" ht="15.75" thickBot="1">
      <c r="A95" t="s">
        <v>2122</v>
      </c>
      <c r="B95" s="814" t="s">
        <v>1059</v>
      </c>
      <c r="C95" s="815"/>
      <c r="D95" s="815"/>
      <c r="E95" s="815"/>
      <c r="F95" s="815"/>
      <c r="G95" s="815"/>
      <c r="H95" s="815"/>
      <c r="I95" s="815"/>
      <c r="J95" s="815"/>
      <c r="K95" s="815"/>
      <c r="L95" s="815"/>
      <c r="M95" s="816"/>
      <c r="N95" s="196">
        <f>N85+N93</f>
        <v>619455.6986506707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2" t="s">
        <v>2324</v>
      </c>
      <c r="C112" s="853"/>
      <c r="D112" s="853"/>
      <c r="E112" s="853"/>
      <c r="F112" s="853"/>
      <c r="G112" s="853"/>
      <c r="H112" s="853"/>
      <c r="I112" s="853"/>
      <c r="J112" s="853"/>
      <c r="K112" s="853"/>
      <c r="L112" s="853"/>
      <c r="M112" s="853"/>
      <c r="N112" s="854"/>
    </row>
    <row r="113" spans="2:14" ht="15" customHeight="1">
      <c r="B113" s="852"/>
      <c r="C113" s="853"/>
      <c r="D113" s="853"/>
      <c r="E113" s="853"/>
      <c r="F113" s="853"/>
      <c r="G113" s="853"/>
      <c r="H113" s="853"/>
      <c r="I113" s="853"/>
      <c r="J113" s="853"/>
      <c r="K113" s="853"/>
      <c r="L113" s="853"/>
      <c r="M113" s="853"/>
      <c r="N113" s="854"/>
    </row>
    <row r="114" spans="2:14" ht="30" customHeight="1">
      <c r="B114" s="855" t="s">
        <v>2325</v>
      </c>
      <c r="C114" s="856"/>
      <c r="D114" s="856"/>
      <c r="E114" s="856"/>
      <c r="F114" s="856"/>
      <c r="G114" s="856"/>
      <c r="H114" s="856"/>
      <c r="I114" s="856"/>
      <c r="J114" s="856"/>
      <c r="K114" s="856"/>
      <c r="L114" s="856"/>
      <c r="M114" s="856"/>
      <c r="N114" s="857"/>
    </row>
    <row r="115" spans="2:14">
      <c r="B115" s="855"/>
      <c r="C115" s="856"/>
      <c r="D115" s="856"/>
      <c r="E115" s="856"/>
      <c r="F115" s="856"/>
      <c r="G115" s="856"/>
      <c r="H115" s="856"/>
      <c r="I115" s="856"/>
      <c r="J115" s="856"/>
      <c r="K115" s="856"/>
      <c r="L115" s="856"/>
      <c r="M115" s="856"/>
      <c r="N115" s="857"/>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1"/>
      <c r="K125" s="791"/>
      <c r="L125" s="791"/>
      <c r="M125" s="791"/>
      <c r="N125" s="792"/>
    </row>
    <row r="126" spans="2:14" ht="15.75" customHeight="1" thickBot="1">
      <c r="B126" s="269" t="s">
        <v>2327</v>
      </c>
      <c r="C126" s="401"/>
      <c r="D126" s="401"/>
      <c r="E126" s="63"/>
      <c r="F126" s="63"/>
      <c r="G126" s="63"/>
      <c r="H126" s="63"/>
      <c r="I126" s="63"/>
      <c r="J126" s="793"/>
      <c r="K126" s="793"/>
      <c r="L126" s="793"/>
      <c r="M126" s="793"/>
      <c r="N126" s="794"/>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5.75" hidden="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3238.4339887824613</v>
      </c>
      <c r="L36" s="278"/>
      <c r="M36" s="279">
        <v>6.25</v>
      </c>
      <c r="N36" s="280">
        <f t="shared" ref="N36:N41" si="0">K36/M36</f>
        <v>518.14943820519375</v>
      </c>
    </row>
    <row r="37" spans="1:14">
      <c r="A37" s="119" t="s">
        <v>176</v>
      </c>
      <c r="B37" s="827" t="str">
        <f>VLOOKUP(A37,EQUIPOS!A7:D154,3,FALSE)</f>
        <v xml:space="preserve">Compresor (barrido y soplado)
</v>
      </c>
      <c r="C37" s="828"/>
      <c r="D37" s="828"/>
      <c r="E37" s="828"/>
      <c r="F37" s="828"/>
      <c r="G37" s="828"/>
      <c r="H37" s="829"/>
      <c r="I37" s="275"/>
      <c r="J37" s="276"/>
      <c r="K37" s="277">
        <f>VLOOKUP(A37,EQUIPOS!A7:D164,4,FALSE)</f>
        <v>60472.541507024274</v>
      </c>
      <c r="L37" s="278"/>
      <c r="M37" s="279">
        <v>50</v>
      </c>
      <c r="N37" s="280">
        <f t="shared" si="0"/>
        <v>1209.4508301404856</v>
      </c>
    </row>
    <row r="38" spans="1:14">
      <c r="A38" t="s">
        <v>184</v>
      </c>
      <c r="B38" s="827" t="str">
        <f>VLOOKUP(A38,EQUIPOS!A8:D154,3,FALSE)</f>
        <v>Cortadora de pavimento, Máxima profundidad de corte: 160 mm. Capacidad de disco: desde 12´´ hasta 18´´ de diámetro. Peso operacional: 135 kg, 13.5 hp de potencia</v>
      </c>
      <c r="C38" s="828"/>
      <c r="D38" s="828"/>
      <c r="E38" s="828"/>
      <c r="F38" s="828"/>
      <c r="G38" s="828"/>
      <c r="H38" s="829"/>
      <c r="I38" s="275"/>
      <c r="J38" s="276"/>
      <c r="K38" s="277">
        <f>VLOOKUP(A38,EQUIPOS!A8:D165,4,FALSE)</f>
        <v>26497.635193649432</v>
      </c>
      <c r="L38" s="278"/>
      <c r="M38" s="279">
        <v>3.75</v>
      </c>
      <c r="N38" s="280">
        <f t="shared" si="0"/>
        <v>7066.0360516398487</v>
      </c>
    </row>
    <row r="39" spans="1:14">
      <c r="A39" t="s">
        <v>228</v>
      </c>
      <c r="B39" s="827" t="str">
        <f>VLOOKUP(A39,EQUIPOS!A9:D154,3,FALSE)</f>
        <v xml:space="preserve">Formaleta metálica (concreto hidráulico)
</v>
      </c>
      <c r="C39" s="828"/>
      <c r="D39" s="828"/>
      <c r="E39" s="828"/>
      <c r="F39" s="828"/>
      <c r="G39" s="828"/>
      <c r="H39" s="829"/>
      <c r="I39" s="275"/>
      <c r="J39" s="276"/>
      <c r="K39" s="277">
        <f>VLOOKUP(A39,EQUIPOS!A9:D166,4,FALSE)</f>
        <v>3421.7379736057901</v>
      </c>
      <c r="L39" s="278"/>
      <c r="M39" s="279">
        <v>6.25</v>
      </c>
      <c r="N39" s="280">
        <f t="shared" si="0"/>
        <v>547.4780757769264</v>
      </c>
    </row>
    <row r="40" spans="1:14">
      <c r="A40" t="s">
        <v>301</v>
      </c>
      <c r="B40" s="827" t="str">
        <f>VLOOKUP(A40,EQUIPOS!A10:D154,3,FALSE)</f>
        <v>Regla vibratoria, de longitud de 3 a 5 m, motor de 3600 rpm, potencia 6 HP</v>
      </c>
      <c r="C40" s="828"/>
      <c r="D40" s="828"/>
      <c r="E40" s="828"/>
      <c r="F40" s="828"/>
      <c r="G40" s="828"/>
      <c r="H40" s="829"/>
      <c r="I40" s="275"/>
      <c r="J40" s="276"/>
      <c r="K40" s="277">
        <f>VLOOKUP(A40,EQUIPOS!A10:D167,4,FALSE)</f>
        <v>32570.510855683275</v>
      </c>
      <c r="L40" s="278"/>
      <c r="M40" s="279">
        <v>6.25</v>
      </c>
      <c r="N40" s="280">
        <f t="shared" si="0"/>
        <v>5211.2817369093236</v>
      </c>
    </row>
    <row r="41" spans="1:14">
      <c r="A41" t="s">
        <v>363</v>
      </c>
      <c r="B41" s="827" t="str">
        <f>VLOOKUP(A41,EQUIPOS!A11:D155,3,FALSE)</f>
        <v>Vibrador de concreto, Motor de 3 hp a 18.000 rpm Mangueras de 4 mt</v>
      </c>
      <c r="C41" s="828"/>
      <c r="D41" s="828"/>
      <c r="E41" s="828"/>
      <c r="F41" s="828"/>
      <c r="G41" s="828"/>
      <c r="H41" s="829"/>
      <c r="I41" s="275"/>
      <c r="J41" s="276"/>
      <c r="K41" s="277">
        <f>VLOOKUP(A41,EQUIPOS!A11:D168,4,FALSE)</f>
        <v>10050.297533137933</v>
      </c>
      <c r="L41" s="278"/>
      <c r="M41" s="279">
        <v>6.25</v>
      </c>
      <c r="N41" s="280">
        <f t="shared" si="0"/>
        <v>1608.0476053020693</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27"/>
      <c r="C44" s="828"/>
      <c r="D44" s="828"/>
      <c r="E44" s="828"/>
      <c r="F44" s="828"/>
      <c r="G44" s="828"/>
      <c r="H44" s="829"/>
      <c r="I44" s="830"/>
      <c r="J44" s="811"/>
      <c r="K44" s="277"/>
      <c r="L44" s="831"/>
      <c r="M44" s="832"/>
      <c r="N44" s="280"/>
    </row>
    <row r="45" spans="1:14">
      <c r="B45" s="827"/>
      <c r="C45" s="828"/>
      <c r="D45" s="828"/>
      <c r="E45" s="833"/>
      <c r="F45" s="828"/>
      <c r="G45" s="828"/>
      <c r="H45" s="829"/>
      <c r="I45" s="42"/>
      <c r="J45" s="43"/>
      <c r="K45" s="282"/>
      <c r="L45" s="284"/>
      <c r="M45" s="285"/>
      <c r="N45" s="286"/>
    </row>
    <row r="46" spans="1:14">
      <c r="B46" s="834" t="s">
        <v>1036</v>
      </c>
      <c r="C46" s="835"/>
      <c r="D46" s="835"/>
      <c r="E46" s="44"/>
      <c r="F46" s="45"/>
      <c r="G46" s="45"/>
      <c r="H46" s="46"/>
      <c r="I46" s="42"/>
      <c r="J46" s="43"/>
      <c r="K46" s="287"/>
      <c r="L46" s="284"/>
      <c r="M46" s="409">
        <v>0.1</v>
      </c>
      <c r="N46" s="352">
        <f>N83*M46</f>
        <v>919.20969370980004</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SUM(N36:N47)</f>
        <v>17079.653431683644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4040.5199783041035</v>
      </c>
      <c r="N53" s="280">
        <f>K53*M53</f>
        <v>24785.597089133964</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8975.2378738022053</v>
      </c>
      <c r="N54" s="280">
        <f>K54*M54</f>
        <v>10052.266418658472</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3589.5372747544138</v>
      </c>
      <c r="N55" s="280">
        <f>K55*M55</f>
        <v>1329.4582499090423</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1305.4299999999998</v>
      </c>
      <c r="N56" s="280">
        <f>K56*M56</f>
        <v>1450.4777777777776</v>
      </c>
    </row>
    <row r="57" spans="1:14">
      <c r="A57" s="150" t="s">
        <v>684</v>
      </c>
      <c r="B57" s="809" t="str">
        <f>VLOOKUP(A57,MATERIALES!A7:D373,3,FALSE)</f>
        <v>Sello de silicona o sellador autonivelante</v>
      </c>
      <c r="C57" s="810" t="e">
        <f>VLOOKUP(B57,MATERIALES!B7:E373,3,FALSE)</f>
        <v>#N/A</v>
      </c>
      <c r="D57" s="810" t="e">
        <f>VLOOKUP(C57,MATERIALES!C7:F373,3,FALSE)</f>
        <v>#N/A</v>
      </c>
      <c r="E57" s="810" t="e">
        <f>VLOOKUP(D57,MATERIALES!D7:G373,3,FALSE)</f>
        <v>#N/A</v>
      </c>
      <c r="F57" s="810" t="e">
        <f>VLOOKUP(E57,MATERIALES!E7:H373,3,FALSE)</f>
        <v>#N/A</v>
      </c>
      <c r="G57" s="810" t="e">
        <f>VLOOKUP(F57,MATERIALES!F7:I373,3,FALSE)</f>
        <v>#N/A</v>
      </c>
      <c r="H57" s="810" t="e">
        <f>VLOOKUP(G57,MATERIALES!G7:J373,3,FALSE)</f>
        <v>#N/A</v>
      </c>
      <c r="I57" s="810" t="e">
        <f>VLOOKUP(H57,MATERIALES!H7:K373,3,FALSE)</f>
        <v>#N/A</v>
      </c>
      <c r="J57" s="319" t="s">
        <v>144</v>
      </c>
      <c r="K57" s="50">
        <v>1.1111111111111112</v>
      </c>
      <c r="L57" s="818">
        <f>VLOOKUP(A57,MATERIALES!A4:D373,4,FALSE)</f>
        <v>10099.77291629</v>
      </c>
      <c r="M57" s="819"/>
      <c r="N57" s="280">
        <f>K57*L57</f>
        <v>11221.969906988888</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5870.25</v>
      </c>
      <c r="N58" s="280">
        <f>K58*M58</f>
        <v>6574.68</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399063.70156089909</v>
      </c>
      <c r="N59" s="280">
        <f>K59*M59</f>
        <v>403054.3385765081</v>
      </c>
    </row>
    <row r="60" spans="1:14" ht="15.75" thickBot="1">
      <c r="B60" s="317"/>
      <c r="C60" s="318"/>
      <c r="D60" s="318"/>
      <c r="E60" s="318"/>
      <c r="F60" s="318"/>
      <c r="G60" s="318"/>
      <c r="H60" s="318"/>
      <c r="I60" s="318"/>
      <c r="J60" s="132"/>
      <c r="K60" s="132"/>
      <c r="L60" s="333"/>
      <c r="M60" s="332"/>
      <c r="N60" s="133"/>
    </row>
    <row r="61" spans="1:14" ht="15.75" thickBot="1">
      <c r="B61" s="814" t="s">
        <v>1037</v>
      </c>
      <c r="C61" s="815"/>
      <c r="D61" s="815"/>
      <c r="E61" s="815"/>
      <c r="F61" s="815"/>
      <c r="G61" s="815"/>
      <c r="H61" s="815"/>
      <c r="I61" s="815"/>
      <c r="J61" s="815"/>
      <c r="K61" s="815"/>
      <c r="L61" s="815"/>
      <c r="M61" s="816"/>
      <c r="N61" s="402">
        <f>SUM(N53:N60)</f>
        <v>458468.78801897622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17" t="s">
        <v>1045</v>
      </c>
      <c r="M65" s="790"/>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18">
        <f>VLOOKUP(A66,TRANSPORTE!A5:D117,4,FALSE)</f>
        <v>1798.1303052866713</v>
      </c>
      <c r="M66" s="819"/>
      <c r="N66" s="295">
        <f>K66*L66</f>
        <v>1816.111608339538</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03"/>
      <c r="M71" s="804"/>
      <c r="N71" s="133"/>
    </row>
    <row r="72" spans="1:15" ht="15.75" thickBot="1">
      <c r="B72" s="820" t="s">
        <v>1037</v>
      </c>
      <c r="C72" s="821"/>
      <c r="D72" s="821"/>
      <c r="E72" s="821"/>
      <c r="F72" s="821"/>
      <c r="G72" s="821"/>
      <c r="H72" s="821"/>
      <c r="I72" s="821"/>
      <c r="J72" s="821"/>
      <c r="K72" s="821"/>
      <c r="L72" s="821"/>
      <c r="M72" s="822"/>
      <c r="N72" s="110">
        <f>N66+N67+N68+N69+N70</f>
        <v>1816.111608339538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0" t="s">
        <v>1047</v>
      </c>
      <c r="C76" s="841"/>
      <c r="D76" s="841"/>
      <c r="E76" s="841"/>
      <c r="F76" s="841"/>
      <c r="G76" s="841"/>
      <c r="H76" s="841"/>
      <c r="I76" s="79" t="s">
        <v>1048</v>
      </c>
      <c r="J76" s="81" t="s">
        <v>1494</v>
      </c>
      <c r="K76" s="80" t="s">
        <v>1050</v>
      </c>
      <c r="L76" s="842" t="s">
        <v>1034</v>
      </c>
      <c r="M76" s="843"/>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1"/>
      <c r="C82" s="802"/>
      <c r="D82" s="802"/>
      <c r="E82" s="802"/>
      <c r="F82" s="802"/>
      <c r="G82" s="802"/>
      <c r="H82" s="802"/>
      <c r="I82" s="132"/>
      <c r="J82" s="132"/>
      <c r="K82" s="132"/>
      <c r="L82" s="902"/>
      <c r="M82" s="902"/>
      <c r="N82" s="51"/>
    </row>
    <row r="83" spans="1:14" ht="15.75" thickBot="1">
      <c r="B83" s="820" t="s">
        <v>1037</v>
      </c>
      <c r="C83" s="821"/>
      <c r="D83" s="821"/>
      <c r="E83" s="821"/>
      <c r="F83" s="821"/>
      <c r="G83" s="821"/>
      <c r="H83" s="821"/>
      <c r="I83" s="821"/>
      <c r="J83" s="821"/>
      <c r="K83" s="821"/>
      <c r="L83" s="821"/>
      <c r="M83" s="822"/>
      <c r="N83" s="309">
        <f>SUM(N77:N82)</f>
        <v>9192.0969370980001</v>
      </c>
    </row>
    <row r="84" spans="1:14" ht="15.75" thickBot="1">
      <c r="B84" s="39"/>
      <c r="C84" s="40"/>
      <c r="D84" s="40"/>
      <c r="E84" s="40"/>
      <c r="F84" s="40"/>
      <c r="G84" s="40"/>
      <c r="H84" s="40"/>
      <c r="I84" s="40"/>
      <c r="J84" s="40"/>
      <c r="K84" s="40"/>
      <c r="L84" s="40"/>
      <c r="M84" s="40"/>
      <c r="N84" s="41"/>
    </row>
    <row r="85" spans="1:14" ht="15.75" thickBot="1">
      <c r="B85" s="814" t="s">
        <v>1051</v>
      </c>
      <c r="C85" s="815"/>
      <c r="D85" s="815"/>
      <c r="E85" s="815"/>
      <c r="F85" s="815"/>
      <c r="G85" s="815"/>
      <c r="H85" s="815"/>
      <c r="I85" s="815"/>
      <c r="J85" s="815"/>
      <c r="K85" s="815"/>
      <c r="L85" s="815"/>
      <c r="M85" s="816"/>
      <c r="N85" s="105">
        <f>N48+N61+N72+N83</f>
        <v>486556.64999609743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5" t="s">
        <v>1053</v>
      </c>
      <c r="C89" s="806"/>
      <c r="D89" s="806"/>
      <c r="E89" s="806"/>
      <c r="F89" s="806"/>
      <c r="G89" s="806"/>
      <c r="H89" s="806"/>
      <c r="I89" s="322"/>
      <c r="J89" s="342"/>
      <c r="K89" s="310" t="s">
        <v>1054</v>
      </c>
      <c r="L89" s="844" t="s">
        <v>1055</v>
      </c>
      <c r="M89" s="845"/>
      <c r="N89" s="311"/>
    </row>
    <row r="90" spans="1:14">
      <c r="B90" s="846" t="s">
        <v>1056</v>
      </c>
      <c r="C90" s="847"/>
      <c r="D90" s="847"/>
      <c r="E90" s="847"/>
      <c r="F90" s="847"/>
      <c r="G90" s="847"/>
      <c r="H90" s="847"/>
      <c r="I90" s="93"/>
      <c r="J90" s="94"/>
      <c r="K90" s="312">
        <v>0.2</v>
      </c>
      <c r="L90" s="848">
        <f>N85*K90</f>
        <v>97311.329999219495</v>
      </c>
      <c r="M90" s="849"/>
      <c r="N90" s="57"/>
    </row>
    <row r="91" spans="1:14">
      <c r="B91" s="95" t="s">
        <v>1057</v>
      </c>
      <c r="C91" s="96"/>
      <c r="D91" s="96"/>
      <c r="E91" s="96"/>
      <c r="F91" s="96"/>
      <c r="G91" s="96"/>
      <c r="H91" s="96"/>
      <c r="I91" s="93"/>
      <c r="J91" s="94"/>
      <c r="K91" s="312">
        <v>0.05</v>
      </c>
      <c r="L91" s="848">
        <f>N85*K91</f>
        <v>24327.832499804874</v>
      </c>
      <c r="M91" s="849"/>
      <c r="N91" s="57"/>
    </row>
    <row r="92" spans="1:14" ht="15.75" thickBot="1">
      <c r="B92" s="97" t="s">
        <v>1058</v>
      </c>
      <c r="C92" s="98"/>
      <c r="D92" s="98"/>
      <c r="E92" s="98"/>
      <c r="F92" s="98"/>
      <c r="G92" s="98"/>
      <c r="H92" s="98"/>
      <c r="I92" s="99"/>
      <c r="J92" s="100"/>
      <c r="K92" s="313">
        <v>0.05</v>
      </c>
      <c r="L92" s="850">
        <f>N85*K92</f>
        <v>24327.832499804874</v>
      </c>
      <c r="M92" s="851"/>
      <c r="N92" s="57"/>
    </row>
    <row r="93" spans="1:14" ht="15.75" thickBot="1">
      <c r="B93" s="814" t="s">
        <v>1037</v>
      </c>
      <c r="C93" s="815"/>
      <c r="D93" s="815"/>
      <c r="E93" s="815"/>
      <c r="F93" s="815"/>
      <c r="G93" s="815"/>
      <c r="H93" s="815"/>
      <c r="I93" s="815"/>
      <c r="J93" s="815"/>
      <c r="K93" s="815"/>
      <c r="L93" s="815"/>
      <c r="M93" s="816"/>
      <c r="N93" s="58">
        <f>L90+L91+L92</f>
        <v>145966.99499882924</v>
      </c>
    </row>
    <row r="94" spans="1:14" ht="15.75" thickBot="1">
      <c r="B94" s="39"/>
      <c r="C94" s="40"/>
      <c r="D94" s="40"/>
      <c r="E94" s="40"/>
      <c r="F94" s="40"/>
      <c r="G94" s="40"/>
      <c r="H94" s="40"/>
      <c r="I94" s="40"/>
      <c r="J94" s="40"/>
      <c r="K94" s="40"/>
      <c r="L94" s="40"/>
      <c r="M94" s="40"/>
      <c r="N94" s="41"/>
    </row>
    <row r="95" spans="1:14" ht="15.75" thickBot="1">
      <c r="A95" t="s">
        <v>2122</v>
      </c>
      <c r="B95" s="814" t="s">
        <v>1059</v>
      </c>
      <c r="C95" s="815"/>
      <c r="D95" s="815"/>
      <c r="E95" s="815"/>
      <c r="F95" s="815"/>
      <c r="G95" s="815"/>
      <c r="H95" s="815"/>
      <c r="I95" s="815"/>
      <c r="J95" s="815"/>
      <c r="K95" s="815"/>
      <c r="L95" s="815"/>
      <c r="M95" s="816"/>
      <c r="N95" s="196">
        <f>N85+N93</f>
        <v>632523.64499492664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2" t="s">
        <v>2324</v>
      </c>
      <c r="C112" s="853"/>
      <c r="D112" s="853"/>
      <c r="E112" s="853"/>
      <c r="F112" s="853"/>
      <c r="G112" s="853"/>
      <c r="H112" s="853"/>
      <c r="I112" s="853"/>
      <c r="J112" s="853"/>
      <c r="K112" s="853"/>
      <c r="L112" s="853"/>
      <c r="M112" s="853"/>
      <c r="N112" s="854"/>
    </row>
    <row r="113" spans="2:14" ht="15" customHeight="1">
      <c r="B113" s="852"/>
      <c r="C113" s="853"/>
      <c r="D113" s="853"/>
      <c r="E113" s="853"/>
      <c r="F113" s="853"/>
      <c r="G113" s="853"/>
      <c r="H113" s="853"/>
      <c r="I113" s="853"/>
      <c r="J113" s="853"/>
      <c r="K113" s="853"/>
      <c r="L113" s="853"/>
      <c r="M113" s="853"/>
      <c r="N113" s="854"/>
    </row>
    <row r="114" spans="2:14" ht="30" customHeight="1">
      <c r="B114" s="855" t="s">
        <v>2325</v>
      </c>
      <c r="C114" s="856"/>
      <c r="D114" s="856"/>
      <c r="E114" s="856"/>
      <c r="F114" s="856"/>
      <c r="G114" s="856"/>
      <c r="H114" s="856"/>
      <c r="I114" s="856"/>
      <c r="J114" s="856"/>
      <c r="K114" s="856"/>
      <c r="L114" s="856"/>
      <c r="M114" s="856"/>
      <c r="N114" s="857"/>
    </row>
    <row r="115" spans="2:14">
      <c r="B115" s="855"/>
      <c r="C115" s="856"/>
      <c r="D115" s="856"/>
      <c r="E115" s="856"/>
      <c r="F115" s="856"/>
      <c r="G115" s="856"/>
      <c r="H115" s="856"/>
      <c r="I115" s="856"/>
      <c r="J115" s="856"/>
      <c r="K115" s="856"/>
      <c r="L115" s="856"/>
      <c r="M115" s="856"/>
      <c r="N115" s="857"/>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1"/>
      <c r="K125" s="791"/>
      <c r="L125" s="791"/>
      <c r="M125" s="791"/>
      <c r="N125" s="792"/>
    </row>
    <row r="126" spans="2:14" ht="15.75" customHeight="1" thickBot="1">
      <c r="B126" s="269" t="s">
        <v>2327</v>
      </c>
      <c r="C126" s="401"/>
      <c r="D126" s="401"/>
      <c r="E126" s="63"/>
      <c r="F126" s="63"/>
      <c r="G126" s="63"/>
      <c r="H126" s="63"/>
      <c r="I126" s="63"/>
      <c r="J126" s="793"/>
      <c r="K126" s="793"/>
      <c r="L126" s="793"/>
      <c r="M126" s="793"/>
      <c r="N126" s="794"/>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29.25" customHeight="1" thickBot="1">
      <c r="A31" s="163" t="s">
        <v>1929</v>
      </c>
      <c r="B31" s="86" t="s">
        <v>1177</v>
      </c>
      <c r="C31" s="954" t="s">
        <v>1709</v>
      </c>
      <c r="D31" s="955"/>
      <c r="E31" s="955"/>
      <c r="F31" s="955"/>
      <c r="G31" s="955"/>
      <c r="H31" s="955"/>
      <c r="I31" s="955"/>
      <c r="J31" s="955"/>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28"/>
      <c r="F40" s="828"/>
      <c r="G40" s="828"/>
      <c r="H40" s="829"/>
      <c r="I40" s="42"/>
      <c r="J40" s="43"/>
      <c r="K40" s="277"/>
      <c r="L40" s="284"/>
      <c r="M40" s="285"/>
      <c r="N40" s="280"/>
    </row>
    <row r="41" spans="1:14">
      <c r="B41" s="328"/>
      <c r="C41" s="329"/>
      <c r="D41" s="329"/>
      <c r="E41" s="329"/>
      <c r="F41" s="331"/>
      <c r="G41" s="331"/>
      <c r="H41" s="131"/>
      <c r="I41" s="42"/>
      <c r="J41" s="43"/>
      <c r="K41" s="282"/>
      <c r="L41" s="284"/>
      <c r="M41" s="285"/>
      <c r="N41" s="286"/>
    </row>
    <row r="42" spans="1:14">
      <c r="B42" s="834"/>
      <c r="C42" s="835"/>
      <c r="D42" s="835"/>
      <c r="E42" s="44"/>
      <c r="F42" s="45"/>
      <c r="G42" s="45"/>
      <c r="H42" s="46"/>
      <c r="I42" s="42"/>
      <c r="J42" s="43"/>
      <c r="K42" s="287"/>
      <c r="L42" s="284"/>
      <c r="M42" s="409"/>
      <c r="N42" s="352"/>
    </row>
    <row r="43" spans="1:14" ht="15.75" thickBot="1">
      <c r="B43" s="827"/>
      <c r="C43" s="828"/>
      <c r="D43" s="828"/>
      <c r="E43" s="828"/>
      <c r="F43" s="828"/>
      <c r="G43" s="828"/>
      <c r="H43" s="829"/>
      <c r="I43" s="836"/>
      <c r="J43" s="837"/>
      <c r="K43" s="47"/>
      <c r="L43" s="838"/>
      <c r="M43" s="839"/>
      <c r="N43" s="111"/>
    </row>
    <row r="44" spans="1:14" ht="15.75" thickBot="1">
      <c r="B44" s="814" t="s">
        <v>1037</v>
      </c>
      <c r="C44" s="815"/>
      <c r="D44" s="815"/>
      <c r="E44" s="815"/>
      <c r="F44" s="815"/>
      <c r="G44" s="815"/>
      <c r="H44" s="815"/>
      <c r="I44" s="815"/>
      <c r="J44" s="815"/>
      <c r="K44" s="815"/>
      <c r="L44" s="815"/>
      <c r="M44" s="816"/>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688.18128126318311</v>
      </c>
      <c r="N49" s="280">
        <f>K49*M49</f>
        <v>688.18128126318311</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SUM(N49:N53)</f>
        <v>688.18128126318311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N44+N54+N65+N76</f>
        <v>688.18128126318311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137.63625625263663</v>
      </c>
      <c r="M83" s="849"/>
      <c r="N83" s="57"/>
    </row>
    <row r="84" spans="1:14">
      <c r="B84" s="95" t="s">
        <v>1057</v>
      </c>
      <c r="C84" s="96"/>
      <c r="D84" s="96"/>
      <c r="E84" s="96"/>
      <c r="F84" s="96"/>
      <c r="G84" s="96"/>
      <c r="H84" s="96"/>
      <c r="I84" s="93"/>
      <c r="J84" s="94"/>
      <c r="K84" s="312">
        <v>0.05</v>
      </c>
      <c r="L84" s="848">
        <f>N78*K84</f>
        <v>34.409064063159157</v>
      </c>
      <c r="M84" s="849"/>
      <c r="N84" s="57"/>
    </row>
    <row r="85" spans="1:14" ht="15.75" thickBot="1">
      <c r="B85" s="97" t="s">
        <v>1058</v>
      </c>
      <c r="C85" s="98"/>
      <c r="D85" s="98"/>
      <c r="E85" s="98"/>
      <c r="F85" s="98"/>
      <c r="G85" s="98"/>
      <c r="H85" s="98"/>
      <c r="I85" s="99"/>
      <c r="J85" s="100"/>
      <c r="K85" s="313">
        <v>0.05</v>
      </c>
      <c r="L85" s="850">
        <f>N78*K85</f>
        <v>34.409064063159157</v>
      </c>
      <c r="M85" s="851"/>
      <c r="N85" s="57"/>
    </row>
    <row r="86" spans="1:14" ht="15.75" thickBot="1">
      <c r="B86" s="814" t="s">
        <v>1037</v>
      </c>
      <c r="C86" s="815"/>
      <c r="D86" s="815"/>
      <c r="E86" s="815"/>
      <c r="F86" s="815"/>
      <c r="G86" s="815"/>
      <c r="H86" s="815"/>
      <c r="I86" s="815"/>
      <c r="J86" s="815"/>
      <c r="K86" s="815"/>
      <c r="L86" s="815"/>
      <c r="M86" s="816"/>
      <c r="N86" s="58">
        <f>L83+L84+L85</f>
        <v>206.45438437895493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894.63566564213806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2" t="s">
        <v>2324</v>
      </c>
      <c r="C105" s="853"/>
      <c r="D105" s="853"/>
      <c r="E105" s="853"/>
      <c r="F105" s="853"/>
      <c r="G105" s="853"/>
      <c r="H105" s="853"/>
      <c r="I105" s="853"/>
      <c r="J105" s="853"/>
      <c r="K105" s="853"/>
      <c r="L105" s="853"/>
      <c r="M105" s="853"/>
      <c r="N105" s="854"/>
    </row>
    <row r="106" spans="2:14" ht="15" customHeight="1">
      <c r="B106" s="852"/>
      <c r="C106" s="853"/>
      <c r="D106" s="853"/>
      <c r="E106" s="853"/>
      <c r="F106" s="853"/>
      <c r="G106" s="853"/>
      <c r="H106" s="853"/>
      <c r="I106" s="853"/>
      <c r="J106" s="853"/>
      <c r="K106" s="853"/>
      <c r="L106" s="853"/>
      <c r="M106" s="853"/>
      <c r="N106" s="854"/>
    </row>
    <row r="107" spans="2:14" ht="29.25" customHeight="1">
      <c r="B107" s="855" t="s">
        <v>2325</v>
      </c>
      <c r="C107" s="856"/>
      <c r="D107" s="856"/>
      <c r="E107" s="856"/>
      <c r="F107" s="856"/>
      <c r="G107" s="856"/>
      <c r="H107" s="856"/>
      <c r="I107" s="856"/>
      <c r="J107" s="856"/>
      <c r="K107" s="856"/>
      <c r="L107" s="856"/>
      <c r="M107" s="856"/>
      <c r="N107" s="857"/>
    </row>
    <row r="108" spans="2:14">
      <c r="B108" s="855"/>
      <c r="C108" s="856"/>
      <c r="D108" s="856"/>
      <c r="E108" s="856"/>
      <c r="F108" s="856"/>
      <c r="G108" s="856"/>
      <c r="H108" s="856"/>
      <c r="I108" s="856"/>
      <c r="J108" s="856"/>
      <c r="K108" s="856"/>
      <c r="L108" s="856"/>
      <c r="M108" s="856"/>
      <c r="N108" s="857"/>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1"/>
      <c r="K118" s="791"/>
      <c r="L118" s="791"/>
      <c r="M118" s="791"/>
      <c r="N118" s="792"/>
    </row>
    <row r="119" spans="2:14" ht="15.75" customHeight="1" thickBot="1">
      <c r="B119" s="269" t="s">
        <v>2327</v>
      </c>
      <c r="C119" s="401"/>
      <c r="D119" s="401"/>
      <c r="E119" s="63"/>
      <c r="F119" s="63"/>
      <c r="G119" s="63"/>
      <c r="H119" s="63"/>
      <c r="I119" s="63"/>
      <c r="J119" s="793"/>
      <c r="K119" s="793"/>
      <c r="L119" s="793"/>
      <c r="M119" s="793"/>
      <c r="N119" s="79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29.25" customHeight="1" thickBot="1">
      <c r="A31" t="s">
        <v>1929</v>
      </c>
      <c r="B31" s="86" t="s">
        <v>1710</v>
      </c>
      <c r="C31" s="954" t="s">
        <v>2146</v>
      </c>
      <c r="D31" s="955"/>
      <c r="E31" s="955"/>
      <c r="F31" s="955"/>
      <c r="G31" s="955"/>
      <c r="H31" s="955"/>
      <c r="I31" s="955"/>
      <c r="J31" s="955"/>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28"/>
      <c r="F40" s="828"/>
      <c r="G40" s="828"/>
      <c r="H40" s="829"/>
      <c r="I40" s="42"/>
      <c r="J40" s="43"/>
      <c r="K40" s="277"/>
      <c r="L40" s="284"/>
      <c r="M40" s="285"/>
      <c r="N40" s="280"/>
    </row>
    <row r="41" spans="1:14">
      <c r="B41" s="328"/>
      <c r="C41" s="329"/>
      <c r="D41" s="329"/>
      <c r="E41" s="329"/>
      <c r="F41" s="331"/>
      <c r="G41" s="331"/>
      <c r="H41" s="131"/>
      <c r="I41" s="42"/>
      <c r="J41" s="43"/>
      <c r="K41" s="282"/>
      <c r="L41" s="284"/>
      <c r="M41" s="285"/>
      <c r="N41" s="286"/>
    </row>
    <row r="42" spans="1:14">
      <c r="B42" s="834"/>
      <c r="C42" s="835"/>
      <c r="D42" s="835"/>
      <c r="E42" s="44"/>
      <c r="F42" s="45"/>
      <c r="G42" s="45"/>
      <c r="H42" s="46"/>
      <c r="I42" s="42"/>
      <c r="J42" s="43"/>
      <c r="K42" s="287"/>
      <c r="L42" s="284"/>
      <c r="M42" s="409"/>
      <c r="N42" s="352"/>
    </row>
    <row r="43" spans="1:14" ht="15.75" thickBot="1">
      <c r="B43" s="827"/>
      <c r="C43" s="828"/>
      <c r="D43" s="828"/>
      <c r="E43" s="828"/>
      <c r="F43" s="828"/>
      <c r="G43" s="828"/>
      <c r="H43" s="829"/>
      <c r="I43" s="836"/>
      <c r="J43" s="837"/>
      <c r="K43" s="47"/>
      <c r="L43" s="838"/>
      <c r="M43" s="839"/>
      <c r="N43" s="111"/>
    </row>
    <row r="44" spans="1:14" ht="15.75" thickBot="1">
      <c r="B44" s="814" t="s">
        <v>1037</v>
      </c>
      <c r="C44" s="815"/>
      <c r="D44" s="815"/>
      <c r="E44" s="815"/>
      <c r="F44" s="815"/>
      <c r="G44" s="815"/>
      <c r="H44" s="815"/>
      <c r="I44" s="815"/>
      <c r="J44" s="815"/>
      <c r="K44" s="815"/>
      <c r="L44" s="815"/>
      <c r="M44" s="816"/>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613</v>
      </c>
      <c r="N49" s="280">
        <f>K49*M49</f>
        <v>613</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SUM(N49:N53)</f>
        <v>613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N44+N54+N65+N76</f>
        <v>613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122.60000000000001</v>
      </c>
      <c r="M83" s="849"/>
      <c r="N83" s="57"/>
    </row>
    <row r="84" spans="1:14">
      <c r="B84" s="95" t="s">
        <v>1057</v>
      </c>
      <c r="C84" s="96"/>
      <c r="D84" s="96"/>
      <c r="E84" s="96"/>
      <c r="F84" s="96"/>
      <c r="G84" s="96"/>
      <c r="H84" s="96"/>
      <c r="I84" s="93"/>
      <c r="J84" s="94"/>
      <c r="K84" s="312">
        <v>0.05</v>
      </c>
      <c r="L84" s="848">
        <f>N78*K84</f>
        <v>30.650000000000002</v>
      </c>
      <c r="M84" s="849"/>
      <c r="N84" s="57"/>
    </row>
    <row r="85" spans="1:14" ht="15.75" thickBot="1">
      <c r="B85" s="97" t="s">
        <v>1058</v>
      </c>
      <c r="C85" s="98"/>
      <c r="D85" s="98"/>
      <c r="E85" s="98"/>
      <c r="F85" s="98"/>
      <c r="G85" s="98"/>
      <c r="H85" s="98"/>
      <c r="I85" s="99"/>
      <c r="J85" s="100"/>
      <c r="K85" s="313">
        <v>0.05</v>
      </c>
      <c r="L85" s="850">
        <f>N78*K85</f>
        <v>30.650000000000002</v>
      </c>
      <c r="M85" s="851"/>
      <c r="N85" s="57"/>
    </row>
    <row r="86" spans="1:14" ht="15.75" thickBot="1">
      <c r="B86" s="814" t="s">
        <v>1037</v>
      </c>
      <c r="C86" s="815"/>
      <c r="D86" s="815"/>
      <c r="E86" s="815"/>
      <c r="F86" s="815"/>
      <c r="G86" s="815"/>
      <c r="H86" s="815"/>
      <c r="I86" s="815"/>
      <c r="J86" s="815"/>
      <c r="K86" s="815"/>
      <c r="L86" s="815"/>
      <c r="M86" s="816"/>
      <c r="N86" s="58">
        <f>L83+L84+L85</f>
        <v>183.9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796.9</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75" thickBot="1">
      <c r="B119" s="427" t="s">
        <v>2327</v>
      </c>
      <c r="C119" s="428"/>
      <c r="D119" s="428"/>
      <c r="E119" s="267"/>
      <c r="F119" s="267"/>
      <c r="G119" s="267"/>
      <c r="H119" s="267"/>
      <c r="I119" s="267"/>
      <c r="J119" s="964"/>
      <c r="K119" s="964"/>
      <c r="L119" s="964"/>
      <c r="M119" s="964"/>
      <c r="N119" s="96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41.25" customHeight="1" thickBot="1">
      <c r="A31" t="s">
        <v>1929</v>
      </c>
      <c r="B31" s="86" t="s">
        <v>1711</v>
      </c>
      <c r="C31" s="954" t="s">
        <v>2147</v>
      </c>
      <c r="D31" s="955"/>
      <c r="E31" s="955"/>
      <c r="F31" s="955"/>
      <c r="G31" s="955"/>
      <c r="H31" s="955"/>
      <c r="I31" s="955"/>
      <c r="J31" s="955"/>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279"/>
      <c r="N36" s="280"/>
    </row>
    <row r="37" spans="1:14">
      <c r="A37" s="119"/>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0"/>
    </row>
    <row r="39" spans="1:14">
      <c r="B39" s="827"/>
      <c r="C39" s="828"/>
      <c r="D39" s="828"/>
      <c r="E39" s="828"/>
      <c r="F39" s="828"/>
      <c r="G39" s="828"/>
      <c r="H39" s="829"/>
      <c r="I39" s="830"/>
      <c r="J39" s="811"/>
      <c r="K39" s="277"/>
      <c r="L39" s="831"/>
      <c r="M39" s="832"/>
      <c r="N39" s="280"/>
    </row>
    <row r="40" spans="1:14">
      <c r="B40" s="827"/>
      <c r="C40" s="828"/>
      <c r="D40" s="828"/>
      <c r="E40" s="828"/>
      <c r="F40" s="828"/>
      <c r="G40" s="828"/>
      <c r="H40" s="829"/>
      <c r="I40" s="42"/>
      <c r="J40" s="43"/>
      <c r="K40" s="277"/>
      <c r="L40" s="284"/>
      <c r="M40" s="285"/>
      <c r="N40" s="280"/>
    </row>
    <row r="41" spans="1:14">
      <c r="B41" s="328"/>
      <c r="C41" s="329"/>
      <c r="D41" s="329"/>
      <c r="E41" s="329"/>
      <c r="F41" s="331"/>
      <c r="G41" s="331"/>
      <c r="H41" s="131"/>
      <c r="I41" s="42"/>
      <c r="J41" s="43"/>
      <c r="K41" s="282"/>
      <c r="L41" s="284"/>
      <c r="M41" s="285"/>
      <c r="N41" s="286"/>
    </row>
    <row r="42" spans="1:14">
      <c r="B42" s="834"/>
      <c r="C42" s="835"/>
      <c r="D42" s="835"/>
      <c r="E42" s="44"/>
      <c r="F42" s="45"/>
      <c r="G42" s="45"/>
      <c r="H42" s="46"/>
      <c r="I42" s="42"/>
      <c r="J42" s="43"/>
      <c r="K42" s="287"/>
      <c r="L42" s="284"/>
      <c r="M42" s="409"/>
      <c r="N42" s="352"/>
    </row>
    <row r="43" spans="1:14" ht="15.75" thickBot="1">
      <c r="B43" s="827"/>
      <c r="C43" s="828"/>
      <c r="D43" s="828"/>
      <c r="E43" s="828"/>
      <c r="F43" s="828"/>
      <c r="G43" s="828"/>
      <c r="H43" s="829"/>
      <c r="I43" s="836"/>
      <c r="J43" s="837"/>
      <c r="K43" s="47"/>
      <c r="L43" s="838"/>
      <c r="M43" s="839"/>
      <c r="N43" s="111"/>
    </row>
    <row r="44" spans="1:14" ht="15.75" thickBot="1">
      <c r="B44" s="814" t="s">
        <v>1037</v>
      </c>
      <c r="C44" s="815"/>
      <c r="D44" s="815"/>
      <c r="E44" s="815"/>
      <c r="F44" s="815"/>
      <c r="G44" s="815"/>
      <c r="H44" s="815"/>
      <c r="I44" s="815"/>
      <c r="J44" s="815"/>
      <c r="K44" s="815"/>
      <c r="L44" s="815"/>
      <c r="M44" s="816"/>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5" t="s">
        <v>1028</v>
      </c>
      <c r="C48" s="806"/>
      <c r="D48" s="806"/>
      <c r="E48" s="806"/>
      <c r="F48" s="806"/>
      <c r="G48" s="806"/>
      <c r="H48" s="806"/>
      <c r="I48" s="807"/>
      <c r="J48" s="323" t="s">
        <v>1029</v>
      </c>
      <c r="K48" s="91" t="s">
        <v>1030</v>
      </c>
      <c r="L48" s="808" t="s">
        <v>1039</v>
      </c>
      <c r="M48" s="807"/>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485.09999999999997</v>
      </c>
      <c r="N49" s="280">
        <f>K49*M49</f>
        <v>485.09999999999997</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09"/>
      <c r="C53" s="810"/>
      <c r="D53" s="810"/>
      <c r="E53" s="810"/>
      <c r="F53" s="810"/>
      <c r="G53" s="810"/>
      <c r="H53" s="810"/>
      <c r="I53" s="811"/>
      <c r="J53" s="48"/>
      <c r="K53" s="50"/>
      <c r="L53" s="812"/>
      <c r="M53" s="813"/>
      <c r="N53" s="51"/>
    </row>
    <row r="54" spans="1:14" ht="15.75" thickBot="1">
      <c r="B54" s="814" t="s">
        <v>1037</v>
      </c>
      <c r="C54" s="815"/>
      <c r="D54" s="815"/>
      <c r="E54" s="815"/>
      <c r="F54" s="815"/>
      <c r="G54" s="815"/>
      <c r="H54" s="815"/>
      <c r="I54" s="815"/>
      <c r="J54" s="815"/>
      <c r="K54" s="815"/>
      <c r="L54" s="815"/>
      <c r="M54" s="816"/>
      <c r="N54" s="402">
        <f>SUM(N49:N53)</f>
        <v>485.09999999999997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319"/>
      <c r="I60" s="287"/>
      <c r="J60" s="294"/>
      <c r="K60" s="287"/>
      <c r="L60" s="818"/>
      <c r="M60" s="819"/>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2:15" ht="15.75" thickBot="1">
      <c r="B65" s="820" t="s">
        <v>1037</v>
      </c>
      <c r="C65" s="821"/>
      <c r="D65" s="821"/>
      <c r="E65" s="821"/>
      <c r="F65" s="821"/>
      <c r="G65" s="821"/>
      <c r="H65" s="821"/>
      <c r="I65" s="821"/>
      <c r="J65" s="821"/>
      <c r="K65" s="821"/>
      <c r="L65" s="821"/>
      <c r="M65" s="82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1"/>
      <c r="C75" s="802"/>
      <c r="D75" s="802"/>
      <c r="E75" s="802"/>
      <c r="F75" s="802"/>
      <c r="G75" s="802"/>
      <c r="H75" s="802"/>
      <c r="I75" s="132"/>
      <c r="J75" s="132"/>
      <c r="K75" s="132"/>
      <c r="L75" s="902"/>
      <c r="M75" s="902"/>
      <c r="N75" s="51"/>
    </row>
    <row r="76" spans="2:15" ht="15.75" thickBot="1">
      <c r="B76" s="820" t="s">
        <v>1037</v>
      </c>
      <c r="C76" s="821"/>
      <c r="D76" s="821"/>
      <c r="E76" s="821"/>
      <c r="F76" s="821"/>
      <c r="G76" s="821"/>
      <c r="H76" s="821"/>
      <c r="I76" s="821"/>
      <c r="J76" s="821"/>
      <c r="K76" s="821"/>
      <c r="L76" s="821"/>
      <c r="M76" s="822"/>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N44+N54+N65+N76</f>
        <v>485.09999999999997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97.02</v>
      </c>
      <c r="M83" s="849"/>
      <c r="N83" s="57"/>
    </row>
    <row r="84" spans="1:14">
      <c r="B84" s="95" t="s">
        <v>1057</v>
      </c>
      <c r="C84" s="96"/>
      <c r="D84" s="96"/>
      <c r="E84" s="96"/>
      <c r="F84" s="96"/>
      <c r="G84" s="96"/>
      <c r="H84" s="96"/>
      <c r="I84" s="93"/>
      <c r="J84" s="94"/>
      <c r="K84" s="312">
        <v>0.05</v>
      </c>
      <c r="L84" s="848">
        <f>N78*K84</f>
        <v>24.254999999999999</v>
      </c>
      <c r="M84" s="849"/>
      <c r="N84" s="57"/>
    </row>
    <row r="85" spans="1:14" ht="15.75" thickBot="1">
      <c r="B85" s="97" t="s">
        <v>1058</v>
      </c>
      <c r="C85" s="98"/>
      <c r="D85" s="98"/>
      <c r="E85" s="98"/>
      <c r="F85" s="98"/>
      <c r="G85" s="98"/>
      <c r="H85" s="98"/>
      <c r="I85" s="99"/>
      <c r="J85" s="100"/>
      <c r="K85" s="313">
        <v>0.05</v>
      </c>
      <c r="L85" s="850">
        <f>N78*K85</f>
        <v>24.254999999999999</v>
      </c>
      <c r="M85" s="851"/>
      <c r="N85" s="57"/>
    </row>
    <row r="86" spans="1:14" ht="15.75" thickBot="1">
      <c r="B86" s="814" t="s">
        <v>1037</v>
      </c>
      <c r="C86" s="815"/>
      <c r="D86" s="815"/>
      <c r="E86" s="815"/>
      <c r="F86" s="815"/>
      <c r="G86" s="815"/>
      <c r="H86" s="815"/>
      <c r="I86" s="815"/>
      <c r="J86" s="815"/>
      <c r="K86" s="815"/>
      <c r="L86" s="815"/>
      <c r="M86" s="816"/>
      <c r="N86" s="58">
        <f>L83+L84+L85</f>
        <v>145.53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630.63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75" thickBot="1">
      <c r="B119" s="427" t="s">
        <v>2327</v>
      </c>
      <c r="C119" s="428"/>
      <c r="D119" s="428"/>
      <c r="E119" s="267"/>
      <c r="F119" s="267"/>
      <c r="G119" s="267"/>
      <c r="H119" s="267"/>
      <c r="I119" s="267"/>
      <c r="J119" s="964"/>
      <c r="K119" s="964"/>
      <c r="L119" s="964"/>
      <c r="M119" s="964"/>
      <c r="N119" s="96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3238.4339887824613</v>
      </c>
      <c r="L36" s="278"/>
      <c r="M36" s="279">
        <v>30</v>
      </c>
      <c r="N36" s="280">
        <f>K36/M36</f>
        <v>107.94779962608204</v>
      </c>
    </row>
    <row r="37" spans="1:14">
      <c r="A37" t="s">
        <v>363</v>
      </c>
      <c r="B37" s="827" t="str">
        <f>VLOOKUP(A37,EQUIPOS!A7:D154,3,FALSE)</f>
        <v>Vibrador de concreto, Motor de 3 hp a 18.000 rpm Mangueras de 4 mt</v>
      </c>
      <c r="C37" s="828"/>
      <c r="D37" s="828"/>
      <c r="E37" s="828"/>
      <c r="F37" s="828"/>
      <c r="G37" s="828"/>
      <c r="H37" s="829"/>
      <c r="I37" s="275"/>
      <c r="J37" s="276"/>
      <c r="K37" s="277">
        <f>VLOOKUP(A37,EQUIPOS!A7:D164,4,FALSE)</f>
        <v>10050.297533137933</v>
      </c>
      <c r="L37" s="278"/>
      <c r="M37" s="279">
        <v>30</v>
      </c>
      <c r="N37" s="280">
        <f>K37/M37</f>
        <v>335.00991777126444</v>
      </c>
    </row>
    <row r="38" spans="1:14">
      <c r="A38" t="s">
        <v>228</v>
      </c>
      <c r="B38" s="827" t="str">
        <f>VLOOKUP(A38,EQUIPOS!A8:D154,3,FALSE)</f>
        <v xml:space="preserve">Formaleta metálica (concreto hidráulico)
</v>
      </c>
      <c r="C38" s="828"/>
      <c r="D38" s="828"/>
      <c r="E38" s="828"/>
      <c r="F38" s="828"/>
      <c r="G38" s="828"/>
      <c r="H38" s="829"/>
      <c r="I38" s="830"/>
      <c r="J38" s="811"/>
      <c r="K38" s="277">
        <f>VLOOKUP(A38,EQUIPOS!A8:D165,4,FALSE)</f>
        <v>3421.7379736057901</v>
      </c>
      <c r="L38" s="831">
        <v>0.33329999999999999</v>
      </c>
      <c r="M38" s="832"/>
      <c r="N38" s="280">
        <f>K38/L38</f>
        <v>10266.240544871858</v>
      </c>
    </row>
    <row r="39" spans="1:14">
      <c r="B39" s="827"/>
      <c r="C39" s="828"/>
      <c r="D39" s="828"/>
      <c r="E39" s="828"/>
      <c r="F39" s="828"/>
      <c r="G39" s="828"/>
      <c r="H39" s="829"/>
      <c r="I39" s="42"/>
      <c r="J39" s="43"/>
      <c r="K39" s="277"/>
      <c r="L39" s="284"/>
      <c r="M39" s="285"/>
      <c r="N39" s="280"/>
    </row>
    <row r="40" spans="1:14">
      <c r="B40" s="328"/>
      <c r="C40" s="329"/>
      <c r="D40" s="329"/>
      <c r="E40" s="331"/>
      <c r="F40" s="331"/>
      <c r="G40" s="331"/>
      <c r="H40" s="131"/>
      <c r="I40" s="42"/>
      <c r="J40" s="43"/>
      <c r="K40" s="282"/>
      <c r="L40" s="284"/>
      <c r="M40" s="285"/>
      <c r="N40" s="286"/>
    </row>
    <row r="41" spans="1:14">
      <c r="B41" s="834" t="s">
        <v>1036</v>
      </c>
      <c r="C41" s="835"/>
      <c r="D41" s="835"/>
      <c r="E41" s="44"/>
      <c r="F41" s="45"/>
      <c r="G41" s="45"/>
      <c r="H41" s="46"/>
      <c r="I41" s="42"/>
      <c r="J41" s="43"/>
      <c r="K41" s="287"/>
      <c r="L41" s="284"/>
      <c r="M41" s="409">
        <v>0.1</v>
      </c>
      <c r="N41" s="352">
        <f>N72*M41</f>
        <v>212.78002169208332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10921.978283961289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399063.70156089909</v>
      </c>
      <c r="N48" s="280">
        <f>K48*M48</f>
        <v>403054.3385765081</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75" thickBot="1">
      <c r="B51" s="809"/>
      <c r="C51" s="810"/>
      <c r="D51" s="810"/>
      <c r="E51" s="810"/>
      <c r="F51" s="810"/>
      <c r="G51" s="810"/>
      <c r="H51" s="810"/>
      <c r="I51" s="811"/>
      <c r="J51" s="48"/>
      <c r="K51" s="50"/>
      <c r="L51" s="812"/>
      <c r="M51" s="813"/>
      <c r="N51" s="51"/>
    </row>
    <row r="52" spans="1:14" ht="15.75" thickBot="1">
      <c r="B52" s="814" t="s">
        <v>1037</v>
      </c>
      <c r="C52" s="815"/>
      <c r="D52" s="815"/>
      <c r="E52" s="815"/>
      <c r="F52" s="815"/>
      <c r="G52" s="815"/>
      <c r="H52" s="815"/>
      <c r="I52" s="815"/>
      <c r="J52" s="815"/>
      <c r="K52" s="815"/>
      <c r="L52" s="815"/>
      <c r="M52" s="816"/>
      <c r="N52" s="402">
        <f>SUM(N48:N51)</f>
        <v>403054.3385765081</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1" t="s">
        <v>1041</v>
      </c>
      <c r="C56" s="322"/>
      <c r="D56" s="322"/>
      <c r="E56" s="322"/>
      <c r="F56" s="322"/>
      <c r="G56" s="322"/>
      <c r="H56" s="79" t="s">
        <v>1029</v>
      </c>
      <c r="I56" s="80" t="s">
        <v>1042</v>
      </c>
      <c r="J56" s="81" t="s">
        <v>1043</v>
      </c>
      <c r="K56" s="79" t="s">
        <v>1044</v>
      </c>
      <c r="L56" s="817" t="s">
        <v>1045</v>
      </c>
      <c r="M56" s="790"/>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818">
        <f>VLOOKUP(A57,TRANSPORTE!A5:D117,4,FALSE)</f>
        <v>1798.1303052866713</v>
      </c>
      <c r="M57" s="819"/>
      <c r="N57" s="295">
        <f>K57*L57</f>
        <v>1816.111608339538</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03"/>
      <c r="M61" s="804"/>
      <c r="N61" s="133"/>
    </row>
    <row r="62" spans="1:14" ht="15.75" thickBot="1">
      <c r="B62" s="820" t="s">
        <v>1037</v>
      </c>
      <c r="C62" s="821"/>
      <c r="D62" s="821"/>
      <c r="E62" s="821"/>
      <c r="F62" s="821"/>
      <c r="G62" s="821"/>
      <c r="H62" s="821"/>
      <c r="I62" s="821"/>
      <c r="J62" s="821"/>
      <c r="K62" s="821"/>
      <c r="L62" s="821"/>
      <c r="M62" s="822"/>
      <c r="N62" s="110">
        <f>SUM(N57:N61)</f>
        <v>1816.111608339538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0" t="s">
        <v>1047</v>
      </c>
      <c r="C66" s="841"/>
      <c r="D66" s="841"/>
      <c r="E66" s="841"/>
      <c r="F66" s="841"/>
      <c r="G66" s="841"/>
      <c r="H66" s="841"/>
      <c r="I66" s="79" t="s">
        <v>1048</v>
      </c>
      <c r="J66" s="81" t="s">
        <v>1494</v>
      </c>
      <c r="K66" s="80" t="s">
        <v>1050</v>
      </c>
      <c r="L66" s="842" t="s">
        <v>1034</v>
      </c>
      <c r="M66" s="843"/>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01"/>
      <c r="C71" s="802"/>
      <c r="D71" s="802"/>
      <c r="E71" s="802"/>
      <c r="F71" s="802"/>
      <c r="G71" s="802"/>
      <c r="H71" s="802"/>
      <c r="I71" s="132"/>
      <c r="J71" s="132"/>
      <c r="K71" s="132"/>
      <c r="L71" s="902"/>
      <c r="M71" s="902"/>
      <c r="N71" s="51"/>
    </row>
    <row r="72" spans="1:15" ht="15.75" thickBot="1">
      <c r="B72" s="820" t="s">
        <v>1037</v>
      </c>
      <c r="C72" s="821"/>
      <c r="D72" s="821"/>
      <c r="E72" s="821"/>
      <c r="F72" s="821"/>
      <c r="G72" s="821"/>
      <c r="H72" s="821"/>
      <c r="I72" s="821"/>
      <c r="J72" s="821"/>
      <c r="K72" s="821"/>
      <c r="L72" s="821"/>
      <c r="M72" s="822"/>
      <c r="N72" s="309">
        <f>SUM(N67:N71)</f>
        <v>2127.800216920833</v>
      </c>
    </row>
    <row r="73" spans="1:15" ht="15.75" thickBot="1">
      <c r="B73" s="39"/>
      <c r="C73" s="40"/>
      <c r="D73" s="40"/>
      <c r="E73" s="40"/>
      <c r="F73" s="40"/>
      <c r="G73" s="40"/>
      <c r="H73" s="40"/>
      <c r="I73" s="40"/>
      <c r="J73" s="40"/>
      <c r="K73" s="40"/>
      <c r="L73" s="40"/>
      <c r="M73" s="40"/>
      <c r="N73" s="41"/>
    </row>
    <row r="74" spans="1:15" ht="15.75" thickBot="1">
      <c r="B74" s="814" t="s">
        <v>1051</v>
      </c>
      <c r="C74" s="815"/>
      <c r="D74" s="815"/>
      <c r="E74" s="815"/>
      <c r="F74" s="815"/>
      <c r="G74" s="815"/>
      <c r="H74" s="815"/>
      <c r="I74" s="815"/>
      <c r="J74" s="815"/>
      <c r="K74" s="815"/>
      <c r="L74" s="815"/>
      <c r="M74" s="816"/>
      <c r="N74" s="105">
        <f>N43+N52+N62+N72</f>
        <v>417920.22868572979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5" t="s">
        <v>1053</v>
      </c>
      <c r="C78" s="806"/>
      <c r="D78" s="806"/>
      <c r="E78" s="806"/>
      <c r="F78" s="806"/>
      <c r="G78" s="806"/>
      <c r="H78" s="806"/>
      <c r="I78" s="322"/>
      <c r="J78" s="342"/>
      <c r="K78" s="310" t="s">
        <v>1054</v>
      </c>
      <c r="L78" s="844" t="s">
        <v>1055</v>
      </c>
      <c r="M78" s="845"/>
      <c r="N78" s="311"/>
    </row>
    <row r="79" spans="1:15">
      <c r="B79" s="846" t="s">
        <v>1056</v>
      </c>
      <c r="C79" s="847"/>
      <c r="D79" s="847"/>
      <c r="E79" s="847"/>
      <c r="F79" s="847"/>
      <c r="G79" s="847"/>
      <c r="H79" s="847"/>
      <c r="I79" s="93"/>
      <c r="J79" s="94"/>
      <c r="K79" s="312">
        <v>0.2</v>
      </c>
      <c r="L79" s="848">
        <f>N74*K79</f>
        <v>83584.045737145963</v>
      </c>
      <c r="M79" s="849"/>
      <c r="N79" s="57"/>
    </row>
    <row r="80" spans="1:15">
      <c r="B80" s="95" t="s">
        <v>1057</v>
      </c>
      <c r="C80" s="96"/>
      <c r="D80" s="96"/>
      <c r="E80" s="96"/>
      <c r="F80" s="96"/>
      <c r="G80" s="96"/>
      <c r="H80" s="96"/>
      <c r="I80" s="93"/>
      <c r="J80" s="94"/>
      <c r="K80" s="312">
        <v>0.05</v>
      </c>
      <c r="L80" s="848">
        <f>N74*K80</f>
        <v>20896.011434286491</v>
      </c>
      <c r="M80" s="849"/>
      <c r="N80" s="57"/>
    </row>
    <row r="81" spans="1:14" ht="15.75" thickBot="1">
      <c r="B81" s="97" t="s">
        <v>1058</v>
      </c>
      <c r="C81" s="98"/>
      <c r="D81" s="98"/>
      <c r="E81" s="98"/>
      <c r="F81" s="98"/>
      <c r="G81" s="98"/>
      <c r="H81" s="98"/>
      <c r="I81" s="99"/>
      <c r="J81" s="100"/>
      <c r="K81" s="313">
        <v>0.05</v>
      </c>
      <c r="L81" s="850">
        <f>N74*K81</f>
        <v>20896.011434286491</v>
      </c>
      <c r="M81" s="851"/>
      <c r="N81" s="57"/>
    </row>
    <row r="82" spans="1:14" ht="15.75" thickBot="1">
      <c r="B82" s="814" t="s">
        <v>1037</v>
      </c>
      <c r="C82" s="815"/>
      <c r="D82" s="815"/>
      <c r="E82" s="815"/>
      <c r="F82" s="815"/>
      <c r="G82" s="815"/>
      <c r="H82" s="815"/>
      <c r="I82" s="815"/>
      <c r="J82" s="815"/>
      <c r="K82" s="815"/>
      <c r="L82" s="815"/>
      <c r="M82" s="816"/>
      <c r="N82" s="58">
        <f>L79+L80+L81</f>
        <v>125376.06860571893</v>
      </c>
    </row>
    <row r="83" spans="1:14" ht="15.75" thickBot="1">
      <c r="B83" s="39"/>
      <c r="C83" s="40"/>
      <c r="D83" s="40"/>
      <c r="E83" s="40"/>
      <c r="F83" s="40"/>
      <c r="G83" s="40"/>
      <c r="H83" s="40"/>
      <c r="I83" s="40"/>
      <c r="J83" s="40"/>
      <c r="K83" s="40"/>
      <c r="L83" s="40"/>
      <c r="M83" s="40"/>
      <c r="N83" s="41"/>
    </row>
    <row r="84" spans="1:14" ht="15.75" thickBot="1">
      <c r="A84" t="s">
        <v>2122</v>
      </c>
      <c r="B84" s="814" t="s">
        <v>1059</v>
      </c>
      <c r="C84" s="815"/>
      <c r="D84" s="815"/>
      <c r="E84" s="815"/>
      <c r="F84" s="815"/>
      <c r="G84" s="815"/>
      <c r="H84" s="815"/>
      <c r="I84" s="815"/>
      <c r="J84" s="815"/>
      <c r="K84" s="815"/>
      <c r="L84" s="815"/>
      <c r="M84" s="816"/>
      <c r="N84" s="196">
        <f>N74+N82</f>
        <v>543296.29729144869</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6" t="s">
        <v>2324</v>
      </c>
      <c r="C101" s="957"/>
      <c r="D101" s="957"/>
      <c r="E101" s="957"/>
      <c r="F101" s="957"/>
      <c r="G101" s="957"/>
      <c r="H101" s="957"/>
      <c r="I101" s="957"/>
      <c r="J101" s="957"/>
      <c r="K101" s="957"/>
      <c r="L101" s="957"/>
      <c r="M101" s="957"/>
      <c r="N101" s="958"/>
    </row>
    <row r="102" spans="2:14" ht="15" customHeight="1">
      <c r="B102" s="956"/>
      <c r="C102" s="957"/>
      <c r="D102" s="957"/>
      <c r="E102" s="957"/>
      <c r="F102" s="957"/>
      <c r="G102" s="957"/>
      <c r="H102" s="957"/>
      <c r="I102" s="957"/>
      <c r="J102" s="957"/>
      <c r="K102" s="957"/>
      <c r="L102" s="957"/>
      <c r="M102" s="957"/>
      <c r="N102" s="958"/>
    </row>
    <row r="103" spans="2:14" ht="30" customHeight="1">
      <c r="B103" s="959" t="s">
        <v>2325</v>
      </c>
      <c r="C103" s="960"/>
      <c r="D103" s="960"/>
      <c r="E103" s="960"/>
      <c r="F103" s="960"/>
      <c r="G103" s="960"/>
      <c r="H103" s="960"/>
      <c r="I103" s="960"/>
      <c r="J103" s="960"/>
      <c r="K103" s="960"/>
      <c r="L103" s="960"/>
      <c r="M103" s="960"/>
      <c r="N103" s="961"/>
    </row>
    <row r="104" spans="2:14">
      <c r="B104" s="959"/>
      <c r="C104" s="960"/>
      <c r="D104" s="960"/>
      <c r="E104" s="960"/>
      <c r="F104" s="960"/>
      <c r="G104" s="960"/>
      <c r="H104" s="960"/>
      <c r="I104" s="960"/>
      <c r="J104" s="960"/>
      <c r="K104" s="960"/>
      <c r="L104" s="960"/>
      <c r="M104" s="960"/>
      <c r="N104" s="961"/>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2"/>
      <c r="K114" s="962"/>
      <c r="L114" s="962"/>
      <c r="M114" s="962"/>
      <c r="N114" s="963"/>
    </row>
    <row r="115" spans="2:14" ht="15.75" thickBot="1">
      <c r="B115" s="427" t="s">
        <v>2327</v>
      </c>
      <c r="C115" s="428"/>
      <c r="D115" s="428"/>
      <c r="E115" s="267"/>
      <c r="F115" s="267"/>
      <c r="G115" s="267"/>
      <c r="H115" s="267"/>
      <c r="I115" s="267"/>
      <c r="J115" s="964"/>
      <c r="K115" s="964"/>
      <c r="L115" s="964"/>
      <c r="M115" s="964"/>
      <c r="N115" s="965"/>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9520</v>
      </c>
      <c r="L36" s="278"/>
      <c r="M36" s="279">
        <v>37.5</v>
      </c>
      <c r="N36" s="280">
        <f>K36/M36</f>
        <v>253.86666666666667</v>
      </c>
    </row>
    <row r="37" spans="1:14">
      <c r="B37" s="827"/>
      <c r="C37" s="828"/>
      <c r="D37" s="828"/>
      <c r="E37" s="833"/>
      <c r="F37" s="828"/>
      <c r="G37" s="828"/>
      <c r="H37" s="829"/>
      <c r="I37" s="42"/>
      <c r="J37" s="43"/>
      <c r="K37" s="282"/>
      <c r="L37" s="284"/>
      <c r="M37" s="285"/>
      <c r="N37" s="286"/>
    </row>
    <row r="38" spans="1:14">
      <c r="B38" s="834" t="s">
        <v>1036</v>
      </c>
      <c r="C38" s="835"/>
      <c r="D38" s="835"/>
      <c r="E38" s="44"/>
      <c r="F38" s="45"/>
      <c r="G38" s="45"/>
      <c r="H38" s="46"/>
      <c r="I38" s="42"/>
      <c r="J38" s="43"/>
      <c r="K38" s="287"/>
      <c r="L38" s="284"/>
      <c r="M38" s="477">
        <v>0.1</v>
      </c>
      <c r="N38" s="352">
        <f>N72*M38</f>
        <v>1021.344104122</v>
      </c>
    </row>
    <row r="39" spans="1:14" ht="15.75" thickBot="1">
      <c r="B39" s="827"/>
      <c r="C39" s="828"/>
      <c r="D39" s="828"/>
      <c r="E39" s="828"/>
      <c r="F39" s="828"/>
      <c r="G39" s="828"/>
      <c r="H39" s="829"/>
      <c r="I39" s="836"/>
      <c r="J39" s="837"/>
      <c r="K39" s="47"/>
      <c r="L39" s="838"/>
      <c r="M39" s="839"/>
      <c r="N39" s="111"/>
    </row>
    <row r="40" spans="1:14" ht="15.75" thickBot="1">
      <c r="B40" s="814" t="s">
        <v>1037</v>
      </c>
      <c r="C40" s="815"/>
      <c r="D40" s="815"/>
      <c r="E40" s="815"/>
      <c r="F40" s="815"/>
      <c r="G40" s="815"/>
      <c r="H40" s="815"/>
      <c r="I40" s="815"/>
      <c r="J40" s="815"/>
      <c r="K40" s="815"/>
      <c r="L40" s="815"/>
      <c r="M40" s="816"/>
      <c r="N40" s="402">
        <f>SUM(N36:N39)</f>
        <v>1275.2107707886667</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05" t="s">
        <v>1028</v>
      </c>
      <c r="C44" s="806"/>
      <c r="D44" s="806"/>
      <c r="E44" s="806"/>
      <c r="F44" s="806"/>
      <c r="G44" s="806"/>
      <c r="H44" s="806"/>
      <c r="I44" s="807"/>
      <c r="J44" s="323" t="s">
        <v>1029</v>
      </c>
      <c r="K44" s="91" t="s">
        <v>1030</v>
      </c>
      <c r="L44" s="808" t="s">
        <v>1039</v>
      </c>
      <c r="M44" s="807"/>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59778.113662387746</v>
      </c>
      <c r="N45" s="280">
        <f>K45*M45</f>
        <v>61571.457072259378</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45810.884107756276</v>
      </c>
      <c r="N46" s="280">
        <f>K46*M46</f>
        <v>458.10884107756277</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69225.335985053927</v>
      </c>
      <c r="N47" s="280">
        <f>K47*M47</f>
        <v>3461.2667992526967</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360378.95498101605</v>
      </c>
      <c r="N48" s="280">
        <f>K48*M48</f>
        <v>3603.7895498101607</v>
      </c>
    </row>
    <row r="49" spans="1:14" ht="15.75" thickBot="1">
      <c r="B49" s="317"/>
      <c r="C49" s="318"/>
      <c r="D49" s="318"/>
      <c r="E49" s="318"/>
      <c r="F49" s="318"/>
      <c r="G49" s="318"/>
      <c r="H49" s="318"/>
      <c r="I49" s="318"/>
      <c r="J49" s="132"/>
      <c r="K49" s="132"/>
      <c r="L49" s="333"/>
      <c r="M49" s="332"/>
      <c r="N49" s="133"/>
    </row>
    <row r="50" spans="1:14" ht="15.75" thickBot="1">
      <c r="B50" s="814" t="s">
        <v>1037</v>
      </c>
      <c r="C50" s="815"/>
      <c r="D50" s="815"/>
      <c r="E50" s="815"/>
      <c r="F50" s="815"/>
      <c r="G50" s="815"/>
      <c r="H50" s="815"/>
      <c r="I50" s="815"/>
      <c r="J50" s="815"/>
      <c r="K50" s="815"/>
      <c r="L50" s="815"/>
      <c r="M50" s="816"/>
      <c r="N50" s="402">
        <f>SUM(N45:N49)</f>
        <v>69094.622262399804</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1" t="s">
        <v>1041</v>
      </c>
      <c r="C54" s="322"/>
      <c r="D54" s="322"/>
      <c r="E54" s="322"/>
      <c r="F54" s="322"/>
      <c r="G54" s="322"/>
      <c r="H54" s="79" t="s">
        <v>1029</v>
      </c>
      <c r="I54" s="80" t="s">
        <v>1042</v>
      </c>
      <c r="J54" s="81" t="s">
        <v>1043</v>
      </c>
      <c r="K54" s="79" t="s">
        <v>1044</v>
      </c>
      <c r="L54" s="817" t="s">
        <v>1045</v>
      </c>
      <c r="M54" s="790"/>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818">
        <f>VLOOKUP(A55,TRANSPORTE!A5:D117,4,FALSE)</f>
        <v>800</v>
      </c>
      <c r="M55" s="819"/>
      <c r="N55" s="295">
        <f>K55*L55</f>
        <v>736</v>
      </c>
    </row>
    <row r="56" spans="1:14">
      <c r="A56" t="s">
        <v>1311</v>
      </c>
      <c r="B56" s="52" t="str">
        <f>VLOOKUP(A56,TRANSPORTE!A6:D117,3,FALSE)</f>
        <v>Transporte de Arena</v>
      </c>
      <c r="C56" s="53"/>
      <c r="D56" s="53"/>
      <c r="E56" s="53"/>
      <c r="F56" s="53"/>
      <c r="G56" s="53"/>
      <c r="H56" s="319" t="s">
        <v>1552</v>
      </c>
      <c r="I56" s="287">
        <v>0.01</v>
      </c>
      <c r="J56" s="294">
        <v>1</v>
      </c>
      <c r="K56" s="287">
        <f>I56*J56</f>
        <v>0.01</v>
      </c>
      <c r="L56" s="818">
        <f>VLOOKUP(A56,TRANSPORTE!A6:D117,4,FALSE)</f>
        <v>1104.9962769918093</v>
      </c>
      <c r="M56" s="819"/>
      <c r="N56" s="295">
        <f>K56*L56</f>
        <v>11.049962769918093</v>
      </c>
    </row>
    <row r="57" spans="1:14">
      <c r="A57" t="s">
        <v>1311</v>
      </c>
      <c r="B57" s="52" t="str">
        <f>VLOOKUP(A57,TRANSPORTE!A6:D117,3,FALSE)</f>
        <v>Transporte de Arena</v>
      </c>
      <c r="C57" s="53"/>
      <c r="D57" s="53"/>
      <c r="E57" s="53"/>
      <c r="F57" s="53"/>
      <c r="G57" s="53"/>
      <c r="H57" s="319" t="s">
        <v>1552</v>
      </c>
      <c r="I57" s="287">
        <v>0.05</v>
      </c>
      <c r="J57" s="294">
        <v>1</v>
      </c>
      <c r="K57" s="287">
        <f>I57*J57</f>
        <v>0.05</v>
      </c>
      <c r="L57" s="818">
        <f>VLOOKUP(A57,TRANSPORTE!A6:D118,4,FALSE)</f>
        <v>1104.9962769918093</v>
      </c>
      <c r="M57" s="819"/>
      <c r="N57" s="295">
        <f>K57*L57</f>
        <v>55.249813849590467</v>
      </c>
    </row>
    <row r="58" spans="1:14">
      <c r="B58" s="52"/>
      <c r="C58" s="53"/>
      <c r="D58" s="53"/>
      <c r="E58" s="53"/>
      <c r="F58" s="53"/>
      <c r="G58" s="53"/>
      <c r="H58" s="319"/>
      <c r="I58" s="287"/>
      <c r="J58" s="294"/>
      <c r="K58" s="287"/>
      <c r="L58" s="818"/>
      <c r="M58" s="819"/>
      <c r="N58" s="295"/>
    </row>
    <row r="59" spans="1:14">
      <c r="B59" s="52"/>
      <c r="C59" s="53"/>
      <c r="D59" s="53"/>
      <c r="E59" s="53"/>
      <c r="F59" s="53"/>
      <c r="G59" s="53"/>
      <c r="H59" s="296"/>
      <c r="I59" s="287"/>
      <c r="J59" s="287"/>
      <c r="K59" s="287"/>
      <c r="L59" s="297"/>
      <c r="M59" s="298"/>
      <c r="N59" s="299"/>
    </row>
    <row r="60" spans="1:14" ht="15.75" thickBot="1">
      <c r="B60" s="317"/>
      <c r="C60" s="318"/>
      <c r="D60" s="318"/>
      <c r="E60" s="318"/>
      <c r="F60" s="318"/>
      <c r="G60" s="318"/>
      <c r="H60" s="54"/>
      <c r="I60" s="132"/>
      <c r="J60" s="132"/>
      <c r="K60" s="132"/>
      <c r="L60" s="803"/>
      <c r="M60" s="804"/>
      <c r="N60" s="133"/>
    </row>
    <row r="61" spans="1:14" ht="15.75" thickBot="1">
      <c r="B61" s="820" t="s">
        <v>1037</v>
      </c>
      <c r="C61" s="821"/>
      <c r="D61" s="821"/>
      <c r="E61" s="821"/>
      <c r="F61" s="821"/>
      <c r="G61" s="821"/>
      <c r="H61" s="821"/>
      <c r="I61" s="821"/>
      <c r="J61" s="821"/>
      <c r="K61" s="821"/>
      <c r="L61" s="821"/>
      <c r="M61" s="822"/>
      <c r="N61" s="110">
        <f>N55+N56+N57+N58+N59</f>
        <v>802.29977661950863</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0" t="s">
        <v>1047</v>
      </c>
      <c r="C65" s="841"/>
      <c r="D65" s="841"/>
      <c r="E65" s="841"/>
      <c r="F65" s="841"/>
      <c r="G65" s="841"/>
      <c r="H65" s="841"/>
      <c r="I65" s="79" t="s">
        <v>1048</v>
      </c>
      <c r="J65" s="81" t="s">
        <v>1494</v>
      </c>
      <c r="K65" s="80" t="s">
        <v>1050</v>
      </c>
      <c r="L65" s="842" t="s">
        <v>1034</v>
      </c>
      <c r="M65" s="843"/>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01"/>
      <c r="C71" s="802"/>
      <c r="D71" s="802"/>
      <c r="E71" s="802"/>
      <c r="F71" s="802"/>
      <c r="G71" s="802"/>
      <c r="H71" s="802"/>
      <c r="I71" s="132"/>
      <c r="J71" s="132"/>
      <c r="K71" s="132"/>
      <c r="L71" s="902"/>
      <c r="M71" s="902"/>
      <c r="N71" s="51"/>
    </row>
    <row r="72" spans="1:15" ht="15.75" thickBot="1">
      <c r="B72" s="820" t="s">
        <v>1037</v>
      </c>
      <c r="C72" s="821"/>
      <c r="D72" s="821"/>
      <c r="E72" s="821"/>
      <c r="F72" s="821"/>
      <c r="G72" s="821"/>
      <c r="H72" s="821"/>
      <c r="I72" s="821"/>
      <c r="J72" s="821"/>
      <c r="K72" s="821"/>
      <c r="L72" s="821"/>
      <c r="M72" s="822"/>
      <c r="N72" s="309">
        <f>SUM(N66:N71)</f>
        <v>10213.44104122</v>
      </c>
    </row>
    <row r="73" spans="1:15" ht="15.75" thickBot="1">
      <c r="B73" s="39"/>
      <c r="C73" s="40"/>
      <c r="D73" s="40"/>
      <c r="E73" s="40"/>
      <c r="F73" s="40"/>
      <c r="G73" s="40"/>
      <c r="H73" s="40"/>
      <c r="I73" s="40"/>
      <c r="J73" s="40"/>
      <c r="K73" s="40"/>
      <c r="L73" s="40"/>
      <c r="M73" s="40"/>
      <c r="N73" s="41"/>
    </row>
    <row r="74" spans="1:15" ht="15.75" thickBot="1">
      <c r="B74" s="814" t="s">
        <v>1051</v>
      </c>
      <c r="C74" s="815"/>
      <c r="D74" s="815"/>
      <c r="E74" s="815"/>
      <c r="F74" s="815"/>
      <c r="G74" s="815"/>
      <c r="H74" s="815"/>
      <c r="I74" s="815"/>
      <c r="J74" s="815"/>
      <c r="K74" s="815"/>
      <c r="L74" s="815"/>
      <c r="M74" s="816"/>
      <c r="N74" s="105">
        <f>N40+N50+N61+N72</f>
        <v>81385.573851027963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5" t="s">
        <v>1053</v>
      </c>
      <c r="C78" s="806"/>
      <c r="D78" s="806"/>
      <c r="E78" s="806"/>
      <c r="F78" s="806"/>
      <c r="G78" s="806"/>
      <c r="H78" s="806"/>
      <c r="I78" s="322"/>
      <c r="J78" s="342"/>
      <c r="K78" s="310" t="s">
        <v>1054</v>
      </c>
      <c r="L78" s="844" t="s">
        <v>1055</v>
      </c>
      <c r="M78" s="845"/>
      <c r="N78" s="311"/>
    </row>
    <row r="79" spans="1:15">
      <c r="B79" s="846" t="s">
        <v>1056</v>
      </c>
      <c r="C79" s="847"/>
      <c r="D79" s="847"/>
      <c r="E79" s="847"/>
      <c r="F79" s="847"/>
      <c r="G79" s="847"/>
      <c r="H79" s="847"/>
      <c r="I79" s="93"/>
      <c r="J79" s="94"/>
      <c r="K79" s="312">
        <v>0.2</v>
      </c>
      <c r="L79" s="848">
        <f>N74*K79</f>
        <v>16277.114770205593</v>
      </c>
      <c r="M79" s="849"/>
      <c r="N79" s="57"/>
    </row>
    <row r="80" spans="1:15">
      <c r="B80" s="95" t="s">
        <v>1057</v>
      </c>
      <c r="C80" s="96"/>
      <c r="D80" s="96"/>
      <c r="E80" s="96"/>
      <c r="F80" s="96"/>
      <c r="G80" s="96"/>
      <c r="H80" s="96"/>
      <c r="I80" s="93"/>
      <c r="J80" s="94"/>
      <c r="K80" s="312">
        <v>0.05</v>
      </c>
      <c r="L80" s="848">
        <f>N74*K80</f>
        <v>4069.2786925513983</v>
      </c>
      <c r="M80" s="849"/>
      <c r="N80" s="57"/>
    </row>
    <row r="81" spans="1:14" ht="15.75" thickBot="1">
      <c r="B81" s="97" t="s">
        <v>1058</v>
      </c>
      <c r="C81" s="98"/>
      <c r="D81" s="98"/>
      <c r="E81" s="98"/>
      <c r="F81" s="98"/>
      <c r="G81" s="98"/>
      <c r="H81" s="98"/>
      <c r="I81" s="99"/>
      <c r="J81" s="100"/>
      <c r="K81" s="313">
        <v>0.05</v>
      </c>
      <c r="L81" s="850">
        <f>N74*K81</f>
        <v>4069.2786925513983</v>
      </c>
      <c r="M81" s="851"/>
      <c r="N81" s="57"/>
    </row>
    <row r="82" spans="1:14" ht="15.75" thickBot="1">
      <c r="B82" s="814" t="s">
        <v>1037</v>
      </c>
      <c r="C82" s="815"/>
      <c r="D82" s="815"/>
      <c r="E82" s="815"/>
      <c r="F82" s="815"/>
      <c r="G82" s="815"/>
      <c r="H82" s="815"/>
      <c r="I82" s="815"/>
      <c r="J82" s="815"/>
      <c r="K82" s="815"/>
      <c r="L82" s="815"/>
      <c r="M82" s="816"/>
      <c r="N82" s="58">
        <f>L79+L80+L81</f>
        <v>24415.672155308388</v>
      </c>
    </row>
    <row r="83" spans="1:14" ht="15.75" thickBot="1">
      <c r="B83" s="39"/>
      <c r="C83" s="40"/>
      <c r="D83" s="40"/>
      <c r="E83" s="40"/>
      <c r="F83" s="40"/>
      <c r="G83" s="40"/>
      <c r="H83" s="40"/>
      <c r="I83" s="40"/>
      <c r="J83" s="40"/>
      <c r="K83" s="40"/>
      <c r="L83" s="40"/>
      <c r="M83" s="40"/>
      <c r="N83" s="41"/>
    </row>
    <row r="84" spans="1:14" ht="15.75" thickBot="1">
      <c r="A84" t="s">
        <v>2122</v>
      </c>
      <c r="B84" s="814" t="s">
        <v>1059</v>
      </c>
      <c r="C84" s="815"/>
      <c r="D84" s="815"/>
      <c r="E84" s="815"/>
      <c r="F84" s="815"/>
      <c r="G84" s="815"/>
      <c r="H84" s="815"/>
      <c r="I84" s="815"/>
      <c r="J84" s="815"/>
      <c r="K84" s="815"/>
      <c r="L84" s="815"/>
      <c r="M84" s="816"/>
      <c r="N84" s="196">
        <f>N74+N82</f>
        <v>105801.24600633635</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6" t="s">
        <v>2324</v>
      </c>
      <c r="C101" s="957"/>
      <c r="D101" s="957"/>
      <c r="E101" s="957"/>
      <c r="F101" s="957"/>
      <c r="G101" s="957"/>
      <c r="H101" s="957"/>
      <c r="I101" s="957"/>
      <c r="J101" s="957"/>
      <c r="K101" s="957"/>
      <c r="L101" s="957"/>
      <c r="M101" s="957"/>
      <c r="N101" s="958"/>
    </row>
    <row r="102" spans="2:14" ht="15" customHeight="1">
      <c r="B102" s="956"/>
      <c r="C102" s="957"/>
      <c r="D102" s="957"/>
      <c r="E102" s="957"/>
      <c r="F102" s="957"/>
      <c r="G102" s="957"/>
      <c r="H102" s="957"/>
      <c r="I102" s="957"/>
      <c r="J102" s="957"/>
      <c r="K102" s="957"/>
      <c r="L102" s="957"/>
      <c r="M102" s="957"/>
      <c r="N102" s="958"/>
    </row>
    <row r="103" spans="2:14" ht="30" customHeight="1">
      <c r="B103" s="959" t="s">
        <v>2325</v>
      </c>
      <c r="C103" s="960"/>
      <c r="D103" s="960"/>
      <c r="E103" s="960"/>
      <c r="F103" s="960"/>
      <c r="G103" s="960"/>
      <c r="H103" s="960"/>
      <c r="I103" s="960"/>
      <c r="J103" s="960"/>
      <c r="K103" s="960"/>
      <c r="L103" s="960"/>
      <c r="M103" s="960"/>
      <c r="N103" s="961"/>
    </row>
    <row r="104" spans="2:14">
      <c r="B104" s="959"/>
      <c r="C104" s="960"/>
      <c r="D104" s="960"/>
      <c r="E104" s="960"/>
      <c r="F104" s="960"/>
      <c r="G104" s="960"/>
      <c r="H104" s="960"/>
      <c r="I104" s="960"/>
      <c r="J104" s="960"/>
      <c r="K104" s="960"/>
      <c r="L104" s="960"/>
      <c r="M104" s="960"/>
      <c r="N104" s="961"/>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2"/>
      <c r="K114" s="962"/>
      <c r="L114" s="962"/>
      <c r="M114" s="962"/>
      <c r="N114" s="963"/>
    </row>
    <row r="115" spans="2:14" ht="15.75" thickBot="1">
      <c r="B115" s="427" t="s">
        <v>2327</v>
      </c>
      <c r="C115" s="428"/>
      <c r="D115" s="428"/>
      <c r="E115" s="267"/>
      <c r="F115" s="267"/>
      <c r="G115" s="267"/>
      <c r="H115" s="267"/>
      <c r="I115" s="267"/>
      <c r="J115" s="964"/>
      <c r="K115" s="964"/>
      <c r="L115" s="964"/>
      <c r="M115" s="964"/>
      <c r="N115" s="965"/>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180</v>
      </c>
      <c r="B36" s="827" t="str">
        <f>VLOOKUP(A36,EQUIPOS!A6:D154,3,FALSE)</f>
        <v>Compresor 120 HP, con martillo.</v>
      </c>
      <c r="C36" s="828"/>
      <c r="D36" s="828"/>
      <c r="E36" s="828"/>
      <c r="F36" s="828"/>
      <c r="G36" s="828"/>
      <c r="H36" s="829"/>
      <c r="I36" s="275"/>
      <c r="J36" s="276"/>
      <c r="K36" s="277">
        <f>VLOOKUP(A36,EQUIPOS!A6:D163,4,FALSE)</f>
        <v>100787.56917837379</v>
      </c>
      <c r="L36" s="278"/>
      <c r="M36" s="279">
        <v>35</v>
      </c>
      <c r="N36" s="280">
        <f>K36/M36</f>
        <v>2879.6448336678222</v>
      </c>
    </row>
    <row r="37" spans="1:14">
      <c r="A37" s="119" t="s">
        <v>312</v>
      </c>
      <c r="B37" s="827" t="str">
        <f>VLOOKUP(A37,EQUIPOS!A7:D154,3,FALSE)</f>
        <v>Retroexcavadora sobre oruga, potencia 138 HP, balde de 1,5 m3.</v>
      </c>
      <c r="C37" s="828"/>
      <c r="D37" s="828"/>
      <c r="E37" s="828"/>
      <c r="F37" s="828"/>
      <c r="G37" s="828"/>
      <c r="H37" s="829"/>
      <c r="I37" s="429"/>
      <c r="J37" s="430"/>
      <c r="K37" s="277">
        <f>VLOOKUP(A37,EQUIPOS!A7:D164,4,FALSE)</f>
        <v>180000</v>
      </c>
      <c r="L37" s="343"/>
      <c r="M37" s="344">
        <v>35</v>
      </c>
      <c r="N37" s="280">
        <f>K37/M37</f>
        <v>5142.8571428571431</v>
      </c>
    </row>
    <row r="38" spans="1:14">
      <c r="A38" s="119"/>
      <c r="B38" s="328"/>
      <c r="C38" s="329"/>
      <c r="D38" s="329"/>
      <c r="E38" s="331"/>
      <c r="F38" s="329"/>
      <c r="G38" s="329"/>
      <c r="H38" s="330"/>
      <c r="I38" s="336"/>
      <c r="J38" s="338"/>
      <c r="K38" s="277"/>
      <c r="L38" s="431"/>
      <c r="M38" s="432"/>
      <c r="N38" s="280"/>
    </row>
    <row r="39" spans="1:14">
      <c r="B39" s="827"/>
      <c r="C39" s="828"/>
      <c r="D39" s="828"/>
      <c r="E39" s="833"/>
      <c r="F39" s="828"/>
      <c r="G39" s="828"/>
      <c r="H39" s="829"/>
      <c r="I39" s="42"/>
      <c r="J39" s="43"/>
      <c r="K39" s="282"/>
      <c r="L39" s="284"/>
      <c r="M39" s="285"/>
      <c r="N39" s="286"/>
    </row>
    <row r="40" spans="1:14">
      <c r="B40" s="834" t="s">
        <v>1036</v>
      </c>
      <c r="C40" s="835"/>
      <c r="D40" s="835"/>
      <c r="E40" s="44"/>
      <c r="F40" s="45"/>
      <c r="G40" s="45"/>
      <c r="H40" s="46"/>
      <c r="I40" s="42"/>
      <c r="J40" s="43"/>
      <c r="K40" s="287"/>
      <c r="L40" s="284"/>
      <c r="M40" s="409">
        <v>0.01</v>
      </c>
      <c r="N40" s="352">
        <f>N73*M40</f>
        <v>7.2953150294428575</v>
      </c>
    </row>
    <row r="41" spans="1:14" ht="15.75" thickBot="1">
      <c r="B41" s="827"/>
      <c r="C41" s="828"/>
      <c r="D41" s="828"/>
      <c r="E41" s="828"/>
      <c r="F41" s="828"/>
      <c r="G41" s="828"/>
      <c r="H41" s="829"/>
      <c r="I41" s="836"/>
      <c r="J41" s="837"/>
      <c r="K41" s="47"/>
      <c r="L41" s="838"/>
      <c r="M41" s="839"/>
      <c r="N41" s="111"/>
    </row>
    <row r="42" spans="1:14" ht="15.75" thickBot="1">
      <c r="B42" s="814" t="s">
        <v>1037</v>
      </c>
      <c r="C42" s="815"/>
      <c r="D42" s="815"/>
      <c r="E42" s="815"/>
      <c r="F42" s="815"/>
      <c r="G42" s="815"/>
      <c r="H42" s="815"/>
      <c r="I42" s="815"/>
      <c r="J42" s="815"/>
      <c r="K42" s="815"/>
      <c r="L42" s="815"/>
      <c r="M42" s="816"/>
      <c r="N42" s="402">
        <f>SUM(N36:N41)</f>
        <v>8029.7972915544078</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5" t="s">
        <v>1028</v>
      </c>
      <c r="C46" s="806"/>
      <c r="D46" s="806"/>
      <c r="E46" s="806"/>
      <c r="F46" s="806"/>
      <c r="G46" s="806"/>
      <c r="H46" s="806"/>
      <c r="I46" s="807"/>
      <c r="J46" s="323" t="s">
        <v>1029</v>
      </c>
      <c r="K46" s="91" t="s">
        <v>1030</v>
      </c>
      <c r="L46" s="808" t="s">
        <v>1039</v>
      </c>
      <c r="M46" s="807"/>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4723.6158442234673</v>
      </c>
      <c r="N47" s="280">
        <f>K47*M47</f>
        <v>6140.7005974905078</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75" thickBot="1">
      <c r="B50" s="317"/>
      <c r="C50" s="318"/>
      <c r="D50" s="318"/>
      <c r="E50" s="318"/>
      <c r="F50" s="318"/>
      <c r="G50" s="318"/>
      <c r="H50" s="318"/>
      <c r="I50" s="318"/>
      <c r="J50" s="132"/>
      <c r="K50" s="132"/>
      <c r="L50" s="333"/>
      <c r="M50" s="332"/>
      <c r="N50" s="133"/>
    </row>
    <row r="51" spans="1:14" ht="15.75" thickBot="1">
      <c r="B51" s="814" t="s">
        <v>1037</v>
      </c>
      <c r="C51" s="815"/>
      <c r="D51" s="815"/>
      <c r="E51" s="815"/>
      <c r="F51" s="815"/>
      <c r="G51" s="815"/>
      <c r="H51" s="815"/>
      <c r="I51" s="815"/>
      <c r="J51" s="815"/>
      <c r="K51" s="815"/>
      <c r="L51" s="815"/>
      <c r="M51" s="816"/>
      <c r="N51" s="402">
        <f>SUM(N47:N50)</f>
        <v>6140.7005974905078</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1" t="s">
        <v>1041</v>
      </c>
      <c r="C55" s="322"/>
      <c r="D55" s="322"/>
      <c r="E55" s="322"/>
      <c r="F55" s="322"/>
      <c r="G55" s="322"/>
      <c r="H55" s="79" t="s">
        <v>1029</v>
      </c>
      <c r="I55" s="80" t="s">
        <v>1042</v>
      </c>
      <c r="J55" s="81" t="s">
        <v>1043</v>
      </c>
      <c r="K55" s="79" t="s">
        <v>1044</v>
      </c>
      <c r="L55" s="817" t="s">
        <v>1045</v>
      </c>
      <c r="M55" s="790"/>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818">
        <f>VLOOKUP(A56,TRANSPORTE!A5:D117,4,FALSE)</f>
        <v>1104.9962769918093</v>
      </c>
      <c r="M56" s="819"/>
      <c r="N56" s="295">
        <f>K56*L56</f>
        <v>1436.4951600893521</v>
      </c>
    </row>
    <row r="57" spans="1:14">
      <c r="B57" s="52"/>
      <c r="C57" s="53"/>
      <c r="D57" s="53"/>
      <c r="E57" s="53"/>
      <c r="F57" s="53"/>
      <c r="G57" s="53"/>
      <c r="H57" s="319"/>
      <c r="I57" s="287"/>
      <c r="J57" s="294"/>
      <c r="K57" s="287"/>
      <c r="L57" s="818"/>
      <c r="M57" s="819"/>
      <c r="N57" s="295"/>
    </row>
    <row r="58" spans="1:14">
      <c r="B58" s="52"/>
      <c r="C58" s="53"/>
      <c r="D58" s="53"/>
      <c r="E58" s="53"/>
      <c r="F58" s="53"/>
      <c r="G58" s="53"/>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03"/>
      <c r="M61" s="804"/>
      <c r="N61" s="133"/>
    </row>
    <row r="62" spans="1:14" ht="15.75" thickBot="1">
      <c r="B62" s="820" t="s">
        <v>1037</v>
      </c>
      <c r="C62" s="821"/>
      <c r="D62" s="821"/>
      <c r="E62" s="821"/>
      <c r="F62" s="821"/>
      <c r="G62" s="821"/>
      <c r="H62" s="821"/>
      <c r="I62" s="821"/>
      <c r="J62" s="821"/>
      <c r="K62" s="821"/>
      <c r="L62" s="821"/>
      <c r="M62" s="822"/>
      <c r="N62" s="110">
        <f>N56+N57+N58+N59+N60</f>
        <v>1436.4951600893521</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0" t="s">
        <v>1047</v>
      </c>
      <c r="C66" s="841"/>
      <c r="D66" s="841"/>
      <c r="E66" s="841"/>
      <c r="F66" s="841"/>
      <c r="G66" s="841"/>
      <c r="H66" s="841"/>
      <c r="I66" s="79" t="s">
        <v>1048</v>
      </c>
      <c r="J66" s="81" t="s">
        <v>1494</v>
      </c>
      <c r="K66" s="80" t="s">
        <v>1050</v>
      </c>
      <c r="L66" s="842" t="s">
        <v>1034</v>
      </c>
      <c r="M66" s="843"/>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75" thickBot="1">
      <c r="B72" s="801"/>
      <c r="C72" s="802"/>
      <c r="D72" s="802"/>
      <c r="E72" s="802"/>
      <c r="F72" s="802"/>
      <c r="G72" s="802"/>
      <c r="H72" s="802"/>
      <c r="I72" s="132"/>
      <c r="J72" s="132"/>
      <c r="K72" s="132"/>
      <c r="L72" s="902"/>
      <c r="M72" s="902"/>
      <c r="N72" s="51"/>
    </row>
    <row r="73" spans="1:15" ht="15.75" thickBot="1">
      <c r="B73" s="820" t="s">
        <v>1037</v>
      </c>
      <c r="C73" s="821"/>
      <c r="D73" s="821"/>
      <c r="E73" s="821"/>
      <c r="F73" s="821"/>
      <c r="G73" s="821"/>
      <c r="H73" s="821"/>
      <c r="I73" s="821"/>
      <c r="J73" s="821"/>
      <c r="K73" s="821"/>
      <c r="L73" s="821"/>
      <c r="M73" s="822"/>
      <c r="N73" s="309">
        <f>SUM(N67:N72)</f>
        <v>729.53150294428576</v>
      </c>
    </row>
    <row r="74" spans="1:15" ht="15.75" thickBot="1">
      <c r="B74" s="39"/>
      <c r="C74" s="40"/>
      <c r="D74" s="40"/>
      <c r="E74" s="40"/>
      <c r="F74" s="40"/>
      <c r="G74" s="40"/>
      <c r="H74" s="40"/>
      <c r="I74" s="40"/>
      <c r="J74" s="40"/>
      <c r="K74" s="40"/>
      <c r="L74" s="40"/>
      <c r="M74" s="40"/>
      <c r="N74" s="41"/>
    </row>
    <row r="75" spans="1:15" ht="15.75" thickBot="1">
      <c r="B75" s="814" t="s">
        <v>1051</v>
      </c>
      <c r="C75" s="815"/>
      <c r="D75" s="815"/>
      <c r="E75" s="815"/>
      <c r="F75" s="815"/>
      <c r="G75" s="815"/>
      <c r="H75" s="815"/>
      <c r="I75" s="815"/>
      <c r="J75" s="815"/>
      <c r="K75" s="815"/>
      <c r="L75" s="815"/>
      <c r="M75" s="816"/>
      <c r="N75" s="105">
        <f>N42+N51+N62+N73</f>
        <v>16336.524552078556</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05" t="s">
        <v>1053</v>
      </c>
      <c r="C79" s="806"/>
      <c r="D79" s="806"/>
      <c r="E79" s="806"/>
      <c r="F79" s="806"/>
      <c r="G79" s="806"/>
      <c r="H79" s="806"/>
      <c r="I79" s="322"/>
      <c r="J79" s="342"/>
      <c r="K79" s="310" t="s">
        <v>1054</v>
      </c>
      <c r="L79" s="844" t="s">
        <v>1055</v>
      </c>
      <c r="M79" s="845"/>
      <c r="N79" s="311"/>
    </row>
    <row r="80" spans="1:15">
      <c r="B80" s="846" t="s">
        <v>1056</v>
      </c>
      <c r="C80" s="847"/>
      <c r="D80" s="847"/>
      <c r="E80" s="847"/>
      <c r="F80" s="847"/>
      <c r="G80" s="847"/>
      <c r="H80" s="847"/>
      <c r="I80" s="93"/>
      <c r="J80" s="94"/>
      <c r="K80" s="312">
        <v>0.2</v>
      </c>
      <c r="L80" s="848">
        <f>N75*K80</f>
        <v>3267.3049104157112</v>
      </c>
      <c r="M80" s="849"/>
      <c r="N80" s="57"/>
    </row>
    <row r="81" spans="1:14">
      <c r="B81" s="95" t="s">
        <v>1057</v>
      </c>
      <c r="C81" s="96"/>
      <c r="D81" s="96"/>
      <c r="E81" s="96"/>
      <c r="F81" s="96"/>
      <c r="G81" s="96"/>
      <c r="H81" s="96"/>
      <c r="I81" s="93"/>
      <c r="J81" s="94"/>
      <c r="K81" s="312">
        <v>0.05</v>
      </c>
      <c r="L81" s="848">
        <f>N75*K81</f>
        <v>816.8262276039278</v>
      </c>
      <c r="M81" s="849"/>
      <c r="N81" s="57"/>
    </row>
    <row r="82" spans="1:14" ht="15.75" thickBot="1">
      <c r="B82" s="97" t="s">
        <v>1058</v>
      </c>
      <c r="C82" s="98"/>
      <c r="D82" s="98"/>
      <c r="E82" s="98"/>
      <c r="F82" s="98"/>
      <c r="G82" s="98"/>
      <c r="H82" s="98"/>
      <c r="I82" s="99"/>
      <c r="J82" s="100"/>
      <c r="K82" s="313">
        <v>0.05</v>
      </c>
      <c r="L82" s="850">
        <f>N75*K82</f>
        <v>816.8262276039278</v>
      </c>
      <c r="M82" s="851"/>
      <c r="N82" s="57"/>
    </row>
    <row r="83" spans="1:14" ht="15.75" thickBot="1">
      <c r="B83" s="814" t="s">
        <v>1037</v>
      </c>
      <c r="C83" s="815"/>
      <c r="D83" s="815"/>
      <c r="E83" s="815"/>
      <c r="F83" s="815"/>
      <c r="G83" s="815"/>
      <c r="H83" s="815"/>
      <c r="I83" s="815"/>
      <c r="J83" s="815"/>
      <c r="K83" s="815"/>
      <c r="L83" s="815"/>
      <c r="M83" s="816"/>
      <c r="N83" s="58">
        <f>L80+L81+L82</f>
        <v>4900.9573656235671</v>
      </c>
    </row>
    <row r="84" spans="1:14" ht="15.75" thickBot="1">
      <c r="B84" s="39"/>
      <c r="C84" s="40"/>
      <c r="D84" s="40"/>
      <c r="E84" s="40"/>
      <c r="F84" s="40"/>
      <c r="G84" s="40"/>
      <c r="H84" s="40"/>
      <c r="I84" s="40"/>
      <c r="J84" s="40"/>
      <c r="K84" s="40"/>
      <c r="L84" s="40"/>
      <c r="M84" s="40"/>
      <c r="N84" s="41"/>
    </row>
    <row r="85" spans="1:14" ht="15.75" thickBot="1">
      <c r="A85" t="s">
        <v>2122</v>
      </c>
      <c r="B85" s="814" t="s">
        <v>1059</v>
      </c>
      <c r="C85" s="815"/>
      <c r="D85" s="815"/>
      <c r="E85" s="815"/>
      <c r="F85" s="815"/>
      <c r="G85" s="815"/>
      <c r="H85" s="815"/>
      <c r="I85" s="815"/>
      <c r="J85" s="815"/>
      <c r="K85" s="815"/>
      <c r="L85" s="815"/>
      <c r="M85" s="816"/>
      <c r="N85" s="196">
        <f>N75+N83</f>
        <v>21237.481917702124</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7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7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56" t="s">
        <v>2324</v>
      </c>
      <c r="C102" s="957"/>
      <c r="D102" s="957"/>
      <c r="E102" s="957"/>
      <c r="F102" s="957"/>
      <c r="G102" s="957"/>
      <c r="H102" s="957"/>
      <c r="I102" s="957"/>
      <c r="J102" s="957"/>
      <c r="K102" s="957"/>
      <c r="L102" s="957"/>
      <c r="M102" s="957"/>
      <c r="N102" s="958"/>
    </row>
    <row r="103" spans="2:14" ht="15" customHeight="1">
      <c r="B103" s="956"/>
      <c r="C103" s="957"/>
      <c r="D103" s="957"/>
      <c r="E103" s="957"/>
      <c r="F103" s="957"/>
      <c r="G103" s="957"/>
      <c r="H103" s="957"/>
      <c r="I103" s="957"/>
      <c r="J103" s="957"/>
      <c r="K103" s="957"/>
      <c r="L103" s="957"/>
      <c r="M103" s="957"/>
      <c r="N103" s="958"/>
    </row>
    <row r="104" spans="2:14" ht="30" customHeight="1">
      <c r="B104" s="959" t="s">
        <v>2325</v>
      </c>
      <c r="C104" s="960"/>
      <c r="D104" s="960"/>
      <c r="E104" s="960"/>
      <c r="F104" s="960"/>
      <c r="G104" s="960"/>
      <c r="H104" s="960"/>
      <c r="I104" s="960"/>
      <c r="J104" s="960"/>
      <c r="K104" s="960"/>
      <c r="L104" s="960"/>
      <c r="M104" s="960"/>
      <c r="N104" s="961"/>
    </row>
    <row r="105" spans="2:14">
      <c r="B105" s="959"/>
      <c r="C105" s="960"/>
      <c r="D105" s="960"/>
      <c r="E105" s="960"/>
      <c r="F105" s="960"/>
      <c r="G105" s="960"/>
      <c r="H105" s="960"/>
      <c r="I105" s="960"/>
      <c r="J105" s="960"/>
      <c r="K105" s="960"/>
      <c r="L105" s="960"/>
      <c r="M105" s="960"/>
      <c r="N105" s="961"/>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62"/>
      <c r="K115" s="962"/>
      <c r="L115" s="962"/>
      <c r="M115" s="962"/>
      <c r="N115" s="963"/>
    </row>
    <row r="116" spans="2:14" ht="15.75" thickBot="1">
      <c r="B116" s="427" t="s">
        <v>2327</v>
      </c>
      <c r="C116" s="428"/>
      <c r="D116" s="428"/>
      <c r="E116" s="267"/>
      <c r="F116" s="267"/>
      <c r="G116" s="267"/>
      <c r="H116" s="267"/>
      <c r="I116" s="267"/>
      <c r="J116" s="964"/>
      <c r="K116" s="964"/>
      <c r="L116" s="964"/>
      <c r="M116" s="964"/>
      <c r="N116" s="965"/>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180</v>
      </c>
      <c r="B36" s="827" t="str">
        <f>VLOOKUP(A36,EQUIPOS!A6:D154,3,FALSE)</f>
        <v>Compresor 120 HP, con martillo.</v>
      </c>
      <c r="C36" s="828"/>
      <c r="D36" s="828"/>
      <c r="E36" s="828"/>
      <c r="F36" s="828"/>
      <c r="G36" s="828"/>
      <c r="H36" s="829"/>
      <c r="I36" s="275"/>
      <c r="J36" s="276"/>
      <c r="K36" s="277">
        <f>VLOOKUP(A36,EQUIPOS!A6:D163,4,FALSE)</f>
        <v>100787.56917837379</v>
      </c>
      <c r="L36" s="278"/>
      <c r="M36" s="279">
        <v>2.5</v>
      </c>
      <c r="N36" s="280">
        <f>K36/M36</f>
        <v>40315.027671349511</v>
      </c>
    </row>
    <row r="37" spans="1:14">
      <c r="A37" s="119" t="s">
        <v>129</v>
      </c>
      <c r="B37" s="827" t="str">
        <f>VLOOKUP(A37,EQUIPOS!A7:D154,3,FALSE)</f>
        <v xml:space="preserve">Buldozer, Potencia al volante de 140 HP, motor de 2200 RPM, longitud de hoja 4,80m. </v>
      </c>
      <c r="C37" s="828"/>
      <c r="D37" s="828"/>
      <c r="E37" s="828"/>
      <c r="F37" s="828"/>
      <c r="G37" s="828"/>
      <c r="H37" s="829"/>
      <c r="I37" s="429"/>
      <c r="J37" s="430"/>
      <c r="K37" s="277">
        <f>VLOOKUP(A37,EQUIPOS!A7:D164,4,FALSE)</f>
        <v>221732.65219242233</v>
      </c>
      <c r="L37" s="343"/>
      <c r="M37" s="344">
        <v>100</v>
      </c>
      <c r="N37" s="280">
        <f>K37/M37</f>
        <v>2217.3265219242235</v>
      </c>
    </row>
    <row r="38" spans="1:14">
      <c r="A38" s="119" t="s">
        <v>312</v>
      </c>
      <c r="B38" s="827" t="str">
        <f>VLOOKUP(A38,EQUIPOS!A8:D154,3,FALSE)</f>
        <v>Retroexcavadora sobre oruga, potencia 138 HP, balde de 1,5 m3.</v>
      </c>
      <c r="C38" s="828"/>
      <c r="D38" s="828"/>
      <c r="E38" s="828"/>
      <c r="F38" s="828"/>
      <c r="G38" s="828"/>
      <c r="H38" s="829"/>
      <c r="I38" s="336"/>
      <c r="J38" s="338"/>
      <c r="K38" s="277">
        <f>VLOOKUP(A38,EQUIPOS!A8:D165,4,FALSE)</f>
        <v>180000</v>
      </c>
      <c r="L38" s="431"/>
      <c r="M38" s="432">
        <v>16</v>
      </c>
      <c r="N38" s="280">
        <f>K38/M38</f>
        <v>11250</v>
      </c>
    </row>
    <row r="39" spans="1:14">
      <c r="B39" s="827"/>
      <c r="C39" s="828"/>
      <c r="D39" s="828"/>
      <c r="E39" s="833"/>
      <c r="F39" s="828"/>
      <c r="G39" s="828"/>
      <c r="H39" s="829"/>
      <c r="I39" s="42"/>
      <c r="J39" s="43"/>
      <c r="K39" s="282"/>
      <c r="L39" s="284"/>
      <c r="M39" s="285"/>
      <c r="N39" s="286"/>
    </row>
    <row r="40" spans="1:14">
      <c r="B40" s="834" t="s">
        <v>1036</v>
      </c>
      <c r="C40" s="835"/>
      <c r="D40" s="835"/>
      <c r="E40" s="44"/>
      <c r="F40" s="45"/>
      <c r="G40" s="45"/>
      <c r="H40" s="46"/>
      <c r="I40" s="42"/>
      <c r="J40" s="43"/>
      <c r="K40" s="287"/>
      <c r="L40" s="284"/>
      <c r="M40" s="409">
        <v>0.01</v>
      </c>
      <c r="N40" s="352">
        <f>N76*M40</f>
        <v>23.937752440359372</v>
      </c>
    </row>
    <row r="41" spans="1:14" ht="15.75" thickBot="1">
      <c r="B41" s="827"/>
      <c r="C41" s="828"/>
      <c r="D41" s="828"/>
      <c r="E41" s="828"/>
      <c r="F41" s="828"/>
      <c r="G41" s="828"/>
      <c r="H41" s="829"/>
      <c r="I41" s="836"/>
      <c r="J41" s="837"/>
      <c r="K41" s="47"/>
      <c r="L41" s="838"/>
      <c r="M41" s="839"/>
      <c r="N41" s="111"/>
    </row>
    <row r="42" spans="1:14" ht="15.75" thickBot="1">
      <c r="B42" s="814" t="s">
        <v>1037</v>
      </c>
      <c r="C42" s="815"/>
      <c r="D42" s="815"/>
      <c r="E42" s="815"/>
      <c r="F42" s="815"/>
      <c r="G42" s="815"/>
      <c r="H42" s="815"/>
      <c r="I42" s="815"/>
      <c r="J42" s="815"/>
      <c r="K42" s="815"/>
      <c r="L42" s="815"/>
      <c r="M42" s="816"/>
      <c r="N42" s="402">
        <f>SUM(N36:N41)</f>
        <v>53806.291945714096</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5" t="s">
        <v>1028</v>
      </c>
      <c r="C46" s="806"/>
      <c r="D46" s="806"/>
      <c r="E46" s="806"/>
      <c r="F46" s="806"/>
      <c r="G46" s="806"/>
      <c r="H46" s="806"/>
      <c r="I46" s="807"/>
      <c r="J46" s="323" t="s">
        <v>1029</v>
      </c>
      <c r="K46" s="91" t="s">
        <v>1030</v>
      </c>
      <c r="L46" s="808" t="s">
        <v>1039</v>
      </c>
      <c r="M46" s="807"/>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5446.7430931115523</v>
      </c>
      <c r="N47" s="280">
        <f>K47*M47</f>
        <v>1634.0229279334656</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1870.102091243295</v>
      </c>
      <c r="N48" s="280">
        <f t="shared" ref="N48:N53" si="0">K48*M48</f>
        <v>5610.3062737298851</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11874.6891525342</v>
      </c>
      <c r="N49" s="280">
        <f t="shared" si="0"/>
        <v>2968.67228813355</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661.74738311336091</v>
      </c>
      <c r="N50" s="280">
        <f t="shared" si="0"/>
        <v>661.74738311336091</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914.18164286144747</v>
      </c>
      <c r="N51" s="280">
        <f t="shared" si="0"/>
        <v>914.18164286144747</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7321.5973000662916</v>
      </c>
      <c r="N52" s="280">
        <f t="shared" si="0"/>
        <v>3353.2915634303617</v>
      </c>
    </row>
    <row r="53" spans="1:14" ht="15.7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4723.6158442234673</v>
      </c>
      <c r="N53" s="280">
        <f t="shared" si="0"/>
        <v>6140.7005974905078</v>
      </c>
    </row>
    <row r="54" spans="1:14" ht="15.75" thickBot="1">
      <c r="B54" s="814" t="s">
        <v>1037</v>
      </c>
      <c r="C54" s="815"/>
      <c r="D54" s="815"/>
      <c r="E54" s="815"/>
      <c r="F54" s="815"/>
      <c r="G54" s="815"/>
      <c r="H54" s="815"/>
      <c r="I54" s="815"/>
      <c r="J54" s="815"/>
      <c r="K54" s="815"/>
      <c r="L54" s="815"/>
      <c r="M54" s="816"/>
      <c r="N54" s="402">
        <f>SUM(N47:N53)</f>
        <v>21282.922676692579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18">
        <f>VLOOKUP(A59,TRANSPORTE!A5:D117,4,FALSE)</f>
        <v>1104.9962769918093</v>
      </c>
      <c r="M59" s="819"/>
      <c r="N59" s="295">
        <f>K59*L59</f>
        <v>1436.4951600893521</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14" t="s">
        <v>1037</v>
      </c>
      <c r="C76" s="815"/>
      <c r="D76" s="815"/>
      <c r="E76" s="815"/>
      <c r="F76" s="815"/>
      <c r="G76" s="815"/>
      <c r="H76" s="815"/>
      <c r="I76" s="821"/>
      <c r="J76" s="821"/>
      <c r="K76" s="821"/>
      <c r="L76" s="821"/>
      <c r="M76" s="822"/>
      <c r="N76" s="309">
        <f>SUM(N70:N75)</f>
        <v>2393.7752440359372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N42+N54+N65+N76</f>
        <v>78919.485026531955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15783.897005306391</v>
      </c>
      <c r="M83" s="849"/>
      <c r="N83" s="57"/>
    </row>
    <row r="84" spans="1:14">
      <c r="B84" s="95" t="s">
        <v>1057</v>
      </c>
      <c r="C84" s="96"/>
      <c r="D84" s="96"/>
      <c r="E84" s="96"/>
      <c r="F84" s="96"/>
      <c r="G84" s="96"/>
      <c r="H84" s="96"/>
      <c r="I84" s="93"/>
      <c r="J84" s="94"/>
      <c r="K84" s="312">
        <v>0.05</v>
      </c>
      <c r="L84" s="848">
        <f>N78*K84</f>
        <v>3945.9742513265978</v>
      </c>
      <c r="M84" s="849"/>
      <c r="N84" s="57"/>
    </row>
    <row r="85" spans="1:14" ht="15.75" thickBot="1">
      <c r="B85" s="97" t="s">
        <v>1058</v>
      </c>
      <c r="C85" s="98"/>
      <c r="D85" s="98"/>
      <c r="E85" s="98"/>
      <c r="F85" s="98"/>
      <c r="G85" s="98"/>
      <c r="H85" s="98"/>
      <c r="I85" s="99"/>
      <c r="J85" s="100"/>
      <c r="K85" s="313">
        <v>0.05</v>
      </c>
      <c r="L85" s="850">
        <f>N78*K85</f>
        <v>3945.9742513265978</v>
      </c>
      <c r="M85" s="851"/>
      <c r="N85" s="57"/>
    </row>
    <row r="86" spans="1:14" ht="15.75" thickBot="1">
      <c r="B86" s="814" t="s">
        <v>1037</v>
      </c>
      <c r="C86" s="815"/>
      <c r="D86" s="815"/>
      <c r="E86" s="815"/>
      <c r="F86" s="815"/>
      <c r="G86" s="815"/>
      <c r="H86" s="815"/>
      <c r="I86" s="815"/>
      <c r="J86" s="815"/>
      <c r="K86" s="815"/>
      <c r="L86" s="815"/>
      <c r="M86" s="816"/>
      <c r="N86" s="58">
        <f>L83+L84+L85</f>
        <v>23675.845507959588</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102595.33053449154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75" thickBot="1">
      <c r="B119" s="427" t="s">
        <v>2327</v>
      </c>
      <c r="C119" s="428"/>
      <c r="D119" s="428"/>
      <c r="E119" s="267"/>
      <c r="F119" s="267"/>
      <c r="G119" s="267"/>
      <c r="H119" s="267"/>
      <c r="I119" s="267"/>
      <c r="J119" s="964"/>
      <c r="K119" s="964"/>
      <c r="L119" s="964"/>
      <c r="M119" s="964"/>
      <c r="N119" s="965"/>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180</v>
      </c>
      <c r="B36" s="827" t="str">
        <f>VLOOKUP(A36,EQUIPOS!A6:D154,3,FALSE)</f>
        <v>Compresor 120 HP, con martillo.</v>
      </c>
      <c r="C36" s="828"/>
      <c r="D36" s="828"/>
      <c r="E36" s="828"/>
      <c r="F36" s="828"/>
      <c r="G36" s="828"/>
      <c r="H36" s="829"/>
      <c r="I36" s="275"/>
      <c r="J36" s="276"/>
      <c r="K36" s="277">
        <f>VLOOKUP(A36,EQUIPOS!A6:D163,4,FALSE)</f>
        <v>100787.56917837379</v>
      </c>
      <c r="L36" s="278"/>
      <c r="M36" s="344">
        <v>2.5</v>
      </c>
      <c r="N36" s="280">
        <f>K36/M36</f>
        <v>40315.027671349511</v>
      </c>
    </row>
    <row r="37" spans="1:14">
      <c r="A37" s="119" t="s">
        <v>129</v>
      </c>
      <c r="B37" s="827" t="str">
        <f>VLOOKUP(A37,EQUIPOS!A7:D154,3,FALSE)</f>
        <v xml:space="preserve">Buldozer, Potencia al volante de 140 HP, motor de 2200 RPM, longitud de hoja 4,80m. </v>
      </c>
      <c r="C37" s="828"/>
      <c r="D37" s="828"/>
      <c r="E37" s="828"/>
      <c r="F37" s="828"/>
      <c r="G37" s="828"/>
      <c r="H37" s="829"/>
      <c r="I37" s="429"/>
      <c r="J37" s="430"/>
      <c r="K37" s="277">
        <f>VLOOKUP(A37,EQUIPOS!A7:D164,4,FALSE)</f>
        <v>221732.65219242233</v>
      </c>
      <c r="L37" s="343"/>
      <c r="M37" s="344">
        <v>100</v>
      </c>
      <c r="N37" s="280">
        <f>K37/M37</f>
        <v>2217.3265219242235</v>
      </c>
    </row>
    <row r="38" spans="1:14">
      <c r="A38" s="119" t="s">
        <v>261</v>
      </c>
      <c r="B38" s="827" t="str">
        <f>VLOOKUP(A38,EQUIPOS!A8:D154,3,FALSE)</f>
        <v xml:space="preserve">Motobomba 3 PULGADAS (incluye operario)
</v>
      </c>
      <c r="C38" s="828"/>
      <c r="D38" s="828"/>
      <c r="E38" s="828"/>
      <c r="F38" s="828"/>
      <c r="G38" s="828"/>
      <c r="H38" s="829"/>
      <c r="I38" s="336"/>
      <c r="J38" s="338"/>
      <c r="K38" s="277">
        <f>VLOOKUP(A38,EQUIPOS!A8:D165,4,FALSE)</f>
        <v>11197.591886045126</v>
      </c>
      <c r="L38" s="431"/>
      <c r="M38" s="432">
        <v>8</v>
      </c>
      <c r="N38" s="280">
        <f>K38/M38</f>
        <v>1399.6989857556407</v>
      </c>
    </row>
    <row r="39" spans="1:14">
      <c r="A39" t="s">
        <v>312</v>
      </c>
      <c r="B39" s="827" t="str">
        <f>VLOOKUP(A39,EQUIPOS!A9:D154,3,FALSE)</f>
        <v>Retroexcavadora sobre oruga, potencia 138 HP, balde de 1,5 m3.</v>
      </c>
      <c r="C39" s="828"/>
      <c r="D39" s="828"/>
      <c r="E39" s="828"/>
      <c r="F39" s="828"/>
      <c r="G39" s="828"/>
      <c r="H39" s="829"/>
      <c r="I39" s="42"/>
      <c r="J39" s="43"/>
      <c r="K39" s="277">
        <f>VLOOKUP(A39,EQUIPOS!A9:D166,4,FALSE)</f>
        <v>180000</v>
      </c>
      <c r="L39" s="284"/>
      <c r="M39" s="344">
        <v>8</v>
      </c>
      <c r="N39" s="280">
        <f>K39/M39</f>
        <v>22500</v>
      </c>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N78*M41</f>
        <v>204.2688208244</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66636.321999853782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5446.7430931115523</v>
      </c>
      <c r="N48" s="280">
        <f>K48*M48</f>
        <v>1634.0229279334656</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1870.102091243295</v>
      </c>
      <c r="N49" s="280">
        <f t="shared" ref="N49:N54" si="0">K49*M49</f>
        <v>5610.3062737298851</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11874.6891525342</v>
      </c>
      <c r="N50" s="280">
        <f t="shared" si="0"/>
        <v>2968.67228813355</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661.74738311336091</v>
      </c>
      <c r="N51" s="280">
        <f t="shared" si="0"/>
        <v>661.74738311336091</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914.18164286144747</v>
      </c>
      <c r="N52" s="280">
        <f t="shared" si="0"/>
        <v>914.18164286144747</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7321.5973000662916</v>
      </c>
      <c r="N53" s="280">
        <f>K53*M53</f>
        <v>3353.2915634303617</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4723.6158442234673</v>
      </c>
      <c r="N54" s="280">
        <f t="shared" si="0"/>
        <v>6140.7005974905078</v>
      </c>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21282.922676692579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818">
        <f>VLOOKUP(A61,TRANSPORTE!A5:D117,4,FALSE)</f>
        <v>1104.9962769918093</v>
      </c>
      <c r="M61" s="819"/>
      <c r="N61" s="295">
        <f>K61*L61</f>
        <v>1436.4951600893521</v>
      </c>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f>N61+N62+N63+N64+N65</f>
        <v>1436.4951600893521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841"/>
      <c r="I71" s="79" t="s">
        <v>1048</v>
      </c>
      <c r="J71" s="81" t="s">
        <v>1494</v>
      </c>
      <c r="K71" s="80" t="s">
        <v>1050</v>
      </c>
      <c r="L71" s="842" t="s">
        <v>1034</v>
      </c>
      <c r="M71" s="843"/>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1"/>
      <c r="C77" s="802"/>
      <c r="D77" s="802"/>
      <c r="E77" s="802"/>
      <c r="F77" s="802"/>
      <c r="G77" s="802"/>
      <c r="H77" s="802"/>
      <c r="I77" s="132"/>
      <c r="J77" s="132"/>
      <c r="K77" s="132"/>
      <c r="L77" s="902"/>
      <c r="M77" s="902"/>
      <c r="N77" s="51"/>
    </row>
    <row r="78" spans="1:15" ht="15.75" thickBot="1">
      <c r="B78" s="820" t="s">
        <v>1037</v>
      </c>
      <c r="C78" s="821"/>
      <c r="D78" s="821"/>
      <c r="E78" s="821"/>
      <c r="F78" s="821"/>
      <c r="G78" s="821"/>
      <c r="H78" s="821"/>
      <c r="I78" s="821"/>
      <c r="J78" s="821"/>
      <c r="K78" s="821"/>
      <c r="L78" s="821"/>
      <c r="M78" s="822"/>
      <c r="N78" s="309">
        <f>SUM(N72:N77)</f>
        <v>20426.882082439999</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109782.62191907573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21956.524383815147</v>
      </c>
      <c r="M85" s="849"/>
      <c r="N85" s="57"/>
    </row>
    <row r="86" spans="1:14">
      <c r="B86" s="95" t="s">
        <v>1057</v>
      </c>
      <c r="C86" s="96"/>
      <c r="D86" s="96"/>
      <c r="E86" s="96"/>
      <c r="F86" s="96"/>
      <c r="G86" s="96"/>
      <c r="H86" s="96"/>
      <c r="I86" s="93"/>
      <c r="J86" s="94"/>
      <c r="K86" s="312">
        <v>0.05</v>
      </c>
      <c r="L86" s="848">
        <f>N80*K86</f>
        <v>5489.1310959537868</v>
      </c>
      <c r="M86" s="849"/>
      <c r="N86" s="57"/>
    </row>
    <row r="87" spans="1:14" ht="15.75" thickBot="1">
      <c r="B87" s="97" t="s">
        <v>1058</v>
      </c>
      <c r="C87" s="98"/>
      <c r="D87" s="98"/>
      <c r="E87" s="98"/>
      <c r="F87" s="98"/>
      <c r="G87" s="98"/>
      <c r="H87" s="98"/>
      <c r="I87" s="99"/>
      <c r="J87" s="100"/>
      <c r="K87" s="313">
        <v>0.05</v>
      </c>
      <c r="L87" s="850">
        <f>N80*K87</f>
        <v>5489.1310959537868</v>
      </c>
      <c r="M87" s="851"/>
      <c r="N87" s="57"/>
    </row>
    <row r="88" spans="1:14" ht="15.75" thickBot="1">
      <c r="B88" s="814" t="s">
        <v>1037</v>
      </c>
      <c r="C88" s="815"/>
      <c r="D88" s="815"/>
      <c r="E88" s="815"/>
      <c r="F88" s="815"/>
      <c r="G88" s="815"/>
      <c r="H88" s="815"/>
      <c r="I88" s="815"/>
      <c r="J88" s="815"/>
      <c r="K88" s="815"/>
      <c r="L88" s="815"/>
      <c r="M88" s="816"/>
      <c r="N88" s="58">
        <f>L85+L86+L87</f>
        <v>32934.786575722719</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142717.40849479844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75" thickBot="1">
      <c r="B121" s="427" t="s">
        <v>2327</v>
      </c>
      <c r="C121" s="428"/>
      <c r="D121" s="428"/>
      <c r="E121" s="267"/>
      <c r="F121" s="267"/>
      <c r="G121" s="267"/>
      <c r="H121" s="267"/>
      <c r="I121" s="267"/>
      <c r="J121" s="964"/>
      <c r="K121" s="964"/>
      <c r="L121" s="964"/>
      <c r="M121" s="964"/>
      <c r="N121" s="96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2.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129</v>
      </c>
      <c r="B36" s="827" t="str">
        <f>VLOOKUP(A36,EQUIPOS!A6:D154,3,FALSE)</f>
        <v xml:space="preserve">Buldozer, Potencia al volante de 140 HP, motor de 2200 RPM, longitud de hoja 4,80m. </v>
      </c>
      <c r="C36" s="828"/>
      <c r="D36" s="828"/>
      <c r="E36" s="828"/>
      <c r="F36" s="828"/>
      <c r="G36" s="828"/>
      <c r="H36" s="829"/>
      <c r="I36" s="275"/>
      <c r="J36" s="276"/>
      <c r="K36" s="277">
        <f>VLOOKUP(A36,EQUIPOS!A6:D163,4,FALSE)</f>
        <v>221732.65219242233</v>
      </c>
      <c r="L36" s="278"/>
      <c r="M36" s="344">
        <v>100</v>
      </c>
      <c r="N36" s="280">
        <f>K36/M36</f>
        <v>2217.3265219242235</v>
      </c>
    </row>
    <row r="37" spans="1:14">
      <c r="A37" s="119" t="s">
        <v>312</v>
      </c>
      <c r="B37" s="827" t="str">
        <f>VLOOKUP(A37,EQUIPOS!A7:D154,3,FALSE)</f>
        <v>Retroexcavadora sobre oruga, potencia 138 HP, balde de 1,5 m3.</v>
      </c>
      <c r="C37" s="828"/>
      <c r="D37" s="828"/>
      <c r="E37" s="828"/>
      <c r="F37" s="828"/>
      <c r="G37" s="828"/>
      <c r="H37" s="829"/>
      <c r="I37" s="429"/>
      <c r="J37" s="430"/>
      <c r="K37" s="277">
        <f>VLOOKUP(A37,EQUIPOS!A7:D164,4,FALSE)</f>
        <v>180000</v>
      </c>
      <c r="L37" s="343"/>
      <c r="M37" s="344">
        <v>35</v>
      </c>
      <c r="N37" s="280">
        <f>K37/M37</f>
        <v>5142.8571428571431</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7.2953150294428575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7367.4789798108095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4723.6158442234673</v>
      </c>
      <c r="N48" s="280">
        <f>K48*M48</f>
        <v>6140.7005974905078</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f>K54*M54</f>
        <v>0</v>
      </c>
    </row>
    <row r="55" spans="1:14" ht="15.75" thickBot="1">
      <c r="B55" s="814" t="s">
        <v>1037</v>
      </c>
      <c r="C55" s="815"/>
      <c r="D55" s="815"/>
      <c r="E55" s="815"/>
      <c r="F55" s="815"/>
      <c r="G55" s="815"/>
      <c r="H55" s="815"/>
      <c r="I55" s="815"/>
      <c r="J55" s="815"/>
      <c r="K55" s="815"/>
      <c r="L55" s="815"/>
      <c r="M55" s="816"/>
      <c r="N55" s="402">
        <f>SUM(N48:N54)</f>
        <v>6140.7005974905078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818">
        <f>VLOOKUP(A60,TRANSPORTE!A5:D117,4,FALSE)</f>
        <v>1104.9962769918093</v>
      </c>
      <c r="M60" s="819"/>
      <c r="N60" s="295">
        <f>K60*L60</f>
        <v>1436.4951600893521</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1436.4951600893521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729.53150294428576</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15674.206240334957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3134.8412480669917</v>
      </c>
      <c r="M84" s="849"/>
      <c r="N84" s="57"/>
    </row>
    <row r="85" spans="1:14">
      <c r="B85" s="95" t="s">
        <v>1057</v>
      </c>
      <c r="C85" s="96"/>
      <c r="D85" s="96"/>
      <c r="E85" s="96"/>
      <c r="F85" s="96"/>
      <c r="G85" s="96"/>
      <c r="H85" s="96"/>
      <c r="I85" s="93"/>
      <c r="J85" s="94"/>
      <c r="K85" s="312">
        <v>0.05</v>
      </c>
      <c r="L85" s="848">
        <f>N79*K85</f>
        <v>783.71031201674793</v>
      </c>
      <c r="M85" s="849"/>
      <c r="N85" s="57"/>
    </row>
    <row r="86" spans="1:14" ht="15.75" thickBot="1">
      <c r="B86" s="97" t="s">
        <v>1058</v>
      </c>
      <c r="C86" s="98"/>
      <c r="D86" s="98"/>
      <c r="E86" s="98"/>
      <c r="F86" s="98"/>
      <c r="G86" s="98"/>
      <c r="H86" s="98"/>
      <c r="I86" s="99"/>
      <c r="J86" s="100"/>
      <c r="K86" s="313">
        <v>0.05</v>
      </c>
      <c r="L86" s="850">
        <f>N79*K86</f>
        <v>783.71031201674793</v>
      </c>
      <c r="M86" s="851"/>
      <c r="N86" s="57"/>
    </row>
    <row r="87" spans="1:14" ht="15.75" thickBot="1">
      <c r="B87" s="814" t="s">
        <v>1037</v>
      </c>
      <c r="C87" s="815"/>
      <c r="D87" s="815"/>
      <c r="E87" s="815"/>
      <c r="F87" s="815"/>
      <c r="G87" s="815"/>
      <c r="H87" s="815"/>
      <c r="I87" s="815"/>
      <c r="J87" s="815"/>
      <c r="K87" s="815"/>
      <c r="L87" s="815"/>
      <c r="M87" s="816"/>
      <c r="N87" s="58">
        <f>L84+L85+L86</f>
        <v>4702.2618721004874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20376.468112435447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7.75" customHeight="1" thickBot="1">
      <c r="B29" s="77" t="s">
        <v>1027</v>
      </c>
      <c r="C29" s="823" t="s">
        <v>1028</v>
      </c>
      <c r="D29" s="824"/>
      <c r="E29" s="824"/>
      <c r="F29" s="824"/>
      <c r="G29" s="824"/>
      <c r="H29" s="824"/>
      <c r="I29" s="824"/>
      <c r="J29" s="78"/>
      <c r="K29" s="350" t="s">
        <v>2321</v>
      </c>
      <c r="L29" s="825" t="s">
        <v>1029</v>
      </c>
      <c r="M29" s="826"/>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4"/>
      <c r="C33" s="67"/>
      <c r="D33" s="67"/>
      <c r="E33" s="67"/>
      <c r="F33" s="67"/>
      <c r="G33" s="67"/>
      <c r="H33" s="67"/>
      <c r="I33" s="68"/>
      <c r="J33" s="68"/>
      <c r="K33" s="67"/>
      <c r="L33" s="67"/>
      <c r="M33" s="67"/>
      <c r="N33" s="69"/>
    </row>
    <row r="34" spans="1:14">
      <c r="B34" s="795" t="s">
        <v>1028</v>
      </c>
      <c r="C34" s="796"/>
      <c r="D34" s="796"/>
      <c r="E34" s="796"/>
      <c r="F34" s="796"/>
      <c r="G34" s="796"/>
      <c r="H34" s="797"/>
      <c r="I34" s="798" t="s">
        <v>1032</v>
      </c>
      <c r="J34" s="799"/>
      <c r="K34" s="75" t="s">
        <v>1033</v>
      </c>
      <c r="L34" s="800" t="s">
        <v>1034</v>
      </c>
      <c r="M34" s="797"/>
      <c r="N34" s="76" t="s">
        <v>1035</v>
      </c>
    </row>
    <row r="35" spans="1:14">
      <c r="A35" s="119" t="s">
        <v>263</v>
      </c>
      <c r="B35" s="827" t="str">
        <f>VLOOKUP(A35,EQUIPOS!A6:D154,3,FALSE)</f>
        <v xml:space="preserve">Motobomba 4 pulgadas
</v>
      </c>
      <c r="C35" s="828"/>
      <c r="D35" s="828"/>
      <c r="E35" s="828"/>
      <c r="F35" s="828"/>
      <c r="G35" s="828"/>
      <c r="H35" s="829"/>
      <c r="I35" s="275"/>
      <c r="J35" s="276"/>
      <c r="K35" s="277">
        <f>VLOOKUP(A35,EQUIPOS!A6:D163,4,FALSE)</f>
        <v>10719.433847432951</v>
      </c>
      <c r="L35" s="278"/>
      <c r="M35" s="344">
        <v>21</v>
      </c>
      <c r="N35" s="280">
        <f>K35/M35</f>
        <v>510.44923083014049</v>
      </c>
    </row>
    <row r="36" spans="1:14">
      <c r="A36" s="119" t="s">
        <v>129</v>
      </c>
      <c r="B36" s="827" t="str">
        <f>VLOOKUP(A36,EQUIPOS!A7:D154,3,FALSE)</f>
        <v xml:space="preserve">Buldozer, Potencia al volante de 140 HP, motor de 2200 RPM, longitud de hoja 4,80m. </v>
      </c>
      <c r="C36" s="828"/>
      <c r="D36" s="828"/>
      <c r="E36" s="828"/>
      <c r="F36" s="828"/>
      <c r="G36" s="828"/>
      <c r="H36" s="829"/>
      <c r="I36" s="429"/>
      <c r="J36" s="430"/>
      <c r="K36" s="277">
        <f>VLOOKUP(A36,EQUIPOS!A7:D164,4,FALSE)</f>
        <v>221732.65219242233</v>
      </c>
      <c r="L36" s="343"/>
      <c r="M36" s="344">
        <v>100</v>
      </c>
      <c r="N36" s="280">
        <f>K36/M36</f>
        <v>2217.3265219242235</v>
      </c>
    </row>
    <row r="37" spans="1:14">
      <c r="A37" s="119" t="s">
        <v>312</v>
      </c>
      <c r="B37" s="827" t="str">
        <f>VLOOKUP(A37,EQUIPOS!A8:D154,3,FALSE)</f>
        <v>Retroexcavadora sobre oruga, potencia 138 HP, balde de 1,5 m3.</v>
      </c>
      <c r="C37" s="828"/>
      <c r="D37" s="828"/>
      <c r="E37" s="828"/>
      <c r="F37" s="828"/>
      <c r="G37" s="828"/>
      <c r="H37" s="829"/>
      <c r="I37" s="336"/>
      <c r="J37" s="338"/>
      <c r="K37" s="277">
        <f>VLOOKUP(A37,EQUIPOS!A8:D165,4,FALSE)</f>
        <v>180000</v>
      </c>
      <c r="L37" s="431"/>
      <c r="M37" s="432">
        <v>21</v>
      </c>
      <c r="N37" s="280">
        <f>K37/M37</f>
        <v>8571.4285714285706</v>
      </c>
    </row>
    <row r="38" spans="1:14">
      <c r="B38" s="827"/>
      <c r="C38" s="828"/>
      <c r="D38" s="828"/>
      <c r="E38" s="828"/>
      <c r="F38" s="828"/>
      <c r="G38" s="828"/>
      <c r="H38" s="829"/>
      <c r="I38" s="42"/>
      <c r="J38" s="43"/>
      <c r="K38" s="277"/>
      <c r="L38" s="284"/>
      <c r="M38" s="344"/>
      <c r="N38" s="280"/>
    </row>
    <row r="39" spans="1:14">
      <c r="B39" s="328"/>
      <c r="C39" s="329"/>
      <c r="D39" s="329"/>
      <c r="E39" s="329"/>
      <c r="F39" s="331"/>
      <c r="G39" s="331"/>
      <c r="H39" s="131"/>
      <c r="I39" s="42"/>
      <c r="J39" s="43"/>
      <c r="K39" s="277"/>
      <c r="L39" s="284"/>
      <c r="M39" s="285"/>
      <c r="N39" s="281"/>
    </row>
    <row r="40" spans="1:14">
      <c r="B40" s="834" t="s">
        <v>1036</v>
      </c>
      <c r="C40" s="835"/>
      <c r="D40" s="835"/>
      <c r="E40" s="44"/>
      <c r="F40" s="45"/>
      <c r="G40" s="45"/>
      <c r="H40" s="46"/>
      <c r="I40" s="42"/>
      <c r="J40" s="43"/>
      <c r="K40" s="287"/>
      <c r="L40" s="284"/>
      <c r="M40" s="409">
        <v>0.01</v>
      </c>
      <c r="N40" s="352">
        <f>N76*M40</f>
        <v>12.158858382404762</v>
      </c>
    </row>
    <row r="41" spans="1:14" ht="15.75" thickBot="1">
      <c r="B41" s="827"/>
      <c r="C41" s="828"/>
      <c r="D41" s="828"/>
      <c r="E41" s="828"/>
      <c r="F41" s="828"/>
      <c r="G41" s="828"/>
      <c r="H41" s="829"/>
      <c r="I41" s="836"/>
      <c r="J41" s="837"/>
      <c r="K41" s="47"/>
      <c r="L41" s="838"/>
      <c r="M41" s="839"/>
      <c r="N41" s="111"/>
    </row>
    <row r="42" spans="1:14" ht="15.75" thickBot="1">
      <c r="B42" s="814" t="s">
        <v>1037</v>
      </c>
      <c r="C42" s="815"/>
      <c r="D42" s="815"/>
      <c r="E42" s="815"/>
      <c r="F42" s="815"/>
      <c r="G42" s="815"/>
      <c r="H42" s="815"/>
      <c r="I42" s="815"/>
      <c r="J42" s="815"/>
      <c r="K42" s="815"/>
      <c r="L42" s="815"/>
      <c r="M42" s="816"/>
      <c r="N42" s="402">
        <f>SUM(N35:N41)</f>
        <v>11311.363182565339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5" t="s">
        <v>1028</v>
      </c>
      <c r="C46" s="806"/>
      <c r="D46" s="806"/>
      <c r="E46" s="806"/>
      <c r="F46" s="806"/>
      <c r="G46" s="806"/>
      <c r="H46" s="806"/>
      <c r="I46" s="807"/>
      <c r="J46" s="323" t="s">
        <v>1029</v>
      </c>
      <c r="K46" s="91" t="s">
        <v>1030</v>
      </c>
      <c r="L46" s="808" t="s">
        <v>1039</v>
      </c>
      <c r="M46" s="807"/>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4723.6158442234673</v>
      </c>
      <c r="N47" s="280">
        <f>K47*M47</f>
        <v>6140.7005974905078</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4" t="s">
        <v>1037</v>
      </c>
      <c r="C54" s="815"/>
      <c r="D54" s="815"/>
      <c r="E54" s="815"/>
      <c r="F54" s="815"/>
      <c r="G54" s="815"/>
      <c r="H54" s="815"/>
      <c r="I54" s="815"/>
      <c r="J54" s="815"/>
      <c r="K54" s="815"/>
      <c r="L54" s="815"/>
      <c r="M54" s="816"/>
      <c r="N54" s="402">
        <f>SUM(N47:N53)</f>
        <v>6140.7005974905078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18">
        <f>VLOOKUP(A59,TRANSPORTE!A5:D117,4,FALSE)</f>
        <v>1104.9962769918093</v>
      </c>
      <c r="M59" s="819"/>
      <c r="N59" s="295">
        <f>K59*L59</f>
        <v>1436.4951600893521</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133"/>
    </row>
    <row r="76" spans="1:15" ht="15.75" thickBot="1">
      <c r="B76" s="820" t="s">
        <v>1037</v>
      </c>
      <c r="C76" s="821"/>
      <c r="D76" s="821"/>
      <c r="E76" s="821"/>
      <c r="F76" s="821"/>
      <c r="G76" s="821"/>
      <c r="H76" s="821"/>
      <c r="I76" s="821"/>
      <c r="J76" s="821"/>
      <c r="K76" s="821"/>
      <c r="L76" s="821"/>
      <c r="M76" s="822"/>
      <c r="N76" s="468">
        <f>SUM(N70:N75)</f>
        <v>1215.8858382404762</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N42+N54+N65+N76</f>
        <v>20104.444778385674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4020.8889556771351</v>
      </c>
      <c r="M83" s="849"/>
      <c r="N83" s="57"/>
    </row>
    <row r="84" spans="1:14">
      <c r="B84" s="95" t="s">
        <v>1057</v>
      </c>
      <c r="C84" s="96"/>
      <c r="D84" s="96"/>
      <c r="E84" s="96"/>
      <c r="F84" s="96"/>
      <c r="G84" s="96"/>
      <c r="H84" s="96"/>
      <c r="I84" s="93"/>
      <c r="J84" s="94"/>
      <c r="K84" s="312">
        <v>0.05</v>
      </c>
      <c r="L84" s="848">
        <f>N78*K84</f>
        <v>1005.2222389192838</v>
      </c>
      <c r="M84" s="849"/>
      <c r="N84" s="57"/>
    </row>
    <row r="85" spans="1:14" ht="15.75" thickBot="1">
      <c r="B85" s="97" t="s">
        <v>1058</v>
      </c>
      <c r="C85" s="98"/>
      <c r="D85" s="98"/>
      <c r="E85" s="98"/>
      <c r="F85" s="98"/>
      <c r="G85" s="98"/>
      <c r="H85" s="98"/>
      <c r="I85" s="99"/>
      <c r="J85" s="100"/>
      <c r="K85" s="313">
        <v>0.05</v>
      </c>
      <c r="L85" s="850">
        <f>N78*K85</f>
        <v>1005.2222389192838</v>
      </c>
      <c r="M85" s="851"/>
      <c r="N85" s="57"/>
    </row>
    <row r="86" spans="1:14" ht="15.75" thickBot="1">
      <c r="B86" s="814" t="s">
        <v>1037</v>
      </c>
      <c r="C86" s="815"/>
      <c r="D86" s="815"/>
      <c r="E86" s="815"/>
      <c r="F86" s="815"/>
      <c r="G86" s="815"/>
      <c r="H86" s="815"/>
      <c r="I86" s="815"/>
      <c r="J86" s="815"/>
      <c r="K86" s="815"/>
      <c r="L86" s="815"/>
      <c r="M86" s="816"/>
      <c r="N86" s="58">
        <f>L83+L84+L85</f>
        <v>6031.3334335157024</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26135.778211901375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75" thickBot="1">
      <c r="B119" s="427" t="s">
        <v>2327</v>
      </c>
      <c r="C119" s="428"/>
      <c r="D119" s="428"/>
      <c r="E119" s="267"/>
      <c r="F119" s="267"/>
      <c r="G119" s="267"/>
      <c r="H119" s="267"/>
      <c r="I119" s="267"/>
      <c r="J119" s="964"/>
      <c r="K119" s="964"/>
      <c r="L119" s="964"/>
      <c r="M119" s="964"/>
      <c r="N119" s="965"/>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20000</v>
      </c>
      <c r="L36" s="278"/>
      <c r="M36" s="344">
        <v>2.5</v>
      </c>
      <c r="N36" s="280">
        <f>K36/M36</f>
        <v>8000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383.00403904575001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8383.0040390457507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35700</v>
      </c>
      <c r="N48" s="280">
        <f>K48*M48</f>
        <v>46410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71.26137527873199</v>
      </c>
      <c r="N49" s="280">
        <f>K49*M49</f>
        <v>2137.8412583619597</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48547.841258361957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800</v>
      </c>
      <c r="M60" s="819"/>
      <c r="N60" s="295">
        <f>K60*L60</f>
        <v>1040</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7660.0807809149992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65630.926078322707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13126.185215664542</v>
      </c>
      <c r="M84" s="849"/>
      <c r="N84" s="57"/>
    </row>
    <row r="85" spans="1:14">
      <c r="B85" s="95" t="s">
        <v>1057</v>
      </c>
      <c r="C85" s="96"/>
      <c r="D85" s="96"/>
      <c r="E85" s="96"/>
      <c r="F85" s="96"/>
      <c r="G85" s="96"/>
      <c r="H85" s="96"/>
      <c r="I85" s="93"/>
      <c r="J85" s="94"/>
      <c r="K85" s="312">
        <v>0.05</v>
      </c>
      <c r="L85" s="848">
        <f>N79*K85</f>
        <v>3281.5463039161355</v>
      </c>
      <c r="M85" s="849"/>
      <c r="N85" s="57"/>
    </row>
    <row r="86" spans="1:14" ht="15.75" thickBot="1">
      <c r="B86" s="97" t="s">
        <v>1058</v>
      </c>
      <c r="C86" s="98"/>
      <c r="D86" s="98"/>
      <c r="E86" s="98"/>
      <c r="F86" s="98"/>
      <c r="G86" s="98"/>
      <c r="H86" s="98"/>
      <c r="I86" s="99"/>
      <c r="J86" s="100"/>
      <c r="K86" s="313">
        <v>0.05</v>
      </c>
      <c r="L86" s="850">
        <f>N79*K86</f>
        <v>3281.5463039161355</v>
      </c>
      <c r="M86" s="851"/>
      <c r="N86" s="57"/>
    </row>
    <row r="87" spans="1:14" ht="15.75" thickBot="1">
      <c r="B87" s="814" t="s">
        <v>1037</v>
      </c>
      <c r="C87" s="815"/>
      <c r="D87" s="815"/>
      <c r="E87" s="815"/>
      <c r="F87" s="815"/>
      <c r="G87" s="815"/>
      <c r="H87" s="815"/>
      <c r="I87" s="815"/>
      <c r="J87" s="815"/>
      <c r="K87" s="815"/>
      <c r="L87" s="815"/>
      <c r="M87" s="816"/>
      <c r="N87" s="58">
        <f>L84+L85+L86</f>
        <v>19689.277823496814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85320.203901819521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20000</v>
      </c>
      <c r="L36" s="278"/>
      <c r="M36" s="344">
        <v>2.5</v>
      </c>
      <c r="N36" s="280">
        <f>K36/M36</f>
        <v>8000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383.00403904575001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8383.0040390457507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36000</v>
      </c>
      <c r="N48" s="280">
        <f>K48*M48</f>
        <v>46800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71.26137527873199</v>
      </c>
      <c r="N49" s="280">
        <f>K49*M49</f>
        <v>2137.8412583619597</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48937.841258361957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800</v>
      </c>
      <c r="M60" s="819"/>
      <c r="N60" s="295">
        <f>K60*L60</f>
        <v>1040</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51"/>
    </row>
    <row r="66" spans="1:15" ht="15.75" thickBot="1">
      <c r="B66" s="820" t="s">
        <v>1037</v>
      </c>
      <c r="C66" s="821"/>
      <c r="D66" s="821"/>
      <c r="E66" s="821"/>
      <c r="F66" s="821"/>
      <c r="G66" s="821"/>
      <c r="H66" s="821"/>
      <c r="I66" s="821"/>
      <c r="J66" s="821"/>
      <c r="K66" s="821"/>
      <c r="L66" s="821"/>
      <c r="M66" s="822"/>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7660.0807809149992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66020.926078322707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13204.185215664542</v>
      </c>
      <c r="M84" s="849"/>
      <c r="N84" s="57"/>
    </row>
    <row r="85" spans="1:14">
      <c r="B85" s="95" t="s">
        <v>1057</v>
      </c>
      <c r="C85" s="96"/>
      <c r="D85" s="96"/>
      <c r="E85" s="96"/>
      <c r="F85" s="96"/>
      <c r="G85" s="96"/>
      <c r="H85" s="96"/>
      <c r="I85" s="93"/>
      <c r="J85" s="94"/>
      <c r="K85" s="312">
        <v>0.05</v>
      </c>
      <c r="L85" s="848">
        <f>N79*K85</f>
        <v>3301.0463039161355</v>
      </c>
      <c r="M85" s="849"/>
      <c r="N85" s="57"/>
    </row>
    <row r="86" spans="1:14" ht="15.75" thickBot="1">
      <c r="B86" s="97" t="s">
        <v>1058</v>
      </c>
      <c r="C86" s="98"/>
      <c r="D86" s="98"/>
      <c r="E86" s="98"/>
      <c r="F86" s="98"/>
      <c r="G86" s="98"/>
      <c r="H86" s="98"/>
      <c r="I86" s="99"/>
      <c r="J86" s="100"/>
      <c r="K86" s="313">
        <v>0.05</v>
      </c>
      <c r="L86" s="850">
        <f>N79*K86</f>
        <v>3301.0463039161355</v>
      </c>
      <c r="M86" s="851"/>
      <c r="N86" s="57"/>
    </row>
    <row r="87" spans="1:14" ht="15.75" thickBot="1">
      <c r="B87" s="814" t="s">
        <v>1037</v>
      </c>
      <c r="C87" s="815"/>
      <c r="D87" s="815"/>
      <c r="E87" s="815"/>
      <c r="F87" s="815"/>
      <c r="G87" s="815"/>
      <c r="H87" s="815"/>
      <c r="I87" s="815"/>
      <c r="J87" s="815"/>
      <c r="K87" s="815"/>
      <c r="L87" s="815"/>
      <c r="M87" s="816"/>
      <c r="N87" s="58">
        <f>L84+L85+L86</f>
        <v>19806.277823496814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85827.203901819521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20000</v>
      </c>
      <c r="L36" s="278"/>
      <c r="M36" s="344">
        <v>2.5</v>
      </c>
      <c r="N36" s="280">
        <f>K36/M36</f>
        <v>8000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383.00403904575001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8383.0040390457507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31558.799999999999</v>
      </c>
      <c r="N48" s="280">
        <f>K48*M48</f>
        <v>41026.44</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71.26137527873199</v>
      </c>
      <c r="N49" s="280">
        <f>K49*M49</f>
        <v>2137.8412583619597</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43164.28125836196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800</v>
      </c>
      <c r="M60" s="819"/>
      <c r="N60" s="295">
        <f>K60*L60</f>
        <v>1040</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7660.0807809149992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60247.36607832271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12049.473215664542</v>
      </c>
      <c r="M84" s="849"/>
      <c r="N84" s="57"/>
    </row>
    <row r="85" spans="1:14">
      <c r="B85" s="95" t="s">
        <v>1057</v>
      </c>
      <c r="C85" s="96"/>
      <c r="D85" s="96"/>
      <c r="E85" s="96"/>
      <c r="F85" s="96"/>
      <c r="G85" s="96"/>
      <c r="H85" s="96"/>
      <c r="I85" s="93"/>
      <c r="J85" s="94"/>
      <c r="K85" s="312">
        <v>0.05</v>
      </c>
      <c r="L85" s="848">
        <f>N79*K85</f>
        <v>3012.3683039161356</v>
      </c>
      <c r="M85" s="849"/>
      <c r="N85" s="57"/>
    </row>
    <row r="86" spans="1:14" ht="15.75" thickBot="1">
      <c r="B86" s="97" t="s">
        <v>1058</v>
      </c>
      <c r="C86" s="98"/>
      <c r="D86" s="98"/>
      <c r="E86" s="98"/>
      <c r="F86" s="98"/>
      <c r="G86" s="98"/>
      <c r="H86" s="98"/>
      <c r="I86" s="99"/>
      <c r="J86" s="100"/>
      <c r="K86" s="313">
        <v>0.05</v>
      </c>
      <c r="L86" s="850">
        <f>N79*K86</f>
        <v>3012.3683039161356</v>
      </c>
      <c r="M86" s="851"/>
      <c r="N86" s="57"/>
    </row>
    <row r="87" spans="1:14" ht="15.75" thickBot="1">
      <c r="B87" s="814" t="s">
        <v>1037</v>
      </c>
      <c r="C87" s="815"/>
      <c r="D87" s="815"/>
      <c r="E87" s="815"/>
      <c r="F87" s="815"/>
      <c r="G87" s="815"/>
      <c r="H87" s="815"/>
      <c r="I87" s="815"/>
      <c r="J87" s="815"/>
      <c r="K87" s="815"/>
      <c r="L87" s="815"/>
      <c r="M87" s="816"/>
      <c r="N87" s="58">
        <f>L84+L85+L86</f>
        <v>18074.209823496814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78321.575901819524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162</v>
      </c>
      <c r="B36" s="827" t="str">
        <f>VLOOKUP(A36,EQUIPOS!A6:D154,3,FALSE)</f>
        <v>Compactador manual (SALTARIN) Peso de operación (Kg.) 52, Fuerza de impacto por golpe (KN) 12.</v>
      </c>
      <c r="C36" s="828"/>
      <c r="D36" s="828"/>
      <c r="E36" s="828"/>
      <c r="F36" s="828"/>
      <c r="G36" s="828"/>
      <c r="H36" s="829"/>
      <c r="I36" s="275"/>
      <c r="J36" s="276"/>
      <c r="K36" s="277">
        <f>VLOOKUP(A36,EQUIPOS!A6:D163,4,FALSE)</f>
        <v>20000</v>
      </c>
      <c r="L36" s="278"/>
      <c r="M36" s="344">
        <v>2.5</v>
      </c>
      <c r="N36" s="280">
        <f>K36/M36</f>
        <v>8000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383.00403904575001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8383.0040390457507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39541.511914662799</v>
      </c>
      <c r="N48" s="280">
        <f>K48*M48</f>
        <v>51403.965489061637</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71.26137527873199</v>
      </c>
      <c r="N49" s="280">
        <f>K49*M49</f>
        <v>2137.8412583619597</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53541.806747423594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800</v>
      </c>
      <c r="M60" s="819"/>
      <c r="N60" s="295">
        <f>K60*L60</f>
        <v>1040</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7660.0807809149992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70624.891567384344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14124.97831347687</v>
      </c>
      <c r="M84" s="849"/>
      <c r="N84" s="57"/>
    </row>
    <row r="85" spans="1:14">
      <c r="B85" s="95" t="s">
        <v>1057</v>
      </c>
      <c r="C85" s="96"/>
      <c r="D85" s="96"/>
      <c r="E85" s="96"/>
      <c r="F85" s="96"/>
      <c r="G85" s="96"/>
      <c r="H85" s="96"/>
      <c r="I85" s="93"/>
      <c r="J85" s="94"/>
      <c r="K85" s="312">
        <v>0.05</v>
      </c>
      <c r="L85" s="848">
        <f>N79*K85</f>
        <v>3531.2445783692174</v>
      </c>
      <c r="M85" s="849"/>
      <c r="N85" s="57"/>
    </row>
    <row r="86" spans="1:14" ht="15.75" thickBot="1">
      <c r="B86" s="97" t="s">
        <v>1058</v>
      </c>
      <c r="C86" s="98"/>
      <c r="D86" s="98"/>
      <c r="E86" s="98"/>
      <c r="F86" s="98"/>
      <c r="G86" s="98"/>
      <c r="H86" s="98"/>
      <c r="I86" s="99"/>
      <c r="J86" s="100"/>
      <c r="K86" s="313">
        <v>0.05</v>
      </c>
      <c r="L86" s="850">
        <f>N79*K86</f>
        <v>3531.2445783692174</v>
      </c>
      <c r="M86" s="851"/>
      <c r="N86" s="57"/>
    </row>
    <row r="87" spans="1:14" ht="15.75" thickBot="1">
      <c r="B87" s="814" t="s">
        <v>1037</v>
      </c>
      <c r="C87" s="815"/>
      <c r="D87" s="815"/>
      <c r="E87" s="815"/>
      <c r="F87" s="815"/>
      <c r="G87" s="815"/>
      <c r="H87" s="815"/>
      <c r="I87" s="815"/>
      <c r="J87" s="815"/>
      <c r="K87" s="815"/>
      <c r="L87" s="815"/>
      <c r="M87" s="816"/>
      <c r="N87" s="58">
        <f>L84+L85+L86</f>
        <v>21187.467470215302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91812.359037599643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5" t="s">
        <v>1028</v>
      </c>
      <c r="C35" s="796"/>
      <c r="D35" s="796"/>
      <c r="E35" s="796"/>
      <c r="F35" s="796"/>
      <c r="G35" s="796"/>
      <c r="H35" s="797"/>
      <c r="I35" s="798" t="s">
        <v>1032</v>
      </c>
      <c r="J35" s="799"/>
      <c r="K35" s="75" t="s">
        <v>1033</v>
      </c>
      <c r="L35" s="800" t="s">
        <v>1034</v>
      </c>
      <c r="M35" s="797"/>
      <c r="N35" s="76" t="s">
        <v>1035</v>
      </c>
    </row>
    <row r="36" spans="1:16">
      <c r="A36" s="119"/>
      <c r="B36" s="827"/>
      <c r="C36" s="828"/>
      <c r="D36" s="828"/>
      <c r="E36" s="828"/>
      <c r="F36" s="828"/>
      <c r="G36" s="828"/>
      <c r="H36" s="829"/>
      <c r="I36" s="275"/>
      <c r="J36" s="276"/>
      <c r="K36" s="277"/>
      <c r="L36" s="278"/>
      <c r="M36" s="344"/>
      <c r="N36" s="280"/>
      <c r="P36" s="112"/>
    </row>
    <row r="37" spans="1:16">
      <c r="A37" s="119"/>
      <c r="B37" s="827"/>
      <c r="C37" s="828"/>
      <c r="D37" s="828"/>
      <c r="E37" s="828"/>
      <c r="F37" s="828"/>
      <c r="G37" s="828"/>
      <c r="H37" s="829"/>
      <c r="I37" s="429"/>
      <c r="J37" s="430"/>
      <c r="K37" s="277"/>
      <c r="L37" s="343"/>
      <c r="M37" s="344"/>
      <c r="N37" s="280"/>
      <c r="P37" s="109"/>
    </row>
    <row r="38" spans="1:16">
      <c r="A38" s="119"/>
      <c r="B38" s="827"/>
      <c r="C38" s="828"/>
      <c r="D38" s="828"/>
      <c r="E38" s="828"/>
      <c r="F38" s="828"/>
      <c r="G38" s="828"/>
      <c r="H38" s="829"/>
      <c r="I38" s="336"/>
      <c r="J38" s="338"/>
      <c r="K38" s="277"/>
      <c r="L38" s="431"/>
      <c r="M38" s="432"/>
      <c r="N38" s="280"/>
      <c r="P38" s="112"/>
    </row>
    <row r="39" spans="1:16">
      <c r="B39" s="827"/>
      <c r="C39" s="828"/>
      <c r="D39" s="828"/>
      <c r="E39" s="828"/>
      <c r="F39" s="828"/>
      <c r="G39" s="828"/>
      <c r="H39" s="829"/>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4" t="s">
        <v>1036</v>
      </c>
      <c r="C41" s="835"/>
      <c r="D41" s="835"/>
      <c r="E41" s="44"/>
      <c r="F41" s="45"/>
      <c r="G41" s="45"/>
      <c r="H41" s="46"/>
      <c r="I41" s="42"/>
      <c r="J41" s="43"/>
      <c r="K41" s="287"/>
      <c r="L41" s="284"/>
      <c r="M41" s="409">
        <v>0.05</v>
      </c>
      <c r="N41" s="352">
        <f>N77*M41</f>
        <v>383.00403904575001</v>
      </c>
      <c r="P41" s="112"/>
    </row>
    <row r="42" spans="1:16" ht="15.75" thickBot="1">
      <c r="B42" s="827"/>
      <c r="C42" s="828"/>
      <c r="D42" s="828"/>
      <c r="E42" s="828"/>
      <c r="F42" s="828"/>
      <c r="G42" s="828"/>
      <c r="H42" s="829"/>
      <c r="I42" s="836"/>
      <c r="J42" s="837"/>
      <c r="K42" s="47"/>
      <c r="L42" s="838"/>
      <c r="M42" s="839"/>
      <c r="N42" s="111"/>
    </row>
    <row r="43" spans="1:16" ht="15.75" thickBot="1">
      <c r="B43" s="814" t="s">
        <v>1037</v>
      </c>
      <c r="C43" s="815"/>
      <c r="D43" s="815"/>
      <c r="E43" s="815"/>
      <c r="F43" s="815"/>
      <c r="G43" s="815"/>
      <c r="H43" s="815"/>
      <c r="I43" s="815"/>
      <c r="J43" s="815"/>
      <c r="K43" s="815"/>
      <c r="L43" s="815"/>
      <c r="M43" s="816"/>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5" t="s">
        <v>1028</v>
      </c>
      <c r="C47" s="806"/>
      <c r="D47" s="806"/>
      <c r="E47" s="806"/>
      <c r="F47" s="806"/>
      <c r="G47" s="806"/>
      <c r="H47" s="806"/>
      <c r="I47" s="807"/>
      <c r="J47" s="323" t="s">
        <v>1029</v>
      </c>
      <c r="K47" s="91" t="s">
        <v>1030</v>
      </c>
      <c r="L47" s="808" t="s">
        <v>1039</v>
      </c>
      <c r="M47" s="807"/>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69020</v>
      </c>
      <c r="N48" s="280">
        <f>K48*M48</f>
        <v>89726</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89726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800</v>
      </c>
      <c r="M60" s="819"/>
      <c r="N60" s="295">
        <f>K60*L60</f>
        <v>1040</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7660.0807809149992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98809.084819960743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19761.816963992151</v>
      </c>
      <c r="M84" s="849"/>
      <c r="N84" s="57"/>
    </row>
    <row r="85" spans="1:14">
      <c r="B85" s="95" t="s">
        <v>1057</v>
      </c>
      <c r="C85" s="96"/>
      <c r="D85" s="96"/>
      <c r="E85" s="96"/>
      <c r="F85" s="96"/>
      <c r="G85" s="96"/>
      <c r="H85" s="96"/>
      <c r="I85" s="93"/>
      <c r="J85" s="94"/>
      <c r="K85" s="312">
        <v>0.05</v>
      </c>
      <c r="L85" s="848">
        <f>N79*K85</f>
        <v>4940.4542409980377</v>
      </c>
      <c r="M85" s="849"/>
      <c r="N85" s="57"/>
    </row>
    <row r="86" spans="1:14" ht="15.75" thickBot="1">
      <c r="B86" s="97" t="s">
        <v>1058</v>
      </c>
      <c r="C86" s="98"/>
      <c r="D86" s="98"/>
      <c r="E86" s="98"/>
      <c r="F86" s="98"/>
      <c r="G86" s="98"/>
      <c r="H86" s="98"/>
      <c r="I86" s="99"/>
      <c r="J86" s="100"/>
      <c r="K86" s="313">
        <v>0.05</v>
      </c>
      <c r="L86" s="850">
        <f>N79*K86</f>
        <v>4940.4542409980377</v>
      </c>
      <c r="M86" s="851"/>
      <c r="N86" s="57"/>
    </row>
    <row r="87" spans="1:14" ht="15.75" thickBot="1">
      <c r="B87" s="814" t="s">
        <v>1037</v>
      </c>
      <c r="C87" s="815"/>
      <c r="D87" s="815"/>
      <c r="E87" s="815"/>
      <c r="F87" s="815"/>
      <c r="G87" s="815"/>
      <c r="H87" s="815"/>
      <c r="I87" s="815"/>
      <c r="J87" s="815"/>
      <c r="K87" s="815"/>
      <c r="L87" s="815"/>
      <c r="M87" s="816"/>
      <c r="N87" s="58">
        <f>L84+L85+L86</f>
        <v>29642.725445988228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128451.81026594897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5" t="s">
        <v>1028</v>
      </c>
      <c r="C35" s="796"/>
      <c r="D35" s="796"/>
      <c r="E35" s="796"/>
      <c r="F35" s="796"/>
      <c r="G35" s="796"/>
      <c r="H35" s="797"/>
      <c r="I35" s="798" t="s">
        <v>1032</v>
      </c>
      <c r="J35" s="799"/>
      <c r="K35" s="75" t="s">
        <v>1033</v>
      </c>
      <c r="L35" s="800" t="s">
        <v>1034</v>
      </c>
      <c r="M35" s="797"/>
      <c r="N35" s="76" t="s">
        <v>1035</v>
      </c>
    </row>
    <row r="36" spans="1:16">
      <c r="A36" s="119"/>
      <c r="B36" s="827"/>
      <c r="C36" s="828"/>
      <c r="D36" s="828"/>
      <c r="E36" s="828"/>
      <c r="F36" s="828"/>
      <c r="G36" s="828"/>
      <c r="H36" s="829"/>
      <c r="I36" s="275"/>
      <c r="J36" s="276"/>
      <c r="K36" s="277"/>
      <c r="L36" s="278"/>
      <c r="M36" s="344"/>
      <c r="N36" s="280"/>
      <c r="P36" s="112"/>
    </row>
    <row r="37" spans="1:16">
      <c r="A37" s="119"/>
      <c r="B37" s="827"/>
      <c r="C37" s="828"/>
      <c r="D37" s="828"/>
      <c r="E37" s="828"/>
      <c r="F37" s="828"/>
      <c r="G37" s="828"/>
      <c r="H37" s="829"/>
      <c r="I37" s="429"/>
      <c r="J37" s="430"/>
      <c r="K37" s="277"/>
      <c r="L37" s="343"/>
      <c r="M37" s="344"/>
      <c r="N37" s="280"/>
      <c r="P37" s="109"/>
    </row>
    <row r="38" spans="1:16">
      <c r="A38" s="119"/>
      <c r="B38" s="827"/>
      <c r="C38" s="828"/>
      <c r="D38" s="828"/>
      <c r="E38" s="828"/>
      <c r="F38" s="828"/>
      <c r="G38" s="828"/>
      <c r="H38" s="829"/>
      <c r="I38" s="336"/>
      <c r="J38" s="338"/>
      <c r="K38" s="277"/>
      <c r="L38" s="431"/>
      <c r="M38" s="432"/>
      <c r="N38" s="280"/>
      <c r="P38" s="112"/>
    </row>
    <row r="39" spans="1:16">
      <c r="B39" s="827"/>
      <c r="C39" s="828"/>
      <c r="D39" s="828"/>
      <c r="E39" s="828"/>
      <c r="F39" s="828"/>
      <c r="G39" s="828"/>
      <c r="H39" s="829"/>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4" t="s">
        <v>1036</v>
      </c>
      <c r="C41" s="835"/>
      <c r="D41" s="835"/>
      <c r="E41" s="44"/>
      <c r="F41" s="45"/>
      <c r="G41" s="45"/>
      <c r="H41" s="46"/>
      <c r="I41" s="42"/>
      <c r="J41" s="43"/>
      <c r="K41" s="287"/>
      <c r="L41" s="284"/>
      <c r="M41" s="409">
        <v>0.05</v>
      </c>
      <c r="N41" s="352">
        <f>N77*M41</f>
        <v>383.00403904575001</v>
      </c>
      <c r="P41" s="112"/>
    </row>
    <row r="42" spans="1:16" ht="15.75" thickBot="1">
      <c r="B42" s="827"/>
      <c r="C42" s="828"/>
      <c r="D42" s="828"/>
      <c r="E42" s="828"/>
      <c r="F42" s="828"/>
      <c r="G42" s="828"/>
      <c r="H42" s="829"/>
      <c r="I42" s="836"/>
      <c r="J42" s="837"/>
      <c r="K42" s="47"/>
      <c r="L42" s="838"/>
      <c r="M42" s="839"/>
      <c r="N42" s="111"/>
    </row>
    <row r="43" spans="1:16" ht="15.75" thickBot="1">
      <c r="B43" s="814" t="s">
        <v>1037</v>
      </c>
      <c r="C43" s="815"/>
      <c r="D43" s="815"/>
      <c r="E43" s="815"/>
      <c r="F43" s="815"/>
      <c r="G43" s="815"/>
      <c r="H43" s="815"/>
      <c r="I43" s="815"/>
      <c r="J43" s="815"/>
      <c r="K43" s="815"/>
      <c r="L43" s="815"/>
      <c r="M43" s="816"/>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5" t="s">
        <v>1028</v>
      </c>
      <c r="C47" s="806"/>
      <c r="D47" s="806"/>
      <c r="E47" s="806"/>
      <c r="F47" s="806"/>
      <c r="G47" s="806"/>
      <c r="H47" s="806"/>
      <c r="I47" s="807"/>
      <c r="J47" s="323" t="s">
        <v>1029</v>
      </c>
      <c r="K47" s="91" t="s">
        <v>1030</v>
      </c>
      <c r="L47" s="808" t="s">
        <v>1039</v>
      </c>
      <c r="M47" s="807"/>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36048.636000000006</v>
      </c>
      <c r="N48" s="280">
        <f>K48*M48</f>
        <v>46863.226800000011</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46863.226800000011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800</v>
      </c>
      <c r="M60" s="819"/>
      <c r="N60" s="295">
        <f>K60*L60</f>
        <v>1040</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7660.0807809149992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55946.311619960761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11189.262323992152</v>
      </c>
      <c r="M84" s="849"/>
      <c r="N84" s="57"/>
    </row>
    <row r="85" spans="1:14">
      <c r="B85" s="95" t="s">
        <v>1057</v>
      </c>
      <c r="C85" s="96"/>
      <c r="D85" s="96"/>
      <c r="E85" s="96"/>
      <c r="F85" s="96"/>
      <c r="G85" s="96"/>
      <c r="H85" s="96"/>
      <c r="I85" s="93"/>
      <c r="J85" s="94"/>
      <c r="K85" s="312">
        <v>0.05</v>
      </c>
      <c r="L85" s="848">
        <f>N79*K85</f>
        <v>2797.3155809980381</v>
      </c>
      <c r="M85" s="849"/>
      <c r="N85" s="57"/>
    </row>
    <row r="86" spans="1:14" ht="15.75" thickBot="1">
      <c r="B86" s="97" t="s">
        <v>1058</v>
      </c>
      <c r="C86" s="98"/>
      <c r="D86" s="98"/>
      <c r="E86" s="98"/>
      <c r="F86" s="98"/>
      <c r="G86" s="98"/>
      <c r="H86" s="98"/>
      <c r="I86" s="99"/>
      <c r="J86" s="100"/>
      <c r="K86" s="313">
        <v>0.05</v>
      </c>
      <c r="L86" s="850">
        <f>N79*K86</f>
        <v>2797.3155809980381</v>
      </c>
      <c r="M86" s="851"/>
      <c r="N86" s="57"/>
    </row>
    <row r="87" spans="1:14" ht="15.75" thickBot="1">
      <c r="B87" s="814" t="s">
        <v>1037</v>
      </c>
      <c r="C87" s="815"/>
      <c r="D87" s="815"/>
      <c r="E87" s="815"/>
      <c r="F87" s="815"/>
      <c r="G87" s="815"/>
      <c r="H87" s="815"/>
      <c r="I87" s="815"/>
      <c r="J87" s="815"/>
      <c r="K87" s="815"/>
      <c r="L87" s="815"/>
      <c r="M87" s="816"/>
      <c r="N87" s="58">
        <f>L84+L85+L86</f>
        <v>16783.893485988228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72730.20510594899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5" t="s">
        <v>1028</v>
      </c>
      <c r="C35" s="796"/>
      <c r="D35" s="796"/>
      <c r="E35" s="796"/>
      <c r="F35" s="796"/>
      <c r="G35" s="796"/>
      <c r="H35" s="797"/>
      <c r="I35" s="798" t="s">
        <v>1032</v>
      </c>
      <c r="J35" s="799"/>
      <c r="K35" s="75" t="s">
        <v>1033</v>
      </c>
      <c r="L35" s="800" t="s">
        <v>1034</v>
      </c>
      <c r="M35" s="797"/>
      <c r="N35" s="76" t="s">
        <v>1035</v>
      </c>
    </row>
    <row r="36" spans="1:16">
      <c r="A36" s="119"/>
      <c r="B36" s="827"/>
      <c r="C36" s="828"/>
      <c r="D36" s="828"/>
      <c r="E36" s="828"/>
      <c r="F36" s="828"/>
      <c r="G36" s="828"/>
      <c r="H36" s="829"/>
      <c r="I36" s="275"/>
      <c r="J36" s="276"/>
      <c r="K36" s="277"/>
      <c r="L36" s="278"/>
      <c r="M36" s="344"/>
      <c r="N36" s="280"/>
      <c r="P36" s="112"/>
    </row>
    <row r="37" spans="1:16">
      <c r="A37" s="119"/>
      <c r="B37" s="827"/>
      <c r="C37" s="828"/>
      <c r="D37" s="828"/>
      <c r="E37" s="828"/>
      <c r="F37" s="828"/>
      <c r="G37" s="828"/>
      <c r="H37" s="829"/>
      <c r="I37" s="429"/>
      <c r="J37" s="430"/>
      <c r="K37" s="277"/>
      <c r="L37" s="343"/>
      <c r="M37" s="344"/>
      <c r="N37" s="280"/>
      <c r="P37" s="109"/>
    </row>
    <row r="38" spans="1:16">
      <c r="A38" s="119"/>
      <c r="B38" s="827"/>
      <c r="C38" s="828"/>
      <c r="D38" s="828"/>
      <c r="E38" s="828"/>
      <c r="F38" s="828"/>
      <c r="G38" s="828"/>
      <c r="H38" s="829"/>
      <c r="I38" s="336"/>
      <c r="J38" s="338"/>
      <c r="K38" s="277"/>
      <c r="L38" s="431"/>
      <c r="M38" s="432"/>
      <c r="N38" s="280"/>
      <c r="P38" s="112"/>
    </row>
    <row r="39" spans="1:16">
      <c r="B39" s="827"/>
      <c r="C39" s="828"/>
      <c r="D39" s="828"/>
      <c r="E39" s="828"/>
      <c r="F39" s="828"/>
      <c r="G39" s="828"/>
      <c r="H39" s="829"/>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4" t="s">
        <v>1036</v>
      </c>
      <c r="C41" s="835"/>
      <c r="D41" s="835"/>
      <c r="E41" s="44"/>
      <c r="F41" s="45"/>
      <c r="G41" s="45"/>
      <c r="H41" s="46"/>
      <c r="I41" s="42"/>
      <c r="J41" s="43"/>
      <c r="K41" s="287"/>
      <c r="L41" s="284"/>
      <c r="M41" s="409">
        <v>0.05</v>
      </c>
      <c r="N41" s="352">
        <f>N77*M41</f>
        <v>255.33602603049999</v>
      </c>
      <c r="P41" s="112"/>
    </row>
    <row r="42" spans="1:16" ht="15.75" thickBot="1">
      <c r="B42" s="827"/>
      <c r="C42" s="828"/>
      <c r="D42" s="828"/>
      <c r="E42" s="828"/>
      <c r="F42" s="828"/>
      <c r="G42" s="828"/>
      <c r="H42" s="829"/>
      <c r="I42" s="836"/>
      <c r="J42" s="837"/>
      <c r="K42" s="47"/>
      <c r="L42" s="838"/>
      <c r="M42" s="839"/>
      <c r="N42" s="111"/>
    </row>
    <row r="43" spans="1:16" ht="15.75" thickBot="1">
      <c r="B43" s="814" t="s">
        <v>1037</v>
      </c>
      <c r="C43" s="815"/>
      <c r="D43" s="815"/>
      <c r="E43" s="815"/>
      <c r="F43" s="815"/>
      <c r="G43" s="815"/>
      <c r="H43" s="815"/>
      <c r="I43" s="815"/>
      <c r="J43" s="815"/>
      <c r="K43" s="815"/>
      <c r="L43" s="815"/>
      <c r="M43" s="816"/>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5" t="s">
        <v>1028</v>
      </c>
      <c r="C47" s="806"/>
      <c r="D47" s="806"/>
      <c r="E47" s="806"/>
      <c r="F47" s="806"/>
      <c r="G47" s="806"/>
      <c r="H47" s="806"/>
      <c r="I47" s="807"/>
      <c r="J47" s="323" t="s">
        <v>1029</v>
      </c>
      <c r="K47" s="91" t="s">
        <v>1030</v>
      </c>
      <c r="L47" s="808" t="s">
        <v>1039</v>
      </c>
      <c r="M47" s="807"/>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33314.692942807204</v>
      </c>
      <c r="N48" s="280">
        <f>K48*M48</f>
        <v>43309.100825649366</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43309.100825649366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18">
        <f>VLOOKUP(A60,TRANSPORTE!A5:D117,4,FALSE)</f>
        <v>800</v>
      </c>
      <c r="M60" s="819"/>
      <c r="N60" s="295">
        <f>K60*L60</f>
        <v>1040</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1040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5106.7205206099998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49711.157372289861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9942.2314744579726</v>
      </c>
      <c r="M84" s="849"/>
      <c r="N84" s="57"/>
    </row>
    <row r="85" spans="1:14">
      <c r="B85" s="95" t="s">
        <v>1057</v>
      </c>
      <c r="C85" s="96"/>
      <c r="D85" s="96"/>
      <c r="E85" s="96"/>
      <c r="F85" s="96"/>
      <c r="G85" s="96"/>
      <c r="H85" s="96"/>
      <c r="I85" s="93"/>
      <c r="J85" s="94"/>
      <c r="K85" s="312">
        <v>0.05</v>
      </c>
      <c r="L85" s="848">
        <f>N79*K85</f>
        <v>2485.5578686144931</v>
      </c>
      <c r="M85" s="849"/>
      <c r="N85" s="57"/>
    </row>
    <row r="86" spans="1:14" ht="15.75" thickBot="1">
      <c r="B86" s="97" t="s">
        <v>1058</v>
      </c>
      <c r="C86" s="98"/>
      <c r="D86" s="98"/>
      <c r="E86" s="98"/>
      <c r="F86" s="98"/>
      <c r="G86" s="98"/>
      <c r="H86" s="98"/>
      <c r="I86" s="99"/>
      <c r="J86" s="100"/>
      <c r="K86" s="313">
        <v>0.05</v>
      </c>
      <c r="L86" s="850">
        <f>N79*K86</f>
        <v>2485.5578686144931</v>
      </c>
      <c r="M86" s="851"/>
      <c r="N86" s="57"/>
    </row>
    <row r="87" spans="1:14" ht="15.75" thickBot="1">
      <c r="B87" s="814" t="s">
        <v>1037</v>
      </c>
      <c r="C87" s="815"/>
      <c r="D87" s="815"/>
      <c r="E87" s="815"/>
      <c r="F87" s="815"/>
      <c r="G87" s="815"/>
      <c r="H87" s="815"/>
      <c r="I87" s="815"/>
      <c r="J87" s="815"/>
      <c r="K87" s="815"/>
      <c r="L87" s="815"/>
      <c r="M87" s="816"/>
      <c r="N87" s="58">
        <f>L84+L85+L86</f>
        <v>14913.347211686958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64624.504583976821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228</v>
      </c>
      <c r="B36" s="827" t="str">
        <f>VLOOKUP(A36,EQUIPOS!A6:D154,3,FALSE)</f>
        <v xml:space="preserve">Formaleta metálica (concreto hidráulico)
</v>
      </c>
      <c r="C36" s="828"/>
      <c r="D36" s="828"/>
      <c r="E36" s="828"/>
      <c r="F36" s="828"/>
      <c r="G36" s="828"/>
      <c r="H36" s="829"/>
      <c r="I36" s="275"/>
      <c r="J36" s="276"/>
      <c r="K36" s="277">
        <f>VLOOKUP(A36,EQUIPOS!A6:D163,4,FALSE)</f>
        <v>3421.7379736057901</v>
      </c>
      <c r="L36" s="278"/>
      <c r="M36" s="279">
        <v>2</v>
      </c>
      <c r="N36" s="280">
        <f>K36/M36</f>
        <v>1710.8689868028951</v>
      </c>
    </row>
    <row r="37" spans="1:14">
      <c r="A37" s="119" t="s">
        <v>282</v>
      </c>
      <c r="B37" s="827" t="str">
        <f>VLOOKUP(A37,EQUIPOS!A7:D154,3,FALSE)</f>
        <v>Piloteadora potencia 250KW, RPM 1800, fuerza elevadora 200KN</v>
      </c>
      <c r="C37" s="828"/>
      <c r="D37" s="828"/>
      <c r="E37" s="828"/>
      <c r="F37" s="828"/>
      <c r="G37" s="828"/>
      <c r="H37" s="829"/>
      <c r="I37" s="429"/>
      <c r="J37" s="430"/>
      <c r="K37" s="277">
        <f>VLOOKUP(A37,EQUIPOS!A7:D164,4,FALSE)</f>
        <v>709996.22380173381</v>
      </c>
      <c r="L37" s="343"/>
      <c r="M37" s="344">
        <v>4</v>
      </c>
      <c r="N37" s="280">
        <f>K37/M37</f>
        <v>177499.05595043345</v>
      </c>
    </row>
    <row r="38" spans="1:14">
      <c r="A38" s="119" t="s">
        <v>363</v>
      </c>
      <c r="B38" s="827" t="str">
        <f>VLOOKUP(A38,EQUIPOS!A8:D154,3,FALSE)</f>
        <v>Vibrador de concreto, Motor de 3 hp a 18.000 rpm Mangueras de 4 mt</v>
      </c>
      <c r="C38" s="828"/>
      <c r="D38" s="828"/>
      <c r="E38" s="828"/>
      <c r="F38" s="828"/>
      <c r="G38" s="828"/>
      <c r="H38" s="829"/>
      <c r="I38" s="336"/>
      <c r="J38" s="338"/>
      <c r="K38" s="277">
        <f>VLOOKUP(A38,EQUIPOS!A8:D165,4,FALSE)</f>
        <v>10050.297533137933</v>
      </c>
      <c r="L38" s="431"/>
      <c r="M38" s="432">
        <v>2</v>
      </c>
      <c r="N38" s="280">
        <f>K38/M38</f>
        <v>5025.1487665689665</v>
      </c>
    </row>
    <row r="39" spans="1:14">
      <c r="B39" s="827"/>
      <c r="C39" s="828"/>
      <c r="D39" s="828"/>
      <c r="E39" s="833"/>
      <c r="F39" s="828"/>
      <c r="G39" s="828"/>
      <c r="H39" s="829"/>
      <c r="I39" s="42"/>
      <c r="J39" s="43"/>
      <c r="K39" s="282"/>
      <c r="L39" s="284"/>
      <c r="M39" s="285"/>
      <c r="N39" s="286"/>
    </row>
    <row r="40" spans="1:14">
      <c r="B40" s="834" t="s">
        <v>1036</v>
      </c>
      <c r="C40" s="835"/>
      <c r="D40" s="835"/>
      <c r="E40" s="44"/>
      <c r="F40" s="45"/>
      <c r="G40" s="45"/>
      <c r="H40" s="46"/>
      <c r="I40" s="42"/>
      <c r="J40" s="43"/>
      <c r="K40" s="287"/>
      <c r="L40" s="284"/>
      <c r="M40" s="409">
        <v>0.1</v>
      </c>
      <c r="N40" s="352">
        <f>N76*M40</f>
        <v>1174.5457360179728</v>
      </c>
    </row>
    <row r="41" spans="1:14" ht="15.75" thickBot="1">
      <c r="B41" s="827"/>
      <c r="C41" s="828"/>
      <c r="D41" s="828"/>
      <c r="E41" s="828"/>
      <c r="F41" s="828"/>
      <c r="G41" s="828"/>
      <c r="H41" s="829"/>
      <c r="I41" s="836"/>
      <c r="J41" s="837"/>
      <c r="K41" s="47"/>
      <c r="L41" s="838"/>
      <c r="M41" s="839"/>
      <c r="N41" s="111"/>
    </row>
    <row r="42" spans="1:14" ht="15.75" thickBot="1">
      <c r="B42" s="814" t="s">
        <v>1037</v>
      </c>
      <c r="C42" s="815"/>
      <c r="D42" s="815"/>
      <c r="E42" s="815"/>
      <c r="F42" s="815"/>
      <c r="G42" s="815"/>
      <c r="H42" s="815"/>
      <c r="I42" s="815"/>
      <c r="J42" s="815"/>
      <c r="K42" s="815"/>
      <c r="L42" s="815"/>
      <c r="M42" s="816"/>
      <c r="N42" s="402">
        <f>SUM(N36:N41)</f>
        <v>185409.61943982332</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5" t="s">
        <v>1028</v>
      </c>
      <c r="C46" s="806"/>
      <c r="D46" s="806"/>
      <c r="E46" s="806"/>
      <c r="F46" s="806"/>
      <c r="G46" s="806"/>
      <c r="H46" s="806"/>
      <c r="I46" s="807"/>
      <c r="J46" s="323" t="s">
        <v>1029</v>
      </c>
      <c r="K46" s="91" t="s">
        <v>1030</v>
      </c>
      <c r="L46" s="808" t="s">
        <v>1039</v>
      </c>
      <c r="M46" s="807"/>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3210.8339661302953</v>
      </c>
      <c r="N47" s="280">
        <f>K47*M47</f>
        <v>38129.360471589927</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4550.5600000000004</v>
      </c>
      <c r="N48" s="280">
        <f>K48*M48</f>
        <v>2275.2800000000002</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5712</v>
      </c>
      <c r="N49" s="280">
        <f>K49*M49</f>
        <v>2856</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373613.21038992342</v>
      </c>
      <c r="N50" s="280">
        <f>K50*M50</f>
        <v>49297.101715893412</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4" t="s">
        <v>1037</v>
      </c>
      <c r="C54" s="815"/>
      <c r="D54" s="815"/>
      <c r="E54" s="815"/>
      <c r="F54" s="815"/>
      <c r="G54" s="815"/>
      <c r="H54" s="815"/>
      <c r="I54" s="815"/>
      <c r="J54" s="815"/>
      <c r="K54" s="815"/>
      <c r="L54" s="815"/>
      <c r="M54" s="816"/>
      <c r="N54" s="402">
        <f>SUM(N47:N53)</f>
        <v>92557.742187483338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18">
        <f>VLOOKUP(A59,TRANSPORTE!A5:D117,4,FALSE)</f>
        <v>800</v>
      </c>
      <c r="M59" s="819"/>
      <c r="N59" s="295">
        <f>K59*L59</f>
        <v>40</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11745.457360179727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N42+N54+N65+N76</f>
        <v>289752.81898748642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57950.563797497285</v>
      </c>
      <c r="M83" s="849"/>
      <c r="N83" s="57"/>
    </row>
    <row r="84" spans="1:14">
      <c r="B84" s="95" t="s">
        <v>1057</v>
      </c>
      <c r="C84" s="96"/>
      <c r="D84" s="96"/>
      <c r="E84" s="96"/>
      <c r="F84" s="96"/>
      <c r="G84" s="96"/>
      <c r="H84" s="96"/>
      <c r="I84" s="93"/>
      <c r="J84" s="94"/>
      <c r="K84" s="312">
        <v>0.05</v>
      </c>
      <c r="L84" s="848">
        <f>N78*K84</f>
        <v>14487.640949374321</v>
      </c>
      <c r="M84" s="849"/>
      <c r="N84" s="57"/>
    </row>
    <row r="85" spans="1:14" ht="15.75" thickBot="1">
      <c r="B85" s="97" t="s">
        <v>1058</v>
      </c>
      <c r="C85" s="98"/>
      <c r="D85" s="98"/>
      <c r="E85" s="98"/>
      <c r="F85" s="98"/>
      <c r="G85" s="98"/>
      <c r="H85" s="98"/>
      <c r="I85" s="99"/>
      <c r="J85" s="100"/>
      <c r="K85" s="313">
        <v>0.05</v>
      </c>
      <c r="L85" s="850">
        <f>N78*K85</f>
        <v>14487.640949374321</v>
      </c>
      <c r="M85" s="851"/>
      <c r="N85" s="57"/>
    </row>
    <row r="86" spans="1:14" ht="15.75" thickBot="1">
      <c r="B86" s="814" t="s">
        <v>1037</v>
      </c>
      <c r="C86" s="815"/>
      <c r="D86" s="815"/>
      <c r="E86" s="815"/>
      <c r="F86" s="815"/>
      <c r="G86" s="815"/>
      <c r="H86" s="815"/>
      <c r="I86" s="815"/>
      <c r="J86" s="815"/>
      <c r="K86" s="815"/>
      <c r="L86" s="815"/>
      <c r="M86" s="816"/>
      <c r="N86" s="58">
        <f>L83+L84+L85</f>
        <v>86925.845696245931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376678.66468373232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15" customHeight="1">
      <c r="B107" s="959" t="s">
        <v>2325</v>
      </c>
      <c r="C107" s="960"/>
      <c r="D107" s="960"/>
      <c r="E107" s="960"/>
      <c r="F107" s="960"/>
      <c r="G107" s="960"/>
      <c r="H107" s="960"/>
      <c r="I107" s="960"/>
      <c r="J107" s="960"/>
      <c r="K107" s="960"/>
      <c r="L107" s="960"/>
      <c r="M107" s="960"/>
      <c r="N107" s="961"/>
    </row>
    <row r="108" spans="2:14" ht="30.75" customHeight="1">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75" thickBot="1">
      <c r="B119" s="427" t="s">
        <v>2327</v>
      </c>
      <c r="C119" s="428"/>
      <c r="D119" s="428"/>
      <c r="E119" s="267"/>
      <c r="F119" s="267"/>
      <c r="G119" s="267"/>
      <c r="H119" s="267"/>
      <c r="I119" s="267"/>
      <c r="J119" s="964"/>
      <c r="K119" s="964"/>
      <c r="L119" s="964"/>
      <c r="M119" s="964"/>
      <c r="N119"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228</v>
      </c>
      <c r="B36" s="827" t="str">
        <f>VLOOKUP(A36,EQUIPOS!A6:D154,3,FALSE)</f>
        <v xml:space="preserve">Formaleta metálica (concreto hidráulico)
</v>
      </c>
      <c r="C36" s="828"/>
      <c r="D36" s="828"/>
      <c r="E36" s="828"/>
      <c r="F36" s="828"/>
      <c r="G36" s="828"/>
      <c r="H36" s="829"/>
      <c r="I36" s="275"/>
      <c r="J36" s="276"/>
      <c r="K36" s="277">
        <f>VLOOKUP(A36,EQUIPOS!A6:D163,4,FALSE)</f>
        <v>3421.7379736057901</v>
      </c>
      <c r="L36" s="278"/>
      <c r="M36" s="279">
        <v>2</v>
      </c>
      <c r="N36" s="280">
        <f>K36/M36</f>
        <v>1710.8689868028951</v>
      </c>
    </row>
    <row r="37" spans="1:14">
      <c r="A37" s="119" t="s">
        <v>282</v>
      </c>
      <c r="B37" s="827" t="str">
        <f>VLOOKUP(A37,EQUIPOS!A7:D154,3,FALSE)</f>
        <v>Piloteadora potencia 250KW, RPM 1800, fuerza elevadora 200KN</v>
      </c>
      <c r="C37" s="828"/>
      <c r="D37" s="828"/>
      <c r="E37" s="828"/>
      <c r="F37" s="828"/>
      <c r="G37" s="828"/>
      <c r="H37" s="829"/>
      <c r="I37" s="429"/>
      <c r="J37" s="430"/>
      <c r="K37" s="277">
        <f>VLOOKUP(A37,EQUIPOS!A7:D164,4,FALSE)</f>
        <v>709996.22380173381</v>
      </c>
      <c r="L37" s="343"/>
      <c r="M37" s="344">
        <v>4</v>
      </c>
      <c r="N37" s="280">
        <f>K37/M37</f>
        <v>177499.05595043345</v>
      </c>
    </row>
    <row r="38" spans="1:14">
      <c r="A38" s="119" t="s">
        <v>363</v>
      </c>
      <c r="B38" s="827" t="str">
        <f>VLOOKUP(A38,EQUIPOS!A8:D154,3,FALSE)</f>
        <v>Vibrador de concreto, Motor de 3 hp a 18.000 rpm Mangueras de 4 mt</v>
      </c>
      <c r="C38" s="828"/>
      <c r="D38" s="828"/>
      <c r="E38" s="828"/>
      <c r="F38" s="828"/>
      <c r="G38" s="828"/>
      <c r="H38" s="829"/>
      <c r="I38" s="336"/>
      <c r="J38" s="338"/>
      <c r="K38" s="277">
        <f>VLOOKUP(A38,EQUIPOS!A8:D165,4,FALSE)</f>
        <v>10050.297533137933</v>
      </c>
      <c r="L38" s="431"/>
      <c r="M38" s="432">
        <v>2</v>
      </c>
      <c r="N38" s="280">
        <f>K38/M38</f>
        <v>5025.1487665689665</v>
      </c>
    </row>
    <row r="39" spans="1:14">
      <c r="B39" s="827"/>
      <c r="C39" s="828"/>
      <c r="D39" s="828"/>
      <c r="E39" s="833"/>
      <c r="F39" s="828"/>
      <c r="G39" s="828"/>
      <c r="H39" s="829"/>
      <c r="I39" s="42"/>
      <c r="J39" s="43"/>
      <c r="K39" s="282"/>
      <c r="L39" s="284"/>
      <c r="M39" s="285"/>
      <c r="N39" s="286"/>
    </row>
    <row r="40" spans="1:14">
      <c r="B40" s="834" t="s">
        <v>1036</v>
      </c>
      <c r="C40" s="835"/>
      <c r="D40" s="835"/>
      <c r="E40" s="44"/>
      <c r="F40" s="45"/>
      <c r="G40" s="45"/>
      <c r="H40" s="46"/>
      <c r="I40" s="42"/>
      <c r="J40" s="43"/>
      <c r="K40" s="287"/>
      <c r="L40" s="284"/>
      <c r="M40" s="409">
        <v>0.1</v>
      </c>
      <c r="N40" s="352">
        <f>N76*M40</f>
        <v>1174.5457360179728</v>
      </c>
    </row>
    <row r="41" spans="1:14" ht="15.75" thickBot="1">
      <c r="B41" s="827"/>
      <c r="C41" s="828"/>
      <c r="D41" s="828"/>
      <c r="E41" s="828"/>
      <c r="F41" s="828"/>
      <c r="G41" s="828"/>
      <c r="H41" s="829"/>
      <c r="I41" s="836"/>
      <c r="J41" s="837"/>
      <c r="K41" s="47"/>
      <c r="L41" s="838"/>
      <c r="M41" s="839"/>
      <c r="N41" s="111"/>
    </row>
    <row r="42" spans="1:14" ht="15.75" thickBot="1">
      <c r="B42" s="814" t="s">
        <v>1037</v>
      </c>
      <c r="C42" s="815"/>
      <c r="D42" s="815"/>
      <c r="E42" s="815"/>
      <c r="F42" s="815"/>
      <c r="G42" s="815"/>
      <c r="H42" s="815"/>
      <c r="I42" s="815"/>
      <c r="J42" s="815"/>
      <c r="K42" s="815"/>
      <c r="L42" s="815"/>
      <c r="M42" s="816"/>
      <c r="N42" s="402">
        <f>SUM(N36:N41)</f>
        <v>185409.61943982332</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5" t="s">
        <v>1028</v>
      </c>
      <c r="C46" s="806"/>
      <c r="D46" s="806"/>
      <c r="E46" s="806"/>
      <c r="F46" s="806"/>
      <c r="G46" s="806"/>
      <c r="H46" s="806"/>
      <c r="I46" s="807"/>
      <c r="J46" s="323" t="s">
        <v>1029</v>
      </c>
      <c r="K46" s="91" t="s">
        <v>1030</v>
      </c>
      <c r="L46" s="808" t="s">
        <v>1039</v>
      </c>
      <c r="M46" s="807"/>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3210.8339661302953</v>
      </c>
      <c r="N47" s="280">
        <f>K47*M47</f>
        <v>38129.360471589927</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4550.5600000000004</v>
      </c>
      <c r="N48" s="280">
        <f>K48*M48</f>
        <v>2275.2800000000002</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5712</v>
      </c>
      <c r="N49" s="280">
        <f>K49*M49</f>
        <v>2856</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373613.21038992342</v>
      </c>
      <c r="N50" s="280">
        <f>K50*M50</f>
        <v>49297.101715893412</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4" t="s">
        <v>1037</v>
      </c>
      <c r="C54" s="815"/>
      <c r="D54" s="815"/>
      <c r="E54" s="815"/>
      <c r="F54" s="815"/>
      <c r="G54" s="815"/>
      <c r="H54" s="815"/>
      <c r="I54" s="815"/>
      <c r="J54" s="815"/>
      <c r="K54" s="815"/>
      <c r="L54" s="815"/>
      <c r="M54" s="816"/>
      <c r="N54" s="402">
        <f>SUM(N47:N53)</f>
        <v>92557.742187483338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18">
        <f>VLOOKUP(A59,TRANSPORTE!A5:D117,4,FALSE)</f>
        <v>800</v>
      </c>
      <c r="M59" s="819"/>
      <c r="N59" s="295">
        <f>K59*L59</f>
        <v>40</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3"/>
      <c r="M64" s="804"/>
      <c r="N64" s="133"/>
    </row>
    <row r="65" spans="1:15" ht="15.75" thickBot="1">
      <c r="B65" s="820" t="s">
        <v>1037</v>
      </c>
      <c r="C65" s="821"/>
      <c r="D65" s="821"/>
      <c r="E65" s="821"/>
      <c r="F65" s="821"/>
      <c r="G65" s="821"/>
      <c r="H65" s="821"/>
      <c r="I65" s="821"/>
      <c r="J65" s="821"/>
      <c r="K65" s="821"/>
      <c r="L65" s="821"/>
      <c r="M65" s="822"/>
      <c r="N65" s="110">
        <f>N59+N60+N61+N62+N63</f>
        <v>40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843"/>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01"/>
      <c r="C75" s="802"/>
      <c r="D75" s="802"/>
      <c r="E75" s="802"/>
      <c r="F75" s="802"/>
      <c r="G75" s="802"/>
      <c r="H75" s="802"/>
      <c r="I75" s="132"/>
      <c r="J75" s="132"/>
      <c r="K75" s="132"/>
      <c r="L75" s="902"/>
      <c r="M75" s="902"/>
      <c r="N75" s="51"/>
    </row>
    <row r="76" spans="1:15" ht="15.75" thickBot="1">
      <c r="B76" s="820" t="s">
        <v>1037</v>
      </c>
      <c r="C76" s="821"/>
      <c r="D76" s="821"/>
      <c r="E76" s="821"/>
      <c r="F76" s="821"/>
      <c r="G76" s="821"/>
      <c r="H76" s="821"/>
      <c r="I76" s="821"/>
      <c r="J76" s="821"/>
      <c r="K76" s="821"/>
      <c r="L76" s="821"/>
      <c r="M76" s="822"/>
      <c r="N76" s="309">
        <f>SUM(N70:N75)</f>
        <v>11745.457360179727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N42+N54+N65+N76</f>
        <v>289752.81898748642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57950.563797497285</v>
      </c>
      <c r="M83" s="849"/>
      <c r="N83" s="57"/>
    </row>
    <row r="84" spans="1:14">
      <c r="B84" s="95" t="s">
        <v>1057</v>
      </c>
      <c r="C84" s="96"/>
      <c r="D84" s="96"/>
      <c r="E84" s="96"/>
      <c r="F84" s="96"/>
      <c r="G84" s="96"/>
      <c r="H84" s="96"/>
      <c r="I84" s="93"/>
      <c r="J84" s="94"/>
      <c r="K84" s="312">
        <v>0.05</v>
      </c>
      <c r="L84" s="848">
        <f>N78*K84</f>
        <v>14487.640949374321</v>
      </c>
      <c r="M84" s="849"/>
      <c r="N84" s="57"/>
    </row>
    <row r="85" spans="1:14" ht="15.75" thickBot="1">
      <c r="B85" s="97" t="s">
        <v>1058</v>
      </c>
      <c r="C85" s="98"/>
      <c r="D85" s="98"/>
      <c r="E85" s="98"/>
      <c r="F85" s="98"/>
      <c r="G85" s="98"/>
      <c r="H85" s="98"/>
      <c r="I85" s="99"/>
      <c r="J85" s="100"/>
      <c r="K85" s="313">
        <v>0.05</v>
      </c>
      <c r="L85" s="850">
        <f>N78*K85</f>
        <v>14487.640949374321</v>
      </c>
      <c r="M85" s="851"/>
      <c r="N85" s="57"/>
    </row>
    <row r="86" spans="1:14" ht="15.75" thickBot="1">
      <c r="B86" s="814" t="s">
        <v>1037</v>
      </c>
      <c r="C86" s="815"/>
      <c r="D86" s="815"/>
      <c r="E86" s="815"/>
      <c r="F86" s="815"/>
      <c r="G86" s="815"/>
      <c r="H86" s="815"/>
      <c r="I86" s="815"/>
      <c r="J86" s="815"/>
      <c r="K86" s="815"/>
      <c r="L86" s="815"/>
      <c r="M86" s="816"/>
      <c r="N86" s="58">
        <f>L83+L84+L85</f>
        <v>86925.845696245931</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376678.66468373232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75" thickBot="1">
      <c r="B119" s="427" t="s">
        <v>2327</v>
      </c>
      <c r="C119" s="428"/>
      <c r="D119" s="428"/>
      <c r="E119" s="267"/>
      <c r="F119" s="267"/>
      <c r="G119" s="267"/>
      <c r="H119" s="267"/>
      <c r="I119" s="267"/>
      <c r="J119" s="964"/>
      <c r="K119" s="964"/>
      <c r="L119" s="964"/>
      <c r="M119" s="964"/>
      <c r="N119"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243</v>
      </c>
      <c r="B36" s="827" t="str">
        <f>VLOOKUP(A36,EQUIPOS!A6:D154,3,FALSE)</f>
        <v>Grúa 10 ton</v>
      </c>
      <c r="C36" s="828"/>
      <c r="D36" s="828"/>
      <c r="E36" s="828"/>
      <c r="F36" s="828"/>
      <c r="G36" s="828"/>
      <c r="H36" s="829"/>
      <c r="I36" s="275"/>
      <c r="J36" s="276"/>
      <c r="K36" s="277">
        <f>VLOOKUP(A36,EQUIPOS!A6:D163,4,FALSE)</f>
        <v>122816.70817369095</v>
      </c>
      <c r="L36" s="278"/>
      <c r="M36" s="279">
        <v>0.158</v>
      </c>
      <c r="N36" s="280">
        <f t="shared" ref="N36:N44" si="0">K36/M36</f>
        <v>777320.93780817057</v>
      </c>
    </row>
    <row r="37" spans="1:14">
      <c r="A37" s="119" t="s">
        <v>121</v>
      </c>
      <c r="B37" s="827" t="str">
        <f>VLOOKUP(A37,EQUIPOS!A7:D154,3,FALSE)</f>
        <v>Bomba eléctrica para accionar la celda</v>
      </c>
      <c r="C37" s="828"/>
      <c r="D37" s="828"/>
      <c r="E37" s="828"/>
      <c r="F37" s="828"/>
      <c r="G37" s="828"/>
      <c r="H37" s="829"/>
      <c r="I37" s="429"/>
      <c r="J37" s="430"/>
      <c r="K37" s="277">
        <f>VLOOKUP(A37,EQUIPOS!A7:D164,4,FALSE)</f>
        <v>69627.417481637938</v>
      </c>
      <c r="L37" s="343"/>
      <c r="M37" s="344">
        <v>0.158</v>
      </c>
      <c r="N37" s="280">
        <f t="shared" si="0"/>
        <v>440679.85747872113</v>
      </c>
    </row>
    <row r="38" spans="1:14">
      <c r="A38" s="119" t="s">
        <v>217</v>
      </c>
      <c r="B38" s="827" t="str">
        <f>VLOOKUP(A38,EQUIPOS!A8:D154,3,FALSE)</f>
        <v>Equipo de soldadura y de acetileno (incluye soldadura)</v>
      </c>
      <c r="C38" s="828"/>
      <c r="D38" s="828"/>
      <c r="E38" s="828"/>
      <c r="F38" s="828"/>
      <c r="G38" s="828"/>
      <c r="H38" s="829"/>
      <c r="I38" s="429"/>
      <c r="J38" s="430"/>
      <c r="K38" s="446">
        <f>VLOOKUP(A38,EQUIPOS!A8:D165,4,FALSE)</f>
        <v>25196.892294593446</v>
      </c>
      <c r="L38" s="343"/>
      <c r="M38" s="344">
        <v>0.158</v>
      </c>
      <c r="N38" s="280">
        <f t="shared" si="0"/>
        <v>159474.00186451548</v>
      </c>
    </row>
    <row r="39" spans="1:14">
      <c r="A39" s="119" t="s">
        <v>255</v>
      </c>
      <c r="B39" s="827" t="str">
        <f>VLOOKUP(A39,EQUIPOS!A9:D154,3,FALSE)</f>
        <v>Manómetro cable de acero para bajar la celda</v>
      </c>
      <c r="C39" s="828"/>
      <c r="D39" s="828"/>
      <c r="E39" s="828"/>
      <c r="F39" s="828"/>
      <c r="G39" s="828"/>
      <c r="H39" s="829"/>
      <c r="I39" s="429"/>
      <c r="J39" s="430"/>
      <c r="K39" s="446">
        <f>VLOOKUP(A39,EQUIPOS!A9:D166,4,FALSE)</f>
        <v>1559562.6564495533</v>
      </c>
      <c r="L39" s="343"/>
      <c r="M39" s="344">
        <v>0.158</v>
      </c>
      <c r="N39" s="280">
        <f t="shared" si="0"/>
        <v>9870649.7243642621</v>
      </c>
    </row>
    <row r="40" spans="1:14">
      <c r="A40" s="119" t="s">
        <v>1732</v>
      </c>
      <c r="B40" s="827" t="str">
        <f>VLOOKUP(A40,EQUIPOS!A10:D154,3,FALSE)</f>
        <v xml:space="preserve">Retroexcavadora sobre llantas 
</v>
      </c>
      <c r="C40" s="828"/>
      <c r="D40" s="828"/>
      <c r="E40" s="828"/>
      <c r="F40" s="828"/>
      <c r="G40" s="828"/>
      <c r="H40" s="829"/>
      <c r="I40" s="429"/>
      <c r="J40" s="430"/>
      <c r="K40" s="446">
        <f>VLOOKUP(A40,EQUIPOS!A10:D167,4,FALSE)</f>
        <v>131173.37395264636</v>
      </c>
      <c r="L40" s="343"/>
      <c r="M40" s="344">
        <v>0.158</v>
      </c>
      <c r="N40" s="280">
        <f t="shared" si="0"/>
        <v>830211.2275483947</v>
      </c>
    </row>
    <row r="41" spans="1:14">
      <c r="A41" s="119" t="s">
        <v>115</v>
      </c>
      <c r="B41" s="827" t="str">
        <f>VLOOKUP(A41,EQUIPOS!A6:D154,3,FALSE)</f>
        <v>Andamiaje para Aplicar la Carga (Equipos Sustituto de la Tara)</v>
      </c>
      <c r="C41" s="828"/>
      <c r="D41" s="828"/>
      <c r="E41" s="828"/>
      <c r="F41" s="828"/>
      <c r="G41" s="828"/>
      <c r="H41" s="829"/>
      <c r="I41" s="429"/>
      <c r="J41" s="430"/>
      <c r="K41" s="446">
        <f>VLOOKUP(A41,EQUIPOS!A6:D154,4,FALSE)</f>
        <v>70447.893206983834</v>
      </c>
      <c r="L41" s="343"/>
      <c r="M41" s="344">
        <v>0.158</v>
      </c>
      <c r="N41" s="280">
        <f t="shared" si="0"/>
        <v>445872.7418163534</v>
      </c>
    </row>
    <row r="42" spans="1:14">
      <c r="A42" s="119" t="s">
        <v>224</v>
      </c>
      <c r="B42" s="827" t="str">
        <f>VLOOKUP(A42,EQUIPOS!A12:D156,3,FALSE)</f>
        <v>Equipo de Medición (Deformimetros Eléctricos, Mecánicos, Celdas de Carga,  Etc.)</v>
      </c>
      <c r="C42" s="828"/>
      <c r="D42" s="828"/>
      <c r="E42" s="828"/>
      <c r="F42" s="828"/>
      <c r="G42" s="828"/>
      <c r="H42" s="829"/>
      <c r="I42" s="336"/>
      <c r="J42" s="338"/>
      <c r="K42" s="446">
        <f>VLOOKUP(A42,EQUIPOS!A12:D169,4,FALSE)</f>
        <v>196591.19306087701</v>
      </c>
      <c r="L42" s="431"/>
      <c r="M42" s="432">
        <v>0.158</v>
      </c>
      <c r="N42" s="280">
        <f t="shared" si="0"/>
        <v>1244248.0573473228</v>
      </c>
    </row>
    <row r="43" spans="1:14">
      <c r="A43" t="s">
        <v>335</v>
      </c>
      <c r="B43" s="827" t="str">
        <f>VLOOKUP(A43,EQUIPOS!A13:D157,3,FALSE)</f>
        <v>Tara (Recebo, Agua, Etc.)</v>
      </c>
      <c r="C43" s="828"/>
      <c r="D43" s="828"/>
      <c r="E43" s="828"/>
      <c r="F43" s="828"/>
      <c r="G43" s="828"/>
      <c r="H43" s="829"/>
      <c r="I43" s="42"/>
      <c r="J43" s="43"/>
      <c r="K43" s="446">
        <f>VLOOKUP(A43,EQUIPOS!A13:D170,4,FALSE)</f>
        <v>360256.22024137835</v>
      </c>
      <c r="L43" s="284"/>
      <c r="M43" s="285">
        <v>2.8000000000000001E-2</v>
      </c>
      <c r="N43" s="280">
        <f t="shared" si="0"/>
        <v>12866293.580049226</v>
      </c>
    </row>
    <row r="44" spans="1:14">
      <c r="A44" t="s">
        <v>216</v>
      </c>
      <c r="B44" s="827" t="str">
        <f>VLOOKUP(A44,EQUIPOS!A14:D158,3,FALSE)</f>
        <v xml:space="preserve">Equipo de topografía Teodolito electrónico con abertura de anteojo de 42 mm. Aumento del anteojo: 30x.Distancia mínima de enfoque: 1.0 m. Precisión: 5´´. Compensador con rango de trabajo ±3´. </v>
      </c>
      <c r="C44" s="828"/>
      <c r="D44" s="828"/>
      <c r="E44" s="828"/>
      <c r="F44" s="828"/>
      <c r="G44" s="828"/>
      <c r="H44" s="829"/>
      <c r="I44" s="42"/>
      <c r="J44" s="43"/>
      <c r="K44" s="446">
        <f>VLOOKUP(A44,EQUIPOS!A14:D171,4,FALSE)</f>
        <v>25196.892294593446</v>
      </c>
      <c r="L44" s="284"/>
      <c r="M44" s="285">
        <v>0.158</v>
      </c>
      <c r="N44" s="281">
        <f t="shared" si="0"/>
        <v>159474.00186451548</v>
      </c>
    </row>
    <row r="45" spans="1:14">
      <c r="B45" s="834" t="s">
        <v>1036</v>
      </c>
      <c r="C45" s="835"/>
      <c r="D45" s="835"/>
      <c r="E45" s="44"/>
      <c r="F45" s="45"/>
      <c r="G45" s="45"/>
      <c r="H45" s="46"/>
      <c r="I45" s="42"/>
      <c r="J45" s="43"/>
      <c r="K45" s="287"/>
      <c r="L45" s="284"/>
      <c r="M45" s="409">
        <v>0.02</v>
      </c>
      <c r="N45" s="352">
        <f>N81*M45</f>
        <v>23612.235743728568</v>
      </c>
    </row>
    <row r="46" spans="1:14" ht="15.75" thickBot="1">
      <c r="B46" s="827"/>
      <c r="C46" s="828"/>
      <c r="D46" s="828"/>
      <c r="E46" s="828"/>
      <c r="F46" s="828"/>
      <c r="G46" s="828"/>
      <c r="H46" s="829"/>
      <c r="I46" s="836"/>
      <c r="J46" s="837"/>
      <c r="K46" s="47"/>
      <c r="L46" s="838"/>
      <c r="M46" s="839"/>
      <c r="N46" s="111"/>
    </row>
    <row r="47" spans="1:14" ht="15.75" thickBot="1">
      <c r="B47" s="814" t="s">
        <v>1037</v>
      </c>
      <c r="C47" s="815"/>
      <c r="D47" s="815"/>
      <c r="E47" s="815"/>
      <c r="F47" s="815"/>
      <c r="G47" s="815"/>
      <c r="H47" s="815"/>
      <c r="I47" s="815"/>
      <c r="J47" s="815"/>
      <c r="K47" s="815"/>
      <c r="L47" s="815"/>
      <c r="M47" s="816"/>
      <c r="N47" s="402">
        <f>SUM(N36:N46)</f>
        <v>26817836.365885209</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5" t="s">
        <v>1028</v>
      </c>
      <c r="C51" s="806"/>
      <c r="D51" s="806"/>
      <c r="E51" s="806"/>
      <c r="F51" s="806"/>
      <c r="G51" s="806"/>
      <c r="H51" s="806"/>
      <c r="I51" s="807"/>
      <c r="J51" s="323" t="s">
        <v>1029</v>
      </c>
      <c r="K51" s="91" t="s">
        <v>1030</v>
      </c>
      <c r="L51" s="808" t="s">
        <v>1039</v>
      </c>
      <c r="M51" s="807"/>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1847663.9202073161</v>
      </c>
      <c r="N52" s="280">
        <f t="shared" ref="N52:N58" si="1">K52*M52</f>
        <v>1847663.9202073161</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78764.744873235686</v>
      </c>
      <c r="N53" s="280">
        <f t="shared" si="1"/>
        <v>2362942.3461970706</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90044.911773639484</v>
      </c>
      <c r="N54" s="280">
        <f t="shared" si="1"/>
        <v>5402694.706418369</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33604.054847224725</v>
      </c>
      <c r="N55" s="280">
        <f t="shared" si="1"/>
        <v>403248.65816669667</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235562.11092759596</v>
      </c>
      <c r="N56" s="280">
        <f t="shared" si="1"/>
        <v>471124.22185519192</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140493.17100565298</v>
      </c>
      <c r="N57" s="280">
        <f t="shared" si="1"/>
        <v>702465.85502826492</v>
      </c>
    </row>
    <row r="58" spans="1:14" ht="15.7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35700</v>
      </c>
      <c r="N58" s="280">
        <f t="shared" si="1"/>
        <v>2499000</v>
      </c>
    </row>
    <row r="59" spans="1:14" ht="15.75" thickBot="1">
      <c r="B59" s="814" t="s">
        <v>1037</v>
      </c>
      <c r="C59" s="815"/>
      <c r="D59" s="815"/>
      <c r="E59" s="815"/>
      <c r="F59" s="815"/>
      <c r="G59" s="815"/>
      <c r="H59" s="815"/>
      <c r="I59" s="815"/>
      <c r="J59" s="815"/>
      <c r="K59" s="815"/>
      <c r="L59" s="815"/>
      <c r="M59" s="816"/>
      <c r="N59" s="402">
        <f>SUM(N52:N58)</f>
        <v>13689139.707872909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818">
        <f>VLOOKUP(A64,TRANSPORTE!A5:D117,4,FALSE)</f>
        <v>800</v>
      </c>
      <c r="M64" s="819"/>
      <c r="N64" s="295">
        <f>K64*L64</f>
        <v>40</v>
      </c>
    </row>
    <row r="65" spans="1:15">
      <c r="B65" s="52"/>
      <c r="C65" s="53"/>
      <c r="D65" s="53"/>
      <c r="E65" s="53"/>
      <c r="F65" s="53"/>
      <c r="G65" s="53"/>
      <c r="H65" s="319"/>
      <c r="I65" s="287"/>
      <c r="J65" s="294"/>
      <c r="K65" s="287"/>
      <c r="L65" s="818"/>
      <c r="M65" s="819"/>
      <c r="N65" s="295"/>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40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242468.64</v>
      </c>
      <c r="J77" s="301">
        <v>185</v>
      </c>
      <c r="K77" s="302">
        <f>VLOOKUP(A77,'MANO DE OBRA'!A9:D101,4,FALSE)</f>
        <v>448566.984</v>
      </c>
      <c r="L77" s="56"/>
      <c r="M77" s="308">
        <v>1.26</v>
      </c>
      <c r="N77" s="403">
        <f>K77/M77</f>
        <v>356005.54285714286</v>
      </c>
    </row>
    <row r="78" spans="1:15">
      <c r="A78" s="179" t="s">
        <v>78</v>
      </c>
      <c r="B78" s="55" t="str">
        <f>VLOOKUP(A78,'MANO DE OBRA'!A10:D71,3,FALSE)</f>
        <v xml:space="preserve">Ingeniero Geotecnista </v>
      </c>
      <c r="C78" s="53"/>
      <c r="D78" s="53"/>
      <c r="E78" s="53"/>
      <c r="F78" s="53"/>
      <c r="G78" s="53"/>
      <c r="H78" s="53"/>
      <c r="I78" s="300">
        <f>K78/J78*100</f>
        <v>313188.65999999997</v>
      </c>
      <c r="J78" s="301">
        <v>185</v>
      </c>
      <c r="K78" s="302">
        <f>VLOOKUP(A78,'MANO DE OBRA'!A10:D102,4,FALSE)</f>
        <v>579399.02099999995</v>
      </c>
      <c r="L78" s="326"/>
      <c r="M78" s="308">
        <v>1.26</v>
      </c>
      <c r="N78" s="403">
        <f>K78/M78</f>
        <v>459840.49285714282</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1180611.7871864284</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N47+N59+N70+N81</f>
        <v>41687627.860944547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8337525.5721889101</v>
      </c>
      <c r="M88" s="849"/>
      <c r="N88" s="57"/>
    </row>
    <row r="89" spans="1:14">
      <c r="B89" s="95" t="s">
        <v>1057</v>
      </c>
      <c r="C89" s="96"/>
      <c r="D89" s="96"/>
      <c r="E89" s="96"/>
      <c r="F89" s="96"/>
      <c r="G89" s="96"/>
      <c r="H89" s="96"/>
      <c r="I89" s="93"/>
      <c r="J89" s="94"/>
      <c r="K89" s="312">
        <v>0.05</v>
      </c>
      <c r="L89" s="848">
        <f>N83*K89</f>
        <v>2084381.3930472275</v>
      </c>
      <c r="M89" s="849"/>
      <c r="N89" s="57"/>
    </row>
    <row r="90" spans="1:14" ht="15.75" thickBot="1">
      <c r="B90" s="97" t="s">
        <v>1058</v>
      </c>
      <c r="C90" s="98"/>
      <c r="D90" s="98"/>
      <c r="E90" s="98"/>
      <c r="F90" s="98"/>
      <c r="G90" s="98"/>
      <c r="H90" s="98"/>
      <c r="I90" s="99"/>
      <c r="J90" s="100"/>
      <c r="K90" s="313">
        <v>0.05</v>
      </c>
      <c r="L90" s="850">
        <f>N83*K90</f>
        <v>2084381.3930472275</v>
      </c>
      <c r="M90" s="851"/>
      <c r="N90" s="57"/>
    </row>
    <row r="91" spans="1:14" ht="15.75" thickBot="1">
      <c r="B91" s="814" t="s">
        <v>1037</v>
      </c>
      <c r="C91" s="815"/>
      <c r="D91" s="815"/>
      <c r="E91" s="815"/>
      <c r="F91" s="815"/>
      <c r="G91" s="815"/>
      <c r="H91" s="815"/>
      <c r="I91" s="815"/>
      <c r="J91" s="815"/>
      <c r="K91" s="815"/>
      <c r="L91" s="815"/>
      <c r="M91" s="816"/>
      <c r="N91" s="58">
        <f>L88+L89+L90</f>
        <v>12506288.358283367</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54193916.21922791</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75" thickBot="1">
      <c r="B124" s="427" t="s">
        <v>2327</v>
      </c>
      <c r="C124" s="428"/>
      <c r="D124" s="428"/>
      <c r="E124" s="267"/>
      <c r="F124" s="267"/>
      <c r="G124" s="267"/>
      <c r="H124" s="267"/>
      <c r="I124" s="267"/>
      <c r="J124" s="964"/>
      <c r="K124" s="964"/>
      <c r="L124" s="964"/>
      <c r="M124" s="964"/>
      <c r="N124" s="96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140</v>
      </c>
      <c r="B36" s="827" t="str">
        <f>VLOOKUP(A36,EQUIPOS!A6:D154,3,FALSE)</f>
        <v>Camisa para Pilote D=1.20m</v>
      </c>
      <c r="C36" s="828"/>
      <c r="D36" s="828"/>
      <c r="E36" s="828"/>
      <c r="F36" s="828"/>
      <c r="G36" s="828"/>
      <c r="H36" s="829"/>
      <c r="I36" s="275"/>
      <c r="J36" s="276"/>
      <c r="K36" s="277">
        <f>VLOOKUP(A36,EQUIPOS!A6:D163,4,FALSE)</f>
        <v>61000</v>
      </c>
      <c r="L36" s="278"/>
      <c r="M36" s="279">
        <v>1</v>
      </c>
      <c r="N36" s="280">
        <f t="shared" ref="N36:N42" si="0">K36/M36</f>
        <v>61000</v>
      </c>
    </row>
    <row r="37" spans="1:14">
      <c r="A37" s="119" t="s">
        <v>206</v>
      </c>
      <c r="B37" s="827" t="str">
        <f>VLOOKUP(A37,EQUIPOS!A7:D154,3,FALSE)</f>
        <v>Equipo de Soldadura</v>
      </c>
      <c r="C37" s="828"/>
      <c r="D37" s="828"/>
      <c r="E37" s="828"/>
      <c r="F37" s="828"/>
      <c r="G37" s="828"/>
      <c r="H37" s="829"/>
      <c r="I37" s="429"/>
      <c r="J37" s="430"/>
      <c r="K37" s="277">
        <f>VLOOKUP(A37,EQUIPOS!A7:D164,4,FALSE)</f>
        <v>12282.141255442742</v>
      </c>
      <c r="L37" s="343"/>
      <c r="M37" s="344">
        <v>1</v>
      </c>
      <c r="N37" s="280">
        <f t="shared" si="0"/>
        <v>12282.141255442742</v>
      </c>
    </row>
    <row r="38" spans="1:14">
      <c r="A38" s="119" t="s">
        <v>242</v>
      </c>
      <c r="B38" s="827" t="str">
        <f>VLOOKUP(A38,EQUIPOS!A8:D154,3,FALSE)</f>
        <v>Grúa con torre capacidad 1 ton en la punta.</v>
      </c>
      <c r="C38" s="828"/>
      <c r="D38" s="828"/>
      <c r="E38" s="828"/>
      <c r="F38" s="828"/>
      <c r="G38" s="828"/>
      <c r="H38" s="829"/>
      <c r="I38" s="429"/>
      <c r="J38" s="430"/>
      <c r="K38" s="446">
        <f>VLOOKUP(A38,EQUIPOS!A8:D165,4,FALSE)</f>
        <v>200632.93955603879</v>
      </c>
      <c r="L38" s="343"/>
      <c r="M38" s="344">
        <v>2.5</v>
      </c>
      <c r="N38" s="280">
        <f t="shared" si="0"/>
        <v>80253.17582241552</v>
      </c>
    </row>
    <row r="39" spans="1:14">
      <c r="A39" s="119" t="s">
        <v>267</v>
      </c>
      <c r="B39" s="827" t="str">
        <f>VLOOKUP(A39,EQUIPOS!A9:D154,3,FALSE)</f>
        <v>Motobomba de concreto</v>
      </c>
      <c r="C39" s="828"/>
      <c r="D39" s="828"/>
      <c r="E39" s="828"/>
      <c r="F39" s="828"/>
      <c r="G39" s="828"/>
      <c r="H39" s="829"/>
      <c r="I39" s="429"/>
      <c r="J39" s="430"/>
      <c r="K39" s="446">
        <f>VLOOKUP(A39,EQUIPOS!A9:D166,4,FALSE)</f>
        <v>81327.456961118776</v>
      </c>
      <c r="L39" s="343"/>
      <c r="M39" s="344">
        <v>2.5499800000000001</v>
      </c>
      <c r="N39" s="280">
        <f t="shared" si="0"/>
        <v>31893.370520991841</v>
      </c>
    </row>
    <row r="40" spans="1:14">
      <c r="A40" s="119" t="s">
        <v>277</v>
      </c>
      <c r="B40" s="827" t="str">
        <f>VLOOKUP(A40,EQUIPOS!A10:D154,3,FALSE)</f>
        <v>Pala auxiliar de piloteadora</v>
      </c>
      <c r="C40" s="828"/>
      <c r="D40" s="828"/>
      <c r="E40" s="828"/>
      <c r="F40" s="828"/>
      <c r="G40" s="828"/>
      <c r="H40" s="829"/>
      <c r="I40" s="429"/>
      <c r="J40" s="430"/>
      <c r="K40" s="446">
        <f>VLOOKUP(A40,EQUIPOS!A10:D167,4,FALSE)</f>
        <v>392275.42126335355</v>
      </c>
      <c r="L40" s="343"/>
      <c r="M40" s="344">
        <v>2.5</v>
      </c>
      <c r="N40" s="280">
        <f t="shared" si="0"/>
        <v>156910.16850534143</v>
      </c>
    </row>
    <row r="41" spans="1:14">
      <c r="A41" s="119" t="s">
        <v>282</v>
      </c>
      <c r="B41" s="827" t="str">
        <f>VLOOKUP(A41,EQUIPOS!A6:D154,3,FALSE)</f>
        <v>Piloteadora potencia 250KW, RPM 1800, fuerza elevadora 200KN</v>
      </c>
      <c r="C41" s="828"/>
      <c r="D41" s="828"/>
      <c r="E41" s="828"/>
      <c r="F41" s="828"/>
      <c r="G41" s="828"/>
      <c r="H41" s="829"/>
      <c r="I41" s="429"/>
      <c r="J41" s="430"/>
      <c r="K41" s="446">
        <f>VLOOKUP(A41,EQUIPOS!A6:D154,4,FALSE)</f>
        <v>709996.22380173381</v>
      </c>
      <c r="L41" s="343"/>
      <c r="M41" s="344">
        <v>1</v>
      </c>
      <c r="N41" s="280">
        <f t="shared" si="0"/>
        <v>709996.22380173381</v>
      </c>
    </row>
    <row r="42" spans="1:14">
      <c r="A42" s="119" t="s">
        <v>310</v>
      </c>
      <c r="B42" s="827" t="str">
        <f>VLOOKUP(A42,EQUIPOS!A12:D156,3,FALSE)</f>
        <v>Retroexcavadora A25C</v>
      </c>
      <c r="C42" s="828"/>
      <c r="D42" s="828"/>
      <c r="E42" s="828"/>
      <c r="F42" s="828"/>
      <c r="G42" s="828"/>
      <c r="H42" s="829"/>
      <c r="I42" s="336"/>
      <c r="J42" s="338"/>
      <c r="K42" s="446">
        <f>VLOOKUP(A42,EQUIPOS!A12:D169,4,FALSE)</f>
        <v>170908.8971194019</v>
      </c>
      <c r="L42" s="431"/>
      <c r="M42" s="432">
        <v>2.5</v>
      </c>
      <c r="N42" s="280">
        <f t="shared" si="0"/>
        <v>68363.558847760753</v>
      </c>
    </row>
    <row r="43" spans="1:14">
      <c r="B43" s="827"/>
      <c r="C43" s="828"/>
      <c r="D43" s="828"/>
      <c r="E43" s="828"/>
      <c r="F43" s="828"/>
      <c r="G43" s="828"/>
      <c r="H43" s="829"/>
      <c r="I43" s="42"/>
      <c r="J43" s="43"/>
      <c r="K43" s="446"/>
      <c r="L43" s="284"/>
      <c r="M43" s="285"/>
      <c r="N43" s="280"/>
    </row>
    <row r="44" spans="1:14">
      <c r="B44" s="328"/>
      <c r="C44" s="329"/>
      <c r="D44" s="329"/>
      <c r="E44" s="329"/>
      <c r="F44" s="331"/>
      <c r="G44" s="331"/>
      <c r="H44" s="131"/>
      <c r="I44" s="42"/>
      <c r="J44" s="43"/>
      <c r="K44" s="446"/>
      <c r="L44" s="284"/>
      <c r="M44" s="285"/>
      <c r="N44" s="281"/>
    </row>
    <row r="45" spans="1:14">
      <c r="B45" s="834" t="s">
        <v>1036</v>
      </c>
      <c r="C45" s="835"/>
      <c r="D45" s="835"/>
      <c r="E45" s="44"/>
      <c r="F45" s="45"/>
      <c r="G45" s="45"/>
      <c r="H45" s="46"/>
      <c r="I45" s="42"/>
      <c r="J45" s="43"/>
      <c r="K45" s="287"/>
      <c r="L45" s="284"/>
      <c r="M45" s="409">
        <v>0.1</v>
      </c>
      <c r="N45" s="352">
        <f>N83*M45</f>
        <v>8511.2008676833339</v>
      </c>
    </row>
    <row r="46" spans="1:14" ht="15.75" thickBot="1">
      <c r="B46" s="827"/>
      <c r="C46" s="828"/>
      <c r="D46" s="828"/>
      <c r="E46" s="828"/>
      <c r="F46" s="828"/>
      <c r="G46" s="828"/>
      <c r="H46" s="829"/>
      <c r="I46" s="836"/>
      <c r="J46" s="837"/>
      <c r="K46" s="47"/>
      <c r="L46" s="838"/>
      <c r="M46" s="839"/>
      <c r="N46" s="111"/>
    </row>
    <row r="47" spans="1:14" ht="15.75" thickBot="1">
      <c r="B47" s="814" t="s">
        <v>1037</v>
      </c>
      <c r="C47" s="815"/>
      <c r="D47" s="815"/>
      <c r="E47" s="815"/>
      <c r="F47" s="815"/>
      <c r="G47" s="815"/>
      <c r="H47" s="815"/>
      <c r="I47" s="815"/>
      <c r="J47" s="815"/>
      <c r="K47" s="815"/>
      <c r="L47" s="815"/>
      <c r="M47" s="816"/>
      <c r="N47" s="402">
        <f>SUM(N36:N46)</f>
        <v>1129209.8396213695</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5" t="s">
        <v>1028</v>
      </c>
      <c r="C51" s="806"/>
      <c r="D51" s="806"/>
      <c r="E51" s="806"/>
      <c r="F51" s="806"/>
      <c r="G51" s="806"/>
      <c r="H51" s="806"/>
      <c r="I51" s="807"/>
      <c r="J51" s="323" t="s">
        <v>1029</v>
      </c>
      <c r="K51" s="91" t="s">
        <v>1030</v>
      </c>
      <c r="L51" s="808" t="s">
        <v>1039</v>
      </c>
      <c r="M51" s="807"/>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8498.4280118122078</v>
      </c>
      <c r="N52" s="280">
        <f>K52*M52</f>
        <v>20013.797967817751</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3210.8339661302953</v>
      </c>
      <c r="N53" s="280">
        <f>K53*M53</f>
        <v>397180.8382457284</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373613.21038992342</v>
      </c>
      <c r="N54" s="280">
        <f>K54*M54</f>
        <v>308106.88572433381</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4" t="s">
        <v>1037</v>
      </c>
      <c r="C59" s="815"/>
      <c r="D59" s="815"/>
      <c r="E59" s="815"/>
      <c r="F59" s="815"/>
      <c r="G59" s="815"/>
      <c r="H59" s="815"/>
      <c r="I59" s="815"/>
      <c r="J59" s="815"/>
      <c r="K59" s="815"/>
      <c r="L59" s="815"/>
      <c r="M59" s="816"/>
      <c r="N59" s="402">
        <f>SUM(N52:N58)</f>
        <v>725301.52193787997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818">
        <f>VLOOKUP(A64,TRANSPORTE!A5:D117,4,FALSE)</f>
        <v>1104.9962769918093</v>
      </c>
      <c r="M64" s="819"/>
      <c r="N64" s="295">
        <f>K64*L64</f>
        <v>1436.4951600893521</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818">
        <f>VLOOKUP(A65,TRANSPORTE!A6:D117,4,FALSE)</f>
        <v>800</v>
      </c>
      <c r="M65" s="819"/>
      <c r="N65" s="295">
        <f>K65*L65</f>
        <v>40</v>
      </c>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1476.4951600893521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966"/>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75" thickBot="1">
      <c r="B82" s="801"/>
      <c r="C82" s="802"/>
      <c r="D82" s="802"/>
      <c r="E82" s="802"/>
      <c r="F82" s="802"/>
      <c r="G82" s="802"/>
      <c r="H82" s="802"/>
      <c r="I82" s="132"/>
      <c r="J82" s="132"/>
      <c r="K82" s="132"/>
      <c r="L82" s="902"/>
      <c r="M82" s="902"/>
      <c r="N82" s="133"/>
    </row>
    <row r="83" spans="1:14" ht="15.75" thickBot="1">
      <c r="B83" s="820" t="s">
        <v>1037</v>
      </c>
      <c r="C83" s="821"/>
      <c r="D83" s="821"/>
      <c r="E83" s="821"/>
      <c r="F83" s="821"/>
      <c r="G83" s="821"/>
      <c r="H83" s="821"/>
      <c r="I83" s="821"/>
      <c r="J83" s="821"/>
      <c r="K83" s="821"/>
      <c r="L83" s="821"/>
      <c r="M83" s="822"/>
      <c r="N83" s="468">
        <f>SUM(N76:N82)</f>
        <v>85112.008676833328</v>
      </c>
    </row>
    <row r="84" spans="1:14" ht="15.75" thickBot="1">
      <c r="B84" s="39"/>
      <c r="C84" s="40"/>
      <c r="D84" s="40"/>
      <c r="E84" s="40"/>
      <c r="F84" s="40"/>
      <c r="G84" s="40"/>
      <c r="H84" s="40"/>
      <c r="I84" s="40"/>
      <c r="J84" s="40"/>
      <c r="K84" s="40"/>
      <c r="L84" s="40"/>
      <c r="M84" s="40"/>
      <c r="N84" s="41"/>
    </row>
    <row r="85" spans="1:14" ht="15.75" thickBot="1">
      <c r="B85" s="814" t="s">
        <v>1051</v>
      </c>
      <c r="C85" s="815"/>
      <c r="D85" s="815"/>
      <c r="E85" s="815"/>
      <c r="F85" s="815"/>
      <c r="G85" s="815"/>
      <c r="H85" s="815"/>
      <c r="I85" s="815"/>
      <c r="J85" s="815"/>
      <c r="K85" s="815"/>
      <c r="L85" s="815"/>
      <c r="M85" s="816"/>
      <c r="N85" s="105">
        <f>N47+N59+N70+N83</f>
        <v>1941099.865396172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5" t="s">
        <v>1053</v>
      </c>
      <c r="C89" s="806"/>
      <c r="D89" s="806"/>
      <c r="E89" s="806"/>
      <c r="F89" s="806"/>
      <c r="G89" s="806"/>
      <c r="H89" s="806"/>
      <c r="I89" s="322"/>
      <c r="J89" s="342"/>
      <c r="K89" s="310" t="s">
        <v>1054</v>
      </c>
      <c r="L89" s="844" t="s">
        <v>1055</v>
      </c>
      <c r="M89" s="845"/>
      <c r="N89" s="311"/>
    </row>
    <row r="90" spans="1:14">
      <c r="B90" s="846" t="s">
        <v>1056</v>
      </c>
      <c r="C90" s="847"/>
      <c r="D90" s="847"/>
      <c r="E90" s="847"/>
      <c r="F90" s="847"/>
      <c r="G90" s="847"/>
      <c r="H90" s="847"/>
      <c r="I90" s="93"/>
      <c r="J90" s="94"/>
      <c r="K90" s="312">
        <v>0.2</v>
      </c>
      <c r="L90" s="848">
        <f>N85*K90</f>
        <v>388219.97307923442</v>
      </c>
      <c r="M90" s="849"/>
      <c r="N90" s="57"/>
    </row>
    <row r="91" spans="1:14">
      <c r="B91" s="95" t="s">
        <v>1057</v>
      </c>
      <c r="C91" s="96"/>
      <c r="D91" s="96"/>
      <c r="E91" s="96"/>
      <c r="F91" s="96"/>
      <c r="G91" s="96"/>
      <c r="H91" s="96"/>
      <c r="I91" s="93"/>
      <c r="J91" s="94"/>
      <c r="K91" s="312">
        <v>0.05</v>
      </c>
      <c r="L91" s="848">
        <f>N85*K91</f>
        <v>97054.993269808605</v>
      </c>
      <c r="M91" s="849"/>
      <c r="N91" s="57"/>
    </row>
    <row r="92" spans="1:14" ht="15.75" thickBot="1">
      <c r="B92" s="97" t="s">
        <v>1058</v>
      </c>
      <c r="C92" s="98"/>
      <c r="D92" s="98"/>
      <c r="E92" s="98"/>
      <c r="F92" s="98"/>
      <c r="G92" s="98"/>
      <c r="H92" s="98"/>
      <c r="I92" s="99"/>
      <c r="J92" s="100"/>
      <c r="K92" s="313">
        <v>0.05</v>
      </c>
      <c r="L92" s="850">
        <f>N85*K92</f>
        <v>97054.993269808605</v>
      </c>
      <c r="M92" s="851"/>
      <c r="N92" s="57"/>
    </row>
    <row r="93" spans="1:14" ht="15.75" thickBot="1">
      <c r="B93" s="814" t="s">
        <v>1037</v>
      </c>
      <c r="C93" s="815"/>
      <c r="D93" s="815"/>
      <c r="E93" s="815"/>
      <c r="F93" s="815"/>
      <c r="G93" s="815"/>
      <c r="H93" s="815"/>
      <c r="I93" s="815"/>
      <c r="J93" s="815"/>
      <c r="K93" s="815"/>
      <c r="L93" s="815"/>
      <c r="M93" s="816"/>
      <c r="N93" s="58">
        <f>L90+L91+L92</f>
        <v>582329.95961885166</v>
      </c>
    </row>
    <row r="94" spans="1:14" ht="15.75" thickBot="1">
      <c r="B94" s="39"/>
      <c r="C94" s="40"/>
      <c r="D94" s="40"/>
      <c r="E94" s="40"/>
      <c r="F94" s="40"/>
      <c r="G94" s="40"/>
      <c r="H94" s="40"/>
      <c r="I94" s="40"/>
      <c r="J94" s="40"/>
      <c r="K94" s="40"/>
      <c r="L94" s="40"/>
      <c r="M94" s="40"/>
      <c r="N94" s="41"/>
    </row>
    <row r="95" spans="1:14" ht="15.75" thickBot="1">
      <c r="A95" t="s">
        <v>2122</v>
      </c>
      <c r="B95" s="814" t="s">
        <v>1059</v>
      </c>
      <c r="C95" s="815"/>
      <c r="D95" s="815"/>
      <c r="E95" s="815"/>
      <c r="F95" s="815"/>
      <c r="G95" s="815"/>
      <c r="H95" s="815"/>
      <c r="I95" s="815"/>
      <c r="J95" s="815"/>
      <c r="K95" s="815"/>
      <c r="L95" s="815"/>
      <c r="M95" s="816"/>
      <c r="N95" s="196">
        <f>N85+N93</f>
        <v>2523429.8250150238</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6" t="s">
        <v>2324</v>
      </c>
      <c r="C112" s="957"/>
      <c r="D112" s="957"/>
      <c r="E112" s="957"/>
      <c r="F112" s="957"/>
      <c r="G112" s="957"/>
      <c r="H112" s="957"/>
      <c r="I112" s="957"/>
      <c r="J112" s="957"/>
      <c r="K112" s="957"/>
      <c r="L112" s="957"/>
      <c r="M112" s="957"/>
      <c r="N112" s="958"/>
    </row>
    <row r="113" spans="2:14" ht="15" customHeight="1">
      <c r="B113" s="956"/>
      <c r="C113" s="957"/>
      <c r="D113" s="957"/>
      <c r="E113" s="957"/>
      <c r="F113" s="957"/>
      <c r="G113" s="957"/>
      <c r="H113" s="957"/>
      <c r="I113" s="957"/>
      <c r="J113" s="957"/>
      <c r="K113" s="957"/>
      <c r="L113" s="957"/>
      <c r="M113" s="957"/>
      <c r="N113" s="958"/>
    </row>
    <row r="114" spans="2:14" ht="30" customHeight="1">
      <c r="B114" s="959" t="s">
        <v>2325</v>
      </c>
      <c r="C114" s="960"/>
      <c r="D114" s="960"/>
      <c r="E114" s="960"/>
      <c r="F114" s="960"/>
      <c r="G114" s="960"/>
      <c r="H114" s="960"/>
      <c r="I114" s="960"/>
      <c r="J114" s="960"/>
      <c r="K114" s="960"/>
      <c r="L114" s="960"/>
      <c r="M114" s="960"/>
      <c r="N114" s="961"/>
    </row>
    <row r="115" spans="2:14">
      <c r="B115" s="959"/>
      <c r="C115" s="960"/>
      <c r="D115" s="960"/>
      <c r="E115" s="960"/>
      <c r="F115" s="960"/>
      <c r="G115" s="960"/>
      <c r="H115" s="960"/>
      <c r="I115" s="960"/>
      <c r="J115" s="960"/>
      <c r="K115" s="960"/>
      <c r="L115" s="960"/>
      <c r="M115" s="960"/>
      <c r="N115" s="961"/>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2"/>
      <c r="K125" s="962"/>
      <c r="L125" s="962"/>
      <c r="M125" s="962"/>
      <c r="N125" s="963"/>
    </row>
    <row r="126" spans="2:14" ht="15.75" thickBot="1">
      <c r="B126" s="427" t="s">
        <v>2327</v>
      </c>
      <c r="C126" s="428"/>
      <c r="D126" s="428"/>
      <c r="E126" s="267"/>
      <c r="F126" s="267"/>
      <c r="G126" s="267"/>
      <c r="H126" s="267"/>
      <c r="I126" s="267"/>
      <c r="J126" s="964"/>
      <c r="K126" s="964"/>
      <c r="L126" s="964"/>
      <c r="M126" s="964"/>
      <c r="N126" s="96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182</v>
      </c>
      <c r="B36" s="827" t="str">
        <f>VLOOKUP(A36,EQUIPOS!A6:D154,3,FALSE)</f>
        <v xml:space="preserve">Compresor para penetrar roca
</v>
      </c>
      <c r="C36" s="828"/>
      <c r="D36" s="828"/>
      <c r="E36" s="828"/>
      <c r="F36" s="828"/>
      <c r="G36" s="828"/>
      <c r="H36" s="829"/>
      <c r="I36" s="275"/>
      <c r="J36" s="276"/>
      <c r="K36" s="277">
        <f>VLOOKUP(A36,EQUIPOS!A6:D163,4,FALSE)</f>
        <v>54485.910071306949</v>
      </c>
      <c r="L36" s="278"/>
      <c r="M36" s="279">
        <v>0.125</v>
      </c>
      <c r="N36" s="280">
        <f>K36/M36</f>
        <v>435887.28057045559</v>
      </c>
    </row>
    <row r="37" spans="1:14">
      <c r="A37" s="119" t="s">
        <v>242</v>
      </c>
      <c r="B37" s="827" t="str">
        <f>VLOOKUP(A37,EQUIPOS!A7:D154,3,FALSE)</f>
        <v>Grúa con torre capacidad 1 ton en la punta.</v>
      </c>
      <c r="C37" s="828"/>
      <c r="D37" s="828"/>
      <c r="E37" s="828"/>
      <c r="F37" s="828"/>
      <c r="G37" s="828"/>
      <c r="H37" s="829"/>
      <c r="I37" s="429"/>
      <c r="J37" s="430"/>
      <c r="K37" s="277">
        <f>VLOOKUP(A37,EQUIPOS!A7:D164,4,FALSE)</f>
        <v>200632.93955603879</v>
      </c>
      <c r="L37" s="343"/>
      <c r="M37" s="344">
        <v>2.5</v>
      </c>
      <c r="N37" s="280">
        <f>K37/M37</f>
        <v>80253.17582241552</v>
      </c>
    </row>
    <row r="38" spans="1:14">
      <c r="A38" s="119" t="s">
        <v>267</v>
      </c>
      <c r="B38" s="827" t="str">
        <f>VLOOKUP(A38,EQUIPOS!A8:D154,3,FALSE)</f>
        <v>Motobomba de concreto</v>
      </c>
      <c r="C38" s="828"/>
      <c r="D38" s="828"/>
      <c r="E38" s="828"/>
      <c r="F38" s="828"/>
      <c r="G38" s="828"/>
      <c r="H38" s="829"/>
      <c r="I38" s="429"/>
      <c r="J38" s="430"/>
      <c r="K38" s="446">
        <f>VLOOKUP(A38,EQUIPOS!A8:D165,4,FALSE)</f>
        <v>81327.456961118776</v>
      </c>
      <c r="L38" s="343"/>
      <c r="M38" s="344">
        <v>0.65</v>
      </c>
      <c r="N38" s="280">
        <f>K38/M38</f>
        <v>125119.16455556735</v>
      </c>
    </row>
    <row r="39" spans="1:14">
      <c r="A39" s="119" t="s">
        <v>310</v>
      </c>
      <c r="B39" s="827" t="str">
        <f>VLOOKUP(A39,EQUIPOS!A9:D154,3,FALSE)</f>
        <v>Retroexcavadora A25C</v>
      </c>
      <c r="C39" s="828"/>
      <c r="D39" s="828"/>
      <c r="E39" s="828"/>
      <c r="F39" s="828"/>
      <c r="G39" s="828"/>
      <c r="H39" s="829"/>
      <c r="I39" s="429"/>
      <c r="J39" s="430"/>
      <c r="K39" s="446">
        <f>VLOOKUP(A39,EQUIPOS!A9:D166,4,FALSE)</f>
        <v>170908.8971194019</v>
      </c>
      <c r="L39" s="343"/>
      <c r="M39" s="344">
        <v>0.65</v>
      </c>
      <c r="N39" s="280">
        <f>K39/M39</f>
        <v>262936.76479907986</v>
      </c>
    </row>
    <row r="40" spans="1:14">
      <c r="A40" s="119"/>
      <c r="B40" s="827"/>
      <c r="C40" s="828"/>
      <c r="D40" s="828"/>
      <c r="E40" s="828"/>
      <c r="F40" s="828"/>
      <c r="G40" s="828"/>
      <c r="H40" s="829"/>
      <c r="I40" s="429"/>
      <c r="J40" s="430"/>
      <c r="K40" s="446"/>
      <c r="L40" s="343"/>
      <c r="M40" s="344"/>
      <c r="N40" s="280"/>
    </row>
    <row r="41" spans="1:14">
      <c r="A41" s="119"/>
      <c r="B41" s="827"/>
      <c r="C41" s="828"/>
      <c r="D41" s="828"/>
      <c r="E41" s="828"/>
      <c r="F41" s="828"/>
      <c r="G41" s="828"/>
      <c r="H41" s="829"/>
      <c r="I41" s="429"/>
      <c r="J41" s="430"/>
      <c r="K41" s="446"/>
      <c r="L41" s="343"/>
      <c r="M41" s="344"/>
      <c r="N41" s="280"/>
    </row>
    <row r="42" spans="1:14">
      <c r="A42" s="119"/>
      <c r="B42" s="827"/>
      <c r="C42" s="828"/>
      <c r="D42" s="828"/>
      <c r="E42" s="828"/>
      <c r="F42" s="828"/>
      <c r="G42" s="828"/>
      <c r="H42" s="829"/>
      <c r="I42" s="336"/>
      <c r="J42" s="338"/>
      <c r="K42" s="446"/>
      <c r="L42" s="431"/>
      <c r="M42" s="432"/>
      <c r="N42" s="280"/>
    </row>
    <row r="43" spans="1:14">
      <c r="B43" s="827"/>
      <c r="C43" s="828"/>
      <c r="D43" s="828"/>
      <c r="E43" s="828"/>
      <c r="F43" s="828"/>
      <c r="G43" s="828"/>
      <c r="H43" s="829"/>
      <c r="I43" s="42"/>
      <c r="J43" s="43"/>
      <c r="K43" s="446"/>
      <c r="L43" s="284"/>
      <c r="M43" s="285"/>
      <c r="N43" s="280"/>
    </row>
    <row r="44" spans="1:14">
      <c r="B44" s="328"/>
      <c r="C44" s="329"/>
      <c r="D44" s="329"/>
      <c r="E44" s="329"/>
      <c r="F44" s="331"/>
      <c r="G44" s="331"/>
      <c r="H44" s="131"/>
      <c r="I44" s="42"/>
      <c r="J44" s="43"/>
      <c r="K44" s="446"/>
      <c r="L44" s="284"/>
      <c r="M44" s="285"/>
      <c r="N44" s="281"/>
    </row>
    <row r="45" spans="1:14">
      <c r="B45" s="834" t="s">
        <v>1036</v>
      </c>
      <c r="C45" s="835"/>
      <c r="D45" s="835"/>
      <c r="E45" s="44"/>
      <c r="F45" s="45"/>
      <c r="G45" s="45"/>
      <c r="H45" s="46"/>
      <c r="I45" s="42"/>
      <c r="J45" s="43"/>
      <c r="K45" s="287"/>
      <c r="L45" s="284"/>
      <c r="M45" s="409">
        <v>0.1</v>
      </c>
      <c r="N45" s="352">
        <f>N87*M45</f>
        <v>44258.244511953337</v>
      </c>
    </row>
    <row r="46" spans="1:14" ht="15.75" thickBot="1">
      <c r="B46" s="827"/>
      <c r="C46" s="828"/>
      <c r="D46" s="828"/>
      <c r="E46" s="828"/>
      <c r="F46" s="828"/>
      <c r="G46" s="828"/>
      <c r="H46" s="829"/>
      <c r="I46" s="836"/>
      <c r="J46" s="837"/>
      <c r="K46" s="47"/>
      <c r="L46" s="838"/>
      <c r="M46" s="839"/>
      <c r="N46" s="111"/>
    </row>
    <row r="47" spans="1:14" ht="15.75" thickBot="1">
      <c r="B47" s="814" t="s">
        <v>1037</v>
      </c>
      <c r="C47" s="815"/>
      <c r="D47" s="815"/>
      <c r="E47" s="815"/>
      <c r="F47" s="815"/>
      <c r="G47" s="815"/>
      <c r="H47" s="815"/>
      <c r="I47" s="815"/>
      <c r="J47" s="815"/>
      <c r="K47" s="815"/>
      <c r="L47" s="815"/>
      <c r="M47" s="816"/>
      <c r="N47" s="402">
        <f>SUM(N36:N46)</f>
        <v>948454.6302594716</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5" t="s">
        <v>1028</v>
      </c>
      <c r="C51" s="806"/>
      <c r="D51" s="806"/>
      <c r="E51" s="806"/>
      <c r="F51" s="806"/>
      <c r="G51" s="806"/>
      <c r="H51" s="806"/>
      <c r="I51" s="807"/>
      <c r="J51" s="323" t="s">
        <v>1029</v>
      </c>
      <c r="K51" s="91" t="s">
        <v>1030</v>
      </c>
      <c r="L51" s="808" t="s">
        <v>1039</v>
      </c>
      <c r="M51" s="807"/>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3210.8339661302953</v>
      </c>
      <c r="N52" s="280">
        <f>K52*M52</f>
        <v>571940.40707384888</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373613.21038992342</v>
      </c>
      <c r="N53" s="280">
        <f t="shared" ref="N53:N59" si="0">K53*M53</f>
        <v>443673.91544304072</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5446.7430931115523</v>
      </c>
      <c r="N54" s="280">
        <f t="shared" si="0"/>
        <v>1634.0229279334656</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1870.102091243295</v>
      </c>
      <c r="N55" s="280">
        <f t="shared" si="0"/>
        <v>5610.3062737298851</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11874.6891525342</v>
      </c>
      <c r="N56" s="280">
        <f t="shared" si="0"/>
        <v>2968.67228813355</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661.74738311336091</v>
      </c>
      <c r="N57" s="280">
        <f t="shared" si="0"/>
        <v>661.74738311336091</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914.18164286144747</v>
      </c>
      <c r="N58" s="280">
        <f t="shared" si="0"/>
        <v>914.18164286144747</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7321.5973000662916</v>
      </c>
      <c r="N59" s="280">
        <f t="shared" si="0"/>
        <v>3353.2915634303617</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75" thickBot="1">
      <c r="B62" s="49"/>
      <c r="C62" s="318"/>
      <c r="D62" s="318"/>
      <c r="E62" s="318"/>
      <c r="F62" s="318"/>
      <c r="G62" s="318"/>
      <c r="H62" s="318"/>
      <c r="I62" s="318"/>
      <c r="J62" s="443"/>
      <c r="K62" s="132"/>
      <c r="L62" s="333"/>
      <c r="M62" s="410"/>
      <c r="N62" s="280"/>
    </row>
    <row r="63" spans="1:14" ht="15.75" thickBot="1">
      <c r="B63" s="814" t="s">
        <v>1037</v>
      </c>
      <c r="C63" s="815"/>
      <c r="D63" s="815"/>
      <c r="E63" s="815"/>
      <c r="F63" s="815"/>
      <c r="G63" s="815"/>
      <c r="H63" s="815"/>
      <c r="I63" s="815"/>
      <c r="J63" s="815"/>
      <c r="K63" s="815"/>
      <c r="L63" s="815"/>
      <c r="M63" s="816"/>
      <c r="N63" s="402">
        <f>SUM(N52:N62)</f>
        <v>1030756.5445960916</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817" t="s">
        <v>1045</v>
      </c>
      <c r="M67" s="790"/>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818">
        <f>VLOOKUP(A68,TRANSPORTE!A5:D117,4,FALSE)</f>
        <v>1104.9962769918093</v>
      </c>
      <c r="M68" s="819"/>
      <c r="N68" s="295">
        <f>K68*L68</f>
        <v>1436.4951600893521</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818">
        <f>VLOOKUP(A69,TRANSPORTE!A6:D117,4,FALSE)</f>
        <v>800</v>
      </c>
      <c r="M69" s="819"/>
      <c r="N69" s="295">
        <f>K69*L69</f>
        <v>40</v>
      </c>
    </row>
    <row r="70" spans="1:15">
      <c r="B70" s="52"/>
      <c r="C70" s="53"/>
      <c r="D70" s="53"/>
      <c r="E70" s="53"/>
      <c r="F70" s="53"/>
      <c r="G70" s="53"/>
      <c r="H70" s="319"/>
      <c r="I70" s="287"/>
      <c r="J70" s="294"/>
      <c r="K70" s="287"/>
      <c r="L70" s="818"/>
      <c r="M70" s="819"/>
      <c r="N70" s="295"/>
    </row>
    <row r="71" spans="1:15">
      <c r="B71" s="52"/>
      <c r="C71" s="53"/>
      <c r="D71" s="53"/>
      <c r="E71" s="53"/>
      <c r="F71" s="53"/>
      <c r="G71" s="53"/>
      <c r="H71" s="319"/>
      <c r="I71" s="287"/>
      <c r="J71" s="294"/>
      <c r="K71" s="287"/>
      <c r="L71" s="818"/>
      <c r="M71" s="819"/>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03"/>
      <c r="M73" s="804"/>
      <c r="N73" s="133"/>
    </row>
    <row r="74" spans="1:15" ht="15.75" thickBot="1">
      <c r="B74" s="820" t="s">
        <v>1037</v>
      </c>
      <c r="C74" s="821"/>
      <c r="D74" s="821"/>
      <c r="E74" s="821"/>
      <c r="F74" s="821"/>
      <c r="G74" s="821"/>
      <c r="H74" s="821"/>
      <c r="I74" s="821"/>
      <c r="J74" s="821"/>
      <c r="K74" s="821"/>
      <c r="L74" s="821"/>
      <c r="M74" s="822"/>
      <c r="N74" s="110">
        <f>N68+N69+N70+N71+N72</f>
        <v>1476.4951600893521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0" t="s">
        <v>1047</v>
      </c>
      <c r="C78" s="841"/>
      <c r="D78" s="841"/>
      <c r="E78" s="841"/>
      <c r="F78" s="841"/>
      <c r="G78" s="841"/>
      <c r="H78" s="841"/>
      <c r="I78" s="79" t="s">
        <v>1048</v>
      </c>
      <c r="J78" s="81" t="s">
        <v>1494</v>
      </c>
      <c r="K78" s="80" t="s">
        <v>1050</v>
      </c>
      <c r="L78" s="842" t="s">
        <v>1034</v>
      </c>
      <c r="M78" s="966"/>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75" thickBot="1">
      <c r="B86" s="801"/>
      <c r="C86" s="802"/>
      <c r="D86" s="802"/>
      <c r="E86" s="802"/>
      <c r="F86" s="802"/>
      <c r="G86" s="802"/>
      <c r="H86" s="802"/>
      <c r="I86" s="132"/>
      <c r="J86" s="132"/>
      <c r="K86" s="132"/>
      <c r="L86" s="902"/>
      <c r="M86" s="902"/>
      <c r="N86" s="51"/>
    </row>
    <row r="87" spans="1:14" ht="15.75" thickBot="1">
      <c r="B87" s="820" t="s">
        <v>1037</v>
      </c>
      <c r="C87" s="821"/>
      <c r="D87" s="821"/>
      <c r="E87" s="821"/>
      <c r="F87" s="821"/>
      <c r="G87" s="821"/>
      <c r="H87" s="821"/>
      <c r="I87" s="821"/>
      <c r="J87" s="821"/>
      <c r="K87" s="821"/>
      <c r="L87" s="821"/>
      <c r="M87" s="822"/>
      <c r="N87" s="309">
        <f>SUM(N80:N86)</f>
        <v>442582.44511953334</v>
      </c>
    </row>
    <row r="88" spans="1:14" ht="15.75" thickBot="1">
      <c r="B88" s="39"/>
      <c r="C88" s="40"/>
      <c r="D88" s="40"/>
      <c r="E88" s="40"/>
      <c r="F88" s="40"/>
      <c r="G88" s="40"/>
      <c r="H88" s="40"/>
      <c r="I88" s="40"/>
      <c r="J88" s="40"/>
      <c r="K88" s="40"/>
      <c r="L88" s="40"/>
      <c r="M88" s="40"/>
      <c r="N88" s="41"/>
    </row>
    <row r="89" spans="1:14" ht="15.75" thickBot="1">
      <c r="B89" s="814" t="s">
        <v>1051</v>
      </c>
      <c r="C89" s="815"/>
      <c r="D89" s="815"/>
      <c r="E89" s="815"/>
      <c r="F89" s="815"/>
      <c r="G89" s="815"/>
      <c r="H89" s="815"/>
      <c r="I89" s="815"/>
      <c r="J89" s="815"/>
      <c r="K89" s="815"/>
      <c r="L89" s="815"/>
      <c r="M89" s="816"/>
      <c r="N89" s="105">
        <f>N47+N63+N74+N87</f>
        <v>2423270.1151351859</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05" t="s">
        <v>1053</v>
      </c>
      <c r="C93" s="806"/>
      <c r="D93" s="806"/>
      <c r="E93" s="806"/>
      <c r="F93" s="806"/>
      <c r="G93" s="806"/>
      <c r="H93" s="806"/>
      <c r="I93" s="322"/>
      <c r="J93" s="342"/>
      <c r="K93" s="310" t="s">
        <v>1054</v>
      </c>
      <c r="L93" s="844" t="s">
        <v>1055</v>
      </c>
      <c r="M93" s="845"/>
      <c r="N93" s="311"/>
    </row>
    <row r="94" spans="1:14">
      <c r="B94" s="846" t="s">
        <v>1056</v>
      </c>
      <c r="C94" s="847"/>
      <c r="D94" s="847"/>
      <c r="E94" s="847"/>
      <c r="F94" s="847"/>
      <c r="G94" s="847"/>
      <c r="H94" s="847"/>
      <c r="I94" s="93"/>
      <c r="J94" s="94"/>
      <c r="K94" s="312">
        <v>0.2</v>
      </c>
      <c r="L94" s="848">
        <f>N89*K94</f>
        <v>484654.02302703721</v>
      </c>
      <c r="M94" s="849"/>
      <c r="N94" s="57"/>
    </row>
    <row r="95" spans="1:14">
      <c r="B95" s="95" t="s">
        <v>1057</v>
      </c>
      <c r="C95" s="96"/>
      <c r="D95" s="96"/>
      <c r="E95" s="96"/>
      <c r="F95" s="96"/>
      <c r="G95" s="96"/>
      <c r="H95" s="96"/>
      <c r="I95" s="93"/>
      <c r="J95" s="94"/>
      <c r="K95" s="312">
        <v>0.05</v>
      </c>
      <c r="L95" s="848">
        <f>N89*K95</f>
        <v>121163.5057567593</v>
      </c>
      <c r="M95" s="849"/>
      <c r="N95" s="57"/>
    </row>
    <row r="96" spans="1:14" ht="15.75" thickBot="1">
      <c r="B96" s="97" t="s">
        <v>1058</v>
      </c>
      <c r="C96" s="98"/>
      <c r="D96" s="98"/>
      <c r="E96" s="98"/>
      <c r="F96" s="98"/>
      <c r="G96" s="98"/>
      <c r="H96" s="98"/>
      <c r="I96" s="99"/>
      <c r="J96" s="100"/>
      <c r="K96" s="313">
        <v>0.05</v>
      </c>
      <c r="L96" s="850">
        <f>N89*K96</f>
        <v>121163.5057567593</v>
      </c>
      <c r="M96" s="851"/>
      <c r="N96" s="57"/>
    </row>
    <row r="97" spans="1:14" ht="15.75" thickBot="1">
      <c r="B97" s="814" t="s">
        <v>1037</v>
      </c>
      <c r="C97" s="815"/>
      <c r="D97" s="815"/>
      <c r="E97" s="815"/>
      <c r="F97" s="815"/>
      <c r="G97" s="815"/>
      <c r="H97" s="815"/>
      <c r="I97" s="815"/>
      <c r="J97" s="815"/>
      <c r="K97" s="815"/>
      <c r="L97" s="815"/>
      <c r="M97" s="816"/>
      <c r="N97" s="58">
        <f>L94+L95+L96</f>
        <v>726981.03454055579</v>
      </c>
    </row>
    <row r="98" spans="1:14" ht="15.75" thickBot="1">
      <c r="B98" s="39"/>
      <c r="C98" s="40"/>
      <c r="D98" s="40"/>
      <c r="E98" s="40"/>
      <c r="F98" s="40"/>
      <c r="G98" s="40"/>
      <c r="H98" s="40"/>
      <c r="I98" s="40"/>
      <c r="J98" s="40"/>
      <c r="K98" s="40"/>
      <c r="L98" s="40"/>
      <c r="M98" s="40"/>
      <c r="N98" s="41"/>
    </row>
    <row r="99" spans="1:14" ht="15.75" thickBot="1">
      <c r="A99" t="s">
        <v>2122</v>
      </c>
      <c r="B99" s="814" t="s">
        <v>1059</v>
      </c>
      <c r="C99" s="815"/>
      <c r="D99" s="815"/>
      <c r="E99" s="815"/>
      <c r="F99" s="815"/>
      <c r="G99" s="815"/>
      <c r="H99" s="815"/>
      <c r="I99" s="815"/>
      <c r="J99" s="815"/>
      <c r="K99" s="815"/>
      <c r="L99" s="815"/>
      <c r="M99" s="816"/>
      <c r="N99" s="196">
        <f>N89+N97</f>
        <v>3150251.1496757418</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7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7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56" t="s">
        <v>2324</v>
      </c>
      <c r="C116" s="957"/>
      <c r="D116" s="957"/>
      <c r="E116" s="957"/>
      <c r="F116" s="957"/>
      <c r="G116" s="957"/>
      <c r="H116" s="957"/>
      <c r="I116" s="957"/>
      <c r="J116" s="957"/>
      <c r="K116" s="957"/>
      <c r="L116" s="957"/>
      <c r="M116" s="957"/>
      <c r="N116" s="958"/>
    </row>
    <row r="117" spans="2:14" ht="15" customHeight="1">
      <c r="B117" s="956"/>
      <c r="C117" s="957"/>
      <c r="D117" s="957"/>
      <c r="E117" s="957"/>
      <c r="F117" s="957"/>
      <c r="G117" s="957"/>
      <c r="H117" s="957"/>
      <c r="I117" s="957"/>
      <c r="J117" s="957"/>
      <c r="K117" s="957"/>
      <c r="L117" s="957"/>
      <c r="M117" s="957"/>
      <c r="N117" s="958"/>
    </row>
    <row r="118" spans="2:14" ht="30" customHeight="1">
      <c r="B118" s="959" t="s">
        <v>2325</v>
      </c>
      <c r="C118" s="960"/>
      <c r="D118" s="960"/>
      <c r="E118" s="960"/>
      <c r="F118" s="960"/>
      <c r="G118" s="960"/>
      <c r="H118" s="960"/>
      <c r="I118" s="960"/>
      <c r="J118" s="960"/>
      <c r="K118" s="960"/>
      <c r="L118" s="960"/>
      <c r="M118" s="960"/>
      <c r="N118" s="961"/>
    </row>
    <row r="119" spans="2:14">
      <c r="B119" s="959"/>
      <c r="C119" s="960"/>
      <c r="D119" s="960"/>
      <c r="E119" s="960"/>
      <c r="F119" s="960"/>
      <c r="G119" s="960"/>
      <c r="H119" s="960"/>
      <c r="I119" s="960"/>
      <c r="J119" s="960"/>
      <c r="K119" s="960"/>
      <c r="L119" s="960"/>
      <c r="M119" s="960"/>
      <c r="N119" s="961"/>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62"/>
      <c r="K129" s="962"/>
      <c r="L129" s="962"/>
      <c r="M129" s="962"/>
      <c r="N129" s="963"/>
    </row>
    <row r="130" spans="2:14" ht="15.75" thickBot="1">
      <c r="B130" s="427" t="s">
        <v>2327</v>
      </c>
      <c r="C130" s="428"/>
      <c r="D130" s="428"/>
      <c r="E130" s="267"/>
      <c r="F130" s="267"/>
      <c r="G130" s="267"/>
      <c r="H130" s="267"/>
      <c r="I130" s="267"/>
      <c r="J130" s="964"/>
      <c r="K130" s="964"/>
      <c r="L130" s="964"/>
      <c r="M130" s="964"/>
      <c r="N130" s="96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3"/>
      <c r="C1" s="915"/>
      <c r="D1" s="916"/>
      <c r="E1" s="916"/>
      <c r="F1" s="916"/>
      <c r="G1" s="916"/>
      <c r="H1" s="916"/>
      <c r="I1" s="916"/>
      <c r="J1" s="917"/>
      <c r="K1" s="918" t="s">
        <v>1017</v>
      </c>
      <c r="L1" s="920" t="s">
        <v>2304</v>
      </c>
      <c r="M1" s="921"/>
      <c r="N1" s="922"/>
    </row>
    <row r="2" spans="2:14" ht="40.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2" hidden="1" customHeight="1" thickBot="1">
      <c r="B30" s="77" t="s">
        <v>1027</v>
      </c>
      <c r="C30" s="823" t="s">
        <v>1028</v>
      </c>
      <c r="D30" s="824"/>
      <c r="E30" s="824"/>
      <c r="F30" s="824"/>
      <c r="G30" s="824"/>
      <c r="H30" s="824"/>
      <c r="I30" s="824"/>
      <c r="J30" s="78"/>
      <c r="K30" s="315"/>
      <c r="L30" s="825" t="s">
        <v>1029</v>
      </c>
      <c r="M30" s="826"/>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180</v>
      </c>
      <c r="B36" s="827" t="str">
        <f>VLOOKUP(A36,EQUIPOS!A6:D154,3,FALSE)</f>
        <v>Compresor 120 HP, con martillo.</v>
      </c>
      <c r="C36" s="828"/>
      <c r="D36" s="828"/>
      <c r="E36" s="828"/>
      <c r="F36" s="828"/>
      <c r="G36" s="828"/>
      <c r="H36" s="829"/>
      <c r="I36" s="275"/>
      <c r="J36" s="276"/>
      <c r="K36" s="277">
        <f>VLOOKUP(A36,EQUIPOS!A6:D163,4,FALSE)</f>
        <v>100787.56917837379</v>
      </c>
      <c r="L36" s="278"/>
      <c r="M36" s="279">
        <v>0.16</v>
      </c>
      <c r="N36" s="280">
        <f>K36/M36</f>
        <v>629922.3073648361</v>
      </c>
    </row>
    <row r="37" spans="1:14">
      <c r="A37" s="119" t="s">
        <v>261</v>
      </c>
      <c r="B37" s="827" t="str">
        <f>VLOOKUP(A37,EQUIPOS!A7:D154,3,FALSE)</f>
        <v xml:space="preserve">Motobomba 3 PULGADAS (incluye operario)
</v>
      </c>
      <c r="C37" s="828"/>
      <c r="D37" s="828"/>
      <c r="E37" s="828"/>
      <c r="F37" s="828"/>
      <c r="G37" s="828"/>
      <c r="H37" s="829"/>
      <c r="I37" s="429"/>
      <c r="J37" s="430"/>
      <c r="K37" s="277">
        <f>VLOOKUP(A37,EQUIPOS!A7:D164,4,FALSE)</f>
        <v>11197.591886045126</v>
      </c>
      <c r="L37" s="343"/>
      <c r="M37" s="344">
        <v>0.16</v>
      </c>
      <c r="N37" s="280">
        <f>K37/M37</f>
        <v>69984.94928778203</v>
      </c>
    </row>
    <row r="38" spans="1:14">
      <c r="A38" s="119"/>
      <c r="B38" s="827"/>
      <c r="C38" s="828"/>
      <c r="D38" s="828"/>
      <c r="E38" s="828"/>
      <c r="F38" s="828"/>
      <c r="G38" s="828"/>
      <c r="H38" s="829"/>
      <c r="I38" s="429"/>
      <c r="J38" s="430"/>
      <c r="K38" s="446"/>
      <c r="L38" s="343"/>
      <c r="M38" s="344"/>
      <c r="N38" s="280"/>
    </row>
    <row r="39" spans="1:14">
      <c r="A39" s="119"/>
      <c r="B39" s="827"/>
      <c r="C39" s="828"/>
      <c r="D39" s="828"/>
      <c r="E39" s="828"/>
      <c r="F39" s="828"/>
      <c r="G39" s="828"/>
      <c r="H39" s="829"/>
      <c r="I39" s="429"/>
      <c r="J39" s="430"/>
      <c r="K39" s="446"/>
      <c r="L39" s="343"/>
      <c r="M39" s="344"/>
      <c r="N39" s="280"/>
    </row>
    <row r="40" spans="1:14">
      <c r="A40" s="119"/>
      <c r="B40" s="827"/>
      <c r="C40" s="828"/>
      <c r="D40" s="828"/>
      <c r="E40" s="828"/>
      <c r="F40" s="828"/>
      <c r="G40" s="828"/>
      <c r="H40" s="829"/>
      <c r="I40" s="336"/>
      <c r="J40" s="338"/>
      <c r="K40" s="446"/>
      <c r="L40" s="431"/>
      <c r="M40" s="432"/>
      <c r="N40" s="280"/>
    </row>
    <row r="41" spans="1:14">
      <c r="B41" s="827"/>
      <c r="C41" s="828"/>
      <c r="D41" s="828"/>
      <c r="E41" s="828"/>
      <c r="F41" s="828"/>
      <c r="G41" s="828"/>
      <c r="H41" s="829"/>
      <c r="I41" s="42"/>
      <c r="J41" s="43"/>
      <c r="K41" s="446"/>
      <c r="L41" s="284"/>
      <c r="M41" s="285"/>
      <c r="N41" s="280"/>
    </row>
    <row r="42" spans="1:14">
      <c r="B42" s="328"/>
      <c r="C42" s="329"/>
      <c r="D42" s="329"/>
      <c r="E42" s="329"/>
      <c r="F42" s="331"/>
      <c r="G42" s="331"/>
      <c r="H42" s="131"/>
      <c r="I42" s="42"/>
      <c r="J42" s="43"/>
      <c r="K42" s="446"/>
      <c r="L42" s="284"/>
      <c r="M42" s="285"/>
      <c r="N42" s="281"/>
    </row>
    <row r="43" spans="1:14">
      <c r="B43" s="834" t="s">
        <v>1036</v>
      </c>
      <c r="C43" s="835"/>
      <c r="D43" s="835"/>
      <c r="E43" s="44"/>
      <c r="F43" s="45"/>
      <c r="G43" s="45"/>
      <c r="H43" s="46"/>
      <c r="I43" s="42"/>
      <c r="J43" s="43"/>
      <c r="K43" s="287"/>
      <c r="L43" s="284"/>
      <c r="M43" s="409">
        <v>0.05</v>
      </c>
      <c r="N43" s="352">
        <f>N77*M43</f>
        <v>11968.876220179687</v>
      </c>
    </row>
    <row r="44" spans="1:14" ht="15.75" thickBot="1">
      <c r="B44" s="827"/>
      <c r="C44" s="828"/>
      <c r="D44" s="828"/>
      <c r="E44" s="828"/>
      <c r="F44" s="828"/>
      <c r="G44" s="828"/>
      <c r="H44" s="829"/>
      <c r="I44" s="836"/>
      <c r="J44" s="837"/>
      <c r="K44" s="47"/>
      <c r="L44" s="838"/>
      <c r="M44" s="839"/>
      <c r="N44" s="111"/>
    </row>
    <row r="45" spans="1:14" ht="15.75" thickBot="1">
      <c r="B45" s="814" t="s">
        <v>1037</v>
      </c>
      <c r="C45" s="815"/>
      <c r="D45" s="815"/>
      <c r="E45" s="815"/>
      <c r="F45" s="815"/>
      <c r="G45" s="815"/>
      <c r="H45" s="815"/>
      <c r="I45" s="815"/>
      <c r="J45" s="815"/>
      <c r="K45" s="815"/>
      <c r="L45" s="815"/>
      <c r="M45" s="816"/>
      <c r="N45" s="402">
        <f>SUM(N36:N44)</f>
        <v>711876.1328727979</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5" t="s">
        <v>1028</v>
      </c>
      <c r="C49" s="806"/>
      <c r="D49" s="806"/>
      <c r="E49" s="806"/>
      <c r="F49" s="806"/>
      <c r="G49" s="806"/>
      <c r="H49" s="806"/>
      <c r="I49" s="807"/>
      <c r="J49" s="323" t="s">
        <v>1029</v>
      </c>
      <c r="K49" s="91" t="s">
        <v>1030</v>
      </c>
      <c r="L49" s="808" t="s">
        <v>1039</v>
      </c>
      <c r="M49" s="807"/>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11874.6891525342</v>
      </c>
      <c r="N50" s="280">
        <f>K50*M50</f>
        <v>2374.9378305068399</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661.74738311336091</v>
      </c>
      <c r="N51" s="280">
        <f>K51*M51</f>
        <v>661.74738311336091</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914.18164286144747</v>
      </c>
      <c r="N52" s="280">
        <f>K52*M52</f>
        <v>457.09082143072374</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2789.8429357922014</v>
      </c>
      <c r="N53" s="280">
        <f>K53*M53</f>
        <v>418476.44036883023</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397027.66226722108</v>
      </c>
      <c r="N54" s="280">
        <f>K54*M54</f>
        <v>397027.66226722108</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4" t="s">
        <v>1037</v>
      </c>
      <c r="C58" s="815"/>
      <c r="D58" s="815"/>
      <c r="E58" s="815"/>
      <c r="F58" s="815"/>
      <c r="G58" s="815"/>
      <c r="H58" s="815"/>
      <c r="I58" s="815"/>
      <c r="J58" s="815"/>
      <c r="K58" s="815"/>
      <c r="L58" s="815"/>
      <c r="M58" s="816"/>
      <c r="N58" s="402">
        <f>SUM(N50:N57)</f>
        <v>818997.87867110223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818">
        <f>VLOOKUP(A63,TRANSPORTE!A5:D117,4,FALSE)</f>
        <v>1104.9962769918093</v>
      </c>
      <c r="M63" s="819"/>
      <c r="N63" s="295">
        <f>K63*L63</f>
        <v>1104.9962769918093</v>
      </c>
    </row>
    <row r="64" spans="1:14">
      <c r="B64" s="52"/>
      <c r="C64" s="53"/>
      <c r="D64" s="53"/>
      <c r="E64" s="53"/>
      <c r="F64" s="53"/>
      <c r="G64" s="53"/>
      <c r="H64" s="319"/>
      <c r="I64" s="287"/>
      <c r="J64" s="294"/>
      <c r="K64" s="287"/>
      <c r="L64" s="818"/>
      <c r="M64" s="819"/>
      <c r="N64" s="295"/>
    </row>
    <row r="65" spans="1:15">
      <c r="B65" s="52"/>
      <c r="C65" s="53"/>
      <c r="D65" s="53"/>
      <c r="E65" s="53"/>
      <c r="F65" s="53"/>
      <c r="G65" s="53"/>
      <c r="H65" s="319"/>
      <c r="I65" s="287"/>
      <c r="J65" s="294"/>
      <c r="K65" s="287"/>
      <c r="L65" s="818"/>
      <c r="M65" s="819"/>
      <c r="N65" s="295"/>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3"/>
      <c r="M67" s="804"/>
      <c r="N67" s="133"/>
    </row>
    <row r="68" spans="1:15" ht="15.75" thickBot="1">
      <c r="B68" s="820" t="s">
        <v>1037</v>
      </c>
      <c r="C68" s="821"/>
      <c r="D68" s="821"/>
      <c r="E68" s="821"/>
      <c r="F68" s="821"/>
      <c r="G68" s="821"/>
      <c r="H68" s="821"/>
      <c r="I68" s="821"/>
      <c r="J68" s="821"/>
      <c r="K68" s="821"/>
      <c r="L68" s="821"/>
      <c r="M68" s="822"/>
      <c r="N68" s="110">
        <f>SUM(N63:N67)</f>
        <v>1104.9962769918093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0" t="s">
        <v>1047</v>
      </c>
      <c r="C72" s="841"/>
      <c r="D72" s="841"/>
      <c r="E72" s="841"/>
      <c r="F72" s="841"/>
      <c r="G72" s="841"/>
      <c r="H72" s="841"/>
      <c r="I72" s="79" t="s">
        <v>1048</v>
      </c>
      <c r="J72" s="81" t="s">
        <v>1494</v>
      </c>
      <c r="K72" s="80" t="s">
        <v>1050</v>
      </c>
      <c r="L72" s="842" t="s">
        <v>1034</v>
      </c>
      <c r="M72" s="843"/>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SUM(N73:N76)</f>
        <v>239377.52440359374</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N45+N58+N68+N77</f>
        <v>1771356.5322244859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354271.3064448972</v>
      </c>
      <c r="M84" s="849"/>
      <c r="N84" s="57"/>
    </row>
    <row r="85" spans="1:14">
      <c r="B85" s="95" t="s">
        <v>1057</v>
      </c>
      <c r="C85" s="96"/>
      <c r="D85" s="96"/>
      <c r="E85" s="96"/>
      <c r="F85" s="96"/>
      <c r="G85" s="96"/>
      <c r="H85" s="96"/>
      <c r="I85" s="93"/>
      <c r="J85" s="94"/>
      <c r="K85" s="312">
        <v>0.05</v>
      </c>
      <c r="L85" s="848">
        <f>N79*K85</f>
        <v>88567.8266112243</v>
      </c>
      <c r="M85" s="849"/>
      <c r="N85" s="57"/>
    </row>
    <row r="86" spans="1:14" ht="15.75" thickBot="1">
      <c r="B86" s="97" t="s">
        <v>1058</v>
      </c>
      <c r="C86" s="98"/>
      <c r="D86" s="98"/>
      <c r="E86" s="98"/>
      <c r="F86" s="98"/>
      <c r="G86" s="98"/>
      <c r="H86" s="98"/>
      <c r="I86" s="99"/>
      <c r="J86" s="100"/>
      <c r="K86" s="313">
        <v>0.05</v>
      </c>
      <c r="L86" s="850">
        <f>N79*K86</f>
        <v>88567.8266112243</v>
      </c>
      <c r="M86" s="851"/>
      <c r="N86" s="57"/>
    </row>
    <row r="87" spans="1:14" ht="15.75" thickBot="1">
      <c r="B87" s="814" t="s">
        <v>1037</v>
      </c>
      <c r="C87" s="815"/>
      <c r="D87" s="815"/>
      <c r="E87" s="815"/>
      <c r="F87" s="815"/>
      <c r="G87" s="815"/>
      <c r="H87" s="815"/>
      <c r="I87" s="815"/>
      <c r="J87" s="815"/>
      <c r="K87" s="815"/>
      <c r="L87" s="815"/>
      <c r="M87" s="816"/>
      <c r="N87" s="58">
        <f>L84+L85+L86</f>
        <v>531406.95966734586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2302763.4918918316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3"/>
      <c r="C1" s="915"/>
      <c r="D1" s="916"/>
      <c r="E1" s="916"/>
      <c r="F1" s="916"/>
      <c r="G1" s="916"/>
      <c r="H1" s="916"/>
      <c r="I1" s="916"/>
      <c r="J1" s="917"/>
      <c r="K1" s="918" t="s">
        <v>1017</v>
      </c>
      <c r="L1" s="920" t="s">
        <v>2304</v>
      </c>
      <c r="M1" s="921"/>
      <c r="N1" s="922"/>
    </row>
    <row r="2" spans="2:14" ht="38.2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460"/>
      <c r="L30" s="825" t="s">
        <v>1029</v>
      </c>
      <c r="M30" s="826"/>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121</v>
      </c>
      <c r="B36" s="827" t="str">
        <f>VLOOKUP(A36,EQUIPOS!A6:D154,3,FALSE)</f>
        <v>Bomba eléctrica para accionar la celda</v>
      </c>
      <c r="C36" s="828"/>
      <c r="D36" s="828"/>
      <c r="E36" s="828"/>
      <c r="F36" s="828"/>
      <c r="G36" s="828"/>
      <c r="H36" s="829"/>
      <c r="I36" s="275"/>
      <c r="J36" s="276"/>
      <c r="K36" s="277">
        <f>VLOOKUP(A36,EQUIPOS!A6:D163,4,FALSE)</f>
        <v>69627.417481637938</v>
      </c>
      <c r="L36" s="278"/>
      <c r="M36" s="279">
        <v>0.01</v>
      </c>
      <c r="N36" s="280">
        <f t="shared" ref="N36:N41" si="0">K36/M36</f>
        <v>6962741.7481637932</v>
      </c>
    </row>
    <row r="37" spans="1:14">
      <c r="A37" s="119" t="s">
        <v>192</v>
      </c>
      <c r="B37" s="827" t="str">
        <f>VLOOKUP(A37,EQUIPOS!A7:D154,3,FALSE)</f>
        <v>Equipo de acarreo interno</v>
      </c>
      <c r="C37" s="828"/>
      <c r="D37" s="828"/>
      <c r="E37" s="828"/>
      <c r="F37" s="828"/>
      <c r="G37" s="828"/>
      <c r="H37" s="829"/>
      <c r="I37" s="429"/>
      <c r="J37" s="430"/>
      <c r="K37" s="277">
        <f>VLOOKUP(A37,EQUIPOS!A7:D164,4,FALSE)</f>
        <v>70000</v>
      </c>
      <c r="L37" s="343"/>
      <c r="M37" s="344">
        <v>0.05</v>
      </c>
      <c r="N37" s="280">
        <f t="shared" si="0"/>
        <v>1400000</v>
      </c>
    </row>
    <row r="38" spans="1:14">
      <c r="A38" s="119" t="s">
        <v>217</v>
      </c>
      <c r="B38" s="827" t="str">
        <f>VLOOKUP(A38,EQUIPOS!A8:D154,3,FALSE)</f>
        <v>Equipo de soldadura y de acetileno (incluye soldadura)</v>
      </c>
      <c r="C38" s="828"/>
      <c r="D38" s="828"/>
      <c r="E38" s="828"/>
      <c r="F38" s="828"/>
      <c r="G38" s="828"/>
      <c r="H38" s="829"/>
      <c r="I38" s="429"/>
      <c r="J38" s="430"/>
      <c r="K38" s="277">
        <f>VLOOKUP(A38,EQUIPOS!A8:D165,4,FALSE)</f>
        <v>25196.892294593446</v>
      </c>
      <c r="L38" s="343"/>
      <c r="M38" s="344">
        <v>0.01</v>
      </c>
      <c r="N38" s="280">
        <f t="shared" si="0"/>
        <v>2519689.2294593444</v>
      </c>
    </row>
    <row r="39" spans="1:14">
      <c r="A39" s="119" t="s">
        <v>242</v>
      </c>
      <c r="B39" s="827" t="str">
        <f>VLOOKUP(A39,EQUIPOS!A9:D154,3,FALSE)</f>
        <v>Grúa con torre capacidad 1 ton en la punta.</v>
      </c>
      <c r="C39" s="828"/>
      <c r="D39" s="828"/>
      <c r="E39" s="828"/>
      <c r="F39" s="828"/>
      <c r="G39" s="828"/>
      <c r="H39" s="829"/>
      <c r="I39" s="429"/>
      <c r="J39" s="430"/>
      <c r="K39" s="277">
        <f>VLOOKUP(A39,EQUIPOS!A9:D166,4,FALSE)</f>
        <v>200632.93955603879</v>
      </c>
      <c r="L39" s="343"/>
      <c r="M39" s="344">
        <v>0.04</v>
      </c>
      <c r="N39" s="280">
        <f t="shared" si="0"/>
        <v>5015823.4889009697</v>
      </c>
    </row>
    <row r="40" spans="1:14">
      <c r="A40" s="119" t="s">
        <v>255</v>
      </c>
      <c r="B40" s="827" t="str">
        <f>VLOOKUP(A40,EQUIPOS!A10:D154,3,FALSE)</f>
        <v>Manómetro cable de acero para bajar la celda</v>
      </c>
      <c r="C40" s="828"/>
      <c r="D40" s="828"/>
      <c r="E40" s="828"/>
      <c r="F40" s="828"/>
      <c r="G40" s="828"/>
      <c r="H40" s="829"/>
      <c r="I40" s="336"/>
      <c r="J40" s="338"/>
      <c r="K40" s="277">
        <f>VLOOKUP(A40,EQUIPOS!A10:D167,4,FALSE)</f>
        <v>1559562.6564495533</v>
      </c>
      <c r="L40" s="431"/>
      <c r="M40" s="432">
        <v>1</v>
      </c>
      <c r="N40" s="280">
        <f t="shared" si="0"/>
        <v>1559562.6564495533</v>
      </c>
    </row>
    <row r="41" spans="1:14">
      <c r="A41" t="s">
        <v>320</v>
      </c>
      <c r="B41" s="827" t="str">
        <f>VLOOKUP(A41,EQUIPOS!A11:D155,3,FALSE)</f>
        <v>Retroexcavadora sobre llantas, motor 62HP, Profundidad de excavación de 5.41 metros.</v>
      </c>
      <c r="C41" s="828"/>
      <c r="D41" s="828"/>
      <c r="E41" s="828"/>
      <c r="F41" s="828"/>
      <c r="G41" s="828"/>
      <c r="H41" s="829"/>
      <c r="I41" s="42"/>
      <c r="J41" s="43"/>
      <c r="K41" s="277">
        <f>VLOOKUP(A41,EQUIPOS!A11:D168,4,FALSE)</f>
        <v>100000</v>
      </c>
      <c r="L41" s="284"/>
      <c r="M41" s="285">
        <v>0.2</v>
      </c>
      <c r="N41" s="280">
        <f t="shared" si="0"/>
        <v>500000</v>
      </c>
    </row>
    <row r="42" spans="1:14">
      <c r="B42" s="328"/>
      <c r="C42" s="329"/>
      <c r="D42" s="329"/>
      <c r="E42" s="329"/>
      <c r="F42" s="331"/>
      <c r="G42" s="331"/>
      <c r="H42" s="131"/>
      <c r="I42" s="42"/>
      <c r="J42" s="43"/>
      <c r="K42" s="446"/>
      <c r="L42" s="284"/>
      <c r="M42" s="285"/>
      <c r="N42" s="281"/>
    </row>
    <row r="43" spans="1:14">
      <c r="B43" s="834" t="s">
        <v>1036</v>
      </c>
      <c r="C43" s="835"/>
      <c r="D43" s="835"/>
      <c r="E43" s="44"/>
      <c r="F43" s="45"/>
      <c r="G43" s="45"/>
      <c r="H43" s="46"/>
      <c r="I43" s="42"/>
      <c r="J43" s="43"/>
      <c r="K43" s="287"/>
      <c r="L43" s="284"/>
      <c r="M43" s="409">
        <v>0.01</v>
      </c>
      <c r="N43" s="352">
        <f>N81*M43</f>
        <v>40222.408211598995</v>
      </c>
    </row>
    <row r="44" spans="1:14" ht="15.75" thickBot="1">
      <c r="B44" s="827"/>
      <c r="C44" s="828"/>
      <c r="D44" s="828"/>
      <c r="E44" s="828"/>
      <c r="F44" s="828"/>
      <c r="G44" s="828"/>
      <c r="H44" s="829"/>
      <c r="I44" s="836"/>
      <c r="J44" s="837"/>
      <c r="K44" s="47"/>
      <c r="L44" s="838"/>
      <c r="M44" s="839"/>
      <c r="N44" s="111"/>
    </row>
    <row r="45" spans="1:14" ht="15.75" thickBot="1">
      <c r="B45" s="814" t="s">
        <v>1037</v>
      </c>
      <c r="C45" s="815"/>
      <c r="D45" s="815"/>
      <c r="E45" s="815"/>
      <c r="F45" s="815"/>
      <c r="G45" s="815"/>
      <c r="H45" s="815"/>
      <c r="I45" s="815"/>
      <c r="J45" s="815"/>
      <c r="K45" s="815"/>
      <c r="L45" s="815"/>
      <c r="M45" s="816"/>
      <c r="N45" s="402">
        <f>SUM(N36:N44)</f>
        <v>17998039.531185262</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5" t="s">
        <v>1028</v>
      </c>
      <c r="C49" s="806"/>
      <c r="D49" s="806"/>
      <c r="E49" s="806"/>
      <c r="F49" s="806"/>
      <c r="G49" s="806"/>
      <c r="H49" s="806"/>
      <c r="I49" s="807"/>
      <c r="J49" s="323" t="s">
        <v>1029</v>
      </c>
      <c r="K49" s="91" t="s">
        <v>1030</v>
      </c>
      <c r="L49" s="808" t="s">
        <v>1039</v>
      </c>
      <c r="M49" s="807"/>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1847663.9202073161</v>
      </c>
      <c r="N50" s="280">
        <f t="shared" ref="N50:N55" si="1">K50*M50</f>
        <v>1847663.9202073161</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78764.744873235686</v>
      </c>
      <c r="N51" s="280">
        <f t="shared" si="1"/>
        <v>2362942.3461970706</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235562.11092759596</v>
      </c>
      <c r="N52" s="280">
        <f t="shared" si="1"/>
        <v>471124.22185519192</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140493.17100565298</v>
      </c>
      <c r="N53" s="280">
        <f t="shared" si="1"/>
        <v>702465.85502826492</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90044.911773639484</v>
      </c>
      <c r="N54" s="280">
        <f t="shared" si="1"/>
        <v>5402694.706418369</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33604.054847224725</v>
      </c>
      <c r="N55" s="280">
        <f t="shared" si="1"/>
        <v>403248.65816669667</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4" t="s">
        <v>1037</v>
      </c>
      <c r="C58" s="815"/>
      <c r="D58" s="815"/>
      <c r="E58" s="815"/>
      <c r="F58" s="815"/>
      <c r="G58" s="815"/>
      <c r="H58" s="815"/>
      <c r="I58" s="815"/>
      <c r="J58" s="815"/>
      <c r="K58" s="815"/>
      <c r="L58" s="815"/>
      <c r="M58" s="816"/>
      <c r="N58" s="402">
        <f>SUM(N50:N57)</f>
        <v>11190139.70787291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818">
        <f>VLOOKUP(A63,TRANSPORTE!A5:D117,4,FALSE)</f>
        <v>800</v>
      </c>
      <c r="M63" s="819"/>
      <c r="N63" s="295">
        <f>K63*L63</f>
        <v>800</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818">
        <f>VLOOKUP(A64,TRANSPORTE!A6:D117,4,FALSE)</f>
        <v>800</v>
      </c>
      <c r="M64" s="819"/>
      <c r="N64" s="295">
        <f>K64*L64</f>
        <v>6400</v>
      </c>
    </row>
    <row r="65" spans="1:15">
      <c r="A65" t="s">
        <v>1483</v>
      </c>
      <c r="B65" s="52" t="str">
        <f>VLOOKUP(A65,TRANSPORTE!A6:D117,3,FALSE)</f>
        <v>Pasajes aéreos</v>
      </c>
      <c r="C65" s="53"/>
      <c r="D65" s="53"/>
      <c r="E65" s="53"/>
      <c r="F65" s="53"/>
      <c r="G65" s="53"/>
      <c r="H65" s="319" t="s">
        <v>1029</v>
      </c>
      <c r="I65" s="287">
        <v>3</v>
      </c>
      <c r="J65" s="294">
        <v>1</v>
      </c>
      <c r="K65" s="287">
        <f>I65*J65</f>
        <v>3</v>
      </c>
      <c r="L65" s="818">
        <f>VLOOKUP(A65,TRANSPORTE!A6:D117,4,FALSE)</f>
        <v>800</v>
      </c>
      <c r="M65" s="819"/>
      <c r="N65" s="295">
        <f>K65*L65</f>
        <v>2400</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3"/>
      <c r="M67" s="804"/>
      <c r="N67" s="133"/>
    </row>
    <row r="68" spans="1:15" ht="15.75" thickBot="1">
      <c r="B68" s="820" t="s">
        <v>1037</v>
      </c>
      <c r="C68" s="821"/>
      <c r="D68" s="821"/>
      <c r="E68" s="821"/>
      <c r="F68" s="821"/>
      <c r="G68" s="821"/>
      <c r="H68" s="821"/>
      <c r="I68" s="821"/>
      <c r="J68" s="821"/>
      <c r="K68" s="821"/>
      <c r="L68" s="821"/>
      <c r="M68" s="822"/>
      <c r="N68" s="110">
        <f>SUM(N63:N67)</f>
        <v>9600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0" t="s">
        <v>1047</v>
      </c>
      <c r="C72" s="841"/>
      <c r="D72" s="841"/>
      <c r="E72" s="841"/>
      <c r="F72" s="841"/>
      <c r="G72" s="841"/>
      <c r="H72" s="841"/>
      <c r="I72" s="79" t="s">
        <v>1048</v>
      </c>
      <c r="J72" s="81" t="s">
        <v>1494</v>
      </c>
      <c r="K72" s="80" t="s">
        <v>1050</v>
      </c>
      <c r="L72" s="842" t="s">
        <v>1034</v>
      </c>
      <c r="M72" s="843"/>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246958.80000000002</v>
      </c>
      <c r="J74" s="301">
        <v>185</v>
      </c>
      <c r="K74" s="302">
        <f>VLOOKUP(A74,'MANO DE OBRA'!A8:D100,4,FALSE)</f>
        <v>456873.78</v>
      </c>
      <c r="L74" s="56"/>
      <c r="M74" s="439">
        <v>1</v>
      </c>
      <c r="N74" s="403">
        <f t="shared" si="3"/>
        <v>456873.78</v>
      </c>
    </row>
    <row r="75" spans="1:15">
      <c r="A75" s="168" t="s">
        <v>82</v>
      </c>
      <c r="B75" s="55" t="str">
        <f>VLOOKUP(A75,'MANO DE OBRA'!A9:D70,3,FALSE)</f>
        <v>Ingeniero Supervisor y Director de Prueba Pilote</v>
      </c>
      <c r="C75" s="53"/>
      <c r="D75" s="53"/>
      <c r="E75" s="53"/>
      <c r="F75" s="53"/>
      <c r="G75" s="53"/>
      <c r="H75" s="53"/>
      <c r="I75" s="300">
        <f t="shared" si="2"/>
        <v>298595.64</v>
      </c>
      <c r="J75" s="301">
        <v>185</v>
      </c>
      <c r="K75" s="302">
        <f>VLOOKUP(A75,'MANO DE OBRA'!A9:D101,4,FALSE)</f>
        <v>552401.93400000001</v>
      </c>
      <c r="L75" s="56"/>
      <c r="M75" s="447">
        <v>1</v>
      </c>
      <c r="N75" s="403">
        <f t="shared" si="3"/>
        <v>552401.93400000001</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SUM(N73:N80)</f>
        <v>4022240.8211598997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N45+N58+N68+N81</f>
        <v>33220020.060218073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6644004.0120436149</v>
      </c>
      <c r="M88" s="849"/>
      <c r="N88" s="57"/>
    </row>
    <row r="89" spans="1:14">
      <c r="B89" s="95" t="s">
        <v>1057</v>
      </c>
      <c r="C89" s="96"/>
      <c r="D89" s="96"/>
      <c r="E89" s="96"/>
      <c r="F89" s="96"/>
      <c r="G89" s="96"/>
      <c r="H89" s="96"/>
      <c r="I89" s="93"/>
      <c r="J89" s="94"/>
      <c r="K89" s="312">
        <v>0.05</v>
      </c>
      <c r="L89" s="848">
        <f>N83*K89</f>
        <v>1661001.0030109037</v>
      </c>
      <c r="M89" s="849"/>
      <c r="N89" s="57"/>
    </row>
    <row r="90" spans="1:14" ht="15.75" thickBot="1">
      <c r="B90" s="97" t="s">
        <v>1058</v>
      </c>
      <c r="C90" s="98"/>
      <c r="D90" s="98"/>
      <c r="E90" s="98"/>
      <c r="F90" s="98"/>
      <c r="G90" s="98"/>
      <c r="H90" s="98"/>
      <c r="I90" s="99"/>
      <c r="J90" s="100"/>
      <c r="K90" s="313">
        <v>0.05</v>
      </c>
      <c r="L90" s="850">
        <f>N83*K90</f>
        <v>1661001.0030109037</v>
      </c>
      <c r="M90" s="851"/>
      <c r="N90" s="57"/>
    </row>
    <row r="91" spans="1:14" ht="15.75" thickBot="1">
      <c r="B91" s="814" t="s">
        <v>1037</v>
      </c>
      <c r="C91" s="815"/>
      <c r="D91" s="815"/>
      <c r="E91" s="815"/>
      <c r="F91" s="815"/>
      <c r="G91" s="815"/>
      <c r="H91" s="815"/>
      <c r="I91" s="815"/>
      <c r="J91" s="815"/>
      <c r="K91" s="815"/>
      <c r="L91" s="815"/>
      <c r="M91" s="816"/>
      <c r="N91" s="58">
        <f>L88+L89+L90</f>
        <v>9966006.0180654228</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43186026.078283496</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75" thickBot="1">
      <c r="B124" s="427" t="s">
        <v>2327</v>
      </c>
      <c r="C124" s="428"/>
      <c r="D124" s="428"/>
      <c r="E124" s="267"/>
      <c r="F124" s="267"/>
      <c r="G124" s="267"/>
      <c r="H124" s="267"/>
      <c r="I124" s="267"/>
      <c r="J124" s="964"/>
      <c r="K124" s="964"/>
      <c r="L124" s="964"/>
      <c r="M124" s="964"/>
      <c r="N124" s="96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3"/>
      <c r="C1" s="915"/>
      <c r="D1" s="916"/>
      <c r="E1" s="916"/>
      <c r="F1" s="916"/>
      <c r="G1" s="916"/>
      <c r="H1" s="916"/>
      <c r="I1" s="916"/>
      <c r="J1" s="917"/>
      <c r="K1" s="918" t="s">
        <v>1017</v>
      </c>
      <c r="L1" s="920" t="s">
        <v>2304</v>
      </c>
      <c r="M1" s="921"/>
      <c r="N1" s="922"/>
    </row>
    <row r="2" spans="2:14" ht="27"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5" t="s">
        <v>1028</v>
      </c>
      <c r="C35" s="796"/>
      <c r="D35" s="796"/>
      <c r="E35" s="796"/>
      <c r="F35" s="796"/>
      <c r="G35" s="796"/>
      <c r="H35" s="797"/>
      <c r="I35" s="798" t="s">
        <v>1032</v>
      </c>
      <c r="J35" s="799"/>
      <c r="K35" s="75" t="s">
        <v>1033</v>
      </c>
      <c r="L35" s="800" t="s">
        <v>1034</v>
      </c>
      <c r="M35" s="797"/>
      <c r="N35" s="76" t="s">
        <v>1035</v>
      </c>
    </row>
    <row r="36" spans="1:16">
      <c r="A36" s="119" t="s">
        <v>121</v>
      </c>
      <c r="B36" s="827" t="str">
        <f>VLOOKUP(A36,EQUIPOS!A6:D154,3,FALSE)</f>
        <v>Bomba eléctrica para accionar la celda</v>
      </c>
      <c r="C36" s="828"/>
      <c r="D36" s="828"/>
      <c r="E36" s="828"/>
      <c r="F36" s="828"/>
      <c r="G36" s="828"/>
      <c r="H36" s="829"/>
      <c r="I36" s="275"/>
      <c r="J36" s="276"/>
      <c r="K36" s="277">
        <f>VLOOKUP(A36,EQUIPOS!A6:D163,4,FALSE)</f>
        <v>69627.417481637938</v>
      </c>
      <c r="L36" s="278"/>
      <c r="M36" s="279">
        <v>0.01</v>
      </c>
      <c r="N36" s="280">
        <f>K36/M36</f>
        <v>6962741.7481637932</v>
      </c>
    </row>
    <row r="37" spans="1:16">
      <c r="A37" s="119" t="s">
        <v>217</v>
      </c>
      <c r="B37" s="827" t="str">
        <f>VLOOKUP(A37,EQUIPOS!A7:D154,3,FALSE)</f>
        <v>Equipo de soldadura y de acetileno (incluye soldadura)</v>
      </c>
      <c r="C37" s="828"/>
      <c r="D37" s="828"/>
      <c r="E37" s="828"/>
      <c r="F37" s="828"/>
      <c r="G37" s="828"/>
      <c r="H37" s="829"/>
      <c r="I37" s="429"/>
      <c r="J37" s="430"/>
      <c r="K37" s="277">
        <f>VLOOKUP(A37,EQUIPOS!A7:D164,4,FALSE)</f>
        <v>25196.892294593446</v>
      </c>
      <c r="L37" s="343"/>
      <c r="M37" s="344">
        <v>0.01</v>
      </c>
      <c r="N37" s="280">
        <f>K37/M37</f>
        <v>2519689.2294593444</v>
      </c>
    </row>
    <row r="38" spans="1:16">
      <c r="A38" s="119" t="s">
        <v>255</v>
      </c>
      <c r="B38" s="827" t="str">
        <f>VLOOKUP(A38,EQUIPOS!A8:D154,3,FALSE)</f>
        <v>Manómetro cable de acero para bajar la celda</v>
      </c>
      <c r="C38" s="828"/>
      <c r="D38" s="828"/>
      <c r="E38" s="828"/>
      <c r="F38" s="828"/>
      <c r="G38" s="828"/>
      <c r="H38" s="829"/>
      <c r="I38" s="429"/>
      <c r="J38" s="430"/>
      <c r="K38" s="277">
        <f>VLOOKUP(A38,EQUIPOS!A8:D165,4,FALSE)</f>
        <v>1559562.6564495533</v>
      </c>
      <c r="L38" s="343"/>
      <c r="M38" s="344">
        <v>1</v>
      </c>
      <c r="N38" s="280">
        <f>K38/M38</f>
        <v>1559562.6564495533</v>
      </c>
    </row>
    <row r="39" spans="1:16">
      <c r="A39" s="119"/>
      <c r="B39" s="827"/>
      <c r="C39" s="828"/>
      <c r="D39" s="828"/>
      <c r="E39" s="828"/>
      <c r="F39" s="828"/>
      <c r="G39" s="828"/>
      <c r="H39" s="829"/>
      <c r="I39" s="429"/>
      <c r="J39" s="430"/>
      <c r="K39" s="277"/>
      <c r="L39" s="343"/>
      <c r="M39" s="344"/>
      <c r="N39" s="280"/>
    </row>
    <row r="40" spans="1:16">
      <c r="A40" s="119"/>
      <c r="B40" s="827"/>
      <c r="C40" s="828"/>
      <c r="D40" s="828"/>
      <c r="E40" s="828"/>
      <c r="F40" s="828"/>
      <c r="G40" s="828"/>
      <c r="H40" s="829"/>
      <c r="I40" s="336"/>
      <c r="J40" s="338"/>
      <c r="K40" s="277"/>
      <c r="L40" s="431"/>
      <c r="M40" s="432"/>
      <c r="N40" s="280"/>
    </row>
    <row r="41" spans="1:16">
      <c r="B41" s="827"/>
      <c r="C41" s="828"/>
      <c r="D41" s="828"/>
      <c r="E41" s="828"/>
      <c r="F41" s="828"/>
      <c r="G41" s="828"/>
      <c r="H41" s="829"/>
      <c r="I41" s="42"/>
      <c r="J41" s="43"/>
      <c r="K41" s="277"/>
      <c r="L41" s="284"/>
      <c r="M41" s="285"/>
      <c r="N41" s="280"/>
    </row>
    <row r="42" spans="1:16">
      <c r="B42" s="328"/>
      <c r="C42" s="329"/>
      <c r="D42" s="329"/>
      <c r="E42" s="329"/>
      <c r="F42" s="331"/>
      <c r="G42" s="331"/>
      <c r="H42" s="131"/>
      <c r="I42" s="42"/>
      <c r="J42" s="43"/>
      <c r="K42" s="446"/>
      <c r="L42" s="284"/>
      <c r="M42" s="285"/>
      <c r="N42" s="281"/>
    </row>
    <row r="43" spans="1:16">
      <c r="B43" s="834" t="s">
        <v>1036</v>
      </c>
      <c r="C43" s="835"/>
      <c r="D43" s="835"/>
      <c r="E43" s="44"/>
      <c r="F43" s="45"/>
      <c r="G43" s="45"/>
      <c r="H43" s="46"/>
      <c r="I43" s="42"/>
      <c r="J43" s="43"/>
      <c r="K43" s="287"/>
      <c r="L43" s="284"/>
      <c r="M43" s="409">
        <v>0.01</v>
      </c>
      <c r="N43" s="352">
        <f>N81*M43</f>
        <v>40222.408211598995</v>
      </c>
    </row>
    <row r="44" spans="1:16" ht="15.75" thickBot="1">
      <c r="B44" s="827"/>
      <c r="C44" s="828"/>
      <c r="D44" s="828"/>
      <c r="E44" s="828"/>
      <c r="F44" s="828"/>
      <c r="G44" s="828"/>
      <c r="H44" s="829"/>
      <c r="I44" s="836"/>
      <c r="J44" s="837"/>
      <c r="K44" s="47"/>
      <c r="L44" s="838"/>
      <c r="M44" s="839"/>
      <c r="N44" s="111"/>
    </row>
    <row r="45" spans="1:16" ht="15.75" thickBot="1">
      <c r="B45" s="814" t="s">
        <v>1037</v>
      </c>
      <c r="C45" s="815"/>
      <c r="D45" s="815"/>
      <c r="E45" s="815"/>
      <c r="F45" s="815"/>
      <c r="G45" s="815"/>
      <c r="H45" s="815"/>
      <c r="I45" s="815"/>
      <c r="J45" s="815"/>
      <c r="K45" s="815"/>
      <c r="L45" s="815"/>
      <c r="M45" s="816"/>
      <c r="N45" s="402">
        <f>SUM(N36:N44)</f>
        <v>11082216.042284289</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05" t="s">
        <v>1028</v>
      </c>
      <c r="C49" s="806"/>
      <c r="D49" s="806"/>
      <c r="E49" s="806"/>
      <c r="F49" s="806"/>
      <c r="G49" s="806"/>
      <c r="H49" s="806"/>
      <c r="I49" s="807"/>
      <c r="J49" s="323" t="s">
        <v>1029</v>
      </c>
      <c r="K49" s="91" t="s">
        <v>1030</v>
      </c>
      <c r="L49" s="808" t="s">
        <v>1039</v>
      </c>
      <c r="M49" s="807"/>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1847663.9202073161</v>
      </c>
      <c r="N50" s="280">
        <f t="shared" ref="N50:N55" si="0">K50*M50</f>
        <v>1847663.9202073161</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78764.744873235686</v>
      </c>
      <c r="N51" s="280">
        <f t="shared" si="0"/>
        <v>2362942.3461970706</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235562.11092759596</v>
      </c>
      <c r="N52" s="280">
        <f t="shared" si="0"/>
        <v>471124.22185519192</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140493.17100565298</v>
      </c>
      <c r="N53" s="280">
        <f t="shared" si="0"/>
        <v>702465.85502826492</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90044.911773639484</v>
      </c>
      <c r="N54" s="280">
        <f t="shared" si="0"/>
        <v>5402694.706418369</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33604.054847224725</v>
      </c>
      <c r="N55" s="280">
        <f t="shared" si="0"/>
        <v>403248.65816669667</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4" t="s">
        <v>1037</v>
      </c>
      <c r="C58" s="815"/>
      <c r="D58" s="815"/>
      <c r="E58" s="815"/>
      <c r="F58" s="815"/>
      <c r="G58" s="815"/>
      <c r="H58" s="815"/>
      <c r="I58" s="815"/>
      <c r="J58" s="815"/>
      <c r="K58" s="815"/>
      <c r="L58" s="815"/>
      <c r="M58" s="816"/>
      <c r="N58" s="402">
        <f>SUM(N50:N57)</f>
        <v>11190139.70787291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17" t="s">
        <v>1045</v>
      </c>
      <c r="M62" s="790"/>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818">
        <f>VLOOKUP(A63,TRANSPORTE!A5:D117,4,FALSE)</f>
        <v>800</v>
      </c>
      <c r="M63" s="819"/>
      <c r="N63" s="295">
        <f>K63*L63</f>
        <v>2400</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818">
        <f>VLOOKUP(A64,TRANSPORTE!A6:D117,4,FALSE)</f>
        <v>800</v>
      </c>
      <c r="M64" s="819"/>
      <c r="N64" s="295">
        <f>K64*L64</f>
        <v>800</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818">
        <f>VLOOKUP(A65,TRANSPORTE!A6:D118,4,FALSE)</f>
        <v>800</v>
      </c>
      <c r="M65" s="819"/>
      <c r="N65" s="295">
        <f>K65*L65</f>
        <v>6400</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3"/>
      <c r="M67" s="804"/>
      <c r="N67" s="133"/>
    </row>
    <row r="68" spans="1:15" ht="15.75" thickBot="1">
      <c r="B68" s="820" t="s">
        <v>1037</v>
      </c>
      <c r="C68" s="821"/>
      <c r="D68" s="821"/>
      <c r="E68" s="821"/>
      <c r="F68" s="821"/>
      <c r="G68" s="821"/>
      <c r="H68" s="821"/>
      <c r="I68" s="821"/>
      <c r="J68" s="821"/>
      <c r="K68" s="821"/>
      <c r="L68" s="821"/>
      <c r="M68" s="822"/>
      <c r="N68" s="110">
        <f>SUM(N63:N67)</f>
        <v>9600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0" t="s">
        <v>1047</v>
      </c>
      <c r="C72" s="841"/>
      <c r="D72" s="841"/>
      <c r="E72" s="841"/>
      <c r="F72" s="841"/>
      <c r="G72" s="841"/>
      <c r="H72" s="841"/>
      <c r="I72" s="79" t="s">
        <v>1048</v>
      </c>
      <c r="J72" s="81" t="s">
        <v>1494</v>
      </c>
      <c r="K72" s="80" t="s">
        <v>1050</v>
      </c>
      <c r="L72" s="842" t="s">
        <v>1034</v>
      </c>
      <c r="M72" s="843"/>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246958.80000000002</v>
      </c>
      <c r="J74" s="301">
        <v>185</v>
      </c>
      <c r="K74" s="302">
        <f>VLOOKUP(A74,'MANO DE OBRA'!A8:D100,4,FALSE)</f>
        <v>456873.78</v>
      </c>
      <c r="L74" s="56"/>
      <c r="M74" s="439">
        <v>1</v>
      </c>
      <c r="N74" s="403">
        <f t="shared" si="2"/>
        <v>456873.78</v>
      </c>
    </row>
    <row r="75" spans="1:15">
      <c r="A75" s="168" t="s">
        <v>82</v>
      </c>
      <c r="B75" s="55" t="str">
        <f>VLOOKUP(A75,'MANO DE OBRA'!A9:D70,3,FALSE)</f>
        <v>Ingeniero Supervisor y Director de Prueba Pilote</v>
      </c>
      <c r="C75" s="53"/>
      <c r="D75" s="53"/>
      <c r="E75" s="53"/>
      <c r="F75" s="53"/>
      <c r="G75" s="53"/>
      <c r="H75" s="53"/>
      <c r="I75" s="300">
        <f t="shared" si="1"/>
        <v>298595.64</v>
      </c>
      <c r="J75" s="301">
        <v>185</v>
      </c>
      <c r="K75" s="302">
        <f>VLOOKUP(A75,'MANO DE OBRA'!A9:D101,4,FALSE)</f>
        <v>552401.93400000001</v>
      </c>
      <c r="L75" s="56"/>
      <c r="M75" s="447">
        <v>1</v>
      </c>
      <c r="N75" s="403">
        <f t="shared" si="2"/>
        <v>552401.93400000001</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75" thickBot="1">
      <c r="B80" s="801"/>
      <c r="C80" s="802"/>
      <c r="D80" s="802"/>
      <c r="E80" s="802"/>
      <c r="F80" s="802"/>
      <c r="G80" s="802"/>
      <c r="H80" s="802"/>
      <c r="I80" s="50"/>
      <c r="J80" s="50"/>
      <c r="K80" s="50"/>
      <c r="L80" s="967"/>
      <c r="M80" s="968"/>
      <c r="N80" s="51"/>
    </row>
    <row r="81" spans="1:14" ht="15.75" thickBot="1">
      <c r="B81" s="814" t="s">
        <v>1037</v>
      </c>
      <c r="C81" s="815"/>
      <c r="D81" s="815"/>
      <c r="E81" s="815"/>
      <c r="F81" s="815"/>
      <c r="G81" s="815"/>
      <c r="H81" s="815"/>
      <c r="I81" s="821"/>
      <c r="J81" s="821"/>
      <c r="K81" s="821"/>
      <c r="L81" s="821"/>
      <c r="M81" s="822"/>
      <c r="N81" s="309">
        <f>SUM(N73:N80)</f>
        <v>4022240.8211598997</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N45+N58+N68+N81</f>
        <v>26304196.571317099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5260839.3142634202</v>
      </c>
      <c r="M88" s="849"/>
      <c r="N88" s="57"/>
    </row>
    <row r="89" spans="1:14">
      <c r="B89" s="95" t="s">
        <v>1057</v>
      </c>
      <c r="C89" s="96"/>
      <c r="D89" s="96"/>
      <c r="E89" s="96"/>
      <c r="F89" s="96"/>
      <c r="G89" s="96"/>
      <c r="H89" s="96"/>
      <c r="I89" s="93"/>
      <c r="J89" s="94"/>
      <c r="K89" s="312">
        <v>0.05</v>
      </c>
      <c r="L89" s="848">
        <f>N83*K89</f>
        <v>1315209.828565855</v>
      </c>
      <c r="M89" s="849"/>
      <c r="N89" s="57"/>
    </row>
    <row r="90" spans="1:14" ht="15.75" thickBot="1">
      <c r="B90" s="97" t="s">
        <v>1058</v>
      </c>
      <c r="C90" s="98"/>
      <c r="D90" s="98"/>
      <c r="E90" s="98"/>
      <c r="F90" s="98"/>
      <c r="G90" s="98"/>
      <c r="H90" s="98"/>
      <c r="I90" s="99"/>
      <c r="J90" s="100"/>
      <c r="K90" s="313">
        <v>0.05</v>
      </c>
      <c r="L90" s="850">
        <f>N83*K90</f>
        <v>1315209.828565855</v>
      </c>
      <c r="M90" s="851"/>
      <c r="N90" s="57"/>
    </row>
    <row r="91" spans="1:14" ht="15.75" thickBot="1">
      <c r="B91" s="814" t="s">
        <v>1037</v>
      </c>
      <c r="C91" s="815"/>
      <c r="D91" s="815"/>
      <c r="E91" s="815"/>
      <c r="F91" s="815"/>
      <c r="G91" s="815"/>
      <c r="H91" s="815"/>
      <c r="I91" s="815"/>
      <c r="J91" s="815"/>
      <c r="K91" s="815"/>
      <c r="L91" s="815"/>
      <c r="M91" s="816"/>
      <c r="N91" s="58">
        <f>L88+L89+L90</f>
        <v>7891258.9713951293</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34195455.542712227</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75" thickBot="1">
      <c r="B124" s="427" t="s">
        <v>2327</v>
      </c>
      <c r="C124" s="428"/>
      <c r="D124" s="428"/>
      <c r="E124" s="267"/>
      <c r="F124" s="267"/>
      <c r="G124" s="267"/>
      <c r="H124" s="267"/>
      <c r="I124" s="267"/>
      <c r="J124" s="964"/>
      <c r="K124" s="964"/>
      <c r="L124" s="964"/>
      <c r="M124" s="964"/>
      <c r="N124" s="96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3"/>
      <c r="C1" s="915"/>
      <c r="D1" s="916"/>
      <c r="E1" s="916"/>
      <c r="F1" s="916"/>
      <c r="G1" s="916"/>
      <c r="H1" s="916"/>
      <c r="I1" s="916"/>
      <c r="J1" s="917"/>
      <c r="K1" s="918" t="s">
        <v>1017</v>
      </c>
      <c r="L1" s="920" t="s">
        <v>2304</v>
      </c>
      <c r="M1" s="921"/>
      <c r="N1" s="922"/>
    </row>
    <row r="2" spans="2:14" ht="22.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259</v>
      </c>
      <c r="B36" s="827" t="str">
        <f>VLOOKUP(A36,EQUIPOS!A6:D154,3,FALSE)</f>
        <v>Montacargas</v>
      </c>
      <c r="C36" s="828"/>
      <c r="D36" s="828"/>
      <c r="E36" s="828"/>
      <c r="F36" s="828"/>
      <c r="G36" s="828"/>
      <c r="H36" s="829"/>
      <c r="I36" s="275"/>
      <c r="J36" s="276"/>
      <c r="K36" s="277">
        <f>VLOOKUP(A36,EQUIPOS!A6:D163,4,FALSE)</f>
        <v>86929.278416347399</v>
      </c>
      <c r="L36" s="278"/>
      <c r="M36" s="344">
        <v>1.5</v>
      </c>
      <c r="N36" s="280">
        <f>K36/M36</f>
        <v>57952.852277564933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2553.3602603050003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60506.212537869935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6502.0914843608743</v>
      </c>
      <c r="N48" s="280">
        <f>K48*M48</f>
        <v>2036462.0725574151</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2036462.0725574151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51067.205206099999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2148035.4903013851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429607.09806027706</v>
      </c>
      <c r="M84" s="849"/>
      <c r="N84" s="57"/>
    </row>
    <row r="85" spans="1:14">
      <c r="B85" s="95" t="s">
        <v>1057</v>
      </c>
      <c r="C85" s="96"/>
      <c r="D85" s="96"/>
      <c r="E85" s="96"/>
      <c r="F85" s="96"/>
      <c r="G85" s="96"/>
      <c r="H85" s="96"/>
      <c r="I85" s="93"/>
      <c r="J85" s="94"/>
      <c r="K85" s="312">
        <v>0.05</v>
      </c>
      <c r="L85" s="848">
        <f>N79*K85</f>
        <v>107401.77451506926</v>
      </c>
      <c r="M85" s="849"/>
      <c r="N85" s="57"/>
    </row>
    <row r="86" spans="1:14" ht="15.75" thickBot="1">
      <c r="B86" s="97" t="s">
        <v>1058</v>
      </c>
      <c r="C86" s="98"/>
      <c r="D86" s="98"/>
      <c r="E86" s="98"/>
      <c r="F86" s="98"/>
      <c r="G86" s="98"/>
      <c r="H86" s="98"/>
      <c r="I86" s="99"/>
      <c r="J86" s="100"/>
      <c r="K86" s="313">
        <v>0.05</v>
      </c>
      <c r="L86" s="850">
        <f>N79*K86</f>
        <v>107401.77451506926</v>
      </c>
      <c r="M86" s="851"/>
      <c r="N86" s="57"/>
    </row>
    <row r="87" spans="1:14" ht="15.75" thickBot="1">
      <c r="B87" s="814" t="s">
        <v>1037</v>
      </c>
      <c r="C87" s="815"/>
      <c r="D87" s="815"/>
      <c r="E87" s="815"/>
      <c r="F87" s="815"/>
      <c r="G87" s="815"/>
      <c r="H87" s="815"/>
      <c r="I87" s="815"/>
      <c r="J87" s="815"/>
      <c r="K87" s="815"/>
      <c r="L87" s="815"/>
      <c r="M87" s="816"/>
      <c r="N87" s="58">
        <f>L84+L85+L86</f>
        <v>644410.6470904157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2792446.137391801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267</v>
      </c>
      <c r="B36" s="827" t="str">
        <f>VLOOKUP(A36,EQUIPOS!A6:D154,3,FALSE)</f>
        <v>Motobomba de concreto</v>
      </c>
      <c r="C36" s="828"/>
      <c r="D36" s="828"/>
      <c r="E36" s="828"/>
      <c r="F36" s="828"/>
      <c r="G36" s="828"/>
      <c r="H36" s="829"/>
      <c r="I36" s="275"/>
      <c r="J36" s="276"/>
      <c r="K36" s="277">
        <f>VLOOKUP(A36,EQUIPOS!A6:D163,4,FALSE)</f>
        <v>81327.456961118776</v>
      </c>
      <c r="L36" s="278"/>
      <c r="M36" s="344">
        <v>2.5</v>
      </c>
      <c r="N36" s="280">
        <f>K36/M36</f>
        <v>32530.982784447511</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32530.982784447511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3210.8339661302953</v>
      </c>
      <c r="N48" s="280">
        <f>K48*M48</f>
        <v>150134.35685688534</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360378.95498101605</v>
      </c>
      <c r="N49" s="280">
        <f>K49*M49</f>
        <v>240726.34444848902</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390860.70130537439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818">
        <f>VLOOKUP(A60,TRANSPORTE!A2:D117,4,FALSE)</f>
        <v>1104.9962769918093</v>
      </c>
      <c r="M60" s="819"/>
      <c r="N60" s="295">
        <f>K60*L60</f>
        <v>959.55167172420727</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959.55167172420727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424351.23576154606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84870.247152309224</v>
      </c>
      <c r="M84" s="849"/>
      <c r="N84" s="57"/>
    </row>
    <row r="85" spans="1:14">
      <c r="B85" s="95" t="s">
        <v>1057</v>
      </c>
      <c r="C85" s="96"/>
      <c r="D85" s="96"/>
      <c r="E85" s="96"/>
      <c r="F85" s="96"/>
      <c r="G85" s="96"/>
      <c r="H85" s="96"/>
      <c r="I85" s="93"/>
      <c r="J85" s="94"/>
      <c r="K85" s="312">
        <v>0.05</v>
      </c>
      <c r="L85" s="848">
        <f>N79*K85</f>
        <v>21217.561788077306</v>
      </c>
      <c r="M85" s="849"/>
      <c r="N85" s="57"/>
    </row>
    <row r="86" spans="1:14" ht="15.75" thickBot="1">
      <c r="B86" s="97" t="s">
        <v>1058</v>
      </c>
      <c r="C86" s="98"/>
      <c r="D86" s="98"/>
      <c r="E86" s="98"/>
      <c r="F86" s="98"/>
      <c r="G86" s="98"/>
      <c r="H86" s="98"/>
      <c r="I86" s="99"/>
      <c r="J86" s="100"/>
      <c r="K86" s="313">
        <v>0.05</v>
      </c>
      <c r="L86" s="850">
        <f>N79*K86</f>
        <v>21217.561788077306</v>
      </c>
      <c r="M86" s="851"/>
      <c r="N86" s="57"/>
    </row>
    <row r="87" spans="1:14" ht="15.75" thickBot="1">
      <c r="B87" s="814" t="s">
        <v>1037</v>
      </c>
      <c r="C87" s="815"/>
      <c r="D87" s="815"/>
      <c r="E87" s="815"/>
      <c r="F87" s="815"/>
      <c r="G87" s="815"/>
      <c r="H87" s="815"/>
      <c r="I87" s="815"/>
      <c r="J87" s="815"/>
      <c r="K87" s="815"/>
      <c r="L87" s="815"/>
      <c r="M87" s="816"/>
      <c r="N87" s="58">
        <f>L84+L85+L86</f>
        <v>127305.37072846384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551656.60649000993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121</v>
      </c>
      <c r="B36" s="827" t="str">
        <f>VLOOKUP(A36,EQUIPOS!A6:D154,3,FALSE)</f>
        <v>Bomba eléctrica para accionar la celda</v>
      </c>
      <c r="C36" s="828"/>
      <c r="D36" s="828"/>
      <c r="E36" s="828"/>
      <c r="F36" s="828"/>
      <c r="G36" s="828"/>
      <c r="H36" s="829"/>
      <c r="I36" s="275"/>
      <c r="J36" s="276"/>
      <c r="K36" s="277">
        <f>VLOOKUP(A36,EQUIPOS!A6:D163,4,FALSE)</f>
        <v>69627.417481637938</v>
      </c>
      <c r="L36" s="278"/>
      <c r="M36" s="279">
        <v>0.01</v>
      </c>
      <c r="N36" s="280">
        <f t="shared" ref="N36:N41" si="0">K36/M36</f>
        <v>6962741.7481637932</v>
      </c>
    </row>
    <row r="37" spans="1:14">
      <c r="A37" s="119" t="s">
        <v>192</v>
      </c>
      <c r="B37" s="827" t="str">
        <f>VLOOKUP(A37,EQUIPOS!A7:D154,3,FALSE)</f>
        <v>Equipo de acarreo interno</v>
      </c>
      <c r="C37" s="828"/>
      <c r="D37" s="828"/>
      <c r="E37" s="828"/>
      <c r="F37" s="828"/>
      <c r="G37" s="828"/>
      <c r="H37" s="829"/>
      <c r="I37" s="429"/>
      <c r="J37" s="430"/>
      <c r="K37" s="277">
        <f>VLOOKUP(A37,EQUIPOS!A7:D164,4,FALSE)</f>
        <v>70000</v>
      </c>
      <c r="L37" s="343"/>
      <c r="M37" s="344">
        <v>0.05</v>
      </c>
      <c r="N37" s="280">
        <f t="shared" si="0"/>
        <v>1400000</v>
      </c>
    </row>
    <row r="38" spans="1:14">
      <c r="A38" s="119" t="s">
        <v>214</v>
      </c>
      <c r="B38" s="827" t="str">
        <f>VLOOKUP(A38,EQUIPOS!A8:D154,3,FALSE)</f>
        <v>Equipo de oxigeno y soldadura</v>
      </c>
      <c r="C38" s="828"/>
      <c r="D38" s="828"/>
      <c r="E38" s="828"/>
      <c r="F38" s="828"/>
      <c r="G38" s="828"/>
      <c r="H38" s="829"/>
      <c r="I38" s="429"/>
      <c r="J38" s="430"/>
      <c r="K38" s="446">
        <f>VLOOKUP(A38,EQUIPOS!A8:D165,4,FALSE)</f>
        <v>17157.179803656876</v>
      </c>
      <c r="L38" s="343"/>
      <c r="M38" s="344">
        <v>0.01</v>
      </c>
      <c r="N38" s="280">
        <f t="shared" si="0"/>
        <v>1715717.9803656875</v>
      </c>
    </row>
    <row r="39" spans="1:14">
      <c r="A39" s="119" t="s">
        <v>248</v>
      </c>
      <c r="B39" s="827" t="str">
        <f>VLOOKUP(A39,EQUIPOS!A9:D154,3,FALSE)</f>
        <v>Grúa telescópica de 50 Ton.</v>
      </c>
      <c r="C39" s="828"/>
      <c r="D39" s="828"/>
      <c r="E39" s="828"/>
      <c r="F39" s="828"/>
      <c r="G39" s="828"/>
      <c r="H39" s="829"/>
      <c r="I39" s="429"/>
      <c r="J39" s="430"/>
      <c r="K39" s="446">
        <f>VLOOKUP(A39,EQUIPOS!A9:D166,4,FALSE)</f>
        <v>276918.88569604093</v>
      </c>
      <c r="L39" s="343"/>
      <c r="M39" s="344">
        <v>0.04</v>
      </c>
      <c r="N39" s="280">
        <f t="shared" si="0"/>
        <v>6922972.1424010228</v>
      </c>
    </row>
    <row r="40" spans="1:14">
      <c r="A40" s="119" t="s">
        <v>255</v>
      </c>
      <c r="B40" s="827" t="str">
        <f>VLOOKUP(A40,EQUIPOS!A10:D154,3,FALSE)</f>
        <v>Manómetro cable de acero para bajar la celda</v>
      </c>
      <c r="C40" s="828"/>
      <c r="D40" s="828"/>
      <c r="E40" s="828"/>
      <c r="F40" s="828"/>
      <c r="G40" s="828"/>
      <c r="H40" s="829"/>
      <c r="I40" s="429"/>
      <c r="J40" s="430"/>
      <c r="K40" s="446">
        <f>VLOOKUP(A40,EQUIPOS!A10:D167,4,FALSE)</f>
        <v>1559562.6564495533</v>
      </c>
      <c r="L40" s="343"/>
      <c r="M40" s="344">
        <v>1</v>
      </c>
      <c r="N40" s="280">
        <f t="shared" si="0"/>
        <v>1559562.6564495533</v>
      </c>
    </row>
    <row r="41" spans="1:14">
      <c r="A41" s="119" t="s">
        <v>322</v>
      </c>
      <c r="B41" s="827" t="str">
        <f>VLOOKUP(A41,EQUIPOS!A11:D155,3,FALSE)</f>
        <v xml:space="preserve">Retroexcavadora sobre llantas JD 410
</v>
      </c>
      <c r="C41" s="828"/>
      <c r="D41" s="828"/>
      <c r="E41" s="828"/>
      <c r="F41" s="828"/>
      <c r="G41" s="828"/>
      <c r="H41" s="829"/>
      <c r="I41" s="429"/>
      <c r="J41" s="430"/>
      <c r="K41" s="446">
        <f>VLOOKUP(A41,EQUIPOS!A11:D168,4,FALSE)</f>
        <v>158960.89453161135</v>
      </c>
      <c r="L41" s="343"/>
      <c r="M41" s="344">
        <v>0.2</v>
      </c>
      <c r="N41" s="280">
        <f t="shared" si="0"/>
        <v>794804.47265805677</v>
      </c>
    </row>
    <row r="42" spans="1:14">
      <c r="A42" s="119"/>
      <c r="B42" s="827"/>
      <c r="C42" s="828"/>
      <c r="D42" s="828"/>
      <c r="E42" s="828"/>
      <c r="F42" s="828"/>
      <c r="G42" s="828"/>
      <c r="H42" s="829"/>
      <c r="I42" s="336"/>
      <c r="J42" s="338"/>
      <c r="K42" s="446"/>
      <c r="L42" s="431"/>
      <c r="M42" s="432"/>
      <c r="N42" s="280"/>
    </row>
    <row r="43" spans="1:14">
      <c r="B43" s="827"/>
      <c r="C43" s="828"/>
      <c r="D43" s="828"/>
      <c r="E43" s="828"/>
      <c r="F43" s="828"/>
      <c r="G43" s="828"/>
      <c r="H43" s="829"/>
      <c r="I43" s="42"/>
      <c r="J43" s="43"/>
      <c r="K43" s="446"/>
      <c r="L43" s="284"/>
      <c r="M43" s="285"/>
      <c r="N43" s="280"/>
    </row>
    <row r="44" spans="1:14">
      <c r="B44" s="328"/>
      <c r="C44" s="329"/>
      <c r="D44" s="329"/>
      <c r="E44" s="329"/>
      <c r="F44" s="331"/>
      <c r="G44" s="331"/>
      <c r="H44" s="131"/>
      <c r="I44" s="42"/>
      <c r="J44" s="43"/>
      <c r="K44" s="446"/>
      <c r="L44" s="284"/>
      <c r="M44" s="285"/>
      <c r="N44" s="281"/>
    </row>
    <row r="45" spans="1:14">
      <c r="B45" s="834" t="s">
        <v>1036</v>
      </c>
      <c r="C45" s="835"/>
      <c r="D45" s="835"/>
      <c r="E45" s="44"/>
      <c r="F45" s="45"/>
      <c r="G45" s="45"/>
      <c r="H45" s="46"/>
      <c r="I45" s="42"/>
      <c r="J45" s="43"/>
      <c r="K45" s="287"/>
      <c r="L45" s="284"/>
      <c r="M45" s="409">
        <v>0.1</v>
      </c>
      <c r="N45" s="352">
        <f>N86*M45</f>
        <v>402224.08211598999</v>
      </c>
    </row>
    <row r="46" spans="1:14" ht="15.75" thickBot="1">
      <c r="B46" s="827"/>
      <c r="C46" s="828"/>
      <c r="D46" s="828"/>
      <c r="E46" s="828"/>
      <c r="F46" s="828"/>
      <c r="G46" s="828"/>
      <c r="H46" s="829"/>
      <c r="I46" s="836"/>
      <c r="J46" s="837"/>
      <c r="K46" s="47"/>
      <c r="L46" s="838"/>
      <c r="M46" s="839"/>
      <c r="N46" s="111"/>
    </row>
    <row r="47" spans="1:14" ht="15.75" thickBot="1">
      <c r="B47" s="814" t="s">
        <v>1037</v>
      </c>
      <c r="C47" s="815"/>
      <c r="D47" s="815"/>
      <c r="E47" s="815"/>
      <c r="F47" s="815"/>
      <c r="G47" s="815"/>
      <c r="H47" s="815"/>
      <c r="I47" s="815"/>
      <c r="J47" s="815"/>
      <c r="K47" s="815"/>
      <c r="L47" s="815"/>
      <c r="M47" s="816"/>
      <c r="N47" s="419">
        <f>SUM(N36:N45)</f>
        <v>19758023.082154103</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05" t="s">
        <v>1028</v>
      </c>
      <c r="C51" s="806"/>
      <c r="D51" s="806"/>
      <c r="E51" s="806"/>
      <c r="F51" s="806"/>
      <c r="G51" s="806"/>
      <c r="H51" s="806"/>
      <c r="I51" s="807"/>
      <c r="J51" s="323" t="s">
        <v>1029</v>
      </c>
      <c r="K51" s="91" t="s">
        <v>1030</v>
      </c>
      <c r="L51" s="808" t="s">
        <v>1039</v>
      </c>
      <c r="M51" s="807"/>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1847663.9202073161</v>
      </c>
      <c r="N52" s="280">
        <f t="shared" ref="N52:N57" si="1">K52*M52</f>
        <v>1847663.9202073161</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78764.744873235686</v>
      </c>
      <c r="N53" s="280">
        <f t="shared" si="1"/>
        <v>2362942.3461970706</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235562.11092759596</v>
      </c>
      <c r="N54" s="280">
        <f t="shared" si="1"/>
        <v>471124.22185519192</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140493.17100565298</v>
      </c>
      <c r="N55" s="280">
        <f t="shared" si="1"/>
        <v>702465.85502826492</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90044.911773639484</v>
      </c>
      <c r="N56" s="280">
        <f t="shared" si="1"/>
        <v>5402694.706418369</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33604.054847224725</v>
      </c>
      <c r="N57" s="280">
        <f t="shared" si="1"/>
        <v>403248.65816669667</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75" thickBot="1">
      <c r="B62" s="49"/>
      <c r="C62" s="318"/>
      <c r="D62" s="318"/>
      <c r="E62" s="318"/>
      <c r="F62" s="318"/>
      <c r="G62" s="318"/>
      <c r="H62" s="318"/>
      <c r="I62" s="318"/>
      <c r="J62" s="443"/>
      <c r="K62" s="132"/>
      <c r="L62" s="333"/>
      <c r="M62" s="410"/>
      <c r="N62" s="280"/>
    </row>
    <row r="63" spans="1:17" ht="15.75" thickBot="1">
      <c r="B63" s="814" t="s">
        <v>1037</v>
      </c>
      <c r="C63" s="815"/>
      <c r="D63" s="815"/>
      <c r="E63" s="815"/>
      <c r="F63" s="815"/>
      <c r="G63" s="815"/>
      <c r="H63" s="815"/>
      <c r="I63" s="815"/>
      <c r="J63" s="815"/>
      <c r="K63" s="815"/>
      <c r="L63" s="815"/>
      <c r="M63" s="816"/>
      <c r="N63" s="402">
        <f>SUM(N52:N62)</f>
        <v>11190139.70787291</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817" t="s">
        <v>1045</v>
      </c>
      <c r="M67" s="790"/>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818">
        <f>VLOOKUP(A68,TRANSPORTE!A5:D117,4,FALSE)</f>
        <v>800</v>
      </c>
      <c r="M68" s="819"/>
      <c r="N68" s="295">
        <f>K68*L68</f>
        <v>800</v>
      </c>
    </row>
    <row r="69" spans="1:15">
      <c r="A69" t="s">
        <v>1483</v>
      </c>
      <c r="B69" s="52" t="str">
        <f>VLOOKUP(A69,TRANSPORTE!A5:D117,3,FALSE)</f>
        <v>Pasajes aéreos</v>
      </c>
      <c r="C69" s="53"/>
      <c r="D69" s="53"/>
      <c r="E69" s="53"/>
      <c r="F69" s="53"/>
      <c r="G69" s="53"/>
      <c r="H69" s="319" t="s">
        <v>1029</v>
      </c>
      <c r="I69" s="287">
        <v>3</v>
      </c>
      <c r="J69" s="294">
        <v>1</v>
      </c>
      <c r="K69" s="287">
        <f>I69*J69</f>
        <v>3</v>
      </c>
      <c r="L69" s="818">
        <f>VLOOKUP(A69,TRANSPORTE!A5:D117,4,FALSE)</f>
        <v>800</v>
      </c>
      <c r="M69" s="819"/>
      <c r="N69" s="295">
        <f>K69*L69</f>
        <v>2400</v>
      </c>
    </row>
    <row r="70" spans="1:15">
      <c r="B70" s="52"/>
      <c r="C70" s="53"/>
      <c r="D70" s="53"/>
      <c r="E70" s="53"/>
      <c r="F70" s="53"/>
      <c r="G70" s="53"/>
      <c r="H70" s="319"/>
      <c r="I70" s="287"/>
      <c r="J70" s="294"/>
      <c r="K70" s="287"/>
      <c r="L70" s="818"/>
      <c r="M70" s="819"/>
      <c r="N70" s="295"/>
    </row>
    <row r="71" spans="1:15">
      <c r="B71" s="52"/>
      <c r="C71" s="53"/>
      <c r="D71" s="53"/>
      <c r="E71" s="53"/>
      <c r="F71" s="53"/>
      <c r="G71" s="53"/>
      <c r="H71" s="319"/>
      <c r="I71" s="287"/>
      <c r="J71" s="294"/>
      <c r="K71" s="287"/>
      <c r="L71" s="818"/>
      <c r="M71" s="819"/>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03"/>
      <c r="M73" s="804"/>
      <c r="N73" s="133"/>
    </row>
    <row r="74" spans="1:15" ht="15.75" thickBot="1">
      <c r="B74" s="820" t="s">
        <v>1037</v>
      </c>
      <c r="C74" s="821"/>
      <c r="D74" s="821"/>
      <c r="E74" s="821"/>
      <c r="F74" s="821"/>
      <c r="G74" s="821"/>
      <c r="H74" s="821"/>
      <c r="I74" s="821"/>
      <c r="J74" s="821"/>
      <c r="K74" s="821"/>
      <c r="L74" s="821"/>
      <c r="M74" s="822"/>
      <c r="N74" s="110">
        <f>N68+N69+N70+N71+N72</f>
        <v>3200</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0" t="s">
        <v>1047</v>
      </c>
      <c r="C78" s="841"/>
      <c r="D78" s="841"/>
      <c r="E78" s="841"/>
      <c r="F78" s="841"/>
      <c r="G78" s="841"/>
      <c r="H78" s="841"/>
      <c r="I78" s="79" t="s">
        <v>1048</v>
      </c>
      <c r="J78" s="81" t="s">
        <v>1494</v>
      </c>
      <c r="K78" s="80" t="s">
        <v>1050</v>
      </c>
      <c r="L78" s="842" t="s">
        <v>1034</v>
      </c>
      <c r="M78" s="843"/>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246958.80000000002</v>
      </c>
      <c r="J80" s="301">
        <v>185</v>
      </c>
      <c r="K80" s="302">
        <f>VLOOKUP(A80,'MANO DE OBRA'!A8:D100,4,FALSE)</f>
        <v>456873.78</v>
      </c>
      <c r="L80" s="56"/>
      <c r="M80" s="442">
        <v>1</v>
      </c>
      <c r="N80" s="403">
        <f t="shared" si="3"/>
        <v>456873.78</v>
      </c>
    </row>
    <row r="81" spans="1:14">
      <c r="A81" s="168" t="s">
        <v>82</v>
      </c>
      <c r="B81" s="55" t="str">
        <f>VLOOKUP(A81,'MANO DE OBRA'!A9:D70,3,FALSE)</f>
        <v>Ingeniero Supervisor y Director de Prueba Pilote</v>
      </c>
      <c r="C81" s="53"/>
      <c r="D81" s="53"/>
      <c r="E81" s="53"/>
      <c r="F81" s="53"/>
      <c r="G81" s="53"/>
      <c r="H81" s="53"/>
      <c r="I81" s="300">
        <f t="shared" si="2"/>
        <v>298595.64</v>
      </c>
      <c r="J81" s="301">
        <v>185</v>
      </c>
      <c r="K81" s="302">
        <f>VLOOKUP(A81,'MANO DE OBRA'!A9:D101,4,FALSE)</f>
        <v>552401.93400000001</v>
      </c>
      <c r="L81" s="56"/>
      <c r="M81" s="442">
        <v>1</v>
      </c>
      <c r="N81" s="403">
        <f t="shared" si="3"/>
        <v>552401.93400000001</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75" thickBot="1">
      <c r="A85" t="s">
        <v>96</v>
      </c>
      <c r="B85" s="801" t="str">
        <f>VLOOKUP(A85,'MANO DE OBRA'!A12:D73,3,FALSE)</f>
        <v>Estudios, análisis e informes</v>
      </c>
      <c r="C85" s="802" t="e">
        <f>VLOOKUP(B85,'MANO DE OBRA'!B12:E73,3,FALSE)</f>
        <v>#N/A</v>
      </c>
      <c r="D85" s="802" t="e">
        <f>VLOOKUP(C85,'MANO DE OBRA'!C12:F73,3,FALSE)</f>
        <v>#N/A</v>
      </c>
      <c r="E85" s="802" t="e">
        <f>VLOOKUP(D85,'MANO DE OBRA'!D12:G73,3,FALSE)</f>
        <v>#N/A</v>
      </c>
      <c r="F85" s="802" t="e">
        <f>VLOOKUP(E85,'MANO DE OBRA'!E12:H73,3,FALSE)</f>
        <v>#N/A</v>
      </c>
      <c r="G85" s="802" t="e">
        <f>VLOOKUP(F85,'MANO DE OBRA'!F12:I73,3,FALSE)</f>
        <v>#N/A</v>
      </c>
      <c r="H85" s="802" t="e">
        <f>VLOOKUP(G85,'MANO DE OBRA'!G12:J73,3,FALSE)</f>
        <v>#N/A</v>
      </c>
      <c r="I85" s="478"/>
      <c r="J85" s="479"/>
      <c r="K85" s="480">
        <f>VLOOKUP(A85,'MANO DE OBRA'!A12:D104,4,FALSE)</f>
        <v>2042688.2082439999</v>
      </c>
      <c r="L85" s="969">
        <v>1</v>
      </c>
      <c r="M85" s="969"/>
      <c r="N85" s="481">
        <f>K85*L85</f>
        <v>2042688.2082439999</v>
      </c>
    </row>
    <row r="86" spans="1:14" ht="15.75" thickBot="1">
      <c r="B86" s="820" t="s">
        <v>1037</v>
      </c>
      <c r="C86" s="821"/>
      <c r="D86" s="821"/>
      <c r="E86" s="821"/>
      <c r="F86" s="821"/>
      <c r="G86" s="821"/>
      <c r="H86" s="821"/>
      <c r="I86" s="821"/>
      <c r="J86" s="821"/>
      <c r="K86" s="821"/>
      <c r="L86" s="821"/>
      <c r="M86" s="822"/>
      <c r="N86" s="468">
        <f>SUM(N79:N85)</f>
        <v>4022240.8211598997</v>
      </c>
    </row>
    <row r="87" spans="1:14" ht="15.75" thickBot="1">
      <c r="B87" s="39"/>
      <c r="C87" s="40"/>
      <c r="D87" s="40"/>
      <c r="E87" s="40"/>
      <c r="F87" s="40"/>
      <c r="G87" s="40"/>
      <c r="H87" s="40"/>
      <c r="I87" s="40"/>
      <c r="J87" s="40"/>
      <c r="K87" s="40"/>
      <c r="L87" s="40"/>
      <c r="M87" s="40"/>
      <c r="N87" s="41"/>
    </row>
    <row r="88" spans="1:14" ht="15.75" thickBot="1">
      <c r="B88" s="814" t="s">
        <v>1051</v>
      </c>
      <c r="C88" s="815"/>
      <c r="D88" s="815"/>
      <c r="E88" s="815"/>
      <c r="F88" s="815"/>
      <c r="G88" s="815"/>
      <c r="H88" s="815"/>
      <c r="I88" s="815"/>
      <c r="J88" s="815"/>
      <c r="K88" s="815"/>
      <c r="L88" s="815"/>
      <c r="M88" s="816"/>
      <c r="N88" s="105">
        <f>N86+N74+N63+N47</f>
        <v>34973603.611186914</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05" t="s">
        <v>1053</v>
      </c>
      <c r="C92" s="806"/>
      <c r="D92" s="806"/>
      <c r="E92" s="806"/>
      <c r="F92" s="806"/>
      <c r="G92" s="806"/>
      <c r="H92" s="806"/>
      <c r="I92" s="322"/>
      <c r="J92" s="342"/>
      <c r="K92" s="310" t="s">
        <v>1054</v>
      </c>
      <c r="L92" s="844" t="s">
        <v>1055</v>
      </c>
      <c r="M92" s="845"/>
      <c r="N92" s="311"/>
    </row>
    <row r="93" spans="1:14">
      <c r="B93" s="846" t="s">
        <v>1056</v>
      </c>
      <c r="C93" s="847"/>
      <c r="D93" s="847"/>
      <c r="E93" s="847"/>
      <c r="F93" s="847"/>
      <c r="G93" s="847"/>
      <c r="H93" s="847"/>
      <c r="I93" s="93"/>
      <c r="J93" s="94"/>
      <c r="K93" s="312">
        <v>0.2</v>
      </c>
      <c r="L93" s="848">
        <f>N88*K93</f>
        <v>6994720.722237383</v>
      </c>
      <c r="M93" s="849"/>
      <c r="N93" s="57"/>
    </row>
    <row r="94" spans="1:14">
      <c r="B94" s="95" t="s">
        <v>1057</v>
      </c>
      <c r="C94" s="96"/>
      <c r="D94" s="96"/>
      <c r="E94" s="96"/>
      <c r="F94" s="96"/>
      <c r="G94" s="96"/>
      <c r="H94" s="96"/>
      <c r="I94" s="93"/>
      <c r="J94" s="94"/>
      <c r="K94" s="312">
        <v>0.05</v>
      </c>
      <c r="L94" s="848">
        <f>N88*K94</f>
        <v>1748680.1805593458</v>
      </c>
      <c r="M94" s="849"/>
      <c r="N94" s="57"/>
    </row>
    <row r="95" spans="1:14" ht="15.75" thickBot="1">
      <c r="B95" s="97" t="s">
        <v>1058</v>
      </c>
      <c r="C95" s="98"/>
      <c r="D95" s="98"/>
      <c r="E95" s="98"/>
      <c r="F95" s="98"/>
      <c r="G95" s="98"/>
      <c r="H95" s="98"/>
      <c r="I95" s="99"/>
      <c r="J95" s="100"/>
      <c r="K95" s="313">
        <v>0.05</v>
      </c>
      <c r="L95" s="850">
        <f>N88*K95</f>
        <v>1748680.1805593458</v>
      </c>
      <c r="M95" s="851"/>
      <c r="N95" s="57"/>
    </row>
    <row r="96" spans="1:14" ht="15.75" thickBot="1">
      <c r="B96" s="814" t="s">
        <v>1037</v>
      </c>
      <c r="C96" s="815"/>
      <c r="D96" s="815"/>
      <c r="E96" s="815"/>
      <c r="F96" s="815"/>
      <c r="G96" s="815"/>
      <c r="H96" s="815"/>
      <c r="I96" s="815"/>
      <c r="J96" s="815"/>
      <c r="K96" s="815"/>
      <c r="L96" s="815"/>
      <c r="M96" s="816"/>
      <c r="N96" s="58">
        <f>L93+L94+L95</f>
        <v>10492081.083356075</v>
      </c>
    </row>
    <row r="97" spans="1:14" ht="15.75" thickBot="1">
      <c r="B97" s="39"/>
      <c r="C97" s="40"/>
      <c r="D97" s="40"/>
      <c r="E97" s="40"/>
      <c r="F97" s="40"/>
      <c r="G97" s="40"/>
      <c r="H97" s="40"/>
      <c r="I97" s="40"/>
      <c r="J97" s="40"/>
      <c r="K97" s="40"/>
      <c r="L97" s="40"/>
      <c r="M97" s="40"/>
      <c r="N97" s="41"/>
    </row>
    <row r="98" spans="1:14" ht="15.75" thickBot="1">
      <c r="A98" t="s">
        <v>2122</v>
      </c>
      <c r="B98" s="814" t="s">
        <v>1059</v>
      </c>
      <c r="C98" s="815"/>
      <c r="D98" s="815"/>
      <c r="E98" s="815"/>
      <c r="F98" s="815"/>
      <c r="G98" s="815"/>
      <c r="H98" s="815"/>
      <c r="I98" s="815"/>
      <c r="J98" s="815"/>
      <c r="K98" s="815"/>
      <c r="L98" s="815"/>
      <c r="M98" s="816"/>
      <c r="N98" s="196">
        <f>N88+N96</f>
        <v>45465684.694542989</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7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7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56" t="s">
        <v>2324</v>
      </c>
      <c r="C115" s="957"/>
      <c r="D115" s="957"/>
      <c r="E115" s="957"/>
      <c r="F115" s="957"/>
      <c r="G115" s="957"/>
      <c r="H115" s="957"/>
      <c r="I115" s="957"/>
      <c r="J115" s="957"/>
      <c r="K115" s="957"/>
      <c r="L115" s="957"/>
      <c r="M115" s="957"/>
      <c r="N115" s="958"/>
    </row>
    <row r="116" spans="2:14" ht="15" customHeight="1">
      <c r="B116" s="956"/>
      <c r="C116" s="957"/>
      <c r="D116" s="957"/>
      <c r="E116" s="957"/>
      <c r="F116" s="957"/>
      <c r="G116" s="957"/>
      <c r="H116" s="957"/>
      <c r="I116" s="957"/>
      <c r="J116" s="957"/>
      <c r="K116" s="957"/>
      <c r="L116" s="957"/>
      <c r="M116" s="957"/>
      <c r="N116" s="958"/>
    </row>
    <row r="117" spans="2:14" ht="30" customHeight="1">
      <c r="B117" s="959" t="s">
        <v>2325</v>
      </c>
      <c r="C117" s="960"/>
      <c r="D117" s="960"/>
      <c r="E117" s="960"/>
      <c r="F117" s="960"/>
      <c r="G117" s="960"/>
      <c r="H117" s="960"/>
      <c r="I117" s="960"/>
      <c r="J117" s="960"/>
      <c r="K117" s="960"/>
      <c r="L117" s="960"/>
      <c r="M117" s="960"/>
      <c r="N117" s="961"/>
    </row>
    <row r="118" spans="2:14">
      <c r="B118" s="959"/>
      <c r="C118" s="960"/>
      <c r="D118" s="960"/>
      <c r="E118" s="960"/>
      <c r="F118" s="960"/>
      <c r="G118" s="960"/>
      <c r="H118" s="960"/>
      <c r="I118" s="960"/>
      <c r="J118" s="960"/>
      <c r="K118" s="960"/>
      <c r="L118" s="960"/>
      <c r="M118" s="960"/>
      <c r="N118" s="961"/>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62"/>
      <c r="K128" s="962"/>
      <c r="L128" s="962"/>
      <c r="M128" s="962"/>
      <c r="N128" s="963"/>
    </row>
    <row r="129" spans="2:14" ht="15.75" thickBot="1">
      <c r="B129" s="427" t="s">
        <v>2327</v>
      </c>
      <c r="C129" s="428"/>
      <c r="D129" s="428"/>
      <c r="E129" s="267"/>
      <c r="F129" s="267"/>
      <c r="G129" s="267"/>
      <c r="H129" s="267"/>
      <c r="I129" s="267"/>
      <c r="J129" s="964"/>
      <c r="K129" s="964"/>
      <c r="L129" s="964"/>
      <c r="M129" s="964"/>
      <c r="N129" s="96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326</v>
      </c>
      <c r="B36" s="827" t="str">
        <f>VLOOKUP(A36,EQUIPOS!A6:D154,3,FALSE)</f>
        <v>Sensor de Impacto para prueba de integridad tipo</v>
      </c>
      <c r="C36" s="828"/>
      <c r="D36" s="828"/>
      <c r="E36" s="828"/>
      <c r="F36" s="828"/>
      <c r="G36" s="828"/>
      <c r="H36" s="829"/>
      <c r="I36" s="275"/>
      <c r="J36" s="276"/>
      <c r="K36" s="277">
        <f>VLOOKUP(A36,EQUIPOS!A6:D163,4,FALSE)</f>
        <v>122112.20306513412</v>
      </c>
      <c r="L36" s="278"/>
      <c r="M36" s="344">
        <v>1</v>
      </c>
      <c r="N36" s="280">
        <f>K36/M36</f>
        <v>122112.20306513412</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122112.20306513412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8" t="s">
        <v>84</v>
      </c>
      <c r="B71" s="55" t="str">
        <f>VLOOKUP(A71,'MANO DE OBRA'!A6:D67,3,FALSE)</f>
        <v>Ingeniero Especialista prueba de  integridad</v>
      </c>
      <c r="C71" s="53"/>
      <c r="D71" s="53"/>
      <c r="E71" s="53"/>
      <c r="F71" s="53"/>
      <c r="G71" s="53"/>
      <c r="H71" s="53"/>
      <c r="I71" s="300">
        <f>K71/J71*100</f>
        <v>281757.53999999998</v>
      </c>
      <c r="J71" s="301">
        <v>185</v>
      </c>
      <c r="K71" s="302">
        <f>VLOOKUP(A71,'MANO DE OBRA'!A6:D97,4,FALSE)</f>
        <v>521251.44899999996</v>
      </c>
      <c r="L71" s="56"/>
      <c r="M71" s="442">
        <v>0.33333332999999998</v>
      </c>
      <c r="N71" s="403">
        <f>K71/M71</f>
        <v>1563754.3626375436</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1946758.4055133341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2068870.6085784682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413774.12171569368</v>
      </c>
      <c r="M84" s="849"/>
      <c r="N84" s="57"/>
    </row>
    <row r="85" spans="1:14">
      <c r="B85" s="95" t="s">
        <v>1057</v>
      </c>
      <c r="C85" s="96"/>
      <c r="D85" s="96"/>
      <c r="E85" s="96"/>
      <c r="F85" s="96"/>
      <c r="G85" s="96"/>
      <c r="H85" s="96"/>
      <c r="I85" s="93"/>
      <c r="J85" s="94"/>
      <c r="K85" s="312">
        <v>0.05</v>
      </c>
      <c r="L85" s="848">
        <f>N79*K85</f>
        <v>103443.53042892342</v>
      </c>
      <c r="M85" s="849"/>
      <c r="N85" s="57"/>
    </row>
    <row r="86" spans="1:14" ht="15.75" thickBot="1">
      <c r="B86" s="97" t="s">
        <v>1058</v>
      </c>
      <c r="C86" s="98"/>
      <c r="D86" s="98"/>
      <c r="E86" s="98"/>
      <c r="F86" s="98"/>
      <c r="G86" s="98"/>
      <c r="H86" s="98"/>
      <c r="I86" s="99"/>
      <c r="J86" s="100"/>
      <c r="K86" s="313">
        <v>0.05</v>
      </c>
      <c r="L86" s="850">
        <f>N79*K86</f>
        <v>103443.53042892342</v>
      </c>
      <c r="M86" s="851"/>
      <c r="N86" s="57"/>
    </row>
    <row r="87" spans="1:14" ht="15.75" thickBot="1">
      <c r="B87" s="814" t="s">
        <v>1037</v>
      </c>
      <c r="C87" s="815"/>
      <c r="D87" s="815"/>
      <c r="E87" s="815"/>
      <c r="F87" s="815"/>
      <c r="G87" s="815"/>
      <c r="H87" s="815"/>
      <c r="I87" s="815"/>
      <c r="J87" s="815"/>
      <c r="K87" s="815"/>
      <c r="L87" s="815"/>
      <c r="M87" s="816"/>
      <c r="N87" s="58">
        <f>L84+L85+L86</f>
        <v>620661.18257354049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2689531.7911520088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320</v>
      </c>
      <c r="B36" s="827" t="str">
        <f>VLOOKUP(A36,EQUIPOS!A6:D154,3,FALSE)</f>
        <v>Retroexcavadora sobre llantas, motor 62HP, Profundidad de excavación de 5.41 metros.</v>
      </c>
      <c r="C36" s="828"/>
      <c r="D36" s="828"/>
      <c r="E36" s="828"/>
      <c r="F36" s="828"/>
      <c r="G36" s="828"/>
      <c r="H36" s="829"/>
      <c r="I36" s="275"/>
      <c r="J36" s="276"/>
      <c r="K36" s="277">
        <f>VLOOKUP(A36,EQUIPOS!A6:D163,4,FALSE)</f>
        <v>100000</v>
      </c>
      <c r="L36" s="278"/>
      <c r="M36" s="344">
        <v>10</v>
      </c>
      <c r="N36" s="280">
        <f>K36/M36</f>
        <v>10000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319.17003253812504</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10319.170032538124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42000</v>
      </c>
      <c r="N48" s="280">
        <f>K48*M48</f>
        <v>20533.333333333336</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27499.764720062674</v>
      </c>
      <c r="N49" s="280">
        <f>K49*M49</f>
        <v>36666.352960083561</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5814.9282227445301</v>
      </c>
      <c r="N50" s="280">
        <f>K50*M50</f>
        <v>8722.3923341167956</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65922.078627533687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3191.70032538125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79432.948985453055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15886.589797090612</v>
      </c>
      <c r="M84" s="849"/>
      <c r="N84" s="57"/>
    </row>
    <row r="85" spans="1:14">
      <c r="B85" s="95" t="s">
        <v>1057</v>
      </c>
      <c r="C85" s="96"/>
      <c r="D85" s="96"/>
      <c r="E85" s="96"/>
      <c r="F85" s="96"/>
      <c r="G85" s="96"/>
      <c r="H85" s="96"/>
      <c r="I85" s="93"/>
      <c r="J85" s="94"/>
      <c r="K85" s="312">
        <v>0.05</v>
      </c>
      <c r="L85" s="848">
        <f>N79*K85</f>
        <v>3971.6474492726529</v>
      </c>
      <c r="M85" s="849"/>
      <c r="N85" s="57"/>
    </row>
    <row r="86" spans="1:14" ht="15.75" thickBot="1">
      <c r="B86" s="97" t="s">
        <v>1058</v>
      </c>
      <c r="C86" s="98"/>
      <c r="D86" s="98"/>
      <c r="E86" s="98"/>
      <c r="F86" s="98"/>
      <c r="G86" s="98"/>
      <c r="H86" s="98"/>
      <c r="I86" s="99"/>
      <c r="J86" s="100"/>
      <c r="K86" s="313">
        <v>0.05</v>
      </c>
      <c r="L86" s="850">
        <f>N79*K86</f>
        <v>3971.6474492726529</v>
      </c>
      <c r="M86" s="851"/>
      <c r="N86" s="57"/>
    </row>
    <row r="87" spans="1:14" ht="15.75" thickBot="1">
      <c r="B87" s="814" t="s">
        <v>1037</v>
      </c>
      <c r="C87" s="815"/>
      <c r="D87" s="815"/>
      <c r="E87" s="815"/>
      <c r="F87" s="815"/>
      <c r="G87" s="815"/>
      <c r="H87" s="815"/>
      <c r="I87" s="815"/>
      <c r="J87" s="815"/>
      <c r="K87" s="815"/>
      <c r="L87" s="815"/>
      <c r="M87" s="816"/>
      <c r="N87" s="58">
        <f>L84+L85+L86</f>
        <v>23829.884695635916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103262.83368108897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ht="27"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204</v>
      </c>
      <c r="B36" s="827" t="str">
        <f>VLOOKUP(A36,EQUIPOS!A6:D154,3,FALSE)</f>
        <v xml:space="preserve">Equipo de soldadura 250 AMP
</v>
      </c>
      <c r="C36" s="828"/>
      <c r="D36" s="828"/>
      <c r="E36" s="828"/>
      <c r="F36" s="828"/>
      <c r="G36" s="828"/>
      <c r="H36" s="829"/>
      <c r="I36" s="275"/>
      <c r="J36" s="276"/>
      <c r="K36" s="277">
        <f>VLOOKUP(A36,EQUIPOS!A6:D163,4,FALSE)</f>
        <v>60000</v>
      </c>
      <c r="L36" s="278"/>
      <c r="M36" s="344">
        <v>10</v>
      </c>
      <c r="N36" s="280">
        <f>K36/M36</f>
        <v>6000</v>
      </c>
    </row>
    <row r="37" spans="1:14">
      <c r="A37" s="119" t="s">
        <v>320</v>
      </c>
      <c r="B37" s="827" t="str">
        <f>VLOOKUP(A37,EQUIPOS!A7:D154,3,FALSE)</f>
        <v>Retroexcavadora sobre llantas, motor 62HP, Profundidad de excavación de 5.41 metros.</v>
      </c>
      <c r="C37" s="828"/>
      <c r="D37" s="828"/>
      <c r="E37" s="828"/>
      <c r="F37" s="828"/>
      <c r="G37" s="828"/>
      <c r="H37" s="829"/>
      <c r="I37" s="429"/>
      <c r="J37" s="430"/>
      <c r="K37" s="277">
        <f>VLOOKUP(A37,EQUIPOS!A7:D164,4,FALSE)</f>
        <v>100000</v>
      </c>
      <c r="L37" s="343"/>
      <c r="M37" s="344">
        <v>10</v>
      </c>
      <c r="N37" s="280">
        <f>K37/M37</f>
        <v>10000</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383.00403904575001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16383.004039045751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15143.042246730547</v>
      </c>
      <c r="N48" s="280">
        <f>K48*M48</f>
        <v>499.72039414210809</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101675.90982636051</v>
      </c>
      <c r="N49" s="280">
        <f>K49*M49</f>
        <v>305027.72947908152</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777.74664979208092</v>
      </c>
      <c r="N50" s="280">
        <f>K50*M50</f>
        <v>7777.4664979208092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313304.91637114441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3830.0403904574996</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333517.96080064768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66703.592160129541</v>
      </c>
      <c r="M84" s="849"/>
      <c r="N84" s="57"/>
    </row>
    <row r="85" spans="1:14">
      <c r="B85" s="95" t="s">
        <v>1057</v>
      </c>
      <c r="C85" s="96"/>
      <c r="D85" s="96"/>
      <c r="E85" s="96"/>
      <c r="F85" s="96"/>
      <c r="G85" s="96"/>
      <c r="H85" s="96"/>
      <c r="I85" s="93"/>
      <c r="J85" s="94"/>
      <c r="K85" s="312">
        <v>0.05</v>
      </c>
      <c r="L85" s="848">
        <f>N79*K85</f>
        <v>16675.898040032385</v>
      </c>
      <c r="M85" s="849"/>
      <c r="N85" s="57"/>
    </row>
    <row r="86" spans="1:14" ht="15.75" thickBot="1">
      <c r="B86" s="97" t="s">
        <v>1058</v>
      </c>
      <c r="C86" s="98"/>
      <c r="D86" s="98"/>
      <c r="E86" s="98"/>
      <c r="F86" s="98"/>
      <c r="G86" s="98"/>
      <c r="H86" s="98"/>
      <c r="I86" s="99"/>
      <c r="J86" s="100"/>
      <c r="K86" s="313">
        <v>0.05</v>
      </c>
      <c r="L86" s="850">
        <f>N79*K86</f>
        <v>16675.898040032385</v>
      </c>
      <c r="M86" s="851"/>
      <c r="N86" s="57"/>
    </row>
    <row r="87" spans="1:14" ht="15.75" thickBot="1">
      <c r="B87" s="814" t="s">
        <v>1037</v>
      </c>
      <c r="C87" s="815"/>
      <c r="D87" s="815"/>
      <c r="E87" s="815"/>
      <c r="F87" s="815"/>
      <c r="G87" s="815"/>
      <c r="H87" s="815"/>
      <c r="I87" s="815"/>
      <c r="J87" s="815"/>
      <c r="K87" s="815"/>
      <c r="L87" s="815"/>
      <c r="M87" s="816"/>
      <c r="N87" s="58">
        <f>L84+L85+L86</f>
        <v>100055.38824019433</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433573.34904084203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ht="22.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282</v>
      </c>
      <c r="B36" s="827" t="str">
        <f>VLOOKUP(A36,EQUIPOS!A6:D154,3,FALSE)</f>
        <v>Piloteadora potencia 250KW, RPM 1800, fuerza elevadora 200KN</v>
      </c>
      <c r="C36" s="828"/>
      <c r="D36" s="828"/>
      <c r="E36" s="828"/>
      <c r="F36" s="828"/>
      <c r="G36" s="828"/>
      <c r="H36" s="829"/>
      <c r="I36" s="275"/>
      <c r="J36" s="276"/>
      <c r="K36" s="277">
        <f>VLOOKUP(A36,EQUIPOS!A6:D163,4,FALSE)</f>
        <v>709996.22380173381</v>
      </c>
      <c r="L36" s="278"/>
      <c r="M36" s="344">
        <v>2</v>
      </c>
      <c r="N36" s="280">
        <f>K36/M36</f>
        <v>354998.1119008669</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4468.3804555337501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359466.49235640065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3210.8339661302953</v>
      </c>
      <c r="N48" s="280">
        <f>K48*M48</f>
        <v>89903.351051648264</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373613.21038992342</v>
      </c>
      <c r="N49" s="280">
        <f>K49*M49</f>
        <v>130764.62363647319</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2363.8416199602239</v>
      </c>
      <c r="N50" s="280">
        <f>K50*M50</f>
        <v>7091.524859880672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227759.49954800215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18">
        <f>VLOOKUP(A60,TRANSPORTE!A2:D117,4,FALSE)</f>
        <v>1798.1303052866713</v>
      </c>
      <c r="M60" s="819"/>
      <c r="N60" s="295">
        <f>K60*L60</f>
        <v>629.34560685033489</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629.34560685033489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44683.804555337498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632539.14206659072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126507.82841331814</v>
      </c>
      <c r="M84" s="849"/>
      <c r="N84" s="57"/>
    </row>
    <row r="85" spans="1:14">
      <c r="B85" s="95" t="s">
        <v>1057</v>
      </c>
      <c r="C85" s="96"/>
      <c r="D85" s="96"/>
      <c r="E85" s="96"/>
      <c r="F85" s="96"/>
      <c r="G85" s="96"/>
      <c r="H85" s="96"/>
      <c r="I85" s="93"/>
      <c r="J85" s="94"/>
      <c r="K85" s="312">
        <v>0.05</v>
      </c>
      <c r="L85" s="848">
        <f>N79*K85</f>
        <v>31626.957103329536</v>
      </c>
      <c r="M85" s="849"/>
      <c r="N85" s="57"/>
    </row>
    <row r="86" spans="1:14" ht="15.75" thickBot="1">
      <c r="B86" s="97" t="s">
        <v>1058</v>
      </c>
      <c r="C86" s="98"/>
      <c r="D86" s="98"/>
      <c r="E86" s="98"/>
      <c r="F86" s="98"/>
      <c r="G86" s="98"/>
      <c r="H86" s="98"/>
      <c r="I86" s="99"/>
      <c r="J86" s="100"/>
      <c r="K86" s="313">
        <v>0.05</v>
      </c>
      <c r="L86" s="850">
        <f>N79*K86</f>
        <v>31626.957103329536</v>
      </c>
      <c r="M86" s="851"/>
      <c r="N86" s="57"/>
    </row>
    <row r="87" spans="1:14" ht="15.75" thickBot="1">
      <c r="B87" s="814" t="s">
        <v>1037</v>
      </c>
      <c r="C87" s="815"/>
      <c r="D87" s="815"/>
      <c r="E87" s="815"/>
      <c r="F87" s="815"/>
      <c r="G87" s="815"/>
      <c r="H87" s="815"/>
      <c r="I87" s="815"/>
      <c r="J87" s="815"/>
      <c r="K87" s="815"/>
      <c r="L87" s="815"/>
      <c r="M87" s="816"/>
      <c r="N87" s="58">
        <f>L84+L85+L86</f>
        <v>189761.74261997722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822300.88468656794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282</v>
      </c>
      <c r="B36" s="827" t="str">
        <f>VLOOKUP(A36,EQUIPOS!A6:D154,3,FALSE)</f>
        <v>Piloteadora potencia 250KW, RPM 1800, fuerza elevadora 200KN</v>
      </c>
      <c r="C36" s="828"/>
      <c r="D36" s="828"/>
      <c r="E36" s="828"/>
      <c r="F36" s="828"/>
      <c r="G36" s="828"/>
      <c r="H36" s="829"/>
      <c r="I36" s="275"/>
      <c r="J36" s="276"/>
      <c r="K36" s="277">
        <f>VLOOKUP(A36,EQUIPOS!A6:D163,4,FALSE)</f>
        <v>709996.22380173381</v>
      </c>
      <c r="L36" s="278"/>
      <c r="M36" s="344">
        <v>2</v>
      </c>
      <c r="N36" s="280">
        <f>K36/M36</f>
        <v>354998.1119008669</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4468.3804555337501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359466.49235640065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3210.8339661302953</v>
      </c>
      <c r="N48" s="280">
        <f>K48*M48</f>
        <v>89903.351051648264</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402117.76050141623</v>
      </c>
      <c r="N49" s="280">
        <f>K49*M49</f>
        <v>140741.21617549568</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2363.8416199602239</v>
      </c>
      <c r="N50" s="280">
        <f>K50*M50</f>
        <v>4727.6832399204477</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235372.25046706438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18">
        <f>VLOOKUP(A60,TRANSPORTE!A2:D117,4,FALSE)</f>
        <v>1798.1303052866713</v>
      </c>
      <c r="M60" s="819"/>
      <c r="N60" s="295">
        <f>K60*L60</f>
        <v>629.34560685033489</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629.34560685033489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44683.804555337498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640151.8929856529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128030.37859713059</v>
      </c>
      <c r="M84" s="849"/>
      <c r="N84" s="57"/>
    </row>
    <row r="85" spans="1:14">
      <c r="B85" s="95" t="s">
        <v>1057</v>
      </c>
      <c r="C85" s="96"/>
      <c r="D85" s="96"/>
      <c r="E85" s="96"/>
      <c r="F85" s="96"/>
      <c r="G85" s="96"/>
      <c r="H85" s="96"/>
      <c r="I85" s="93"/>
      <c r="J85" s="94"/>
      <c r="K85" s="312">
        <v>0.05</v>
      </c>
      <c r="L85" s="848">
        <f>N79*K85</f>
        <v>32007.594649282648</v>
      </c>
      <c r="M85" s="849"/>
      <c r="N85" s="57"/>
    </row>
    <row r="86" spans="1:14" ht="15.75" thickBot="1">
      <c r="B86" s="97" t="s">
        <v>1058</v>
      </c>
      <c r="C86" s="98"/>
      <c r="D86" s="98"/>
      <c r="E86" s="98"/>
      <c r="F86" s="98"/>
      <c r="G86" s="98"/>
      <c r="H86" s="98"/>
      <c r="I86" s="99"/>
      <c r="J86" s="100"/>
      <c r="K86" s="313">
        <v>0.05</v>
      </c>
      <c r="L86" s="850">
        <f>N79*K86</f>
        <v>32007.594649282648</v>
      </c>
      <c r="M86" s="851"/>
      <c r="N86" s="57"/>
    </row>
    <row r="87" spans="1:14" ht="15.75" thickBot="1">
      <c r="B87" s="814" t="s">
        <v>1037</v>
      </c>
      <c r="C87" s="815"/>
      <c r="D87" s="815"/>
      <c r="E87" s="815"/>
      <c r="F87" s="815"/>
      <c r="G87" s="815"/>
      <c r="H87" s="815"/>
      <c r="I87" s="815"/>
      <c r="J87" s="815"/>
      <c r="K87" s="815"/>
      <c r="L87" s="815"/>
      <c r="M87" s="816"/>
      <c r="N87" s="58">
        <f>L84+L85+L86</f>
        <v>192045.56789569586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832197.4608813487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195</v>
      </c>
      <c r="B36" s="827" t="str">
        <f>VLOOKUP(A36,EQUIPOS!A6:D154,3,FALSE)</f>
        <v xml:space="preserve">Equipo de oxicorte, Capacidad de corte: hasta 6´´ (152mm) </v>
      </c>
      <c r="C36" s="828"/>
      <c r="D36" s="828"/>
      <c r="E36" s="828"/>
      <c r="F36" s="828"/>
      <c r="G36" s="828"/>
      <c r="H36" s="829"/>
      <c r="I36" s="275"/>
      <c r="J36" s="276"/>
      <c r="K36" s="277">
        <f>VLOOKUP(A36,EQUIPOS!A6:D163,4,FALSE)</f>
        <v>16461.677202039169</v>
      </c>
      <c r="L36" s="278"/>
      <c r="M36" s="344">
        <v>1.1299999999999999</v>
      </c>
      <c r="N36" s="280">
        <f>K36/M36</f>
        <v>14567.855931008116</v>
      </c>
    </row>
    <row r="37" spans="1:14">
      <c r="A37" s="119" t="s">
        <v>332</v>
      </c>
      <c r="B37" s="827" t="str">
        <f>VLOOKUP(A37,EQUIPOS!A7:D154,3,FALSE)</f>
        <v xml:space="preserve">Taladro de 1/2´´, pulidora, lijadora y circular
</v>
      </c>
      <c r="C37" s="828"/>
      <c r="D37" s="828"/>
      <c r="E37" s="828"/>
      <c r="F37" s="828"/>
      <c r="G37" s="828"/>
      <c r="H37" s="829"/>
      <c r="I37" s="429"/>
      <c r="J37" s="430"/>
      <c r="K37" s="277">
        <f>VLOOKUP(A37,EQUIPOS!A7:D164,4,FALSE)</f>
        <v>3395.5332056194129</v>
      </c>
      <c r="L37" s="343"/>
      <c r="M37" s="344">
        <v>0.53</v>
      </c>
      <c r="N37" s="280">
        <f>K37/M37</f>
        <v>6406.6664256970053</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2553.3602603050003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23527.882617010124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63863.874433797377</v>
      </c>
      <c r="N48" s="280">
        <f>K48*M48</f>
        <v>1277.2774886759476</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21448.523698499361</v>
      </c>
      <c r="N49" s="280">
        <f>K49*M49</f>
        <v>10724.26184924968</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70586.428252877711</v>
      </c>
      <c r="N50" s="280">
        <f>K50*M50</f>
        <v>5646.9142602302172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17648.453598155844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25533.60260305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66709.938818215975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13341.987763643196</v>
      </c>
      <c r="M84" s="849"/>
      <c r="N84" s="57"/>
    </row>
    <row r="85" spans="1:14">
      <c r="B85" s="95" t="s">
        <v>1057</v>
      </c>
      <c r="C85" s="96"/>
      <c r="D85" s="96"/>
      <c r="E85" s="96"/>
      <c r="F85" s="96"/>
      <c r="G85" s="96"/>
      <c r="H85" s="96"/>
      <c r="I85" s="93"/>
      <c r="J85" s="94"/>
      <c r="K85" s="312">
        <v>0.05</v>
      </c>
      <c r="L85" s="848">
        <f>N79*K85</f>
        <v>3335.4969409107989</v>
      </c>
      <c r="M85" s="849"/>
      <c r="N85" s="57"/>
    </row>
    <row r="86" spans="1:14" ht="15.75" thickBot="1">
      <c r="B86" s="97" t="s">
        <v>1058</v>
      </c>
      <c r="C86" s="98"/>
      <c r="D86" s="98"/>
      <c r="E86" s="98"/>
      <c r="F86" s="98"/>
      <c r="G86" s="98"/>
      <c r="H86" s="98"/>
      <c r="I86" s="99"/>
      <c r="J86" s="100"/>
      <c r="K86" s="313">
        <v>0.05</v>
      </c>
      <c r="L86" s="850">
        <f>N79*K86</f>
        <v>3335.4969409107989</v>
      </c>
      <c r="M86" s="851"/>
      <c r="N86" s="57"/>
    </row>
    <row r="87" spans="1:14" ht="15.75" thickBot="1">
      <c r="B87" s="814" t="s">
        <v>1037</v>
      </c>
      <c r="C87" s="815"/>
      <c r="D87" s="815"/>
      <c r="E87" s="815"/>
      <c r="F87" s="815"/>
      <c r="G87" s="815"/>
      <c r="H87" s="815"/>
      <c r="I87" s="815"/>
      <c r="J87" s="815"/>
      <c r="K87" s="815"/>
      <c r="L87" s="815"/>
      <c r="M87" s="816"/>
      <c r="N87" s="58">
        <f>L84+L85+L86</f>
        <v>20012.981645464792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86722.92046368077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7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123</v>
      </c>
      <c r="B36" s="827" t="str">
        <f>VLOOKUP(A36,EQUIPOS!A6:D154,3,FALSE)</f>
        <v>Bomba de inyección de lechada</v>
      </c>
      <c r="C36" s="828"/>
      <c r="D36" s="828"/>
      <c r="E36" s="828"/>
      <c r="F36" s="828"/>
      <c r="G36" s="828"/>
      <c r="H36" s="829"/>
      <c r="I36" s="275"/>
      <c r="J36" s="276"/>
      <c r="K36" s="277">
        <f>VLOOKUP(A36,EQUIPOS!A6:D163,4,FALSE)</f>
        <v>16493.192163674972</v>
      </c>
      <c r="L36" s="278"/>
      <c r="M36" s="344">
        <v>12</v>
      </c>
      <c r="N36" s="280">
        <f t="shared" ref="N36:N42" si="0">K36/M36</f>
        <v>1374.4326803062477</v>
      </c>
    </row>
    <row r="37" spans="1:14">
      <c r="A37" s="119" t="s">
        <v>288</v>
      </c>
      <c r="B37" s="827" t="str">
        <f>VLOOKUP(A37,EQUIPOS!A7:D154,3,FALSE)</f>
        <v xml:space="preserve">Planta eléctrica </v>
      </c>
      <c r="C37" s="828"/>
      <c r="D37" s="828"/>
      <c r="E37" s="828"/>
      <c r="F37" s="828"/>
      <c r="G37" s="828"/>
      <c r="H37" s="829"/>
      <c r="I37" s="275"/>
      <c r="J37" s="276"/>
      <c r="K37" s="277">
        <f>VLOOKUP(A37,EQUIPOS!A7:D164,4,FALSE)</f>
        <v>119674.82484222224</v>
      </c>
      <c r="L37" s="278"/>
      <c r="M37" s="344">
        <v>1.3</v>
      </c>
      <c r="N37" s="280">
        <f t="shared" si="0"/>
        <v>92057.557570940175</v>
      </c>
    </row>
    <row r="38" spans="1:14">
      <c r="A38" s="119" t="s">
        <v>125</v>
      </c>
      <c r="B38" s="827" t="str">
        <f>VLOOKUP(A38,EQUIPOS!A8:D154,3,FALSE)</f>
        <v>Bomba para gato de tensionamiento</v>
      </c>
      <c r="C38" s="828"/>
      <c r="D38" s="828"/>
      <c r="E38" s="828"/>
      <c r="F38" s="828"/>
      <c r="G38" s="828"/>
      <c r="H38" s="829"/>
      <c r="I38" s="275"/>
      <c r="J38" s="276"/>
      <c r="K38" s="277">
        <f>VLOOKUP(A38,EQUIPOS!A8:D165,4,FALSE)</f>
        <v>52683.678160919546</v>
      </c>
      <c r="L38" s="278"/>
      <c r="M38" s="344">
        <v>12</v>
      </c>
      <c r="N38" s="280">
        <f t="shared" si="0"/>
        <v>4390.3065134099625</v>
      </c>
    </row>
    <row r="39" spans="1:14">
      <c r="A39" s="119" t="s">
        <v>180</v>
      </c>
      <c r="B39" s="827" t="str">
        <f>VLOOKUP(A39,EQUIPOS!A9:D154,3,FALSE)</f>
        <v>Compresor 120 HP, con martillo.</v>
      </c>
      <c r="C39" s="828"/>
      <c r="D39" s="828"/>
      <c r="E39" s="828"/>
      <c r="F39" s="828"/>
      <c r="G39" s="828"/>
      <c r="H39" s="829"/>
      <c r="I39" s="275"/>
      <c r="J39" s="276"/>
      <c r="K39" s="277">
        <f>VLOOKUP(A39,EQUIPOS!A9:D166,4,FALSE)</f>
        <v>100787.56917837379</v>
      </c>
      <c r="L39" s="278"/>
      <c r="M39" s="344">
        <v>1.3</v>
      </c>
      <c r="N39" s="280">
        <f t="shared" si="0"/>
        <v>77528.89936797983</v>
      </c>
    </row>
    <row r="40" spans="1:14">
      <c r="A40" s="119" t="s">
        <v>197</v>
      </c>
      <c r="B40" s="827" t="str">
        <f>VLOOKUP(A40,EQUIPOS!A10:D154,3,FALSE)</f>
        <v>Equipo de perforación (TRACKDRILL), potencia 40 HP, 2100 golpes / minuto</v>
      </c>
      <c r="C40" s="828"/>
      <c r="D40" s="828"/>
      <c r="E40" s="828"/>
      <c r="F40" s="828"/>
      <c r="G40" s="828"/>
      <c r="H40" s="829"/>
      <c r="I40" s="275"/>
      <c r="J40" s="276"/>
      <c r="K40" s="277">
        <f>VLOOKUP(A40,EQUIPOS!A10:D167,4,FALSE)</f>
        <v>187041.57088122607</v>
      </c>
      <c r="L40" s="278"/>
      <c r="M40" s="344">
        <v>1.3</v>
      </c>
      <c r="N40" s="280">
        <f t="shared" si="0"/>
        <v>143878.13144709697</v>
      </c>
    </row>
    <row r="41" spans="1:14">
      <c r="A41" s="119" t="s">
        <v>195</v>
      </c>
      <c r="B41" s="827" t="str">
        <f>VLOOKUP(A41,EQUIPOS!A11:D155,3,FALSE)</f>
        <v xml:space="preserve">Equipo de oxicorte, Capacidad de corte: hasta 6´´ (152mm) </v>
      </c>
      <c r="C41" s="828"/>
      <c r="D41" s="828"/>
      <c r="E41" s="828"/>
      <c r="F41" s="828"/>
      <c r="G41" s="828"/>
      <c r="H41" s="829"/>
      <c r="I41" s="275"/>
      <c r="J41" s="276"/>
      <c r="K41" s="277">
        <f>VLOOKUP(A41,EQUIPOS!A11:D168,4,FALSE)</f>
        <v>16461.677202039169</v>
      </c>
      <c r="L41" s="278"/>
      <c r="M41" s="344">
        <v>15</v>
      </c>
      <c r="N41" s="280">
        <f t="shared" si="0"/>
        <v>1097.4451468026114</v>
      </c>
    </row>
    <row r="42" spans="1:14">
      <c r="A42" s="119" t="s">
        <v>240</v>
      </c>
      <c r="B42" s="827" t="str">
        <f>VLOOKUP(A42,EQUIPOS!A12:D156,3,FALSE)</f>
        <v>Gato para tensionamiento, fuerza Max 200 ton, área de tensión 314 cm2.</v>
      </c>
      <c r="C42" s="828"/>
      <c r="D42" s="828"/>
      <c r="E42" s="828"/>
      <c r="F42" s="828"/>
      <c r="G42" s="828"/>
      <c r="H42" s="829"/>
      <c r="I42" s="275"/>
      <c r="J42" s="276"/>
      <c r="K42" s="277">
        <f>VLOOKUP(A42,EQUIPOS!A12:D169,4,FALSE)</f>
        <v>148861.46464812051</v>
      </c>
      <c r="L42" s="278"/>
      <c r="M42" s="344">
        <v>12</v>
      </c>
      <c r="N42" s="280">
        <f t="shared" si="0"/>
        <v>12405.122054010042</v>
      </c>
    </row>
    <row r="43" spans="1:14">
      <c r="A43" s="119"/>
      <c r="B43" s="827"/>
      <c r="C43" s="828"/>
      <c r="D43" s="828"/>
      <c r="E43" s="828"/>
      <c r="F43" s="828"/>
      <c r="G43" s="828"/>
      <c r="H43" s="829"/>
      <c r="I43" s="429"/>
      <c r="J43" s="430"/>
      <c r="K43" s="277"/>
      <c r="L43" s="343"/>
      <c r="M43" s="344"/>
      <c r="N43" s="280"/>
    </row>
    <row r="44" spans="1:14">
      <c r="A44" s="119"/>
      <c r="B44" s="827"/>
      <c r="C44" s="828"/>
      <c r="D44" s="828"/>
      <c r="E44" s="828"/>
      <c r="F44" s="828"/>
      <c r="G44" s="828"/>
      <c r="H44" s="829"/>
      <c r="I44" s="336"/>
      <c r="J44" s="338"/>
      <c r="K44" s="277"/>
      <c r="L44" s="431"/>
      <c r="M44" s="432"/>
      <c r="N44" s="280"/>
    </row>
    <row r="45" spans="1:14">
      <c r="B45" s="827"/>
      <c r="C45" s="828"/>
      <c r="D45" s="828"/>
      <c r="E45" s="828"/>
      <c r="F45" s="828"/>
      <c r="G45" s="828"/>
      <c r="H45" s="829"/>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75" thickBot="1">
      <c r="B48" s="827"/>
      <c r="C48" s="828"/>
      <c r="D48" s="828"/>
      <c r="E48" s="828"/>
      <c r="F48" s="828"/>
      <c r="G48" s="828"/>
      <c r="H48" s="829"/>
      <c r="I48" s="836"/>
      <c r="J48" s="837"/>
      <c r="K48" s="47"/>
      <c r="L48" s="838"/>
      <c r="M48" s="839"/>
      <c r="N48" s="111"/>
    </row>
    <row r="49" spans="1:14" ht="15.75" thickBot="1">
      <c r="B49" s="814" t="s">
        <v>1037</v>
      </c>
      <c r="C49" s="815"/>
      <c r="D49" s="815"/>
      <c r="E49" s="815"/>
      <c r="F49" s="815"/>
      <c r="G49" s="815"/>
      <c r="H49" s="815"/>
      <c r="I49" s="815"/>
      <c r="J49" s="815"/>
      <c r="K49" s="815"/>
      <c r="L49" s="815"/>
      <c r="M49" s="816"/>
      <c r="N49" s="402">
        <f>SUM(N36:N48)</f>
        <v>336660.14133486128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5" t="s">
        <v>1028</v>
      </c>
      <c r="C53" s="806"/>
      <c r="D53" s="806"/>
      <c r="E53" s="806"/>
      <c r="F53" s="806"/>
      <c r="G53" s="806"/>
      <c r="H53" s="806"/>
      <c r="I53" s="807"/>
      <c r="J53" s="323" t="s">
        <v>1029</v>
      </c>
      <c r="K53" s="91" t="s">
        <v>1030</v>
      </c>
      <c r="L53" s="808" t="s">
        <v>1039</v>
      </c>
      <c r="M53" s="807"/>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5712</v>
      </c>
      <c r="N54" s="280">
        <f>K54*M54</f>
        <v>1142.4000000000001</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5533.9548002169577</v>
      </c>
      <c r="N55" s="280">
        <f t="shared" ref="N55:N67" si="1">K55*M55</f>
        <v>30602.770045199777</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28504.550111492794</v>
      </c>
      <c r="N56" s="280">
        <f t="shared" si="1"/>
        <v>228.03640089194235</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53182.36437051768</v>
      </c>
      <c r="N57" s="280">
        <f t="shared" si="1"/>
        <v>1170.0120161513889</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514.86343638883864</v>
      </c>
      <c r="N58" s="280">
        <f t="shared" si="1"/>
        <v>154.45903091665159</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1017.6124389802927</v>
      </c>
      <c r="N59" s="280">
        <f t="shared" si="1"/>
        <v>101.76124389802928</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11200.25215452299</v>
      </c>
      <c r="N60" s="280">
        <f t="shared" si="1"/>
        <v>5600.1260772614951</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67088.579935635498</v>
      </c>
      <c r="N61" s="280">
        <f t="shared" si="1"/>
        <v>6708.8579935635498</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1100.8115198457181</v>
      </c>
      <c r="N62" s="280">
        <f t="shared" si="1"/>
        <v>11008.115198457181</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14083.664940926896</v>
      </c>
      <c r="N63" s="280">
        <f t="shared" si="1"/>
        <v>14083.664940926896</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12644.822033387571</v>
      </c>
      <c r="N64" s="280">
        <f t="shared" si="1"/>
        <v>6322.4110166937853</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24750.696830591209</v>
      </c>
      <c r="N65" s="280">
        <f t="shared" si="1"/>
        <v>13612.883256825166</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5814.9282227445301</v>
      </c>
      <c r="N66" s="280">
        <f t="shared" si="1"/>
        <v>290.74641113722652</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2036.0392936780568</v>
      </c>
      <c r="N67" s="280">
        <f t="shared" si="1"/>
        <v>2036.0392936780568</v>
      </c>
    </row>
    <row r="68" spans="1:14" ht="15.75" thickBot="1">
      <c r="B68" s="49"/>
      <c r="C68" s="318"/>
      <c r="D68" s="318"/>
      <c r="E68" s="318"/>
      <c r="F68" s="318"/>
      <c r="G68" s="318"/>
      <c r="H68" s="318"/>
      <c r="I68" s="318"/>
      <c r="J68" s="443"/>
      <c r="K68" s="132"/>
      <c r="L68" s="333"/>
      <c r="M68" s="410"/>
      <c r="N68" s="280"/>
    </row>
    <row r="69" spans="1:14" ht="15.75" thickBot="1">
      <c r="B69" s="814" t="s">
        <v>1037</v>
      </c>
      <c r="C69" s="815"/>
      <c r="D69" s="815"/>
      <c r="E69" s="815"/>
      <c r="F69" s="815"/>
      <c r="G69" s="815"/>
      <c r="H69" s="815"/>
      <c r="I69" s="815"/>
      <c r="J69" s="815"/>
      <c r="K69" s="815"/>
      <c r="L69" s="815"/>
      <c r="M69" s="816"/>
      <c r="N69" s="402">
        <f>SUM(N54:N68)</f>
        <v>93062.282925601146</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1" t="s">
        <v>1041</v>
      </c>
      <c r="C73" s="322"/>
      <c r="D73" s="322"/>
      <c r="E73" s="322"/>
      <c r="F73" s="322"/>
      <c r="G73" s="322"/>
      <c r="H73" s="79" t="s">
        <v>1029</v>
      </c>
      <c r="I73" s="80" t="s">
        <v>1042</v>
      </c>
      <c r="J73" s="81" t="s">
        <v>1043</v>
      </c>
      <c r="K73" s="79" t="s">
        <v>1044</v>
      </c>
      <c r="L73" s="817" t="s">
        <v>1045</v>
      </c>
      <c r="M73" s="790"/>
      <c r="N73" s="82" t="s">
        <v>1035</v>
      </c>
    </row>
    <row r="74" spans="1:14">
      <c r="B74" s="52"/>
      <c r="C74" s="325"/>
      <c r="D74" s="325"/>
      <c r="E74" s="325"/>
      <c r="F74" s="325"/>
      <c r="G74" s="325"/>
      <c r="H74" s="319"/>
      <c r="I74" s="287"/>
      <c r="J74" s="294"/>
      <c r="K74" s="287"/>
      <c r="L74" s="818"/>
      <c r="M74" s="819"/>
      <c r="N74" s="295"/>
    </row>
    <row r="75" spans="1:14">
      <c r="B75" s="52"/>
      <c r="C75" s="53"/>
      <c r="D75" s="53"/>
      <c r="E75" s="53"/>
      <c r="F75" s="53"/>
      <c r="G75" s="53"/>
      <c r="H75" s="319"/>
      <c r="I75" s="287"/>
      <c r="J75" s="294"/>
      <c r="K75" s="287"/>
      <c r="L75" s="818"/>
      <c r="M75" s="819"/>
      <c r="N75" s="295"/>
    </row>
    <row r="76" spans="1:14">
      <c r="B76" s="52"/>
      <c r="C76" s="53"/>
      <c r="D76" s="53"/>
      <c r="E76" s="53"/>
      <c r="F76" s="53"/>
      <c r="G76" s="53"/>
      <c r="H76" s="319"/>
      <c r="I76" s="287"/>
      <c r="J76" s="294"/>
      <c r="K76" s="287"/>
      <c r="L76" s="818"/>
      <c r="M76" s="819"/>
      <c r="N76" s="295"/>
    </row>
    <row r="77" spans="1:14">
      <c r="B77" s="52"/>
      <c r="C77" s="53"/>
      <c r="D77" s="53"/>
      <c r="E77" s="53"/>
      <c r="F77" s="53"/>
      <c r="G77" s="53"/>
      <c r="H77" s="319"/>
      <c r="I77" s="287"/>
      <c r="J77" s="294"/>
      <c r="K77" s="287"/>
      <c r="L77" s="818"/>
      <c r="M77" s="819"/>
      <c r="N77" s="295"/>
    </row>
    <row r="78" spans="1:14">
      <c r="B78" s="52"/>
      <c r="C78" s="53"/>
      <c r="D78" s="53"/>
      <c r="E78" s="53"/>
      <c r="F78" s="53"/>
      <c r="G78" s="53"/>
      <c r="H78" s="296"/>
      <c r="I78" s="287"/>
      <c r="J78" s="287"/>
      <c r="K78" s="287"/>
      <c r="L78" s="297"/>
      <c r="M78" s="298"/>
      <c r="N78" s="299"/>
    </row>
    <row r="79" spans="1:14" ht="15.75" thickBot="1">
      <c r="B79" s="455"/>
      <c r="C79" s="456"/>
      <c r="D79" s="456"/>
      <c r="E79" s="456"/>
      <c r="F79" s="456"/>
      <c r="G79" s="456"/>
      <c r="H79" s="54"/>
      <c r="I79" s="132"/>
      <c r="J79" s="132"/>
      <c r="K79" s="132"/>
      <c r="L79" s="803"/>
      <c r="M79" s="804"/>
      <c r="N79" s="133"/>
    </row>
    <row r="80" spans="1:14" ht="15.75" thickBot="1">
      <c r="B80" s="820" t="s">
        <v>1037</v>
      </c>
      <c r="C80" s="821"/>
      <c r="D80" s="821"/>
      <c r="E80" s="821"/>
      <c r="F80" s="821"/>
      <c r="G80" s="821"/>
      <c r="H80" s="821"/>
      <c r="I80" s="821"/>
      <c r="J80" s="821"/>
      <c r="K80" s="821"/>
      <c r="L80" s="821"/>
      <c r="M80" s="822"/>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0" t="s">
        <v>1047</v>
      </c>
      <c r="C84" s="841"/>
      <c r="D84" s="841"/>
      <c r="E84" s="841"/>
      <c r="F84" s="841"/>
      <c r="G84" s="841"/>
      <c r="H84" s="841"/>
      <c r="I84" s="79" t="s">
        <v>1048</v>
      </c>
      <c r="J84" s="81" t="s">
        <v>1494</v>
      </c>
      <c r="K84" s="80" t="s">
        <v>1050</v>
      </c>
      <c r="L84" s="842" t="s">
        <v>1034</v>
      </c>
      <c r="M84" s="843"/>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75" thickBot="1">
      <c r="B90" s="801"/>
      <c r="C90" s="802"/>
      <c r="D90" s="802"/>
      <c r="E90" s="802"/>
      <c r="F90" s="802"/>
      <c r="G90" s="802"/>
      <c r="H90" s="802"/>
      <c r="I90" s="132"/>
      <c r="J90" s="132"/>
      <c r="K90" s="132"/>
      <c r="L90" s="902"/>
      <c r="M90" s="902"/>
      <c r="N90" s="51"/>
    </row>
    <row r="91" spans="1:15" ht="15.75" thickBot="1">
      <c r="B91" s="820" t="s">
        <v>1037</v>
      </c>
      <c r="C91" s="821"/>
      <c r="D91" s="821"/>
      <c r="E91" s="821"/>
      <c r="F91" s="821"/>
      <c r="G91" s="821"/>
      <c r="H91" s="821"/>
      <c r="I91" s="821"/>
      <c r="J91" s="821"/>
      <c r="K91" s="821"/>
      <c r="L91" s="821"/>
      <c r="M91" s="822"/>
      <c r="N91" s="309">
        <f>SUM(N85:N90)</f>
        <v>39282.465543153841</v>
      </c>
    </row>
    <row r="92" spans="1:15" ht="15.75" thickBot="1">
      <c r="B92" s="39"/>
      <c r="C92" s="40"/>
      <c r="D92" s="40"/>
      <c r="E92" s="40"/>
      <c r="F92" s="40"/>
      <c r="G92" s="40"/>
      <c r="H92" s="40"/>
      <c r="I92" s="40"/>
      <c r="J92" s="40"/>
      <c r="K92" s="40"/>
      <c r="L92" s="40"/>
      <c r="M92" s="40"/>
      <c r="N92" s="41"/>
    </row>
    <row r="93" spans="1:15" ht="15.75" thickBot="1">
      <c r="B93" s="814" t="s">
        <v>1051</v>
      </c>
      <c r="C93" s="815"/>
      <c r="D93" s="815"/>
      <c r="E93" s="815"/>
      <c r="F93" s="815"/>
      <c r="G93" s="815"/>
      <c r="H93" s="815"/>
      <c r="I93" s="815"/>
      <c r="J93" s="815"/>
      <c r="K93" s="815"/>
      <c r="L93" s="815"/>
      <c r="M93" s="816"/>
      <c r="N93" s="105">
        <f>N49+N69+N80+N91</f>
        <v>469004.88980361621</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05" t="s">
        <v>1053</v>
      </c>
      <c r="C97" s="806"/>
      <c r="D97" s="806"/>
      <c r="E97" s="806"/>
      <c r="F97" s="806"/>
      <c r="G97" s="806"/>
      <c r="H97" s="806"/>
      <c r="I97" s="322"/>
      <c r="J97" s="342"/>
      <c r="K97" s="310" t="s">
        <v>1054</v>
      </c>
      <c r="L97" s="844" t="s">
        <v>1055</v>
      </c>
      <c r="M97" s="845"/>
      <c r="N97" s="311"/>
    </row>
    <row r="98" spans="1:14">
      <c r="B98" s="846" t="s">
        <v>1056</v>
      </c>
      <c r="C98" s="847"/>
      <c r="D98" s="847"/>
      <c r="E98" s="847"/>
      <c r="F98" s="847"/>
      <c r="G98" s="847"/>
      <c r="H98" s="847"/>
      <c r="I98" s="93"/>
      <c r="J98" s="94"/>
      <c r="K98" s="312">
        <v>0.2</v>
      </c>
      <c r="L98" s="848">
        <f>N93*K98</f>
        <v>93800.977960723249</v>
      </c>
      <c r="M98" s="849"/>
      <c r="N98" s="57"/>
    </row>
    <row r="99" spans="1:14">
      <c r="B99" s="95" t="s">
        <v>1057</v>
      </c>
      <c r="C99" s="96"/>
      <c r="D99" s="96"/>
      <c r="E99" s="96"/>
      <c r="F99" s="96"/>
      <c r="G99" s="96"/>
      <c r="H99" s="96"/>
      <c r="I99" s="93"/>
      <c r="J99" s="94"/>
      <c r="K99" s="312">
        <v>0.05</v>
      </c>
      <c r="L99" s="848">
        <f>N93*K99</f>
        <v>23450.244490180812</v>
      </c>
      <c r="M99" s="849"/>
      <c r="N99" s="57"/>
    </row>
    <row r="100" spans="1:14" ht="15.75" thickBot="1">
      <c r="B100" s="97" t="s">
        <v>1058</v>
      </c>
      <c r="C100" s="98"/>
      <c r="D100" s="98"/>
      <c r="E100" s="98"/>
      <c r="F100" s="98"/>
      <c r="G100" s="98"/>
      <c r="H100" s="98"/>
      <c r="I100" s="99"/>
      <c r="J100" s="100"/>
      <c r="K100" s="313">
        <v>0.05</v>
      </c>
      <c r="L100" s="850">
        <f>N93*K100</f>
        <v>23450.244490180812</v>
      </c>
      <c r="M100" s="851"/>
      <c r="N100" s="57"/>
    </row>
    <row r="101" spans="1:14" ht="15.75" thickBot="1">
      <c r="B101" s="814" t="s">
        <v>1037</v>
      </c>
      <c r="C101" s="815"/>
      <c r="D101" s="815"/>
      <c r="E101" s="815"/>
      <c r="F101" s="815"/>
      <c r="G101" s="815"/>
      <c r="H101" s="815"/>
      <c r="I101" s="815"/>
      <c r="J101" s="815"/>
      <c r="K101" s="815"/>
      <c r="L101" s="815"/>
      <c r="M101" s="816"/>
      <c r="N101" s="58">
        <f>L98+L99+L100</f>
        <v>140701.46694108486</v>
      </c>
    </row>
    <row r="102" spans="1:14" ht="15.75" thickBot="1">
      <c r="B102" s="39"/>
      <c r="C102" s="40"/>
      <c r="D102" s="40"/>
      <c r="E102" s="40"/>
      <c r="F102" s="40"/>
      <c r="G102" s="40"/>
      <c r="H102" s="40"/>
      <c r="I102" s="40"/>
      <c r="J102" s="40"/>
      <c r="K102" s="40"/>
      <c r="L102" s="40"/>
      <c r="M102" s="40"/>
      <c r="N102" s="41"/>
    </row>
    <row r="103" spans="1:14" ht="15.75" thickBot="1">
      <c r="A103" t="s">
        <v>2122</v>
      </c>
      <c r="B103" s="814" t="s">
        <v>1059</v>
      </c>
      <c r="C103" s="815"/>
      <c r="D103" s="815"/>
      <c r="E103" s="815"/>
      <c r="F103" s="815"/>
      <c r="G103" s="815"/>
      <c r="H103" s="815"/>
      <c r="I103" s="815"/>
      <c r="J103" s="815"/>
      <c r="K103" s="815"/>
      <c r="L103" s="815"/>
      <c r="M103" s="816"/>
      <c r="N103" s="196">
        <f>N93+N101</f>
        <v>609706.35674470104</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7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7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56" t="s">
        <v>2324</v>
      </c>
      <c r="C120" s="957"/>
      <c r="D120" s="957"/>
      <c r="E120" s="957"/>
      <c r="F120" s="957"/>
      <c r="G120" s="957"/>
      <c r="H120" s="957"/>
      <c r="I120" s="957"/>
      <c r="J120" s="957"/>
      <c r="K120" s="957"/>
      <c r="L120" s="957"/>
      <c r="M120" s="957"/>
      <c r="N120" s="958"/>
    </row>
    <row r="121" spans="2:14" ht="15" customHeight="1">
      <c r="B121" s="956"/>
      <c r="C121" s="957"/>
      <c r="D121" s="957"/>
      <c r="E121" s="957"/>
      <c r="F121" s="957"/>
      <c r="G121" s="957"/>
      <c r="H121" s="957"/>
      <c r="I121" s="957"/>
      <c r="J121" s="957"/>
      <c r="K121" s="957"/>
      <c r="L121" s="957"/>
      <c r="M121" s="957"/>
      <c r="N121" s="958"/>
    </row>
    <row r="122" spans="2:14" ht="30" customHeight="1">
      <c r="B122" s="959" t="s">
        <v>2325</v>
      </c>
      <c r="C122" s="960"/>
      <c r="D122" s="960"/>
      <c r="E122" s="960"/>
      <c r="F122" s="960"/>
      <c r="G122" s="960"/>
      <c r="H122" s="960"/>
      <c r="I122" s="960"/>
      <c r="J122" s="960"/>
      <c r="K122" s="960"/>
      <c r="L122" s="960"/>
      <c r="M122" s="960"/>
      <c r="N122" s="961"/>
    </row>
    <row r="123" spans="2:14">
      <c r="B123" s="959"/>
      <c r="C123" s="960"/>
      <c r="D123" s="960"/>
      <c r="E123" s="960"/>
      <c r="F123" s="960"/>
      <c r="G123" s="960"/>
      <c r="H123" s="960"/>
      <c r="I123" s="960"/>
      <c r="J123" s="960"/>
      <c r="K123" s="960"/>
      <c r="L123" s="960"/>
      <c r="M123" s="960"/>
      <c r="N123" s="961"/>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62"/>
      <c r="K133" s="962"/>
      <c r="L133" s="962"/>
      <c r="M133" s="962"/>
      <c r="N133" s="963"/>
    </row>
    <row r="134" spans="2:14" ht="15.75" thickBot="1">
      <c r="B134" s="427" t="s">
        <v>2327</v>
      </c>
      <c r="C134" s="428"/>
      <c r="D134" s="428"/>
      <c r="E134" s="267"/>
      <c r="F134" s="267"/>
      <c r="G134" s="267"/>
      <c r="H134" s="267"/>
      <c r="I134" s="267"/>
      <c r="J134" s="964"/>
      <c r="K134" s="964"/>
      <c r="L134" s="964"/>
      <c r="M134" s="964"/>
      <c r="N134" s="96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224</v>
      </c>
      <c r="B36" s="827" t="str">
        <f>VLOOKUP(A36,EQUIPOS!A6:D154,3,FALSE)</f>
        <v>Equipo de Medición (Deformimetros Eléctricos, Mecánicos, Celdas de Carga,  Etc.)</v>
      </c>
      <c r="C36" s="828"/>
      <c r="D36" s="828"/>
      <c r="E36" s="828"/>
      <c r="F36" s="828"/>
      <c r="G36" s="828"/>
      <c r="H36" s="829"/>
      <c r="I36" s="275"/>
      <c r="J36" s="276"/>
      <c r="K36" s="277">
        <f>VLOOKUP(A36,EQUIPOS!A6:D163,4,FALSE)</f>
        <v>196591.19306087701</v>
      </c>
      <c r="L36" s="278"/>
      <c r="M36" s="344">
        <v>3.3333333330000001</v>
      </c>
      <c r="N36" s="280">
        <f>K36/M36</f>
        <v>58977.357924160839</v>
      </c>
    </row>
    <row r="37" spans="1:14">
      <c r="A37" s="119" t="s">
        <v>125</v>
      </c>
      <c r="B37" s="827" t="str">
        <f>VLOOKUP(A37,EQUIPOS!A7:D154,3,FALSE)</f>
        <v>Bomba para gato de tensionamiento</v>
      </c>
      <c r="C37" s="828"/>
      <c r="D37" s="828"/>
      <c r="E37" s="828"/>
      <c r="F37" s="828"/>
      <c r="G37" s="828"/>
      <c r="H37" s="829"/>
      <c r="I37" s="429"/>
      <c r="J37" s="430"/>
      <c r="K37" s="277">
        <f>VLOOKUP(A37,EQUIPOS!A7:D164,4,FALSE)</f>
        <v>52683.678160919546</v>
      </c>
      <c r="L37" s="343"/>
      <c r="M37" s="344">
        <v>0.1</v>
      </c>
      <c r="N37" s="280">
        <f>K37/M37</f>
        <v>526836.7816091954</v>
      </c>
    </row>
    <row r="38" spans="1:14">
      <c r="A38" s="119" t="s">
        <v>240</v>
      </c>
      <c r="B38" s="827" t="str">
        <f>VLOOKUP(A38,EQUIPOS!A8:D154,3,FALSE)</f>
        <v>Gato para tensionamiento, fuerza Max 200 ton, área de tensión 314 cm2.</v>
      </c>
      <c r="C38" s="828"/>
      <c r="D38" s="828"/>
      <c r="E38" s="828"/>
      <c r="F38" s="828"/>
      <c r="G38" s="828"/>
      <c r="H38" s="829"/>
      <c r="I38" s="336"/>
      <c r="J38" s="338"/>
      <c r="K38" s="277">
        <f>VLOOKUP(A38,EQUIPOS!A8:D165,4,FALSE)</f>
        <v>148861.46464812051</v>
      </c>
      <c r="L38" s="431"/>
      <c r="M38" s="432">
        <v>0.1</v>
      </c>
      <c r="N38" s="280">
        <f>K38/M38</f>
        <v>1488614.646481205</v>
      </c>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2074428.7860145613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818">
        <f>VLOOKUP(A60,TRANSPORTE!A2:D117,4,FALSE)</f>
        <v>800</v>
      </c>
      <c r="M60" s="819"/>
      <c r="N60" s="295">
        <f>K60*L60</f>
        <v>12000</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12000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8" t="s">
        <v>4</v>
      </c>
      <c r="B71" s="55" t="str">
        <f>VLOOKUP(A71,'MANO DE OBRA'!A8:D68,3,FALSE)</f>
        <v>Inspector de fabricación y montaje</v>
      </c>
      <c r="C71" s="53"/>
      <c r="D71" s="53"/>
      <c r="E71" s="53"/>
      <c r="F71" s="53"/>
      <c r="G71" s="53"/>
      <c r="H71" s="53"/>
      <c r="I71" s="300">
        <f>K71/J71*100</f>
        <v>84190.500000000015</v>
      </c>
      <c r="J71" s="301">
        <v>185</v>
      </c>
      <c r="K71" s="302">
        <f>VLOOKUP(A71,'MANO DE OBRA'!A8:D99,4,FALSE)</f>
        <v>155752.42500000002</v>
      </c>
      <c r="L71" s="56"/>
      <c r="M71" s="442">
        <v>26.666666664000001</v>
      </c>
      <c r="N71" s="403">
        <f>K71/M71</f>
        <v>5840.7159380840721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5840.7159380840721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2092269.5019526454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418453.90039052907</v>
      </c>
      <c r="M84" s="849"/>
      <c r="N84" s="57"/>
    </row>
    <row r="85" spans="1:14">
      <c r="B85" s="95" t="s">
        <v>1057</v>
      </c>
      <c r="C85" s="96"/>
      <c r="D85" s="96"/>
      <c r="E85" s="96"/>
      <c r="F85" s="96"/>
      <c r="G85" s="96"/>
      <c r="H85" s="96"/>
      <c r="I85" s="93"/>
      <c r="J85" s="94"/>
      <c r="K85" s="312">
        <v>0.05</v>
      </c>
      <c r="L85" s="848">
        <f>N79*K85</f>
        <v>104613.47509763227</v>
      </c>
      <c r="M85" s="849"/>
      <c r="N85" s="57"/>
    </row>
    <row r="86" spans="1:14" ht="15.75" thickBot="1">
      <c r="B86" s="97" t="s">
        <v>1058</v>
      </c>
      <c r="C86" s="98"/>
      <c r="D86" s="98"/>
      <c r="E86" s="98"/>
      <c r="F86" s="98"/>
      <c r="G86" s="98"/>
      <c r="H86" s="98"/>
      <c r="I86" s="99"/>
      <c r="J86" s="100"/>
      <c r="K86" s="313">
        <v>0.05</v>
      </c>
      <c r="L86" s="850">
        <f>N79*K86</f>
        <v>104613.47509763227</v>
      </c>
      <c r="M86" s="851"/>
      <c r="N86" s="57"/>
    </row>
    <row r="87" spans="1:14" ht="15.75" thickBot="1">
      <c r="B87" s="814" t="s">
        <v>1037</v>
      </c>
      <c r="C87" s="815"/>
      <c r="D87" s="815"/>
      <c r="E87" s="815"/>
      <c r="F87" s="815"/>
      <c r="G87" s="815"/>
      <c r="H87" s="815"/>
      <c r="I87" s="815"/>
      <c r="J87" s="815"/>
      <c r="K87" s="815"/>
      <c r="L87" s="815"/>
      <c r="M87" s="816"/>
      <c r="N87" s="58">
        <f>L84+L85+L86</f>
        <v>627680.85058579361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2719950.352538439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3238.4339887824613</v>
      </c>
      <c r="L36" s="278"/>
      <c r="M36" s="344">
        <v>2</v>
      </c>
      <c r="N36" s="280">
        <f>K36/M36</f>
        <v>1619.2169943912306</v>
      </c>
    </row>
    <row r="37" spans="1:14">
      <c r="A37" s="119" t="s">
        <v>363</v>
      </c>
      <c r="B37" s="827" t="str">
        <f>VLOOKUP(A37,EQUIPOS!A7:D154,3,FALSE)</f>
        <v>Vibrador de concreto, Motor de 3 hp a 18.000 rpm Mangueras de 4 mt</v>
      </c>
      <c r="C37" s="828"/>
      <c r="D37" s="828"/>
      <c r="E37" s="828"/>
      <c r="F37" s="828"/>
      <c r="G37" s="828"/>
      <c r="H37" s="829"/>
      <c r="I37" s="429"/>
      <c r="J37" s="430"/>
      <c r="K37" s="277">
        <f>VLOOKUP(A37,EQUIPOS!A7:D164,4,FALSE)</f>
        <v>10050.297533137933</v>
      </c>
      <c r="L37" s="343"/>
      <c r="M37" s="344">
        <v>2</v>
      </c>
      <c r="N37" s="280">
        <f>K37/M37</f>
        <v>5025.1487665689665</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1595.850162690625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8240.2159236508214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53811.616566503937</v>
      </c>
      <c r="N48" s="280">
        <f>K48*M48</f>
        <v>247533.43620591809</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5870.25</v>
      </c>
      <c r="N49" s="280">
        <f>K49*M49</f>
        <v>5870.25</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402117.76050141623</v>
      </c>
      <c r="N50" s="280">
        <f>K50*M50</f>
        <v>402117.76050141623</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20789.406776351472</v>
      </c>
      <c r="N51" s="280">
        <f>K51*M51</f>
        <v>95631.271171216766</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751152.71787855111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18">
        <f>VLOOKUP(A60,TRANSPORTE!A2:D117,4,FALSE)</f>
        <v>1798.1303052866713</v>
      </c>
      <c r="M60" s="819"/>
      <c r="N60" s="295">
        <f>K60*L60</f>
        <v>1798.1303052866713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1798.1303052866713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31917.003253812498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793108.06736130104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158621.61347226021</v>
      </c>
      <c r="M84" s="849"/>
      <c r="N84" s="57"/>
    </row>
    <row r="85" spans="1:14">
      <c r="B85" s="95" t="s">
        <v>1057</v>
      </c>
      <c r="C85" s="96"/>
      <c r="D85" s="96"/>
      <c r="E85" s="96"/>
      <c r="F85" s="96"/>
      <c r="G85" s="96"/>
      <c r="H85" s="96"/>
      <c r="I85" s="93"/>
      <c r="J85" s="94"/>
      <c r="K85" s="312">
        <v>0.05</v>
      </c>
      <c r="L85" s="848">
        <f>N79*K85</f>
        <v>39655.403368065054</v>
      </c>
      <c r="M85" s="849"/>
      <c r="N85" s="57"/>
    </row>
    <row r="86" spans="1:14" ht="15.75" thickBot="1">
      <c r="B86" s="97" t="s">
        <v>1058</v>
      </c>
      <c r="C86" s="98"/>
      <c r="D86" s="98"/>
      <c r="E86" s="98"/>
      <c r="F86" s="98"/>
      <c r="G86" s="98"/>
      <c r="H86" s="98"/>
      <c r="I86" s="99"/>
      <c r="J86" s="100"/>
      <c r="K86" s="313">
        <v>0.05</v>
      </c>
      <c r="L86" s="850">
        <f>N79*K86</f>
        <v>39655.403368065054</v>
      </c>
      <c r="M86" s="851"/>
      <c r="N86" s="57"/>
    </row>
    <row r="87" spans="1:14" ht="15.75" thickBot="1">
      <c r="B87" s="814" t="s">
        <v>1037</v>
      </c>
      <c r="C87" s="815"/>
      <c r="D87" s="815"/>
      <c r="E87" s="815"/>
      <c r="F87" s="815"/>
      <c r="G87" s="815"/>
      <c r="H87" s="815"/>
      <c r="I87" s="815"/>
      <c r="J87" s="815"/>
      <c r="K87" s="815"/>
      <c r="L87" s="815"/>
      <c r="M87" s="816"/>
      <c r="N87" s="58">
        <f>L84+L85+L86</f>
        <v>237932.42020839031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1031040.4875696914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3238.4339887824613</v>
      </c>
      <c r="L36" s="278"/>
      <c r="M36" s="344">
        <v>2</v>
      </c>
      <c r="N36" s="280">
        <f>K36/M36</f>
        <v>1619.2169943912306</v>
      </c>
    </row>
    <row r="37" spans="1:14">
      <c r="A37" s="119" t="s">
        <v>363</v>
      </c>
      <c r="B37" s="827" t="str">
        <f>VLOOKUP(A37,EQUIPOS!A7:D154,3,FALSE)</f>
        <v>Vibrador de concreto, Motor de 3 hp a 18.000 rpm Mangueras de 4 mt</v>
      </c>
      <c r="C37" s="828"/>
      <c r="D37" s="828"/>
      <c r="E37" s="828"/>
      <c r="F37" s="828"/>
      <c r="G37" s="828"/>
      <c r="H37" s="829"/>
      <c r="I37" s="429"/>
      <c r="J37" s="430"/>
      <c r="K37" s="277">
        <f>VLOOKUP(A37,EQUIPOS!A7:D164,4,FALSE)</f>
        <v>10050.297533137933</v>
      </c>
      <c r="L37" s="343"/>
      <c r="M37" s="344">
        <v>2</v>
      </c>
      <c r="N37" s="280">
        <f>K37/M37</f>
        <v>5025.1487665689665</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1276.6801301525002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7921.0458911126971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53811.616566503937</v>
      </c>
      <c r="N48" s="280">
        <f>K48*M48</f>
        <v>247533.43620591809</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5870.25</v>
      </c>
      <c r="N49" s="280">
        <f>K49*M49</f>
        <v>5870.25</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397027.66226722108</v>
      </c>
      <c r="N50" s="280">
        <f>K50*M50</f>
        <v>397027.66226722108</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20789.406776351472</v>
      </c>
      <c r="N51" s="280">
        <f>K51*M51</f>
        <v>95631.271171216766</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746062.61964435584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18">
        <f>VLOOKUP(A60,TRANSPORTE!A2:D117,4,FALSE)</f>
        <v>1798.1303052866713</v>
      </c>
      <c r="M60" s="819"/>
      <c r="N60" s="295">
        <f>K60*L60</f>
        <v>1798.1303052866713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1798.1303052866713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25533.60260305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781315.39844380505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156263.079688761</v>
      </c>
      <c r="M84" s="849"/>
      <c r="N84" s="57"/>
    </row>
    <row r="85" spans="1:14">
      <c r="B85" s="95" t="s">
        <v>1057</v>
      </c>
      <c r="C85" s="96"/>
      <c r="D85" s="96"/>
      <c r="E85" s="96"/>
      <c r="F85" s="96"/>
      <c r="G85" s="96"/>
      <c r="H85" s="96"/>
      <c r="I85" s="93"/>
      <c r="J85" s="94"/>
      <c r="K85" s="312">
        <v>0.05</v>
      </c>
      <c r="L85" s="848">
        <f>N79*K85</f>
        <v>39065.769922190251</v>
      </c>
      <c r="M85" s="849"/>
      <c r="N85" s="57"/>
    </row>
    <row r="86" spans="1:14" ht="15.75" thickBot="1">
      <c r="B86" s="97" t="s">
        <v>1058</v>
      </c>
      <c r="C86" s="98"/>
      <c r="D86" s="98"/>
      <c r="E86" s="98"/>
      <c r="F86" s="98"/>
      <c r="G86" s="98"/>
      <c r="H86" s="98"/>
      <c r="I86" s="99"/>
      <c r="J86" s="100"/>
      <c r="K86" s="313">
        <v>0.05</v>
      </c>
      <c r="L86" s="850">
        <f>N79*K86</f>
        <v>39065.769922190251</v>
      </c>
      <c r="M86" s="851"/>
      <c r="N86" s="57"/>
    </row>
    <row r="87" spans="1:14" ht="15.75" thickBot="1">
      <c r="B87" s="814" t="s">
        <v>1037</v>
      </c>
      <c r="C87" s="815"/>
      <c r="D87" s="815"/>
      <c r="E87" s="815"/>
      <c r="F87" s="815"/>
      <c r="G87" s="815"/>
      <c r="H87" s="815"/>
      <c r="I87" s="815"/>
      <c r="J87" s="815"/>
      <c r="K87" s="815"/>
      <c r="L87" s="815"/>
      <c r="M87" s="816"/>
      <c r="N87" s="58">
        <f>L84+L85+L86</f>
        <v>234394.61953314152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1015710.0179769465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3238.4339887824613</v>
      </c>
      <c r="L36" s="278"/>
      <c r="M36" s="344">
        <v>2</v>
      </c>
      <c r="N36" s="280">
        <f>K36/M36</f>
        <v>1619.2169943912306</v>
      </c>
    </row>
    <row r="37" spans="1:14">
      <c r="A37" s="119" t="s">
        <v>363</v>
      </c>
      <c r="B37" s="827" t="str">
        <f>VLOOKUP(A37,EQUIPOS!A7:D154,3,FALSE)</f>
        <v>Vibrador de concreto, Motor de 3 hp a 18.000 rpm Mangueras de 4 mt</v>
      </c>
      <c r="C37" s="828"/>
      <c r="D37" s="828"/>
      <c r="E37" s="828"/>
      <c r="F37" s="828"/>
      <c r="G37" s="828"/>
      <c r="H37" s="829"/>
      <c r="I37" s="429"/>
      <c r="J37" s="430"/>
      <c r="K37" s="277">
        <f>VLOOKUP(A37,EQUIPOS!A7:D164,4,FALSE)</f>
        <v>10050.297533137933</v>
      </c>
      <c r="L37" s="343"/>
      <c r="M37" s="344">
        <v>2</v>
      </c>
      <c r="N37" s="280">
        <f>K37/M37</f>
        <v>5025.1487665689665</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1276.6801301525002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7921.0458911126971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373613.21038992342</v>
      </c>
      <c r="N48" s="280">
        <f>K48*M48</f>
        <v>373613.21038992342</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5870.25</v>
      </c>
      <c r="N49" s="280">
        <f>K49*M49</f>
        <v>5870.25</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20789.406776351472</v>
      </c>
      <c r="N50" s="280">
        <f>K50*M50</f>
        <v>95631.271171216766</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475114.73156114016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18">
        <f>VLOOKUP(A60,TRANSPORTE!A2:D117,4,FALSE)</f>
        <v>1798.1303052866713</v>
      </c>
      <c r="M60" s="819"/>
      <c r="N60" s="295">
        <f>K60*L60</f>
        <v>1798.1303052866713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1798.1303052866713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25533.60260305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510367.51036058954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102073.50207211792</v>
      </c>
      <c r="M84" s="849"/>
      <c r="N84" s="57"/>
    </row>
    <row r="85" spans="1:14">
      <c r="B85" s="95" t="s">
        <v>1057</v>
      </c>
      <c r="C85" s="96"/>
      <c r="D85" s="96"/>
      <c r="E85" s="96"/>
      <c r="F85" s="96"/>
      <c r="G85" s="96"/>
      <c r="H85" s="96"/>
      <c r="I85" s="93"/>
      <c r="J85" s="94"/>
      <c r="K85" s="312">
        <v>0.05</v>
      </c>
      <c r="L85" s="848">
        <f>N79*K85</f>
        <v>25518.375518029479</v>
      </c>
      <c r="M85" s="849"/>
      <c r="N85" s="57"/>
    </row>
    <row r="86" spans="1:14" ht="15.75" thickBot="1">
      <c r="B86" s="97" t="s">
        <v>1058</v>
      </c>
      <c r="C86" s="98"/>
      <c r="D86" s="98"/>
      <c r="E86" s="98"/>
      <c r="F86" s="98"/>
      <c r="G86" s="98"/>
      <c r="H86" s="98"/>
      <c r="I86" s="99"/>
      <c r="J86" s="100"/>
      <c r="K86" s="313">
        <v>0.05</v>
      </c>
      <c r="L86" s="850">
        <f>N79*K86</f>
        <v>25518.375518029479</v>
      </c>
      <c r="M86" s="851"/>
      <c r="N86" s="57"/>
    </row>
    <row r="87" spans="1:14" ht="15.75" thickBot="1">
      <c r="B87" s="814" t="s">
        <v>1037</v>
      </c>
      <c r="C87" s="815"/>
      <c r="D87" s="815"/>
      <c r="E87" s="815"/>
      <c r="F87" s="815"/>
      <c r="G87" s="815"/>
      <c r="H87" s="815"/>
      <c r="I87" s="815"/>
      <c r="J87" s="815"/>
      <c r="K87" s="815"/>
      <c r="L87" s="815"/>
      <c r="M87" s="816"/>
      <c r="N87" s="58">
        <f>L84+L85+L86</f>
        <v>153110.25310817687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663477.76346876635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112</v>
      </c>
      <c r="B36" s="827" t="str">
        <f>VLOOKUP(A36,EQUIPOS!A6:D154,3,FALSE)</f>
        <v xml:space="preserve">Aspersor manual
</v>
      </c>
      <c r="C36" s="828"/>
      <c r="D36" s="828"/>
      <c r="E36" s="828"/>
      <c r="F36" s="828"/>
      <c r="G36" s="828"/>
      <c r="H36" s="829"/>
      <c r="I36" s="275"/>
      <c r="J36" s="276"/>
      <c r="K36" s="277">
        <f>VLOOKUP(A36,EQUIPOS!A6:D163,4,FALSE)</f>
        <v>3238.4339887824613</v>
      </c>
      <c r="L36" s="278"/>
      <c r="M36" s="344">
        <v>2</v>
      </c>
      <c r="N36" s="280">
        <f>K36/M36</f>
        <v>1619.2169943912306</v>
      </c>
    </row>
    <row r="37" spans="1:14">
      <c r="A37" s="119" t="s">
        <v>363</v>
      </c>
      <c r="B37" s="827" t="str">
        <f>VLOOKUP(A37,EQUIPOS!A7:D154,3,FALSE)</f>
        <v>Vibrador de concreto, Motor de 3 hp a 18.000 rpm Mangueras de 4 mt</v>
      </c>
      <c r="C37" s="828"/>
      <c r="D37" s="828"/>
      <c r="E37" s="828"/>
      <c r="F37" s="828"/>
      <c r="G37" s="828"/>
      <c r="H37" s="829"/>
      <c r="I37" s="429"/>
      <c r="J37" s="430"/>
      <c r="K37" s="277">
        <f>VLOOKUP(A37,EQUIPOS!A7:D164,4,FALSE)</f>
        <v>10050.297533137933</v>
      </c>
      <c r="L37" s="343"/>
      <c r="M37" s="344">
        <v>2</v>
      </c>
      <c r="N37" s="280">
        <f>K37/M37</f>
        <v>5025.1487665689665</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1276.6801301525002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7921.0458911126971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360378.95498101605</v>
      </c>
      <c r="N48" s="280">
        <f>K48*M48</f>
        <v>360378.95498101605</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5870.25</v>
      </c>
      <c r="N49" s="280">
        <f>K49*M49</f>
        <v>5870.25</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4012.5000055445062</v>
      </c>
      <c r="N50" s="280">
        <f>K50*M50</f>
        <v>18457.500025504727</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4" t="s">
        <v>1037</v>
      </c>
      <c r="C55" s="815"/>
      <c r="D55" s="815"/>
      <c r="E55" s="815"/>
      <c r="F55" s="815"/>
      <c r="G55" s="815"/>
      <c r="H55" s="815"/>
      <c r="I55" s="815"/>
      <c r="J55" s="815"/>
      <c r="K55" s="815"/>
      <c r="L55" s="815"/>
      <c r="M55" s="816"/>
      <c r="N55" s="402">
        <f>SUM(N48:N54)</f>
        <v>384706.70500652079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18">
        <f>VLOOKUP(A60,TRANSPORTE!A2:D117,4,FALSE)</f>
        <v>1798.1303052866713</v>
      </c>
      <c r="M60" s="819"/>
      <c r="N60" s="295">
        <f>K60*L60</f>
        <v>1798.1303052866713</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1798.1303052866713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25533.60260305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419959.48380597017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83991.896761194046</v>
      </c>
      <c r="M84" s="849"/>
      <c r="N84" s="57"/>
    </row>
    <row r="85" spans="1:14">
      <c r="B85" s="95" t="s">
        <v>1057</v>
      </c>
      <c r="C85" s="96"/>
      <c r="D85" s="96"/>
      <c r="E85" s="96"/>
      <c r="F85" s="96"/>
      <c r="G85" s="96"/>
      <c r="H85" s="96"/>
      <c r="I85" s="93"/>
      <c r="J85" s="94"/>
      <c r="K85" s="312">
        <v>0.05</v>
      </c>
      <c r="L85" s="848">
        <f>N79*K85</f>
        <v>20997.974190298512</v>
      </c>
      <c r="M85" s="849"/>
      <c r="N85" s="57"/>
    </row>
    <row r="86" spans="1:14" ht="15.75" thickBot="1">
      <c r="B86" s="97" t="s">
        <v>1058</v>
      </c>
      <c r="C86" s="98"/>
      <c r="D86" s="98"/>
      <c r="E86" s="98"/>
      <c r="F86" s="98"/>
      <c r="G86" s="98"/>
      <c r="H86" s="98"/>
      <c r="I86" s="99"/>
      <c r="J86" s="100"/>
      <c r="K86" s="313">
        <v>0.05</v>
      </c>
      <c r="L86" s="850">
        <f>N79*K86</f>
        <v>20997.974190298512</v>
      </c>
      <c r="M86" s="851"/>
      <c r="N86" s="57"/>
    </row>
    <row r="87" spans="1:14" ht="15.75" thickBot="1">
      <c r="B87" s="814" t="s">
        <v>1037</v>
      </c>
      <c r="C87" s="815"/>
      <c r="D87" s="815"/>
      <c r="E87" s="815"/>
      <c r="F87" s="815"/>
      <c r="G87" s="815"/>
      <c r="H87" s="815"/>
      <c r="I87" s="815"/>
      <c r="J87" s="815"/>
      <c r="K87" s="815"/>
      <c r="L87" s="815"/>
      <c r="M87" s="816"/>
      <c r="N87" s="58">
        <f>L84+L85+L86</f>
        <v>125987.84514179107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545947.32894776121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ht="25.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257</v>
      </c>
      <c r="B36" s="827" t="str">
        <f>VLOOKUP(A36,EQUIPOS!A6:D154,3,FALSE)</f>
        <v>Mezcladora de concreto 1 bulto</v>
      </c>
      <c r="C36" s="828"/>
      <c r="D36" s="828"/>
      <c r="E36" s="828"/>
      <c r="F36" s="828"/>
      <c r="G36" s="828"/>
      <c r="H36" s="829"/>
      <c r="I36" s="275"/>
      <c r="J36" s="276"/>
      <c r="K36" s="277">
        <f>VLOOKUP(A36,EQUIPOS!A6:D163,4,FALSE)</f>
        <v>12500</v>
      </c>
      <c r="L36" s="278"/>
      <c r="M36" s="344">
        <v>1</v>
      </c>
      <c r="N36" s="280">
        <f>K36/M36</f>
        <v>12500</v>
      </c>
    </row>
    <row r="37" spans="1:14">
      <c r="A37" s="119" t="s">
        <v>363</v>
      </c>
      <c r="B37" s="827" t="str">
        <f>VLOOKUP(A37,EQUIPOS!A7:D154,3,FALSE)</f>
        <v>Vibrador de concreto, Motor de 3 hp a 18.000 rpm Mangueras de 4 mt</v>
      </c>
      <c r="C37" s="828"/>
      <c r="D37" s="828"/>
      <c r="E37" s="828"/>
      <c r="F37" s="828"/>
      <c r="G37" s="828"/>
      <c r="H37" s="829"/>
      <c r="I37" s="429"/>
      <c r="J37" s="430"/>
      <c r="K37" s="277">
        <f>VLOOKUP(A37,EQUIPOS!A7:D164,4,FALSE)</f>
        <v>10050.297533137933</v>
      </c>
      <c r="L37" s="343"/>
      <c r="M37" s="344">
        <v>1</v>
      </c>
      <c r="N37" s="280">
        <f>K37/M37</f>
        <v>10050.297533137933</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N81*M41</f>
        <v>3191.7003253812504</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25741.997858519186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82441.267040318198</v>
      </c>
      <c r="N48" s="280">
        <f>K48*M48</f>
        <v>78319.203688302281</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71.26137527873199</v>
      </c>
      <c r="N49" s="280">
        <f>K49*M49</f>
        <v>12114.433797384438</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33314.692942807204</v>
      </c>
      <c r="N50" s="280">
        <f>K50*M50</f>
        <v>18323.081118543963</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485.09999999999997</v>
      </c>
      <c r="N51" s="280">
        <f>K51*M51</f>
        <v>145530</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4012.5000055445062</v>
      </c>
      <c r="N52" s="280">
        <f>K52*M52</f>
        <v>12438.750017187969</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4" t="s">
        <v>1037</v>
      </c>
      <c r="C59" s="815"/>
      <c r="D59" s="815"/>
      <c r="E59" s="815"/>
      <c r="F59" s="815"/>
      <c r="G59" s="815"/>
      <c r="H59" s="815"/>
      <c r="I59" s="815"/>
      <c r="J59" s="815"/>
      <c r="K59" s="815"/>
      <c r="L59" s="815"/>
      <c r="M59" s="816"/>
      <c r="N59" s="402">
        <f>SUM(N48:N58)</f>
        <v>266725.46862141864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818">
        <f>VLOOKUP(A64,TRANSPORTE!A2:D117,4,FALSE)</f>
        <v>1104.9962769918093</v>
      </c>
      <c r="M64" s="819"/>
      <c r="N64" s="295">
        <f>K64*L64</f>
        <v>607.74795234549515</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818">
        <f>VLOOKUP(A65,TRANSPORTE!A3:D117,4,FALSE)</f>
        <v>800</v>
      </c>
      <c r="M65" s="819"/>
      <c r="N65" s="295">
        <f>K65*L65</f>
        <v>760</v>
      </c>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1367.7479523454952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63834.006507625003</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N43+N59+N70+N81</f>
        <v>357669.22093990829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71533.844187981667</v>
      </c>
      <c r="M88" s="849"/>
      <c r="N88" s="57"/>
    </row>
    <row r="89" spans="1:14">
      <c r="B89" s="95" t="s">
        <v>1057</v>
      </c>
      <c r="C89" s="96"/>
      <c r="D89" s="96"/>
      <c r="E89" s="96"/>
      <c r="F89" s="96"/>
      <c r="G89" s="96"/>
      <c r="H89" s="96"/>
      <c r="I89" s="93"/>
      <c r="J89" s="94"/>
      <c r="K89" s="312">
        <v>0.05</v>
      </c>
      <c r="L89" s="848">
        <f>N83*K89</f>
        <v>17883.461046995417</v>
      </c>
      <c r="M89" s="849"/>
      <c r="N89" s="57"/>
    </row>
    <row r="90" spans="1:14" ht="15.75" thickBot="1">
      <c r="B90" s="97" t="s">
        <v>1058</v>
      </c>
      <c r="C90" s="98"/>
      <c r="D90" s="98"/>
      <c r="E90" s="98"/>
      <c r="F90" s="98"/>
      <c r="G90" s="98"/>
      <c r="H90" s="98"/>
      <c r="I90" s="99"/>
      <c r="J90" s="100"/>
      <c r="K90" s="313">
        <v>0.05</v>
      </c>
      <c r="L90" s="850">
        <f>N83*K90</f>
        <v>17883.461046995417</v>
      </c>
      <c r="M90" s="851"/>
      <c r="N90" s="57"/>
    </row>
    <row r="91" spans="1:14" ht="15.75" thickBot="1">
      <c r="B91" s="814" t="s">
        <v>1037</v>
      </c>
      <c r="C91" s="815"/>
      <c r="D91" s="815"/>
      <c r="E91" s="815"/>
      <c r="F91" s="815"/>
      <c r="G91" s="815"/>
      <c r="H91" s="815"/>
      <c r="I91" s="815"/>
      <c r="J91" s="815"/>
      <c r="K91" s="815"/>
      <c r="L91" s="815"/>
      <c r="M91" s="816"/>
      <c r="N91" s="58">
        <f>L88+L89+L90</f>
        <v>107300.76628197251</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464969.98722188082</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75" thickBot="1">
      <c r="B124" s="427" t="s">
        <v>2327</v>
      </c>
      <c r="C124" s="428"/>
      <c r="D124" s="428"/>
      <c r="E124" s="267"/>
      <c r="F124" s="267"/>
      <c r="G124" s="267"/>
      <c r="H124" s="267"/>
      <c r="I124" s="267"/>
      <c r="J124" s="964"/>
      <c r="K124" s="964"/>
      <c r="L124" s="964"/>
      <c r="M124" s="964"/>
      <c r="N124"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257</v>
      </c>
      <c r="B36" s="827" t="str">
        <f>VLOOKUP(A36,EQUIPOS!A6:D154,3,FALSE)</f>
        <v>Mezcladora de concreto 1 bulto</v>
      </c>
      <c r="C36" s="828"/>
      <c r="D36" s="828"/>
      <c r="E36" s="828"/>
      <c r="F36" s="828"/>
      <c r="G36" s="828"/>
      <c r="H36" s="829"/>
      <c r="I36" s="275"/>
      <c r="J36" s="276"/>
      <c r="K36" s="277">
        <f>VLOOKUP(A36,EQUIPOS!A6:D163,4,FALSE)</f>
        <v>12500</v>
      </c>
      <c r="L36" s="278"/>
      <c r="M36" s="344">
        <v>1</v>
      </c>
      <c r="N36" s="280">
        <f>K36/M36</f>
        <v>12500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N81*M41</f>
        <v>3191.7003253812504</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15691.700325381251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82441.267040318198</v>
      </c>
      <c r="N48" s="280">
        <f>K48*M48</f>
        <v>69250.664313867281</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71.26137527873199</v>
      </c>
      <c r="N49" s="280">
        <f>K49*M49</f>
        <v>13183.354426565418</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33314.692942807204</v>
      </c>
      <c r="N50" s="280">
        <f>K50*M50</f>
        <v>20988.256553968538</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485.09999999999997</v>
      </c>
      <c r="N51" s="280">
        <f>K51*M51</f>
        <v>126125.99999999999</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4" t="s">
        <v>1037</v>
      </c>
      <c r="C59" s="815"/>
      <c r="D59" s="815"/>
      <c r="E59" s="815"/>
      <c r="F59" s="815"/>
      <c r="G59" s="815"/>
      <c r="H59" s="815"/>
      <c r="I59" s="815"/>
      <c r="J59" s="815"/>
      <c r="K59" s="815"/>
      <c r="L59" s="815"/>
      <c r="M59" s="816"/>
      <c r="N59" s="402">
        <f>SUM(N48:N58)</f>
        <v>229548.27529440122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818">
        <f>VLOOKUP(A64,TRANSPORTE!A2:D117,4,FALSE)</f>
        <v>1104.9962769918093</v>
      </c>
      <c r="M64" s="819"/>
      <c r="N64" s="295">
        <f>K64*L64</f>
        <v>696.14765450483981</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818">
        <f>VLOOKUP(A65,TRANSPORTE!A3:D117,4,FALSE)</f>
        <v>800</v>
      </c>
      <c r="M65" s="819"/>
      <c r="N65" s="295">
        <f>K65*L65</f>
        <v>672</v>
      </c>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1368.1476545048399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63834.006507625003</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N43+N59+N70+N81</f>
        <v>310442.12978191231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62088.425956382467</v>
      </c>
      <c r="M88" s="849"/>
      <c r="N88" s="57"/>
    </row>
    <row r="89" spans="1:14">
      <c r="B89" s="95" t="s">
        <v>1057</v>
      </c>
      <c r="C89" s="96"/>
      <c r="D89" s="96"/>
      <c r="E89" s="96"/>
      <c r="F89" s="96"/>
      <c r="G89" s="96"/>
      <c r="H89" s="96"/>
      <c r="I89" s="93"/>
      <c r="J89" s="94"/>
      <c r="K89" s="312">
        <v>0.05</v>
      </c>
      <c r="L89" s="848">
        <f>N83*K89</f>
        <v>15522.106489095617</v>
      </c>
      <c r="M89" s="849"/>
      <c r="N89" s="57"/>
    </row>
    <row r="90" spans="1:14" ht="15.75" thickBot="1">
      <c r="B90" s="97" t="s">
        <v>1058</v>
      </c>
      <c r="C90" s="98"/>
      <c r="D90" s="98"/>
      <c r="E90" s="98"/>
      <c r="F90" s="98"/>
      <c r="G90" s="98"/>
      <c r="H90" s="98"/>
      <c r="I90" s="99"/>
      <c r="J90" s="100"/>
      <c r="K90" s="313">
        <v>0.05</v>
      </c>
      <c r="L90" s="850">
        <f>N83*K90</f>
        <v>15522.106489095617</v>
      </c>
      <c r="M90" s="851"/>
      <c r="N90" s="57"/>
    </row>
    <row r="91" spans="1:14" ht="15.75" thickBot="1">
      <c r="B91" s="814" t="s">
        <v>1037</v>
      </c>
      <c r="C91" s="815"/>
      <c r="D91" s="815"/>
      <c r="E91" s="815"/>
      <c r="F91" s="815"/>
      <c r="G91" s="815"/>
      <c r="H91" s="815"/>
      <c r="I91" s="815"/>
      <c r="J91" s="815"/>
      <c r="K91" s="815"/>
      <c r="L91" s="815"/>
      <c r="M91" s="816"/>
      <c r="N91" s="58">
        <f>L88+L89+L90</f>
        <v>93132.638934573697</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403574.768716486</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75" thickBot="1">
      <c r="B124" s="427" t="s">
        <v>2327</v>
      </c>
      <c r="C124" s="428"/>
      <c r="D124" s="428"/>
      <c r="E124" s="267"/>
      <c r="F124" s="267"/>
      <c r="G124" s="267"/>
      <c r="H124" s="267"/>
      <c r="I124" s="267"/>
      <c r="J124" s="964"/>
      <c r="K124" s="964"/>
      <c r="L124" s="964"/>
      <c r="M124" s="964"/>
      <c r="N124"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257</v>
      </c>
      <c r="B36" s="827" t="str">
        <f>VLOOKUP(A36,EQUIPOS!A6:D154,3,FALSE)</f>
        <v>Mezcladora de concreto 1 bulto</v>
      </c>
      <c r="C36" s="828"/>
      <c r="D36" s="828"/>
      <c r="E36" s="828"/>
      <c r="F36" s="828"/>
      <c r="G36" s="828"/>
      <c r="H36" s="829"/>
      <c r="I36" s="275"/>
      <c r="J36" s="276"/>
      <c r="K36" s="277">
        <f>VLOOKUP(A36,EQUIPOS!A6:D163,4,FALSE)</f>
        <v>12500</v>
      </c>
      <c r="L36" s="278"/>
      <c r="M36" s="344">
        <v>1</v>
      </c>
      <c r="N36" s="280">
        <f>K36/M36</f>
        <v>12500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N81*M41</f>
        <v>2553.3602603050003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15053.360260305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82441.267040318198</v>
      </c>
      <c r="N48" s="280">
        <f>K48*M48</f>
        <v>41550.398588320371</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71.26137527873199</v>
      </c>
      <c r="N49" s="280">
        <f>K49*M49</f>
        <v>7910.0126559392511</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60667</v>
      </c>
      <c r="N50" s="280">
        <f>K50*M50</f>
        <v>24266.800000000003</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33314.692942807204</v>
      </c>
      <c r="N51" s="280">
        <f>K51*M51</f>
        <v>12592.953932381122</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485.09999999999997</v>
      </c>
      <c r="N52" s="280">
        <f>K52*M52</f>
        <v>75675.599999999991</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4" t="s">
        <v>1037</v>
      </c>
      <c r="C59" s="815"/>
      <c r="D59" s="815"/>
      <c r="E59" s="815"/>
      <c r="F59" s="815"/>
      <c r="G59" s="815"/>
      <c r="H59" s="815"/>
      <c r="I59" s="815"/>
      <c r="J59" s="815"/>
      <c r="K59" s="815"/>
      <c r="L59" s="815"/>
      <c r="M59" s="816"/>
      <c r="N59" s="402">
        <f>SUM(N48:N58)</f>
        <v>161995.76517664074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818">
        <f>VLOOKUP(A64,TRANSPORTE!A2:D117,4,FALSE)</f>
        <v>1104.9962769918093</v>
      </c>
      <c r="M64" s="819"/>
      <c r="N64" s="295">
        <f>K64*L64</f>
        <v>417.68859270290392</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818">
        <f>VLOOKUP(A65,TRANSPORTE!A3:D117,4,FALSE)</f>
        <v>800</v>
      </c>
      <c r="M65" s="819"/>
      <c r="N65" s="295">
        <f>K65*L65</f>
        <v>403.2</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818">
        <f>VLOOKUP(A66,TRANSPORTE!A3:D117,4,FALSE)</f>
        <v>1109.0405633655992</v>
      </c>
      <c r="M66" s="819"/>
      <c r="N66" s="295">
        <f>K66*L66</f>
        <v>443.61622534623967</v>
      </c>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f>N64+N65+N66+N67+N68</f>
        <v>1264.5048180491435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1"/>
      <c r="C80" s="802"/>
      <c r="D80" s="802"/>
      <c r="E80" s="802"/>
      <c r="F80" s="802"/>
      <c r="G80" s="802"/>
      <c r="H80" s="802"/>
      <c r="I80" s="132"/>
      <c r="J80" s="132"/>
      <c r="K80" s="132"/>
      <c r="L80" s="902"/>
      <c r="M80" s="902"/>
      <c r="N80" s="51"/>
    </row>
    <row r="81" spans="1:14" ht="15.75" thickBot="1">
      <c r="B81" s="820" t="s">
        <v>1037</v>
      </c>
      <c r="C81" s="821"/>
      <c r="D81" s="821"/>
      <c r="E81" s="821"/>
      <c r="F81" s="821"/>
      <c r="G81" s="821"/>
      <c r="H81" s="821"/>
      <c r="I81" s="821"/>
      <c r="J81" s="821"/>
      <c r="K81" s="821"/>
      <c r="L81" s="821"/>
      <c r="M81" s="822"/>
      <c r="N81" s="309">
        <f>SUM(N75:N80)</f>
        <v>51067.205206099999</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N43+N59+N70+N81</f>
        <v>229380.83546109486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45876.167092218973</v>
      </c>
      <c r="M88" s="849"/>
      <c r="N88" s="57"/>
    </row>
    <row r="89" spans="1:14">
      <c r="B89" s="95" t="s">
        <v>1057</v>
      </c>
      <c r="C89" s="96"/>
      <c r="D89" s="96"/>
      <c r="E89" s="96"/>
      <c r="F89" s="96"/>
      <c r="G89" s="96"/>
      <c r="H89" s="96"/>
      <c r="I89" s="93"/>
      <c r="J89" s="94"/>
      <c r="K89" s="312">
        <v>0.05</v>
      </c>
      <c r="L89" s="848">
        <f>N83*K89</f>
        <v>11469.041773054743</v>
      </c>
      <c r="M89" s="849"/>
      <c r="N89" s="57"/>
    </row>
    <row r="90" spans="1:14" ht="15.75" thickBot="1">
      <c r="B90" s="97" t="s">
        <v>1058</v>
      </c>
      <c r="C90" s="98"/>
      <c r="D90" s="98"/>
      <c r="E90" s="98"/>
      <c r="F90" s="98"/>
      <c r="G90" s="98"/>
      <c r="H90" s="98"/>
      <c r="I90" s="99"/>
      <c r="J90" s="100"/>
      <c r="K90" s="313">
        <v>0.05</v>
      </c>
      <c r="L90" s="850">
        <f>N83*K90</f>
        <v>11469.041773054743</v>
      </c>
      <c r="M90" s="851"/>
      <c r="N90" s="57"/>
    </row>
    <row r="91" spans="1:14" ht="15.75" thickBot="1">
      <c r="B91" s="814" t="s">
        <v>1037</v>
      </c>
      <c r="C91" s="815"/>
      <c r="D91" s="815"/>
      <c r="E91" s="815"/>
      <c r="F91" s="815"/>
      <c r="G91" s="815"/>
      <c r="H91" s="815"/>
      <c r="I91" s="815"/>
      <c r="J91" s="815"/>
      <c r="K91" s="815"/>
      <c r="L91" s="815"/>
      <c r="M91" s="816"/>
      <c r="N91" s="58">
        <f>L88+L89+L90</f>
        <v>68814.250638328464</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298195.08609942335</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75" thickBot="1">
      <c r="B124" s="427" t="s">
        <v>2327</v>
      </c>
      <c r="C124" s="428"/>
      <c r="D124" s="428"/>
      <c r="E124" s="267"/>
      <c r="F124" s="267"/>
      <c r="G124" s="267"/>
      <c r="H124" s="267"/>
      <c r="I124" s="267"/>
      <c r="J124" s="964"/>
      <c r="K124" s="964"/>
      <c r="L124" s="964"/>
      <c r="M124" s="964"/>
      <c r="N124"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363</v>
      </c>
      <c r="B36" s="827" t="str">
        <f>VLOOKUP(A36,EQUIPOS!A6:D154,3,FALSE)</f>
        <v>Vibrador de concreto, Motor de 3 hp a 18.000 rpm Mangueras de 4 mt</v>
      </c>
      <c r="C36" s="828"/>
      <c r="D36" s="828"/>
      <c r="E36" s="828"/>
      <c r="F36" s="828"/>
      <c r="G36" s="828"/>
      <c r="H36" s="829"/>
      <c r="I36" s="275"/>
      <c r="J36" s="276"/>
      <c r="K36" s="277">
        <f>VLOOKUP(A36,EQUIPOS!A6:D163,4,FALSE)</f>
        <v>10050.297533137933</v>
      </c>
      <c r="L36" s="278"/>
      <c r="M36" s="344">
        <v>1</v>
      </c>
      <c r="N36" s="280">
        <f>K36/M36</f>
        <v>10050.297533137933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N78*M41</f>
        <v>1501.9766237088236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11552.274156846757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3210.8339661302953</v>
      </c>
      <c r="N48" s="280">
        <f>K48*M48</f>
        <v>109527.96825263664</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37900</v>
      </c>
      <c r="N49" s="280">
        <f>K49*M49</f>
        <v>5685</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360378.95498101605</v>
      </c>
      <c r="N50" s="280">
        <f>K50*M50</f>
        <v>45407.748327608024</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33514.224793587651</v>
      </c>
      <c r="N51" s="280">
        <f>K51*M51</f>
        <v>33514.224793587651</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194134.94137383229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818">
        <f>VLOOKUP(A61,TRANSPORTE!A3:D117,4,FALSE)</f>
        <v>1798.1303052866713</v>
      </c>
      <c r="M61" s="819"/>
      <c r="N61" s="295">
        <f>K61*L61</f>
        <v>226.56441846612057</v>
      </c>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f>N61+N62+N63+N64+N65</f>
        <v>226.56441846612057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841"/>
      <c r="I71" s="79" t="s">
        <v>1048</v>
      </c>
      <c r="J71" s="81" t="s">
        <v>1494</v>
      </c>
      <c r="K71" s="80" t="s">
        <v>1050</v>
      </c>
      <c r="L71" s="842" t="s">
        <v>1034</v>
      </c>
      <c r="M71" s="966"/>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1"/>
      <c r="C77" s="802"/>
      <c r="D77" s="802"/>
      <c r="E77" s="802"/>
      <c r="F77" s="802"/>
      <c r="G77" s="802"/>
      <c r="H77" s="802"/>
      <c r="I77" s="132"/>
      <c r="J77" s="132"/>
      <c r="K77" s="132"/>
      <c r="L77" s="902"/>
      <c r="M77" s="902"/>
      <c r="N77" s="51"/>
    </row>
    <row r="78" spans="1:15" ht="15.75" thickBot="1">
      <c r="B78" s="820" t="s">
        <v>1037</v>
      </c>
      <c r="C78" s="821"/>
      <c r="D78" s="821"/>
      <c r="E78" s="821"/>
      <c r="F78" s="821"/>
      <c r="G78" s="821"/>
      <c r="H78" s="821"/>
      <c r="I78" s="821"/>
      <c r="J78" s="821"/>
      <c r="K78" s="821"/>
      <c r="L78" s="821"/>
      <c r="M78" s="822"/>
      <c r="N78" s="309">
        <f>SUM(N72:N77)</f>
        <v>75098.831185441173</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281012.61113458633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56202.522226917266</v>
      </c>
      <c r="M85" s="849"/>
      <c r="N85" s="57"/>
    </row>
    <row r="86" spans="1:14">
      <c r="B86" s="95" t="s">
        <v>1057</v>
      </c>
      <c r="C86" s="96"/>
      <c r="D86" s="96"/>
      <c r="E86" s="96"/>
      <c r="F86" s="96"/>
      <c r="G86" s="96"/>
      <c r="H86" s="96"/>
      <c r="I86" s="93"/>
      <c r="J86" s="94"/>
      <c r="K86" s="312">
        <v>0.05</v>
      </c>
      <c r="L86" s="848">
        <f>N80*K86</f>
        <v>14050.630556729317</v>
      </c>
      <c r="M86" s="849"/>
      <c r="N86" s="57"/>
    </row>
    <row r="87" spans="1:14" ht="15.75" thickBot="1">
      <c r="B87" s="97" t="s">
        <v>1058</v>
      </c>
      <c r="C87" s="98"/>
      <c r="D87" s="98"/>
      <c r="E87" s="98"/>
      <c r="F87" s="98"/>
      <c r="G87" s="98"/>
      <c r="H87" s="98"/>
      <c r="I87" s="99"/>
      <c r="J87" s="100"/>
      <c r="K87" s="313">
        <v>0.05</v>
      </c>
      <c r="L87" s="850">
        <f>N80*K87</f>
        <v>14050.630556729317</v>
      </c>
      <c r="M87" s="851"/>
      <c r="N87" s="57"/>
    </row>
    <row r="88" spans="1:14" ht="15.75" thickBot="1">
      <c r="B88" s="814" t="s">
        <v>1037</v>
      </c>
      <c r="C88" s="815"/>
      <c r="D88" s="815"/>
      <c r="E88" s="815"/>
      <c r="F88" s="815"/>
      <c r="G88" s="815"/>
      <c r="H88" s="815"/>
      <c r="I88" s="815"/>
      <c r="J88" s="815"/>
      <c r="K88" s="815"/>
      <c r="L88" s="815"/>
      <c r="M88" s="816"/>
      <c r="N88" s="58">
        <f>L85+L86+L87</f>
        <v>84303.7833403759</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365316.39447496226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7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363</v>
      </c>
      <c r="B36" s="827" t="str">
        <f>VLOOKUP(A36,EQUIPOS!A6:D154,3,FALSE)</f>
        <v>Vibrador de concreto, Motor de 3 hp a 18.000 rpm Mangueras de 4 mt</v>
      </c>
      <c r="C36" s="828"/>
      <c r="D36" s="828"/>
      <c r="E36" s="828"/>
      <c r="F36" s="828"/>
      <c r="G36" s="828"/>
      <c r="H36" s="829"/>
      <c r="I36" s="275"/>
      <c r="J36" s="276"/>
      <c r="K36" s="277">
        <f>VLOOKUP(A36,EQUIPOS!A6:D163,4,FALSE)</f>
        <v>10050.297533137933</v>
      </c>
      <c r="L36" s="278"/>
      <c r="M36" s="344">
        <v>1</v>
      </c>
      <c r="N36" s="280">
        <f>K36/M36</f>
        <v>10050.297533137933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N78*M41</f>
        <v>1501.9766237088236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11552.274156846757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3210.8339661302953</v>
      </c>
      <c r="N48" s="280">
        <f>K48*M48</f>
        <v>109527.96825263664</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37900</v>
      </c>
      <c r="N49" s="280">
        <f>K49*M49</f>
        <v>5685</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373613.21038992342</v>
      </c>
      <c r="N50" s="280">
        <f>K50*M50</f>
        <v>47075.264509130349</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33514.224793587651</v>
      </c>
      <c r="N51" s="280">
        <f>K51*M51</f>
        <v>33514.224793587651</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195802.45755535463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818">
        <f>VLOOKUP(A61,TRANSPORTE!A3:D117,4,FALSE)</f>
        <v>1798.1303052866713</v>
      </c>
      <c r="M61" s="819"/>
      <c r="N61" s="295">
        <f>K61*L61</f>
        <v>226.56441846612057</v>
      </c>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f>N61+N62+N63+N64+N65</f>
        <v>226.56441846612057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841"/>
      <c r="I71" s="79" t="s">
        <v>1048</v>
      </c>
      <c r="J71" s="81" t="s">
        <v>1494</v>
      </c>
      <c r="K71" s="80" t="s">
        <v>1050</v>
      </c>
      <c r="L71" s="842" t="s">
        <v>1034</v>
      </c>
      <c r="M71" s="966"/>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1"/>
      <c r="C77" s="802"/>
      <c r="D77" s="802"/>
      <c r="E77" s="802"/>
      <c r="F77" s="802"/>
      <c r="G77" s="802"/>
      <c r="H77" s="802"/>
      <c r="I77" s="132"/>
      <c r="J77" s="132"/>
      <c r="K77" s="132"/>
      <c r="L77" s="902"/>
      <c r="M77" s="902"/>
      <c r="N77" s="133"/>
    </row>
    <row r="78" spans="1:15" ht="15.75" thickBot="1">
      <c r="B78" s="820" t="s">
        <v>1037</v>
      </c>
      <c r="C78" s="821"/>
      <c r="D78" s="821"/>
      <c r="E78" s="821"/>
      <c r="F78" s="821"/>
      <c r="G78" s="821"/>
      <c r="H78" s="821"/>
      <c r="I78" s="821"/>
      <c r="J78" s="821"/>
      <c r="K78" s="821"/>
      <c r="L78" s="821"/>
      <c r="M78" s="822"/>
      <c r="N78" s="468">
        <f>SUM(N72:N77)</f>
        <v>75098.831185441173</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282680.12731610867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56536.02546322174</v>
      </c>
      <c r="M85" s="849"/>
      <c r="N85" s="57"/>
    </row>
    <row r="86" spans="1:14">
      <c r="B86" s="95" t="s">
        <v>1057</v>
      </c>
      <c r="C86" s="96"/>
      <c r="D86" s="96"/>
      <c r="E86" s="96"/>
      <c r="F86" s="96"/>
      <c r="G86" s="96"/>
      <c r="H86" s="96"/>
      <c r="I86" s="93"/>
      <c r="J86" s="94"/>
      <c r="K86" s="312">
        <v>0.05</v>
      </c>
      <c r="L86" s="848">
        <f>N80*K86</f>
        <v>14134.006365805435</v>
      </c>
      <c r="M86" s="849"/>
      <c r="N86" s="57"/>
    </row>
    <row r="87" spans="1:14" ht="15.75" thickBot="1">
      <c r="B87" s="97" t="s">
        <v>1058</v>
      </c>
      <c r="C87" s="98"/>
      <c r="D87" s="98"/>
      <c r="E87" s="98"/>
      <c r="F87" s="98"/>
      <c r="G87" s="98"/>
      <c r="H87" s="98"/>
      <c r="I87" s="99"/>
      <c r="J87" s="100"/>
      <c r="K87" s="313">
        <v>0.05</v>
      </c>
      <c r="L87" s="850">
        <f>N80*K87</f>
        <v>14134.006365805435</v>
      </c>
      <c r="M87" s="851"/>
      <c r="N87" s="57"/>
    </row>
    <row r="88" spans="1:14" ht="15.75" thickBot="1">
      <c r="B88" s="814" t="s">
        <v>1037</v>
      </c>
      <c r="C88" s="815"/>
      <c r="D88" s="815"/>
      <c r="E88" s="815"/>
      <c r="F88" s="815"/>
      <c r="G88" s="815"/>
      <c r="H88" s="815"/>
      <c r="I88" s="815"/>
      <c r="J88" s="815"/>
      <c r="K88" s="815"/>
      <c r="L88" s="815"/>
      <c r="M88" s="816"/>
      <c r="N88" s="58">
        <f>L85+L86+L87</f>
        <v>84804.038194832596</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367484.1655109413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7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3"/>
      <c r="C1" s="915"/>
      <c r="D1" s="916"/>
      <c r="E1" s="916"/>
      <c r="F1" s="916"/>
      <c r="G1" s="916"/>
      <c r="H1" s="916"/>
      <c r="I1" s="916"/>
      <c r="J1" s="917"/>
      <c r="K1" s="918" t="s">
        <v>1017</v>
      </c>
      <c r="L1" s="920" t="s">
        <v>2304</v>
      </c>
      <c r="M1" s="921"/>
      <c r="N1" s="922"/>
    </row>
    <row r="2" spans="2:14" ht="22.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156</v>
      </c>
      <c r="B36" s="827" t="str">
        <f>VLOOKUP(A36,EQUIPOS!A6:D154,3,FALSE)</f>
        <v>Cizalla manual de 90 cm.</v>
      </c>
      <c r="C36" s="828"/>
      <c r="D36" s="828"/>
      <c r="E36" s="828"/>
      <c r="F36" s="828"/>
      <c r="G36" s="828"/>
      <c r="H36" s="829"/>
      <c r="I36" s="275"/>
      <c r="J36" s="276"/>
      <c r="K36" s="277">
        <f>VLOOKUP(A36,EQUIPOS!A6:D163,4,FALSE)</f>
        <v>1511.813537675607</v>
      </c>
      <c r="L36" s="278"/>
      <c r="M36" s="344">
        <v>37.5</v>
      </c>
      <c r="N36" s="280">
        <f>K36/M36</f>
        <v>40.315027671349519</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N78*M41</f>
        <v>15.32016156183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55.635189233179517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3210.8339661302953</v>
      </c>
      <c r="N48" s="280">
        <f>K48*M48</f>
        <v>3371.37566443681</v>
      </c>
    </row>
    <row r="49" spans="1:14">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5814.9282227445301</v>
      </c>
      <c r="N49" s="280">
        <f>K49*M49</f>
        <v>174.44784668233589</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3545.8235111191457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818">
        <f>VLOOKUP(A61,TRANSPORTE!A3:D117,4,FALSE)</f>
        <v>800</v>
      </c>
      <c r="M61" s="819"/>
      <c r="N61" s="295">
        <f>K61*L61</f>
        <v>840</v>
      </c>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f>N61+N62+N63+N64+N65</f>
        <v>840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841"/>
      <c r="I71" s="79" t="s">
        <v>1048</v>
      </c>
      <c r="J71" s="81" t="s">
        <v>1494</v>
      </c>
      <c r="K71" s="80" t="s">
        <v>1050</v>
      </c>
      <c r="L71" s="842" t="s">
        <v>1034</v>
      </c>
      <c r="M71" s="843"/>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1"/>
      <c r="C77" s="802"/>
      <c r="D77" s="802"/>
      <c r="E77" s="802"/>
      <c r="F77" s="802"/>
      <c r="G77" s="802"/>
      <c r="H77" s="802"/>
      <c r="I77" s="132"/>
      <c r="J77" s="132"/>
      <c r="K77" s="132"/>
      <c r="L77" s="902"/>
      <c r="M77" s="902"/>
      <c r="N77" s="51"/>
    </row>
    <row r="78" spans="1:15" ht="15.75" thickBot="1">
      <c r="B78" s="820" t="s">
        <v>1037</v>
      </c>
      <c r="C78" s="821"/>
      <c r="D78" s="821"/>
      <c r="E78" s="821"/>
      <c r="F78" s="821"/>
      <c r="G78" s="821"/>
      <c r="H78" s="821"/>
      <c r="I78" s="821"/>
      <c r="J78" s="821"/>
      <c r="K78" s="821"/>
      <c r="L78" s="821"/>
      <c r="M78" s="822"/>
      <c r="N78" s="309">
        <f>SUM(N72:N77)</f>
        <v>766.00807809150001</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5207.4667784438243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1041.493355688765</v>
      </c>
      <c r="M85" s="849"/>
      <c r="N85" s="57"/>
    </row>
    <row r="86" spans="1:14">
      <c r="B86" s="95" t="s">
        <v>1057</v>
      </c>
      <c r="C86" s="96"/>
      <c r="D86" s="96"/>
      <c r="E86" s="96"/>
      <c r="F86" s="96"/>
      <c r="G86" s="96"/>
      <c r="H86" s="96"/>
      <c r="I86" s="93"/>
      <c r="J86" s="94"/>
      <c r="K86" s="312">
        <v>0.05</v>
      </c>
      <c r="L86" s="848">
        <f>N80*K86</f>
        <v>260.37333892219124</v>
      </c>
      <c r="M86" s="849"/>
      <c r="N86" s="57"/>
    </row>
    <row r="87" spans="1:14" ht="15.75" thickBot="1">
      <c r="B87" s="97" t="s">
        <v>1058</v>
      </c>
      <c r="C87" s="98"/>
      <c r="D87" s="98"/>
      <c r="E87" s="98"/>
      <c r="F87" s="98"/>
      <c r="G87" s="98"/>
      <c r="H87" s="98"/>
      <c r="I87" s="99"/>
      <c r="J87" s="100"/>
      <c r="K87" s="313">
        <v>0.05</v>
      </c>
      <c r="L87" s="850">
        <f>N80*K87</f>
        <v>260.37333892219124</v>
      </c>
      <c r="M87" s="851"/>
      <c r="N87" s="57"/>
    </row>
    <row r="88" spans="1:14" ht="15.75" thickBot="1">
      <c r="B88" s="814" t="s">
        <v>1037</v>
      </c>
      <c r="C88" s="815"/>
      <c r="D88" s="815"/>
      <c r="E88" s="815"/>
      <c r="F88" s="815"/>
      <c r="G88" s="815"/>
      <c r="H88" s="815"/>
      <c r="I88" s="815"/>
      <c r="J88" s="815"/>
      <c r="K88" s="815"/>
      <c r="L88" s="815"/>
      <c r="M88" s="816"/>
      <c r="N88" s="58">
        <f>L85+L86+L87</f>
        <v>1562.2400335331472</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6769.7068119769719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7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156</v>
      </c>
      <c r="B36" s="827" t="str">
        <f>VLOOKUP(A36,EQUIPOS!A6:D154,3,FALSE)</f>
        <v>Cizalla manual de 90 cm.</v>
      </c>
      <c r="C36" s="828"/>
      <c r="D36" s="828"/>
      <c r="E36" s="828"/>
      <c r="F36" s="828"/>
      <c r="G36" s="828"/>
      <c r="H36" s="829"/>
      <c r="I36" s="275"/>
      <c r="J36" s="276"/>
      <c r="K36" s="277">
        <f>VLOOKUP(A36,EQUIPOS!A6:D163,4,FALSE)</f>
        <v>1511.813537675607</v>
      </c>
      <c r="L36" s="278"/>
      <c r="M36" s="344">
        <v>37.5</v>
      </c>
      <c r="N36" s="280">
        <f>K36/M36</f>
        <v>40.315027671349519</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N78*M41</f>
        <v>15.32016156183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55.635189233179517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3970.2766226722106</v>
      </c>
      <c r="N48" s="280">
        <f>K48*M48</f>
        <v>4168.790453805821</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5814.9282227445301</v>
      </c>
      <c r="N49" s="280">
        <f>K49*M49</f>
        <v>174.44784668233589</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4343.2383004881567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818">
        <f>VLOOKUP(A61,TRANSPORTE!A3:D117,4,FALSE)</f>
        <v>800</v>
      </c>
      <c r="M61" s="819"/>
      <c r="N61" s="295">
        <f>K61*L61</f>
        <v>840</v>
      </c>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f>N61+N62+N63+N64+N65</f>
        <v>840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841"/>
      <c r="I71" s="79" t="s">
        <v>1048</v>
      </c>
      <c r="J71" s="81" t="s">
        <v>1494</v>
      </c>
      <c r="K71" s="80" t="s">
        <v>1050</v>
      </c>
      <c r="L71" s="842" t="s">
        <v>1034</v>
      </c>
      <c r="M71" s="843"/>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1"/>
      <c r="C77" s="802"/>
      <c r="D77" s="802"/>
      <c r="E77" s="802"/>
      <c r="F77" s="802"/>
      <c r="G77" s="802"/>
      <c r="H77" s="802"/>
      <c r="I77" s="132"/>
      <c r="J77" s="132"/>
      <c r="K77" s="132"/>
      <c r="L77" s="902"/>
      <c r="M77" s="902"/>
      <c r="N77" s="51"/>
    </row>
    <row r="78" spans="1:15" ht="15.75" thickBot="1">
      <c r="B78" s="820" t="s">
        <v>1037</v>
      </c>
      <c r="C78" s="821"/>
      <c r="D78" s="821"/>
      <c r="E78" s="821"/>
      <c r="F78" s="821"/>
      <c r="G78" s="821"/>
      <c r="H78" s="821"/>
      <c r="I78" s="821"/>
      <c r="J78" s="821"/>
      <c r="K78" s="821"/>
      <c r="L78" s="821"/>
      <c r="M78" s="822"/>
      <c r="N78" s="309">
        <f>SUM(N72:N77)</f>
        <v>766.00807809150001</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6004.8815678128358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1200.9763135625672</v>
      </c>
      <c r="M85" s="849"/>
      <c r="N85" s="57"/>
    </row>
    <row r="86" spans="1:14">
      <c r="B86" s="95" t="s">
        <v>1057</v>
      </c>
      <c r="C86" s="96"/>
      <c r="D86" s="96"/>
      <c r="E86" s="96"/>
      <c r="F86" s="96"/>
      <c r="G86" s="96"/>
      <c r="H86" s="96"/>
      <c r="I86" s="93"/>
      <c r="J86" s="94"/>
      <c r="K86" s="312">
        <v>0.05</v>
      </c>
      <c r="L86" s="848">
        <f>N80*K86</f>
        <v>300.24407839064179</v>
      </c>
      <c r="M86" s="849"/>
      <c r="N86" s="57"/>
    </row>
    <row r="87" spans="1:14" ht="15.75" thickBot="1">
      <c r="B87" s="97" t="s">
        <v>1058</v>
      </c>
      <c r="C87" s="98"/>
      <c r="D87" s="98"/>
      <c r="E87" s="98"/>
      <c r="F87" s="98"/>
      <c r="G87" s="98"/>
      <c r="H87" s="98"/>
      <c r="I87" s="99"/>
      <c r="J87" s="100"/>
      <c r="K87" s="313">
        <v>0.05</v>
      </c>
      <c r="L87" s="850">
        <f>N80*K87</f>
        <v>300.24407839064179</v>
      </c>
      <c r="M87" s="851"/>
      <c r="N87" s="57"/>
    </row>
    <row r="88" spans="1:14" ht="15.75" thickBot="1">
      <c r="B88" s="814" t="s">
        <v>1037</v>
      </c>
      <c r="C88" s="815"/>
      <c r="D88" s="815"/>
      <c r="E88" s="815"/>
      <c r="F88" s="815"/>
      <c r="G88" s="815"/>
      <c r="H88" s="815"/>
      <c r="I88" s="815"/>
      <c r="J88" s="815"/>
      <c r="K88" s="815"/>
      <c r="L88" s="815"/>
      <c r="M88" s="816"/>
      <c r="N88" s="58">
        <f>L85+L86+L87</f>
        <v>1801.4644703438507</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7806.3460381566865</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7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123</v>
      </c>
      <c r="B36" s="827" t="str">
        <f>VLOOKUP(A36,EQUIPOS!A6:D154,3,FALSE)</f>
        <v>Bomba de inyección de lechada</v>
      </c>
      <c r="C36" s="828"/>
      <c r="D36" s="828"/>
      <c r="E36" s="828"/>
      <c r="F36" s="828"/>
      <c r="G36" s="828"/>
      <c r="H36" s="829"/>
      <c r="I36" s="275"/>
      <c r="J36" s="276"/>
      <c r="K36" s="277">
        <f>VLOOKUP(A36,EQUIPOS!A6:D163,4,FALSE)</f>
        <v>16493.192163674972</v>
      </c>
      <c r="L36" s="278"/>
      <c r="M36" s="344">
        <v>670</v>
      </c>
      <c r="N36" s="280">
        <f>K36/M36</f>
        <v>24.616704721902945</v>
      </c>
    </row>
    <row r="37" spans="1:14">
      <c r="A37" s="119" t="s">
        <v>125</v>
      </c>
      <c r="B37" s="827" t="str">
        <f>VLOOKUP(A37,EQUIPOS!A7:D154,3,FALSE)</f>
        <v>Bomba para gato de tensionamiento</v>
      </c>
      <c r="C37" s="828"/>
      <c r="D37" s="828"/>
      <c r="E37" s="828"/>
      <c r="F37" s="828"/>
      <c r="G37" s="828"/>
      <c r="H37" s="829"/>
      <c r="I37" s="429"/>
      <c r="J37" s="430"/>
      <c r="K37" s="277">
        <f>VLOOKUP(A37,EQUIPOS!A7:D164,4,FALSE)</f>
        <v>52683.678160919546</v>
      </c>
      <c r="L37" s="343"/>
      <c r="M37" s="344">
        <v>670</v>
      </c>
      <c r="N37" s="280">
        <f>K37/M37</f>
        <v>78.632355464059017</v>
      </c>
    </row>
    <row r="38" spans="1:14">
      <c r="A38" s="119" t="s">
        <v>240</v>
      </c>
      <c r="B38" s="827" t="str">
        <f>VLOOKUP(A38,EQUIPOS!A8:D154,3,FALSE)</f>
        <v>Gato para tensionamiento, fuerza Max 200 ton, área de tensión 314 cm2.</v>
      </c>
      <c r="C38" s="828"/>
      <c r="D38" s="828"/>
      <c r="E38" s="828"/>
      <c r="F38" s="828"/>
      <c r="G38" s="828"/>
      <c r="H38" s="829"/>
      <c r="I38" s="336"/>
      <c r="J38" s="338"/>
      <c r="K38" s="277">
        <f>VLOOKUP(A38,EQUIPOS!A8:D165,4,FALSE)</f>
        <v>148861.46464812051</v>
      </c>
      <c r="L38" s="431"/>
      <c r="M38" s="432">
        <v>670</v>
      </c>
      <c r="N38" s="280">
        <f>K38/M38</f>
        <v>222.18129051958286</v>
      </c>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N78*M41</f>
        <v>6.0975767410268658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331.52792744657165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11200.25215452299</v>
      </c>
      <c r="N48" s="280">
        <f t="shared" ref="N48:N53" si="0">K48*M48</f>
        <v>44.801008618091963</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14083.664940926896</v>
      </c>
      <c r="N49" s="280">
        <f t="shared" si="0"/>
        <v>56.334659763707585</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1047.4505948291448</v>
      </c>
      <c r="N50" s="280">
        <f t="shared" si="0"/>
        <v>20.949011896582899</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5533.9548002169577</v>
      </c>
      <c r="N51" s="280">
        <f t="shared" si="0"/>
        <v>470.38615801844145</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67088.579935635498</v>
      </c>
      <c r="N52" s="280">
        <f t="shared" si="0"/>
        <v>67.088579935635494</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5814.9282227445301</v>
      </c>
      <c r="N53" s="280">
        <f t="shared" si="0"/>
        <v>116.29856445489061</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775.85798268735005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B61" s="52"/>
      <c r="C61" s="325"/>
      <c r="D61" s="325"/>
      <c r="E61" s="325"/>
      <c r="F61" s="325"/>
      <c r="G61" s="325"/>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841"/>
      <c r="I71" s="79" t="s">
        <v>1048</v>
      </c>
      <c r="J71" s="81" t="s">
        <v>1494</v>
      </c>
      <c r="K71" s="80" t="s">
        <v>1050</v>
      </c>
      <c r="L71" s="842" t="s">
        <v>1034</v>
      </c>
      <c r="M71" s="843"/>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1"/>
      <c r="C77" s="802"/>
      <c r="D77" s="802"/>
      <c r="E77" s="802"/>
      <c r="F77" s="802"/>
      <c r="G77" s="802"/>
      <c r="H77" s="802"/>
      <c r="I77" s="132"/>
      <c r="J77" s="132"/>
      <c r="K77" s="132"/>
      <c r="L77" s="902"/>
      <c r="M77" s="902"/>
      <c r="N77" s="133"/>
    </row>
    <row r="78" spans="1:15" ht="15.75" thickBot="1">
      <c r="B78" s="820" t="s">
        <v>1037</v>
      </c>
      <c r="C78" s="821"/>
      <c r="D78" s="821"/>
      <c r="E78" s="821"/>
      <c r="F78" s="821"/>
      <c r="G78" s="821"/>
      <c r="H78" s="821"/>
      <c r="I78" s="821"/>
      <c r="J78" s="821"/>
      <c r="K78" s="821"/>
      <c r="L78" s="821"/>
      <c r="M78" s="822"/>
      <c r="N78" s="468">
        <f>SUM(N72:N77)</f>
        <v>304.87883705134328</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1412.2647471852649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282.45294943705301</v>
      </c>
      <c r="M85" s="849"/>
      <c r="N85" s="57"/>
    </row>
    <row r="86" spans="1:14">
      <c r="B86" s="95" t="s">
        <v>1057</v>
      </c>
      <c r="C86" s="96"/>
      <c r="D86" s="96"/>
      <c r="E86" s="96"/>
      <c r="F86" s="96"/>
      <c r="G86" s="96"/>
      <c r="H86" s="96"/>
      <c r="I86" s="93"/>
      <c r="J86" s="94"/>
      <c r="K86" s="312">
        <v>0.05</v>
      </c>
      <c r="L86" s="848">
        <f>N80*K86</f>
        <v>70.613237359263252</v>
      </c>
      <c r="M86" s="849"/>
      <c r="N86" s="57"/>
    </row>
    <row r="87" spans="1:14" ht="15.75" thickBot="1">
      <c r="B87" s="97" t="s">
        <v>1058</v>
      </c>
      <c r="C87" s="98"/>
      <c r="D87" s="98"/>
      <c r="E87" s="98"/>
      <c r="F87" s="98"/>
      <c r="G87" s="98"/>
      <c r="H87" s="98"/>
      <c r="I87" s="99"/>
      <c r="J87" s="100"/>
      <c r="K87" s="313">
        <v>0.05</v>
      </c>
      <c r="L87" s="850">
        <f>N80*K87</f>
        <v>70.613237359263252</v>
      </c>
      <c r="M87" s="851"/>
      <c r="N87" s="57"/>
    </row>
    <row r="88" spans="1:14" ht="15.75" thickBot="1">
      <c r="B88" s="814" t="s">
        <v>1037</v>
      </c>
      <c r="C88" s="815"/>
      <c r="D88" s="815"/>
      <c r="E88" s="815"/>
      <c r="F88" s="815"/>
      <c r="G88" s="815"/>
      <c r="H88" s="815"/>
      <c r="I88" s="815"/>
      <c r="J88" s="815"/>
      <c r="K88" s="815"/>
      <c r="L88" s="815"/>
      <c r="M88" s="816"/>
      <c r="N88" s="58">
        <f>L85+L86+L87</f>
        <v>423.67942415557957</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1835.9441713408446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7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123</v>
      </c>
      <c r="B36" s="827" t="str">
        <f>VLOOKUP(A36,EQUIPOS!A6:D154,3,FALSE)</f>
        <v>Bomba de inyección de lechada</v>
      </c>
      <c r="C36" s="828"/>
      <c r="D36" s="828"/>
      <c r="E36" s="828"/>
      <c r="F36" s="828"/>
      <c r="G36" s="828"/>
      <c r="H36" s="829"/>
      <c r="I36" s="275"/>
      <c r="J36" s="276"/>
      <c r="K36" s="277">
        <f>VLOOKUP(A36,EQUIPOS!A6:D163,4,FALSE)</f>
        <v>16493.192163674972</v>
      </c>
      <c r="L36" s="278"/>
      <c r="M36" s="344">
        <v>670</v>
      </c>
      <c r="N36" s="280">
        <f>K36/M36</f>
        <v>24.616704721902945</v>
      </c>
    </row>
    <row r="37" spans="1:14">
      <c r="A37" s="119" t="s">
        <v>125</v>
      </c>
      <c r="B37" s="827" t="str">
        <f>VLOOKUP(A37,EQUIPOS!A7:D154,3,FALSE)</f>
        <v>Bomba para gato de tensionamiento</v>
      </c>
      <c r="C37" s="828"/>
      <c r="D37" s="828"/>
      <c r="E37" s="828"/>
      <c r="F37" s="828"/>
      <c r="G37" s="828"/>
      <c r="H37" s="829"/>
      <c r="I37" s="429"/>
      <c r="J37" s="430"/>
      <c r="K37" s="277">
        <f>VLOOKUP(A37,EQUIPOS!A7:D164,4,FALSE)</f>
        <v>52683.678160919546</v>
      </c>
      <c r="L37" s="343"/>
      <c r="M37" s="344">
        <v>670</v>
      </c>
      <c r="N37" s="280">
        <f>K37/M37</f>
        <v>78.632355464059017</v>
      </c>
    </row>
    <row r="38" spans="1:14">
      <c r="A38" s="119" t="s">
        <v>240</v>
      </c>
      <c r="B38" s="827" t="str">
        <f>VLOOKUP(A38,EQUIPOS!A8:D154,3,FALSE)</f>
        <v>Gato para tensionamiento, fuerza Max 200 ton, área de tensión 314 cm2.</v>
      </c>
      <c r="C38" s="828"/>
      <c r="D38" s="828"/>
      <c r="E38" s="828"/>
      <c r="F38" s="828"/>
      <c r="G38" s="828"/>
      <c r="H38" s="829"/>
      <c r="I38" s="336"/>
      <c r="J38" s="338"/>
      <c r="K38" s="277">
        <f>VLOOKUP(A38,EQUIPOS!A8:D165,4,FALSE)</f>
        <v>148861.46464812051</v>
      </c>
      <c r="L38" s="431"/>
      <c r="M38" s="432">
        <v>670</v>
      </c>
      <c r="N38" s="280">
        <f>K38/M38</f>
        <v>222.18129051958286</v>
      </c>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N78*M41</f>
        <v>6.0975767410268658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331.52792744657165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11200.25215452299</v>
      </c>
      <c r="N48" s="280">
        <f t="shared" ref="N48:N53" si="0">K48*M48</f>
        <v>44.801008618091963</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14083.664940926896</v>
      </c>
      <c r="N49" s="280">
        <f t="shared" si="0"/>
        <v>56.334659763707585</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1047.4505948291448</v>
      </c>
      <c r="N50" s="280">
        <f t="shared" si="0"/>
        <v>20.949011896582899</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5533.9548002169577</v>
      </c>
      <c r="N51" s="280">
        <f t="shared" si="0"/>
        <v>30602.770045199777</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67088.579935635498</v>
      </c>
      <c r="N52" s="280">
        <f t="shared" si="0"/>
        <v>67.088579935635494</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5814.9282227445301</v>
      </c>
      <c r="N53" s="280">
        <f t="shared" si="0"/>
        <v>116.29856445489061</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30908.241869868685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B61" s="52"/>
      <c r="C61" s="325"/>
      <c r="D61" s="325"/>
      <c r="E61" s="325"/>
      <c r="F61" s="325"/>
      <c r="G61" s="325"/>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841"/>
      <c r="I71" s="79" t="s">
        <v>1048</v>
      </c>
      <c r="J71" s="81" t="s">
        <v>1494</v>
      </c>
      <c r="K71" s="80" t="s">
        <v>1050</v>
      </c>
      <c r="L71" s="842" t="s">
        <v>1034</v>
      </c>
      <c r="M71" s="843"/>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1"/>
      <c r="C77" s="802"/>
      <c r="D77" s="802"/>
      <c r="E77" s="802"/>
      <c r="F77" s="802"/>
      <c r="G77" s="802"/>
      <c r="H77" s="802"/>
      <c r="I77" s="132"/>
      <c r="J77" s="132"/>
      <c r="K77" s="132"/>
      <c r="L77" s="902"/>
      <c r="M77" s="902"/>
      <c r="N77" s="51"/>
    </row>
    <row r="78" spans="1:15" ht="15.75" thickBot="1">
      <c r="B78" s="820" t="s">
        <v>1037</v>
      </c>
      <c r="C78" s="821"/>
      <c r="D78" s="821"/>
      <c r="E78" s="821"/>
      <c r="F78" s="821"/>
      <c r="G78" s="821"/>
      <c r="H78" s="821"/>
      <c r="I78" s="821"/>
      <c r="J78" s="821"/>
      <c r="K78" s="821"/>
      <c r="L78" s="821"/>
      <c r="M78" s="822"/>
      <c r="N78" s="309">
        <f>SUM(N72:N77)</f>
        <v>304.87883705134328</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31544.6486343666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6308.9297268733208</v>
      </c>
      <c r="M85" s="849"/>
      <c r="N85" s="57"/>
    </row>
    <row r="86" spans="1:14">
      <c r="B86" s="95" t="s">
        <v>1057</v>
      </c>
      <c r="C86" s="96"/>
      <c r="D86" s="96"/>
      <c r="E86" s="96"/>
      <c r="F86" s="96"/>
      <c r="G86" s="96"/>
      <c r="H86" s="96"/>
      <c r="I86" s="93"/>
      <c r="J86" s="94"/>
      <c r="K86" s="312">
        <v>0.05</v>
      </c>
      <c r="L86" s="848">
        <f>N80*K86</f>
        <v>1577.2324317183302</v>
      </c>
      <c r="M86" s="849"/>
      <c r="N86" s="57"/>
    </row>
    <row r="87" spans="1:14" ht="15.75" thickBot="1">
      <c r="B87" s="97" t="s">
        <v>1058</v>
      </c>
      <c r="C87" s="98"/>
      <c r="D87" s="98"/>
      <c r="E87" s="98"/>
      <c r="F87" s="98"/>
      <c r="G87" s="98"/>
      <c r="H87" s="98"/>
      <c r="I87" s="99"/>
      <c r="J87" s="100"/>
      <c r="K87" s="313">
        <v>0.05</v>
      </c>
      <c r="L87" s="850">
        <f>N80*K87</f>
        <v>1577.2324317183302</v>
      </c>
      <c r="M87" s="851"/>
      <c r="N87" s="57"/>
    </row>
    <row r="88" spans="1:14" ht="15.75" thickBot="1">
      <c r="B88" s="814" t="s">
        <v>1037</v>
      </c>
      <c r="C88" s="815"/>
      <c r="D88" s="815"/>
      <c r="E88" s="815"/>
      <c r="F88" s="815"/>
      <c r="G88" s="815"/>
      <c r="H88" s="815"/>
      <c r="I88" s="815"/>
      <c r="J88" s="815"/>
      <c r="K88" s="815"/>
      <c r="L88" s="815"/>
      <c r="M88" s="816"/>
      <c r="N88" s="58">
        <f>L85+L86+L87</f>
        <v>9463.3945903099811</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41008.043224676585</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7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3"/>
      <c r="C1" s="915"/>
      <c r="D1" s="916"/>
      <c r="E1" s="916"/>
      <c r="F1" s="916"/>
      <c r="G1" s="916"/>
      <c r="H1" s="916"/>
      <c r="I1" s="916"/>
      <c r="J1" s="917"/>
      <c r="K1" s="974" t="s">
        <v>1017</v>
      </c>
      <c r="L1" s="920" t="s">
        <v>2304</v>
      </c>
      <c r="M1" s="921"/>
      <c r="N1" s="922"/>
    </row>
    <row r="2" spans="2:14">
      <c r="B2" s="904"/>
      <c r="C2" s="926" t="s">
        <v>1018</v>
      </c>
      <c r="D2" s="927"/>
      <c r="E2" s="927"/>
      <c r="F2" s="927"/>
      <c r="G2" s="927"/>
      <c r="H2" s="927"/>
      <c r="I2" s="927"/>
      <c r="J2" s="928"/>
      <c r="K2" s="973"/>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73"/>
      <c r="L4" s="923"/>
      <c r="M4" s="924"/>
      <c r="N4" s="92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972" t="s">
        <v>1029</v>
      </c>
      <c r="M30" s="826"/>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800" t="s">
        <v>1032</v>
      </c>
      <c r="J35" s="797"/>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947"/>
      <c r="D41" s="947"/>
      <c r="E41" s="44"/>
      <c r="F41" s="45"/>
      <c r="G41" s="45"/>
      <c r="H41" s="46"/>
      <c r="I41" s="42"/>
      <c r="J41" s="43"/>
      <c r="K41" s="287"/>
      <c r="L41" s="284"/>
      <c r="M41" s="409">
        <v>0.01</v>
      </c>
      <c r="N41" s="352">
        <f>N78*M41</f>
        <v>15.95850162690625</v>
      </c>
    </row>
    <row r="42" spans="1:14" ht="15.75" thickBot="1">
      <c r="B42" s="948"/>
      <c r="C42" s="949"/>
      <c r="D42" s="949"/>
      <c r="E42" s="949"/>
      <c r="F42" s="949"/>
      <c r="G42" s="949"/>
      <c r="H42" s="950"/>
      <c r="I42" s="836"/>
      <c r="J42" s="837"/>
      <c r="K42" s="47"/>
      <c r="L42" s="838"/>
      <c r="M42" s="951"/>
      <c r="N42" s="111"/>
    </row>
    <row r="43" spans="1:14" ht="15.75" thickBot="1">
      <c r="B43" s="814" t="s">
        <v>1037</v>
      </c>
      <c r="C43" s="815"/>
      <c r="D43" s="815"/>
      <c r="E43" s="815"/>
      <c r="F43" s="815"/>
      <c r="G43" s="815"/>
      <c r="H43" s="815"/>
      <c r="I43" s="815"/>
      <c r="J43" s="815"/>
      <c r="K43" s="815"/>
      <c r="L43" s="815"/>
      <c r="M43" s="816"/>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253312.81070330858</v>
      </c>
      <c r="N48" s="280">
        <f>K48*M48</f>
        <v>253312.81070330858</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253312.81070330858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B61" s="52"/>
      <c r="C61" s="325"/>
      <c r="D61" s="325"/>
      <c r="E61" s="325"/>
      <c r="F61" s="325"/>
      <c r="G61" s="325"/>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971"/>
      <c r="I71" s="79" t="s">
        <v>1048</v>
      </c>
      <c r="J71" s="81" t="s">
        <v>1494</v>
      </c>
      <c r="K71" s="80" t="s">
        <v>1050</v>
      </c>
      <c r="L71" s="842" t="s">
        <v>1034</v>
      </c>
      <c r="M71" s="966"/>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1"/>
      <c r="C77" s="802"/>
      <c r="D77" s="802"/>
      <c r="E77" s="802"/>
      <c r="F77" s="802"/>
      <c r="G77" s="802"/>
      <c r="H77" s="837"/>
      <c r="I77" s="132"/>
      <c r="J77" s="132"/>
      <c r="K77" s="132"/>
      <c r="L77" s="970"/>
      <c r="M77" s="839"/>
      <c r="N77" s="133"/>
    </row>
    <row r="78" spans="1:15" ht="15.75" thickBot="1">
      <c r="B78" s="820" t="s">
        <v>1037</v>
      </c>
      <c r="C78" s="821"/>
      <c r="D78" s="821"/>
      <c r="E78" s="821"/>
      <c r="F78" s="821"/>
      <c r="G78" s="821"/>
      <c r="H78" s="821"/>
      <c r="I78" s="821"/>
      <c r="J78" s="821"/>
      <c r="K78" s="821"/>
      <c r="L78" s="821"/>
      <c r="M78" s="822"/>
      <c r="N78" s="468">
        <f>SUM(N72:N77)</f>
        <v>1595.850162690625</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254924.61936762612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50984.923873525229</v>
      </c>
      <c r="M85" s="849"/>
      <c r="N85" s="57"/>
    </row>
    <row r="86" spans="1:14">
      <c r="B86" s="95" t="s">
        <v>1057</v>
      </c>
      <c r="C86" s="96"/>
      <c r="D86" s="96"/>
      <c r="E86" s="96"/>
      <c r="F86" s="96"/>
      <c r="G86" s="96"/>
      <c r="H86" s="96"/>
      <c r="I86" s="93"/>
      <c r="J86" s="94"/>
      <c r="K86" s="312">
        <v>0.05</v>
      </c>
      <c r="L86" s="848">
        <f>N80*K86</f>
        <v>12746.230968381307</v>
      </c>
      <c r="M86" s="849"/>
      <c r="N86" s="57"/>
    </row>
    <row r="87" spans="1:14" ht="15.75" thickBot="1">
      <c r="B87" s="97" t="s">
        <v>1058</v>
      </c>
      <c r="C87" s="98"/>
      <c r="D87" s="98"/>
      <c r="E87" s="98"/>
      <c r="F87" s="98"/>
      <c r="G87" s="98"/>
      <c r="H87" s="98"/>
      <c r="I87" s="99"/>
      <c r="J87" s="100"/>
      <c r="K87" s="313">
        <v>0.05</v>
      </c>
      <c r="L87" s="850">
        <f>N80*K87</f>
        <v>12746.230968381307</v>
      </c>
      <c r="M87" s="851"/>
      <c r="N87" s="57"/>
    </row>
    <row r="88" spans="1:14" ht="15.75" thickBot="1">
      <c r="B88" s="814" t="s">
        <v>1037</v>
      </c>
      <c r="C88" s="815"/>
      <c r="D88" s="815"/>
      <c r="E88" s="815"/>
      <c r="F88" s="815"/>
      <c r="G88" s="815"/>
      <c r="H88" s="815"/>
      <c r="I88" s="815"/>
      <c r="J88" s="815"/>
      <c r="K88" s="815"/>
      <c r="L88" s="815"/>
      <c r="M88" s="816"/>
      <c r="N88" s="58">
        <f>L85+L86+L87</f>
        <v>76477.385810287844</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331402.00517791393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7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N78*M41</f>
        <v>51.067205206099999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36585.439333333328</v>
      </c>
      <c r="N48" s="280">
        <f>K48*M48</f>
        <v>38414.711299999995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f>SUM(N48:N55)</f>
        <v>38414.711299999995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B61" s="52"/>
      <c r="C61" s="325"/>
      <c r="D61" s="325"/>
      <c r="E61" s="325"/>
      <c r="F61" s="325"/>
      <c r="G61" s="325"/>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841"/>
      <c r="I71" s="79" t="s">
        <v>1048</v>
      </c>
      <c r="J71" s="81" t="s">
        <v>1494</v>
      </c>
      <c r="K71" s="80" t="s">
        <v>1050</v>
      </c>
      <c r="L71" s="842" t="s">
        <v>1034</v>
      </c>
      <c r="M71" s="966"/>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1"/>
      <c r="C77" s="802"/>
      <c r="D77" s="802"/>
      <c r="E77" s="802"/>
      <c r="F77" s="802"/>
      <c r="G77" s="802"/>
      <c r="H77" s="802"/>
      <c r="I77" s="132"/>
      <c r="J77" s="132"/>
      <c r="K77" s="132"/>
      <c r="L77" s="902"/>
      <c r="M77" s="902"/>
      <c r="N77" s="51"/>
    </row>
    <row r="78" spans="1:15" ht="15.75" thickBot="1">
      <c r="B78" s="820" t="s">
        <v>1037</v>
      </c>
      <c r="C78" s="821"/>
      <c r="D78" s="821"/>
      <c r="E78" s="821"/>
      <c r="F78" s="821"/>
      <c r="G78" s="821"/>
      <c r="H78" s="821"/>
      <c r="I78" s="821"/>
      <c r="J78" s="821"/>
      <c r="K78" s="821"/>
      <c r="L78" s="821"/>
      <c r="M78" s="822"/>
      <c r="N78" s="309">
        <f>SUM(N72:N77)</f>
        <v>1021.344104122</v>
      </c>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39487.122609328093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7897.4245218656188</v>
      </c>
      <c r="M85" s="849"/>
      <c r="N85" s="57"/>
    </row>
    <row r="86" spans="1:14">
      <c r="B86" s="95" t="s">
        <v>1057</v>
      </c>
      <c r="C86" s="96"/>
      <c r="D86" s="96"/>
      <c r="E86" s="96"/>
      <c r="F86" s="96"/>
      <c r="G86" s="96"/>
      <c r="H86" s="96"/>
      <c r="I86" s="93"/>
      <c r="J86" s="94"/>
      <c r="K86" s="312">
        <v>0.05</v>
      </c>
      <c r="L86" s="848">
        <f>N80*K86</f>
        <v>1974.3561304664047</v>
      </c>
      <c r="M86" s="849"/>
      <c r="N86" s="57"/>
    </row>
    <row r="87" spans="1:14" ht="15.75" thickBot="1">
      <c r="B87" s="97" t="s">
        <v>1058</v>
      </c>
      <c r="C87" s="98"/>
      <c r="D87" s="98"/>
      <c r="E87" s="98"/>
      <c r="F87" s="98"/>
      <c r="G87" s="98"/>
      <c r="H87" s="98"/>
      <c r="I87" s="99"/>
      <c r="J87" s="100"/>
      <c r="K87" s="313">
        <v>0.05</v>
      </c>
      <c r="L87" s="850">
        <f>N80*K87</f>
        <v>1974.3561304664047</v>
      </c>
      <c r="M87" s="851"/>
      <c r="N87" s="57"/>
    </row>
    <row r="88" spans="1:14" ht="15.75" thickBot="1">
      <c r="B88" s="814" t="s">
        <v>1037</v>
      </c>
      <c r="C88" s="815"/>
      <c r="D88" s="815"/>
      <c r="E88" s="815"/>
      <c r="F88" s="815"/>
      <c r="G88" s="815"/>
      <c r="H88" s="815"/>
      <c r="I88" s="815"/>
      <c r="J88" s="815"/>
      <c r="K88" s="815"/>
      <c r="L88" s="815"/>
      <c r="M88" s="816"/>
      <c r="N88" s="58">
        <f>L85+L86+L87</f>
        <v>11846.136782798429</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196">
        <f>N80+N88</f>
        <v>51333.259392126522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75" thickBot="1">
      <c r="B121" s="427" t="s">
        <v>2327</v>
      </c>
      <c r="C121" s="428"/>
      <c r="D121" s="428"/>
      <c r="E121" s="267"/>
      <c r="F121" s="267"/>
      <c r="G121" s="267"/>
      <c r="H121" s="267"/>
      <c r="I121" s="267"/>
      <c r="J121" s="964"/>
      <c r="K121" s="964"/>
      <c r="L121" s="964"/>
      <c r="M121" s="964"/>
      <c r="N121"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190</v>
      </c>
      <c r="B36" s="827" t="str">
        <f>VLOOKUP(A36,EQUIPOS!A6:D154,3,FALSE)</f>
        <v>Diferencial de 3 ton</v>
      </c>
      <c r="C36" s="828"/>
      <c r="D36" s="828"/>
      <c r="E36" s="828"/>
      <c r="F36" s="828"/>
      <c r="G36" s="828"/>
      <c r="H36" s="829"/>
      <c r="I36" s="275"/>
      <c r="J36" s="276"/>
      <c r="K36" s="277">
        <f>VLOOKUP(A36,EQUIPOS!A6:D163,4,FALSE)</f>
        <v>6250</v>
      </c>
      <c r="L36" s="278"/>
      <c r="M36" s="344">
        <v>40</v>
      </c>
      <c r="N36" s="280">
        <f>K36/M36</f>
        <v>156.25</v>
      </c>
    </row>
    <row r="37" spans="1:14">
      <c r="A37" s="119" t="s">
        <v>195</v>
      </c>
      <c r="B37" s="827" t="str">
        <f>VLOOKUP(A37,EQUIPOS!A7:D154,3,FALSE)</f>
        <v xml:space="preserve">Equipo de oxicorte, Capacidad de corte: hasta 6´´ (152mm) </v>
      </c>
      <c r="C37" s="828"/>
      <c r="D37" s="828"/>
      <c r="E37" s="828"/>
      <c r="F37" s="828"/>
      <c r="G37" s="828"/>
      <c r="H37" s="829"/>
      <c r="I37" s="429"/>
      <c r="J37" s="430"/>
      <c r="K37" s="277">
        <f>VLOOKUP(A37,EQUIPOS!A7:D164,4,FALSE)</f>
        <v>16461.677202039169</v>
      </c>
      <c r="L37" s="343"/>
      <c r="M37" s="344">
        <v>40</v>
      </c>
      <c r="N37" s="280">
        <f t="shared" ref="N37:N43" si="0">K37/M37</f>
        <v>411.5419300509792</v>
      </c>
    </row>
    <row r="38" spans="1:14">
      <c r="A38" s="119" t="s">
        <v>204</v>
      </c>
      <c r="B38" s="827" t="str">
        <f>VLOOKUP(A38,EQUIPOS!A8:D154,3,FALSE)</f>
        <v xml:space="preserve">Equipo de soldadura 250 AMP
</v>
      </c>
      <c r="C38" s="828"/>
      <c r="D38" s="828"/>
      <c r="E38" s="828"/>
      <c r="F38" s="828"/>
      <c r="G38" s="828"/>
      <c r="H38" s="829"/>
      <c r="I38" s="429"/>
      <c r="J38" s="430"/>
      <c r="K38" s="277">
        <f>VLOOKUP(A38,EQUIPOS!A8:D165,4,FALSE)</f>
        <v>60000</v>
      </c>
      <c r="L38" s="343"/>
      <c r="M38" s="344">
        <v>40</v>
      </c>
      <c r="N38" s="280">
        <f t="shared" si="0"/>
        <v>1500</v>
      </c>
    </row>
    <row r="39" spans="1:14">
      <c r="A39" s="119" t="s">
        <v>208</v>
      </c>
      <c r="B39" s="827" t="str">
        <f>VLOOKUP(A39,EQUIPOS!A9:D154,3,FALSE)</f>
        <v>Equipo de soldadura 400</v>
      </c>
      <c r="C39" s="828"/>
      <c r="D39" s="828"/>
      <c r="E39" s="828"/>
      <c r="F39" s="828"/>
      <c r="G39" s="828"/>
      <c r="H39" s="829"/>
      <c r="I39" s="429"/>
      <c r="J39" s="430"/>
      <c r="K39" s="277">
        <f>VLOOKUP(A39,EQUIPOS!A9:D166,4,FALSE)</f>
        <v>80000</v>
      </c>
      <c r="L39" s="343"/>
      <c r="M39" s="344">
        <v>40</v>
      </c>
      <c r="N39" s="280">
        <f t="shared" si="0"/>
        <v>2000</v>
      </c>
    </row>
    <row r="40" spans="1:14">
      <c r="A40" s="119" t="s">
        <v>210</v>
      </c>
      <c r="B40" s="827" t="str">
        <f>VLOOKUP(A40,EQUIPOS!A10:D154,3,FALSE)</f>
        <v>Equipo de soldadura 600</v>
      </c>
      <c r="C40" s="828"/>
      <c r="D40" s="828"/>
      <c r="E40" s="828"/>
      <c r="F40" s="828"/>
      <c r="G40" s="828"/>
      <c r="H40" s="829"/>
      <c r="I40" s="429"/>
      <c r="J40" s="430"/>
      <c r="K40" s="277">
        <f>VLOOKUP(A40,EQUIPOS!A10:D167,4,FALSE)</f>
        <v>80000</v>
      </c>
      <c r="L40" s="343"/>
      <c r="M40" s="344">
        <v>40</v>
      </c>
      <c r="N40" s="280">
        <f t="shared" si="0"/>
        <v>2000</v>
      </c>
    </row>
    <row r="41" spans="1:14">
      <c r="A41" s="119" t="s">
        <v>202</v>
      </c>
      <c r="B41" s="827" t="str">
        <f>VLOOKUP(A41,EQUIPOS!A11:D155,3,FALSE)</f>
        <v xml:space="preserve">Equipo de rayos X y/o ultrasonido
</v>
      </c>
      <c r="C41" s="828"/>
      <c r="D41" s="828"/>
      <c r="E41" s="828"/>
      <c r="F41" s="828"/>
      <c r="G41" s="828"/>
      <c r="H41" s="829"/>
      <c r="I41" s="429"/>
      <c r="J41" s="430"/>
      <c r="K41" s="277">
        <f>VLOOKUP(A41,EQUIPOS!A11:D168,4,FALSE)</f>
        <v>99511.598552575582</v>
      </c>
      <c r="L41" s="343"/>
      <c r="M41" s="344">
        <v>4000</v>
      </c>
      <c r="N41" s="280">
        <f t="shared" si="0"/>
        <v>24.877899638143894</v>
      </c>
    </row>
    <row r="42" spans="1:14">
      <c r="A42" s="119" t="s">
        <v>294</v>
      </c>
      <c r="B42" s="827" t="str">
        <f>VLOOKUP(A42,EQUIPOS!A12:D156,3,FALSE)</f>
        <v>Puente grúa</v>
      </c>
      <c r="C42" s="828"/>
      <c r="D42" s="828"/>
      <c r="E42" s="828"/>
      <c r="F42" s="828"/>
      <c r="G42" s="828"/>
      <c r="H42" s="829"/>
      <c r="I42" s="429"/>
      <c r="J42" s="430"/>
      <c r="K42" s="277">
        <f>VLOOKUP(A42,EQUIPOS!A12:D169,4,FALSE)</f>
        <v>733454.32205193711</v>
      </c>
      <c r="L42" s="343"/>
      <c r="M42" s="344">
        <v>40000</v>
      </c>
      <c r="N42" s="280">
        <f t="shared" si="0"/>
        <v>18.336358051298429</v>
      </c>
    </row>
    <row r="43" spans="1:14">
      <c r="A43" s="119" t="s">
        <v>334</v>
      </c>
      <c r="B43" s="827" t="str">
        <f>VLOOKUP(A43,EQUIPOS!A13:D157,3,FALSE)</f>
        <v>Taladro industrial</v>
      </c>
      <c r="C43" s="828"/>
      <c r="D43" s="828"/>
      <c r="E43" s="828"/>
      <c r="F43" s="828"/>
      <c r="G43" s="828"/>
      <c r="H43" s="829"/>
      <c r="I43" s="429"/>
      <c r="J43" s="430"/>
      <c r="K43" s="277">
        <f>VLOOKUP(A43,EQUIPOS!A13:D170,4,FALSE)</f>
        <v>6929.1453810131979</v>
      </c>
      <c r="L43" s="343"/>
      <c r="M43" s="344">
        <v>40</v>
      </c>
      <c r="N43" s="280">
        <f t="shared" si="0"/>
        <v>173.22863452532994</v>
      </c>
    </row>
    <row r="44" spans="1:14">
      <c r="B44" s="827"/>
      <c r="C44" s="828"/>
      <c r="D44" s="828"/>
      <c r="E44" s="828"/>
      <c r="F44" s="828"/>
      <c r="G44" s="828"/>
      <c r="H44" s="829"/>
      <c r="I44" s="42"/>
      <c r="J44" s="43"/>
      <c r="K44" s="277"/>
      <c r="L44" s="284"/>
      <c r="M44" s="344"/>
      <c r="N44" s="280"/>
    </row>
    <row r="45" spans="1:14">
      <c r="B45" s="328"/>
      <c r="C45" s="329"/>
      <c r="D45" s="329"/>
      <c r="E45" s="329"/>
      <c r="F45" s="331"/>
      <c r="G45" s="331"/>
      <c r="H45" s="131"/>
      <c r="I45" s="42"/>
      <c r="J45" s="43"/>
      <c r="K45" s="277"/>
      <c r="L45" s="284"/>
      <c r="M45" s="285"/>
      <c r="N45" s="281"/>
    </row>
    <row r="46" spans="1:14">
      <c r="B46" s="834" t="s">
        <v>1036</v>
      </c>
      <c r="C46" s="835"/>
      <c r="D46" s="835"/>
      <c r="E46" s="44"/>
      <c r="F46" s="45"/>
      <c r="G46" s="45"/>
      <c r="H46" s="46"/>
      <c r="I46" s="42"/>
      <c r="J46" s="43"/>
      <c r="K46" s="287"/>
      <c r="L46" s="284"/>
      <c r="M46" s="409">
        <v>0.1</v>
      </c>
      <c r="N46" s="352">
        <f>N83*M46</f>
        <v>316.77546014452503</v>
      </c>
    </row>
    <row r="47" spans="1:14" ht="15.75" thickBot="1">
      <c r="B47" s="827"/>
      <c r="C47" s="828"/>
      <c r="D47" s="828"/>
      <c r="E47" s="828"/>
      <c r="F47" s="828"/>
      <c r="G47" s="828"/>
      <c r="H47" s="829"/>
      <c r="I47" s="836"/>
      <c r="J47" s="837"/>
      <c r="K47" s="47"/>
      <c r="L47" s="838"/>
      <c r="M47" s="839"/>
      <c r="N47" s="111"/>
    </row>
    <row r="48" spans="1:14" ht="15.75" thickBot="1">
      <c r="B48" s="814" t="s">
        <v>1037</v>
      </c>
      <c r="C48" s="815"/>
      <c r="D48" s="815"/>
      <c r="E48" s="815"/>
      <c r="F48" s="815"/>
      <c r="G48" s="815"/>
      <c r="H48" s="815"/>
      <c r="I48" s="815"/>
      <c r="J48" s="815"/>
      <c r="K48" s="815"/>
      <c r="L48" s="815"/>
      <c r="M48" s="816"/>
      <c r="N48" s="402">
        <f>SUM(N36:N46)</f>
        <v>6601.0102824102769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5" t="s">
        <v>1028</v>
      </c>
      <c r="C52" s="806"/>
      <c r="D52" s="806"/>
      <c r="E52" s="806"/>
      <c r="F52" s="806"/>
      <c r="G52" s="806"/>
      <c r="H52" s="806"/>
      <c r="I52" s="807"/>
      <c r="J52" s="323" t="s">
        <v>1029</v>
      </c>
      <c r="K52" s="91" t="s">
        <v>1030</v>
      </c>
      <c r="L52" s="808" t="s">
        <v>1039</v>
      </c>
      <c r="M52" s="807"/>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37951.772434158978</v>
      </c>
      <c r="N53" s="280">
        <f t="shared" ref="N53:N58" si="1">K53*M53</f>
        <v>189.75886217079488</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4314.3672633038022</v>
      </c>
      <c r="N54" s="280">
        <f t="shared" si="1"/>
        <v>21.571836316519011</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12644.822033387571</v>
      </c>
      <c r="N55" s="280">
        <f t="shared" si="1"/>
        <v>63.224110166937855</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15143.042246730547</v>
      </c>
      <c r="N56" s="280">
        <f t="shared" si="1"/>
        <v>151.43042246730548</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11094.378111251732</v>
      </c>
      <c r="N57" s="280">
        <f t="shared" si="1"/>
        <v>110.94378111251731</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3082.027163944635</v>
      </c>
      <c r="N58" s="280">
        <f t="shared" si="1"/>
        <v>3082.027163944635</v>
      </c>
    </row>
    <row r="59" spans="1:14">
      <c r="A59" s="167"/>
      <c r="B59" s="49"/>
      <c r="C59" s="433"/>
      <c r="D59" s="433"/>
      <c r="E59" s="433"/>
      <c r="F59" s="433"/>
      <c r="G59" s="433"/>
      <c r="H59" s="433"/>
      <c r="I59" s="433"/>
      <c r="J59" s="319"/>
      <c r="K59" s="405"/>
      <c r="L59" s="429"/>
      <c r="M59" s="410"/>
      <c r="N59" s="280"/>
    </row>
    <row r="60" spans="1:14" ht="15.75" thickBot="1">
      <c r="B60" s="49"/>
      <c r="C60" s="318"/>
      <c r="D60" s="318"/>
      <c r="E60" s="318"/>
      <c r="F60" s="318"/>
      <c r="G60" s="318"/>
      <c r="H60" s="318"/>
      <c r="I60" s="318"/>
      <c r="J60" s="443"/>
      <c r="K60" s="132"/>
      <c r="L60" s="333"/>
      <c r="M60" s="410"/>
      <c r="N60" s="280"/>
    </row>
    <row r="61" spans="1:14" ht="15.75" thickBot="1">
      <c r="B61" s="814" t="s">
        <v>1037</v>
      </c>
      <c r="C61" s="815"/>
      <c r="D61" s="815"/>
      <c r="E61" s="815"/>
      <c r="F61" s="815"/>
      <c r="G61" s="815"/>
      <c r="H61" s="815"/>
      <c r="I61" s="815"/>
      <c r="J61" s="815"/>
      <c r="K61" s="815"/>
      <c r="L61" s="815"/>
      <c r="M61" s="816"/>
      <c r="N61" s="402">
        <f>SUM(N53:N60)</f>
        <v>3618.9561761787095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17" t="s">
        <v>1045</v>
      </c>
      <c r="M65" s="790"/>
      <c r="N65" s="82" t="s">
        <v>1035</v>
      </c>
    </row>
    <row r="66" spans="1:15">
      <c r="B66" s="52"/>
      <c r="C66" s="325"/>
      <c r="D66" s="325"/>
      <c r="E66" s="325"/>
      <c r="F66" s="325"/>
      <c r="G66" s="325"/>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319"/>
      <c r="I68" s="287"/>
      <c r="J68" s="294"/>
      <c r="K68" s="287"/>
      <c r="L68" s="818"/>
      <c r="M68" s="819"/>
      <c r="N68" s="295"/>
    </row>
    <row r="69" spans="1:15">
      <c r="B69" s="52"/>
      <c r="C69" s="53"/>
      <c r="D69" s="53"/>
      <c r="E69" s="53"/>
      <c r="F69" s="53"/>
      <c r="G69" s="53"/>
      <c r="H69" s="319"/>
      <c r="I69" s="287"/>
      <c r="J69" s="294"/>
      <c r="K69" s="287"/>
      <c r="L69" s="818"/>
      <c r="M69" s="819"/>
      <c r="N69" s="295"/>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03"/>
      <c r="M71" s="804"/>
      <c r="N71" s="133"/>
    </row>
    <row r="72" spans="1:15" ht="15.75" thickBot="1">
      <c r="B72" s="820" t="s">
        <v>1037</v>
      </c>
      <c r="C72" s="821"/>
      <c r="D72" s="821"/>
      <c r="E72" s="821"/>
      <c r="F72" s="821"/>
      <c r="G72" s="821"/>
      <c r="H72" s="821"/>
      <c r="I72" s="821"/>
      <c r="J72" s="821"/>
      <c r="K72" s="821"/>
      <c r="L72" s="821"/>
      <c r="M72" s="822"/>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0" t="s">
        <v>1047</v>
      </c>
      <c r="C76" s="841"/>
      <c r="D76" s="841"/>
      <c r="E76" s="841"/>
      <c r="F76" s="841"/>
      <c r="G76" s="841"/>
      <c r="H76" s="841"/>
      <c r="I76" s="79" t="s">
        <v>1048</v>
      </c>
      <c r="J76" s="81" t="s">
        <v>1494</v>
      </c>
      <c r="K76" s="80" t="s">
        <v>1050</v>
      </c>
      <c r="L76" s="842" t="s">
        <v>1034</v>
      </c>
      <c r="M76" s="843"/>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84190.500000000015</v>
      </c>
      <c r="J78" s="301">
        <v>185</v>
      </c>
      <c r="K78" s="302">
        <f>VLOOKUP(A78,'MANO DE OBRA'!A8:D100,4,FALSE)</f>
        <v>155752.42500000002</v>
      </c>
      <c r="L78" s="56"/>
      <c r="M78" s="442">
        <v>320</v>
      </c>
      <c r="N78" s="403">
        <f t="shared" si="3"/>
        <v>486.72632812500007</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75" thickBot="1">
      <c r="A82" t="s">
        <v>1759</v>
      </c>
      <c r="B82" s="801" t="str">
        <f>VLOOKUP(A82,'MANO DE OBRA'!A12:D73,3,FALSE)</f>
        <v>Dibujante 2</v>
      </c>
      <c r="C82" s="802" t="e">
        <f>VLOOKUP(B82,'MANO DE OBRA'!B12:E73,3,FALSE)</f>
        <v>#N/A</v>
      </c>
      <c r="D82" s="802" t="e">
        <f>VLOOKUP(C82,'MANO DE OBRA'!C12:F73,3,FALSE)</f>
        <v>#N/A</v>
      </c>
      <c r="E82" s="802" t="e">
        <f>VLOOKUP(D82,'MANO DE OBRA'!D12:G73,3,FALSE)</f>
        <v>#N/A</v>
      </c>
      <c r="F82" s="802" t="e">
        <f>VLOOKUP(E82,'MANO DE OBRA'!E12:H73,3,FALSE)</f>
        <v>#N/A</v>
      </c>
      <c r="G82" s="802" t="e">
        <f>VLOOKUP(F82,'MANO DE OBRA'!F12:I73,3,FALSE)</f>
        <v>#N/A</v>
      </c>
      <c r="H82" s="802" t="e">
        <f>VLOOKUP(G82,'MANO DE OBRA'!G12:J73,3,FALSE)</f>
        <v>#N/A</v>
      </c>
      <c r="I82" s="478">
        <f t="shared" si="2"/>
        <v>49687.010470799993</v>
      </c>
      <c r="J82" s="479">
        <v>185</v>
      </c>
      <c r="K82" s="482">
        <f>VLOOKUP(A82,'MANO DE OBRA'!A12:D104,4,FALSE)</f>
        <v>91920.96937097999</v>
      </c>
      <c r="L82" s="483"/>
      <c r="M82" s="484">
        <v>320</v>
      </c>
      <c r="N82" s="448">
        <f t="shared" si="3"/>
        <v>287.25302928431245</v>
      </c>
    </row>
    <row r="83" spans="1:14" ht="15.75" thickBot="1">
      <c r="B83" s="820" t="s">
        <v>1037</v>
      </c>
      <c r="C83" s="821"/>
      <c r="D83" s="821"/>
      <c r="E83" s="821"/>
      <c r="F83" s="821"/>
      <c r="G83" s="821"/>
      <c r="H83" s="821"/>
      <c r="I83" s="821"/>
      <c r="J83" s="821"/>
      <c r="K83" s="821"/>
      <c r="L83" s="821"/>
      <c r="M83" s="822"/>
      <c r="N83" s="468">
        <f>SUM(N77:N82)</f>
        <v>3167.75460144525</v>
      </c>
    </row>
    <row r="84" spans="1:14" ht="15.75" thickBot="1">
      <c r="B84" s="39"/>
      <c r="C84" s="40"/>
      <c r="D84" s="40"/>
      <c r="E84" s="40"/>
      <c r="F84" s="40"/>
      <c r="G84" s="40"/>
      <c r="H84" s="40"/>
      <c r="I84" s="40"/>
      <c r="J84" s="40"/>
      <c r="K84" s="40"/>
      <c r="L84" s="40"/>
      <c r="M84" s="40"/>
      <c r="N84" s="41"/>
    </row>
    <row r="85" spans="1:14" ht="15.75" thickBot="1">
      <c r="B85" s="814" t="s">
        <v>1051</v>
      </c>
      <c r="C85" s="815"/>
      <c r="D85" s="815"/>
      <c r="E85" s="815"/>
      <c r="F85" s="815"/>
      <c r="G85" s="815"/>
      <c r="H85" s="815"/>
      <c r="I85" s="815"/>
      <c r="J85" s="815"/>
      <c r="K85" s="815"/>
      <c r="L85" s="815"/>
      <c r="M85" s="816"/>
      <c r="N85" s="105">
        <f>N48+N61+N72+N83</f>
        <v>13387.721060034237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5" t="s">
        <v>1053</v>
      </c>
      <c r="C89" s="806"/>
      <c r="D89" s="806"/>
      <c r="E89" s="806"/>
      <c r="F89" s="806"/>
      <c r="G89" s="806"/>
      <c r="H89" s="806"/>
      <c r="I89" s="322"/>
      <c r="J89" s="342"/>
      <c r="K89" s="310" t="s">
        <v>1054</v>
      </c>
      <c r="L89" s="844" t="s">
        <v>1055</v>
      </c>
      <c r="M89" s="845"/>
      <c r="N89" s="311"/>
    </row>
    <row r="90" spans="1:14">
      <c r="B90" s="846" t="s">
        <v>1056</v>
      </c>
      <c r="C90" s="847"/>
      <c r="D90" s="847"/>
      <c r="E90" s="847"/>
      <c r="F90" s="847"/>
      <c r="G90" s="847"/>
      <c r="H90" s="847"/>
      <c r="I90" s="93"/>
      <c r="J90" s="94"/>
      <c r="K90" s="312">
        <v>0.2</v>
      </c>
      <c r="L90" s="848">
        <f>N85*K90</f>
        <v>2677.5442120068474</v>
      </c>
      <c r="M90" s="849"/>
      <c r="N90" s="57"/>
    </row>
    <row r="91" spans="1:14">
      <c r="B91" s="95" t="s">
        <v>1057</v>
      </c>
      <c r="C91" s="96"/>
      <c r="D91" s="96"/>
      <c r="E91" s="96"/>
      <c r="F91" s="96"/>
      <c r="G91" s="96"/>
      <c r="H91" s="96"/>
      <c r="I91" s="93"/>
      <c r="J91" s="94"/>
      <c r="K91" s="312">
        <v>0.05</v>
      </c>
      <c r="L91" s="848">
        <f>N85*K91</f>
        <v>669.38605300171184</v>
      </c>
      <c r="M91" s="849"/>
      <c r="N91" s="57"/>
    </row>
    <row r="92" spans="1:14" ht="15.75" thickBot="1">
      <c r="B92" s="97" t="s">
        <v>1058</v>
      </c>
      <c r="C92" s="98"/>
      <c r="D92" s="98"/>
      <c r="E92" s="98"/>
      <c r="F92" s="98"/>
      <c r="G92" s="98"/>
      <c r="H92" s="98"/>
      <c r="I92" s="99"/>
      <c r="J92" s="100"/>
      <c r="K92" s="313">
        <v>0.05</v>
      </c>
      <c r="L92" s="850">
        <f>N85*K92</f>
        <v>669.38605300171184</v>
      </c>
      <c r="M92" s="851"/>
      <c r="N92" s="57"/>
    </row>
    <row r="93" spans="1:14" ht="15.75" thickBot="1">
      <c r="B93" s="814" t="s">
        <v>1037</v>
      </c>
      <c r="C93" s="815"/>
      <c r="D93" s="815"/>
      <c r="E93" s="815"/>
      <c r="F93" s="815"/>
      <c r="G93" s="815"/>
      <c r="H93" s="815"/>
      <c r="I93" s="815"/>
      <c r="J93" s="815"/>
      <c r="K93" s="815"/>
      <c r="L93" s="815"/>
      <c r="M93" s="816"/>
      <c r="N93" s="58">
        <f>L90+L91+L92</f>
        <v>4016.3163180102711</v>
      </c>
    </row>
    <row r="94" spans="1:14" ht="15.75" thickBot="1">
      <c r="B94" s="39"/>
      <c r="C94" s="40"/>
      <c r="D94" s="40"/>
      <c r="E94" s="40"/>
      <c r="F94" s="40"/>
      <c r="G94" s="40"/>
      <c r="H94" s="40"/>
      <c r="I94" s="40"/>
      <c r="J94" s="40"/>
      <c r="K94" s="40"/>
      <c r="L94" s="40"/>
      <c r="M94" s="40"/>
      <c r="N94" s="41"/>
    </row>
    <row r="95" spans="1:14" ht="15.75" thickBot="1">
      <c r="A95" t="s">
        <v>2122</v>
      </c>
      <c r="B95" s="814" t="s">
        <v>1059</v>
      </c>
      <c r="C95" s="815"/>
      <c r="D95" s="815"/>
      <c r="E95" s="815"/>
      <c r="F95" s="815"/>
      <c r="G95" s="815"/>
      <c r="H95" s="815"/>
      <c r="I95" s="815"/>
      <c r="J95" s="815"/>
      <c r="K95" s="815"/>
      <c r="L95" s="815"/>
      <c r="M95" s="816"/>
      <c r="N95" s="196">
        <f>N85+N93</f>
        <v>17404.037378044508</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6" t="s">
        <v>2324</v>
      </c>
      <c r="C112" s="957"/>
      <c r="D112" s="957"/>
      <c r="E112" s="957"/>
      <c r="F112" s="957"/>
      <c r="G112" s="957"/>
      <c r="H112" s="957"/>
      <c r="I112" s="957"/>
      <c r="J112" s="957"/>
      <c r="K112" s="957"/>
      <c r="L112" s="957"/>
      <c r="M112" s="957"/>
      <c r="N112" s="958"/>
    </row>
    <row r="113" spans="2:14" ht="15" customHeight="1">
      <c r="B113" s="956"/>
      <c r="C113" s="957"/>
      <c r="D113" s="957"/>
      <c r="E113" s="957"/>
      <c r="F113" s="957"/>
      <c r="G113" s="957"/>
      <c r="H113" s="957"/>
      <c r="I113" s="957"/>
      <c r="J113" s="957"/>
      <c r="K113" s="957"/>
      <c r="L113" s="957"/>
      <c r="M113" s="957"/>
      <c r="N113" s="958"/>
    </row>
    <row r="114" spans="2:14" ht="30" customHeight="1">
      <c r="B114" s="959" t="s">
        <v>2325</v>
      </c>
      <c r="C114" s="960"/>
      <c r="D114" s="960"/>
      <c r="E114" s="960"/>
      <c r="F114" s="960"/>
      <c r="G114" s="960"/>
      <c r="H114" s="960"/>
      <c r="I114" s="960"/>
      <c r="J114" s="960"/>
      <c r="K114" s="960"/>
      <c r="L114" s="960"/>
      <c r="M114" s="960"/>
      <c r="N114" s="961"/>
    </row>
    <row r="115" spans="2:14">
      <c r="B115" s="959"/>
      <c r="C115" s="960"/>
      <c r="D115" s="960"/>
      <c r="E115" s="960"/>
      <c r="F115" s="960"/>
      <c r="G115" s="960"/>
      <c r="H115" s="960"/>
      <c r="I115" s="960"/>
      <c r="J115" s="960"/>
      <c r="K115" s="960"/>
      <c r="L115" s="960"/>
      <c r="M115" s="960"/>
      <c r="N115" s="961"/>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2"/>
      <c r="K125" s="962"/>
      <c r="L125" s="962"/>
      <c r="M125" s="962"/>
      <c r="N125" s="963"/>
    </row>
    <row r="126" spans="2:14" ht="15.75" thickBot="1">
      <c r="B126" s="427" t="s">
        <v>2327</v>
      </c>
      <c r="C126" s="428"/>
      <c r="D126" s="428"/>
      <c r="E126" s="267"/>
      <c r="F126" s="267"/>
      <c r="G126" s="267"/>
      <c r="H126" s="267"/>
      <c r="I126" s="267"/>
      <c r="J126" s="964"/>
      <c r="K126" s="964"/>
      <c r="L126" s="964"/>
      <c r="M126" s="964"/>
      <c r="N126" s="965"/>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190</v>
      </c>
      <c r="B36" s="827" t="str">
        <f>VLOOKUP(A36,EQUIPOS!A6:D154,3,FALSE)</f>
        <v>Diferencial de 3 ton</v>
      </c>
      <c r="C36" s="828"/>
      <c r="D36" s="828"/>
      <c r="E36" s="828"/>
      <c r="F36" s="828"/>
      <c r="G36" s="828"/>
      <c r="H36" s="829"/>
      <c r="I36" s="275"/>
      <c r="J36" s="276"/>
      <c r="K36" s="277">
        <f>VLOOKUP(A36,EQUIPOS!A6:D163,4,FALSE)</f>
        <v>6250</v>
      </c>
      <c r="L36" s="278"/>
      <c r="M36" s="344">
        <v>40</v>
      </c>
      <c r="N36" s="280">
        <f t="shared" ref="N36:N41" si="0">K36/M36</f>
        <v>156.25</v>
      </c>
    </row>
    <row r="37" spans="1:14">
      <c r="A37" s="119" t="s">
        <v>334</v>
      </c>
      <c r="B37" s="827" t="str">
        <f>VLOOKUP(A37,EQUIPOS!A7:D154,3,FALSE)</f>
        <v>Taladro industrial</v>
      </c>
      <c r="C37" s="828"/>
      <c r="D37" s="828"/>
      <c r="E37" s="828"/>
      <c r="F37" s="828"/>
      <c r="G37" s="828"/>
      <c r="H37" s="829"/>
      <c r="I37" s="429"/>
      <c r="J37" s="430"/>
      <c r="K37" s="277">
        <f>VLOOKUP(A37,EQUIPOS!A7:D164,4,FALSE)</f>
        <v>6929.1453810131979</v>
      </c>
      <c r="L37" s="343"/>
      <c r="M37" s="344">
        <v>40</v>
      </c>
      <c r="N37" s="280">
        <f t="shared" si="0"/>
        <v>173.22863452532994</v>
      </c>
    </row>
    <row r="38" spans="1:14">
      <c r="A38" s="119" t="s">
        <v>195</v>
      </c>
      <c r="B38" s="827" t="str">
        <f>VLOOKUP(A38,EQUIPOS!A8:D154,3,FALSE)</f>
        <v xml:space="preserve">Equipo de oxicorte, Capacidad de corte: hasta 6´´ (152mm) </v>
      </c>
      <c r="C38" s="828"/>
      <c r="D38" s="828"/>
      <c r="E38" s="828"/>
      <c r="F38" s="828"/>
      <c r="G38" s="828"/>
      <c r="H38" s="829"/>
      <c r="I38" s="429"/>
      <c r="J38" s="430"/>
      <c r="K38" s="277">
        <f>VLOOKUP(A38,EQUIPOS!A8:D165,4,FALSE)</f>
        <v>16461.677202039169</v>
      </c>
      <c r="L38" s="343"/>
      <c r="M38" s="344">
        <v>40</v>
      </c>
      <c r="N38" s="280">
        <f t="shared" si="0"/>
        <v>411.5419300509792</v>
      </c>
    </row>
    <row r="39" spans="1:14">
      <c r="A39" s="119" t="s">
        <v>204</v>
      </c>
      <c r="B39" s="827" t="str">
        <f>VLOOKUP(A39,EQUIPOS!A9:D154,3,FALSE)</f>
        <v xml:space="preserve">Equipo de soldadura 250 AMP
</v>
      </c>
      <c r="C39" s="828"/>
      <c r="D39" s="828"/>
      <c r="E39" s="828"/>
      <c r="F39" s="828"/>
      <c r="G39" s="828"/>
      <c r="H39" s="829"/>
      <c r="I39" s="429"/>
      <c r="J39" s="430"/>
      <c r="K39" s="277">
        <f>VLOOKUP(A39,EQUIPOS!A9:D166,4,FALSE)</f>
        <v>60000</v>
      </c>
      <c r="L39" s="343"/>
      <c r="M39" s="344">
        <v>40</v>
      </c>
      <c r="N39" s="280">
        <f t="shared" si="0"/>
        <v>1500</v>
      </c>
    </row>
    <row r="40" spans="1:14">
      <c r="A40" s="119" t="s">
        <v>208</v>
      </c>
      <c r="B40" s="827" t="str">
        <f>VLOOKUP(A40,EQUIPOS!A10:D154,3,FALSE)</f>
        <v>Equipo de soldadura 400</v>
      </c>
      <c r="C40" s="828"/>
      <c r="D40" s="828"/>
      <c r="E40" s="828"/>
      <c r="F40" s="828"/>
      <c r="G40" s="828"/>
      <c r="H40" s="829"/>
      <c r="I40" s="429"/>
      <c r="J40" s="430"/>
      <c r="K40" s="277">
        <f>VLOOKUP(A40,EQUIPOS!A10:D167,4,FALSE)</f>
        <v>80000</v>
      </c>
      <c r="L40" s="343"/>
      <c r="M40" s="344">
        <v>40</v>
      </c>
      <c r="N40" s="280">
        <f t="shared" si="0"/>
        <v>2000</v>
      </c>
    </row>
    <row r="41" spans="1:14">
      <c r="A41" s="119" t="s">
        <v>210</v>
      </c>
      <c r="B41" s="827" t="str">
        <f>VLOOKUP(A41,EQUIPOS!A11:D155,3,FALSE)</f>
        <v>Equipo de soldadura 600</v>
      </c>
      <c r="C41" s="828"/>
      <c r="D41" s="828"/>
      <c r="E41" s="828"/>
      <c r="F41" s="828"/>
      <c r="G41" s="828"/>
      <c r="H41" s="829"/>
      <c r="I41" s="429"/>
      <c r="J41" s="430"/>
      <c r="K41" s="277">
        <f>VLOOKUP(A41,EQUIPOS!A11:D168,4,FALSE)</f>
        <v>80000</v>
      </c>
      <c r="L41" s="343"/>
      <c r="M41" s="344">
        <v>40</v>
      </c>
      <c r="N41" s="280">
        <f t="shared" si="0"/>
        <v>2000</v>
      </c>
    </row>
    <row r="42" spans="1:14">
      <c r="B42" s="827"/>
      <c r="C42" s="828"/>
      <c r="D42" s="828"/>
      <c r="E42" s="828"/>
      <c r="F42" s="828"/>
      <c r="G42" s="828"/>
      <c r="H42" s="829"/>
      <c r="I42" s="42"/>
      <c r="J42" s="43"/>
      <c r="K42" s="277"/>
      <c r="L42" s="284"/>
      <c r="M42" s="344"/>
      <c r="N42" s="280"/>
    </row>
    <row r="43" spans="1:14">
      <c r="B43" s="328"/>
      <c r="C43" s="329"/>
      <c r="D43" s="329"/>
      <c r="E43" s="329"/>
      <c r="F43" s="331"/>
      <c r="G43" s="331"/>
      <c r="H43" s="131"/>
      <c r="I43" s="42"/>
      <c r="J43" s="43"/>
      <c r="K43" s="277"/>
      <c r="L43" s="284"/>
      <c r="M43" s="285"/>
      <c r="N43" s="281"/>
    </row>
    <row r="44" spans="1:14">
      <c r="B44" s="834" t="s">
        <v>1036</v>
      </c>
      <c r="C44" s="835"/>
      <c r="D44" s="835"/>
      <c r="E44" s="44"/>
      <c r="F44" s="45"/>
      <c r="G44" s="45"/>
      <c r="H44" s="46"/>
      <c r="I44" s="42"/>
      <c r="J44" s="43"/>
      <c r="K44" s="287"/>
      <c r="L44" s="284"/>
      <c r="M44" s="409">
        <v>0.05</v>
      </c>
      <c r="N44" s="352">
        <f>N81*M44</f>
        <v>96.149573727328132</v>
      </c>
    </row>
    <row r="45" spans="1:14" ht="15.75" thickBot="1">
      <c r="B45" s="827"/>
      <c r="C45" s="828"/>
      <c r="D45" s="828"/>
      <c r="E45" s="828"/>
      <c r="F45" s="828"/>
      <c r="G45" s="828"/>
      <c r="H45" s="829"/>
      <c r="I45" s="836"/>
      <c r="J45" s="837"/>
      <c r="K45" s="47"/>
      <c r="L45" s="838"/>
      <c r="M45" s="839"/>
      <c r="N45" s="111"/>
    </row>
    <row r="46" spans="1:14" ht="15.75" thickBot="1">
      <c r="B46" s="814" t="s">
        <v>1037</v>
      </c>
      <c r="C46" s="815"/>
      <c r="D46" s="815"/>
      <c r="E46" s="815"/>
      <c r="F46" s="815"/>
      <c r="G46" s="815"/>
      <c r="H46" s="815"/>
      <c r="I46" s="815"/>
      <c r="J46" s="815"/>
      <c r="K46" s="815"/>
      <c r="L46" s="815"/>
      <c r="M46" s="816"/>
      <c r="N46" s="402">
        <f>SUM(N36:N44)</f>
        <v>6337.170138303637</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5" t="s">
        <v>1028</v>
      </c>
      <c r="C50" s="806"/>
      <c r="D50" s="806"/>
      <c r="E50" s="806"/>
      <c r="F50" s="806"/>
      <c r="G50" s="806"/>
      <c r="H50" s="806"/>
      <c r="I50" s="807"/>
      <c r="J50" s="323" t="s">
        <v>1029</v>
      </c>
      <c r="K50" s="91" t="s">
        <v>1030</v>
      </c>
      <c r="L50" s="808" t="s">
        <v>1039</v>
      </c>
      <c r="M50" s="807"/>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37951.772434158978</v>
      </c>
      <c r="N51" s="280">
        <f t="shared" ref="N51:N56" si="1">K51*M51</f>
        <v>189.75886217079488</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4314.3672633038022</v>
      </c>
      <c r="N52" s="280">
        <f t="shared" si="1"/>
        <v>21.571836316519011</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12644.822033387571</v>
      </c>
      <c r="N53" s="280">
        <f t="shared" si="1"/>
        <v>63.224110166937855</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15143.042246730547</v>
      </c>
      <c r="N54" s="280">
        <f t="shared" si="1"/>
        <v>151.43042246730548</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11094.378111251732</v>
      </c>
      <c r="N55" s="280">
        <f t="shared" si="1"/>
        <v>110.94378111251731</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3082.027163944635</v>
      </c>
      <c r="N56" s="280">
        <f t="shared" si="1"/>
        <v>3082.027163944635</v>
      </c>
    </row>
    <row r="57" spans="1:14">
      <c r="A57" s="169"/>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4" t="s">
        <v>1037</v>
      </c>
      <c r="C59" s="815"/>
      <c r="D59" s="815"/>
      <c r="E59" s="815"/>
      <c r="F59" s="815"/>
      <c r="G59" s="815"/>
      <c r="H59" s="815"/>
      <c r="I59" s="815"/>
      <c r="J59" s="815"/>
      <c r="K59" s="815"/>
      <c r="L59" s="815"/>
      <c r="M59" s="816"/>
      <c r="N59" s="402">
        <f>SUM(N51:N58)</f>
        <v>3618.9561761787095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B64" s="52"/>
      <c r="C64" s="325"/>
      <c r="D64" s="325"/>
      <c r="E64" s="325"/>
      <c r="F64" s="325"/>
      <c r="G64" s="325"/>
      <c r="H64" s="319"/>
      <c r="I64" s="287"/>
      <c r="J64" s="294"/>
      <c r="K64" s="287"/>
      <c r="L64" s="818"/>
      <c r="M64" s="819"/>
      <c r="N64" s="295"/>
    </row>
    <row r="65" spans="1:15">
      <c r="B65" s="52"/>
      <c r="C65" s="53"/>
      <c r="D65" s="53"/>
      <c r="E65" s="53"/>
      <c r="F65" s="53"/>
      <c r="G65" s="53"/>
      <c r="H65" s="319"/>
      <c r="I65" s="287"/>
      <c r="J65" s="294"/>
      <c r="K65" s="287"/>
      <c r="L65" s="818"/>
      <c r="M65" s="819"/>
      <c r="N65" s="295"/>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75" thickBot="1">
      <c r="B80" s="801"/>
      <c r="C80" s="802"/>
      <c r="D80" s="802"/>
      <c r="E80" s="802"/>
      <c r="F80" s="802"/>
      <c r="G80" s="802"/>
      <c r="H80" s="802"/>
      <c r="I80" s="478"/>
      <c r="J80" s="479"/>
      <c r="K80" s="480"/>
      <c r="L80" s="483"/>
      <c r="M80" s="484"/>
      <c r="N80" s="448"/>
    </row>
    <row r="81" spans="1:14" ht="15.75" thickBot="1">
      <c r="B81" s="820" t="s">
        <v>1037</v>
      </c>
      <c r="C81" s="821"/>
      <c r="D81" s="821"/>
      <c r="E81" s="821"/>
      <c r="F81" s="821"/>
      <c r="G81" s="821"/>
      <c r="H81" s="821"/>
      <c r="I81" s="821"/>
      <c r="J81" s="821"/>
      <c r="K81" s="821"/>
      <c r="L81" s="821"/>
      <c r="M81" s="822"/>
      <c r="N81" s="309">
        <f>SUM(N75:N80)</f>
        <v>1922.9914745465626</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N46+N59+N70+N81</f>
        <v>11879.117789028909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2375.823557805782</v>
      </c>
      <c r="M88" s="849"/>
      <c r="N88" s="57"/>
    </row>
    <row r="89" spans="1:14">
      <c r="B89" s="95" t="s">
        <v>1057</v>
      </c>
      <c r="C89" s="96"/>
      <c r="D89" s="96"/>
      <c r="E89" s="96"/>
      <c r="F89" s="96"/>
      <c r="G89" s="96"/>
      <c r="H89" s="96"/>
      <c r="I89" s="93"/>
      <c r="J89" s="94"/>
      <c r="K89" s="312">
        <v>0.05</v>
      </c>
      <c r="L89" s="848">
        <f>N83*K89</f>
        <v>593.9558894514455</v>
      </c>
      <c r="M89" s="849"/>
      <c r="N89" s="57"/>
    </row>
    <row r="90" spans="1:14" ht="15.75" thickBot="1">
      <c r="B90" s="97" t="s">
        <v>1058</v>
      </c>
      <c r="C90" s="98"/>
      <c r="D90" s="98"/>
      <c r="E90" s="98"/>
      <c r="F90" s="98"/>
      <c r="G90" s="98"/>
      <c r="H90" s="98"/>
      <c r="I90" s="99"/>
      <c r="J90" s="100"/>
      <c r="K90" s="313">
        <v>0.05</v>
      </c>
      <c r="L90" s="850">
        <f>N83*K90</f>
        <v>593.9558894514455</v>
      </c>
      <c r="M90" s="851"/>
      <c r="N90" s="57"/>
    </row>
    <row r="91" spans="1:14" ht="15.75" thickBot="1">
      <c r="B91" s="814" t="s">
        <v>1037</v>
      </c>
      <c r="C91" s="815"/>
      <c r="D91" s="815"/>
      <c r="E91" s="815"/>
      <c r="F91" s="815"/>
      <c r="G91" s="815"/>
      <c r="H91" s="815"/>
      <c r="I91" s="815"/>
      <c r="J91" s="815"/>
      <c r="K91" s="815"/>
      <c r="L91" s="815"/>
      <c r="M91" s="816"/>
      <c r="N91" s="58">
        <f>L88+L89+L90</f>
        <v>3563.7353367086735</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15442.853125737583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75" thickBot="1">
      <c r="B124" s="427" t="s">
        <v>2327</v>
      </c>
      <c r="C124" s="428"/>
      <c r="D124" s="428"/>
      <c r="E124" s="267"/>
      <c r="F124" s="267"/>
      <c r="G124" s="267"/>
      <c r="H124" s="267"/>
      <c r="I124" s="267"/>
      <c r="J124" s="964"/>
      <c r="K124" s="964"/>
      <c r="L124" s="964"/>
      <c r="M124" s="964"/>
      <c r="N124" s="965"/>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4" t="s">
        <v>1037</v>
      </c>
      <c r="C56" s="815"/>
      <c r="D56" s="815"/>
      <c r="E56" s="815"/>
      <c r="F56" s="815"/>
      <c r="G56" s="815"/>
      <c r="H56" s="815"/>
      <c r="I56" s="815"/>
      <c r="J56" s="815"/>
      <c r="K56" s="815"/>
      <c r="L56" s="815"/>
      <c r="M56" s="816"/>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17" t="s">
        <v>1045</v>
      </c>
      <c r="M60" s="790"/>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818">
        <f>VLOOKUP(A61,TRANSPORTE!A3:D117,4,FALSE)</f>
        <v>800</v>
      </c>
      <c r="M61" s="819"/>
      <c r="N61" s="295">
        <f>K61*L61</f>
        <v>800</v>
      </c>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319"/>
      <c r="I64" s="287"/>
      <c r="J64" s="294"/>
      <c r="K64" s="287"/>
      <c r="L64" s="818"/>
      <c r="M64" s="819"/>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3"/>
      <c r="M66" s="804"/>
      <c r="N66" s="133"/>
    </row>
    <row r="67" spans="1:15" ht="15.75" thickBot="1">
      <c r="B67" s="820" t="s">
        <v>1037</v>
      </c>
      <c r="C67" s="821"/>
      <c r="D67" s="821"/>
      <c r="E67" s="821"/>
      <c r="F67" s="821"/>
      <c r="G67" s="821"/>
      <c r="H67" s="821"/>
      <c r="I67" s="821"/>
      <c r="J67" s="821"/>
      <c r="K67" s="821"/>
      <c r="L67" s="821"/>
      <c r="M67" s="822"/>
      <c r="N67" s="110">
        <f>N61+N62+N63+N64+N65</f>
        <v>800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0" t="s">
        <v>1047</v>
      </c>
      <c r="C71" s="841"/>
      <c r="D71" s="841"/>
      <c r="E71" s="841"/>
      <c r="F71" s="841"/>
      <c r="G71" s="841"/>
      <c r="H71" s="841"/>
      <c r="I71" s="79" t="s">
        <v>1048</v>
      </c>
      <c r="J71" s="81" t="s">
        <v>1494</v>
      </c>
      <c r="K71" s="80" t="s">
        <v>1050</v>
      </c>
      <c r="L71" s="842" t="s">
        <v>1034</v>
      </c>
      <c r="M71" s="843"/>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1"/>
      <c r="C77" s="802"/>
      <c r="D77" s="802"/>
      <c r="E77" s="802"/>
      <c r="F77" s="802"/>
      <c r="G77" s="802"/>
      <c r="H77" s="802"/>
      <c r="I77" s="132"/>
      <c r="J77" s="132"/>
      <c r="K77" s="132"/>
      <c r="L77" s="902"/>
      <c r="M77" s="902"/>
      <c r="N77" s="133"/>
    </row>
    <row r="78" spans="1:15" ht="15.75" thickBot="1">
      <c r="B78" s="820" t="s">
        <v>1037</v>
      </c>
      <c r="C78" s="821"/>
      <c r="D78" s="821"/>
      <c r="E78" s="821"/>
      <c r="F78" s="821"/>
      <c r="G78" s="821"/>
      <c r="H78" s="821"/>
      <c r="I78" s="821"/>
      <c r="J78" s="821"/>
      <c r="K78" s="821"/>
      <c r="L78" s="821"/>
      <c r="M78" s="822"/>
      <c r="N78" s="468"/>
    </row>
    <row r="79" spans="1:15" ht="15.75" thickBot="1">
      <c r="B79" s="39"/>
      <c r="C79" s="40"/>
      <c r="D79" s="40"/>
      <c r="E79" s="40"/>
      <c r="F79" s="40"/>
      <c r="G79" s="40"/>
      <c r="H79" s="40"/>
      <c r="I79" s="40"/>
      <c r="J79" s="40"/>
      <c r="K79" s="40"/>
      <c r="L79" s="40"/>
      <c r="M79" s="40"/>
      <c r="N79" s="41"/>
    </row>
    <row r="80" spans="1:15" ht="15.75" thickBot="1">
      <c r="B80" s="814" t="s">
        <v>1051</v>
      </c>
      <c r="C80" s="815"/>
      <c r="D80" s="815"/>
      <c r="E80" s="815"/>
      <c r="F80" s="815"/>
      <c r="G80" s="815"/>
      <c r="H80" s="815"/>
      <c r="I80" s="815"/>
      <c r="J80" s="815"/>
      <c r="K80" s="815"/>
      <c r="L80" s="815"/>
      <c r="M80" s="816"/>
      <c r="N80" s="105">
        <f>N43+N56+N67+N78</f>
        <v>800</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5" t="s">
        <v>1053</v>
      </c>
      <c r="C84" s="806"/>
      <c r="D84" s="806"/>
      <c r="E84" s="806"/>
      <c r="F84" s="806"/>
      <c r="G84" s="806"/>
      <c r="H84" s="806"/>
      <c r="I84" s="322"/>
      <c r="J84" s="342"/>
      <c r="K84" s="310" t="s">
        <v>1054</v>
      </c>
      <c r="L84" s="844" t="s">
        <v>1055</v>
      </c>
      <c r="M84" s="845"/>
      <c r="N84" s="311"/>
    </row>
    <row r="85" spans="1:14">
      <c r="B85" s="846" t="s">
        <v>1056</v>
      </c>
      <c r="C85" s="847"/>
      <c r="D85" s="847"/>
      <c r="E85" s="847"/>
      <c r="F85" s="847"/>
      <c r="G85" s="847"/>
      <c r="H85" s="847"/>
      <c r="I85" s="93"/>
      <c r="J85" s="94"/>
      <c r="K85" s="312">
        <v>0.2</v>
      </c>
      <c r="L85" s="848">
        <f>N80*K85</f>
        <v>160</v>
      </c>
      <c r="M85" s="849"/>
      <c r="N85" s="57"/>
    </row>
    <row r="86" spans="1:14">
      <c r="B86" s="95" t="s">
        <v>1057</v>
      </c>
      <c r="C86" s="96"/>
      <c r="D86" s="96"/>
      <c r="E86" s="96"/>
      <c r="F86" s="96"/>
      <c r="G86" s="96"/>
      <c r="H86" s="96"/>
      <c r="I86" s="93"/>
      <c r="J86" s="94"/>
      <c r="K86" s="312">
        <v>0.05</v>
      </c>
      <c r="L86" s="848">
        <f>N80*K86</f>
        <v>40</v>
      </c>
      <c r="M86" s="849"/>
      <c r="N86" s="57"/>
    </row>
    <row r="87" spans="1:14" ht="15.75" thickBot="1">
      <c r="B87" s="97" t="s">
        <v>1058</v>
      </c>
      <c r="C87" s="98"/>
      <c r="D87" s="98"/>
      <c r="E87" s="98"/>
      <c r="F87" s="98"/>
      <c r="G87" s="98"/>
      <c r="H87" s="98"/>
      <c r="I87" s="99"/>
      <c r="J87" s="100"/>
      <c r="K87" s="313">
        <v>0.05</v>
      </c>
      <c r="L87" s="850">
        <f>N80*K87</f>
        <v>40</v>
      </c>
      <c r="M87" s="851"/>
      <c r="N87" s="57"/>
    </row>
    <row r="88" spans="1:14" ht="15.75" thickBot="1">
      <c r="B88" s="814" t="s">
        <v>1037</v>
      </c>
      <c r="C88" s="815"/>
      <c r="D88" s="815"/>
      <c r="E88" s="815"/>
      <c r="F88" s="815"/>
      <c r="G88" s="815"/>
      <c r="H88" s="815"/>
      <c r="I88" s="815"/>
      <c r="J88" s="815"/>
      <c r="K88" s="815"/>
      <c r="L88" s="815"/>
      <c r="M88" s="816"/>
      <c r="N88" s="58">
        <f>L85+L86+L87</f>
        <v>240</v>
      </c>
    </row>
    <row r="89" spans="1:14" ht="15.75" thickBot="1">
      <c r="B89" s="39"/>
      <c r="C89" s="40"/>
      <c r="D89" s="40"/>
      <c r="E89" s="40"/>
      <c r="F89" s="40"/>
      <c r="G89" s="40"/>
      <c r="H89" s="40"/>
      <c r="I89" s="40"/>
      <c r="J89" s="40"/>
      <c r="K89" s="40"/>
      <c r="L89" s="40"/>
      <c r="M89" s="40"/>
      <c r="N89" s="41"/>
    </row>
    <row r="90" spans="1:14" ht="15.75" thickBot="1">
      <c r="A90" t="s">
        <v>2122</v>
      </c>
      <c r="B90" s="814" t="s">
        <v>1059</v>
      </c>
      <c r="C90" s="815"/>
      <c r="D90" s="815"/>
      <c r="E90" s="815"/>
      <c r="F90" s="815"/>
      <c r="G90" s="815"/>
      <c r="H90" s="815"/>
      <c r="I90" s="815"/>
      <c r="J90" s="815"/>
      <c r="K90" s="815"/>
      <c r="L90" s="815"/>
      <c r="M90" s="816"/>
      <c r="N90" s="58">
        <f>N80+N88</f>
        <v>1040</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6" t="s">
        <v>2324</v>
      </c>
      <c r="C107" s="957"/>
      <c r="D107" s="957"/>
      <c r="E107" s="957"/>
      <c r="F107" s="957"/>
      <c r="G107" s="957"/>
      <c r="H107" s="957"/>
      <c r="I107" s="957"/>
      <c r="J107" s="957"/>
      <c r="K107" s="957"/>
      <c r="L107" s="957"/>
      <c r="M107" s="957"/>
      <c r="N107" s="958"/>
    </row>
    <row r="108" spans="2:14" ht="15" customHeight="1">
      <c r="B108" s="956"/>
      <c r="C108" s="957"/>
      <c r="D108" s="957"/>
      <c r="E108" s="957"/>
      <c r="F108" s="957"/>
      <c r="G108" s="957"/>
      <c r="H108" s="957"/>
      <c r="I108" s="957"/>
      <c r="J108" s="957"/>
      <c r="K108" s="957"/>
      <c r="L108" s="957"/>
      <c r="M108" s="957"/>
      <c r="N108" s="958"/>
    </row>
    <row r="109" spans="2:14" ht="30" customHeight="1">
      <c r="B109" s="959" t="s">
        <v>2325</v>
      </c>
      <c r="C109" s="960"/>
      <c r="D109" s="960"/>
      <c r="E109" s="960"/>
      <c r="F109" s="960"/>
      <c r="G109" s="960"/>
      <c r="H109" s="960"/>
      <c r="I109" s="960"/>
      <c r="J109" s="960"/>
      <c r="K109" s="960"/>
      <c r="L109" s="960"/>
      <c r="M109" s="960"/>
      <c r="N109" s="961"/>
    </row>
    <row r="110" spans="2:14">
      <c r="B110" s="959"/>
      <c r="C110" s="960"/>
      <c r="D110" s="960"/>
      <c r="E110" s="960"/>
      <c r="F110" s="960"/>
      <c r="G110" s="960"/>
      <c r="H110" s="960"/>
      <c r="I110" s="960"/>
      <c r="J110" s="960"/>
      <c r="K110" s="960"/>
      <c r="L110" s="960"/>
      <c r="M110" s="960"/>
      <c r="N110" s="96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2"/>
      <c r="K120" s="962"/>
      <c r="L120" s="962"/>
      <c r="M120" s="962"/>
      <c r="N120" s="963"/>
    </row>
    <row r="121" spans="2:14" ht="15.75" thickBot="1">
      <c r="B121" s="427" t="s">
        <v>2327</v>
      </c>
      <c r="C121" s="428"/>
      <c r="D121" s="428"/>
      <c r="E121" s="267"/>
      <c r="F121" s="267"/>
      <c r="G121" s="267"/>
      <c r="H121" s="267"/>
      <c r="I121" s="267"/>
      <c r="J121" s="964"/>
      <c r="K121" s="964"/>
      <c r="L121" s="964"/>
      <c r="M121" s="964"/>
      <c r="N121" s="96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190</v>
      </c>
      <c r="B36" s="827" t="str">
        <f>VLOOKUP(A36,EQUIPOS!A6:D154,3,FALSE)</f>
        <v>Diferencial de 3 ton</v>
      </c>
      <c r="C36" s="828"/>
      <c r="D36" s="828"/>
      <c r="E36" s="828"/>
      <c r="F36" s="828"/>
      <c r="G36" s="828"/>
      <c r="H36" s="829"/>
      <c r="I36" s="275"/>
      <c r="J36" s="276"/>
      <c r="K36" s="277">
        <f>VLOOKUP(A36,EQUIPOS!A6:D163,4,FALSE)</f>
        <v>6250</v>
      </c>
      <c r="L36" s="278"/>
      <c r="M36" s="344">
        <v>40</v>
      </c>
      <c r="N36" s="280">
        <f t="shared" ref="N36:N41" si="0">K36/M36</f>
        <v>156.25</v>
      </c>
    </row>
    <row r="37" spans="1:14">
      <c r="A37" s="119" t="s">
        <v>195</v>
      </c>
      <c r="B37" s="827" t="str">
        <f>VLOOKUP(A37,EQUIPOS!A7:D154,3,FALSE)</f>
        <v xml:space="preserve">Equipo de oxicorte, Capacidad de corte: hasta 6´´ (152mm) </v>
      </c>
      <c r="C37" s="828"/>
      <c r="D37" s="828"/>
      <c r="E37" s="828"/>
      <c r="F37" s="828"/>
      <c r="G37" s="828"/>
      <c r="H37" s="829"/>
      <c r="I37" s="429"/>
      <c r="J37" s="430"/>
      <c r="K37" s="277">
        <f>VLOOKUP(A37,EQUIPOS!A7:D164,4,FALSE)</f>
        <v>16461.677202039169</v>
      </c>
      <c r="L37" s="343"/>
      <c r="M37" s="344">
        <v>400</v>
      </c>
      <c r="N37" s="280">
        <f t="shared" si="0"/>
        <v>41.154193005097923</v>
      </c>
    </row>
    <row r="38" spans="1:14">
      <c r="A38" s="119" t="s">
        <v>204</v>
      </c>
      <c r="B38" s="827" t="str">
        <f>VLOOKUP(A38,EQUIPOS!A8:D154,3,FALSE)</f>
        <v xml:space="preserve">Equipo de soldadura 250 AMP
</v>
      </c>
      <c r="C38" s="828"/>
      <c r="D38" s="828"/>
      <c r="E38" s="828"/>
      <c r="F38" s="828"/>
      <c r="G38" s="828"/>
      <c r="H38" s="829"/>
      <c r="I38" s="429"/>
      <c r="J38" s="430"/>
      <c r="K38" s="277">
        <f>VLOOKUP(A38,EQUIPOS!A8:D165,4,FALSE)</f>
        <v>60000</v>
      </c>
      <c r="L38" s="343"/>
      <c r="M38" s="344">
        <v>400</v>
      </c>
      <c r="N38" s="280">
        <f t="shared" si="0"/>
        <v>150</v>
      </c>
    </row>
    <row r="39" spans="1:14">
      <c r="A39" s="119" t="s">
        <v>208</v>
      </c>
      <c r="B39" s="827" t="str">
        <f>VLOOKUP(A39,EQUIPOS!A9:D154,3,FALSE)</f>
        <v>Equipo de soldadura 400</v>
      </c>
      <c r="C39" s="828"/>
      <c r="D39" s="828"/>
      <c r="E39" s="828"/>
      <c r="F39" s="828"/>
      <c r="G39" s="828"/>
      <c r="H39" s="829"/>
      <c r="I39" s="429"/>
      <c r="J39" s="430"/>
      <c r="K39" s="277">
        <f>VLOOKUP(A39,EQUIPOS!A9:D166,4,FALSE)</f>
        <v>80000</v>
      </c>
      <c r="L39" s="343"/>
      <c r="M39" s="344">
        <v>400</v>
      </c>
      <c r="N39" s="280">
        <f t="shared" si="0"/>
        <v>200</v>
      </c>
    </row>
    <row r="40" spans="1:14">
      <c r="A40" s="119" t="s">
        <v>210</v>
      </c>
      <c r="B40" s="827" t="str">
        <f>VLOOKUP(A40,EQUIPOS!A10:D154,3,FALSE)</f>
        <v>Equipo de soldadura 600</v>
      </c>
      <c r="C40" s="828"/>
      <c r="D40" s="828"/>
      <c r="E40" s="828"/>
      <c r="F40" s="828"/>
      <c r="G40" s="828"/>
      <c r="H40" s="829"/>
      <c r="I40" s="429"/>
      <c r="J40" s="430"/>
      <c r="K40" s="277">
        <f>VLOOKUP(A40,EQUIPOS!A10:D167,4,FALSE)</f>
        <v>80000</v>
      </c>
      <c r="L40" s="343"/>
      <c r="M40" s="344">
        <v>400</v>
      </c>
      <c r="N40" s="280">
        <f t="shared" si="0"/>
        <v>200</v>
      </c>
    </row>
    <row r="41" spans="1:14">
      <c r="A41" s="119" t="s">
        <v>243</v>
      </c>
      <c r="B41" s="827" t="str">
        <f>VLOOKUP(A41,EQUIPOS!A11:D155,3,FALSE)</f>
        <v>Grúa 10 ton</v>
      </c>
      <c r="C41" s="828"/>
      <c r="D41" s="828"/>
      <c r="E41" s="828"/>
      <c r="F41" s="828"/>
      <c r="G41" s="828"/>
      <c r="H41" s="829"/>
      <c r="I41" s="429"/>
      <c r="J41" s="430"/>
      <c r="K41" s="277">
        <f>VLOOKUP(A41,EQUIPOS!A11:D168,4,FALSE)</f>
        <v>122816.70817369095</v>
      </c>
      <c r="L41" s="343"/>
      <c r="M41" s="344">
        <v>400</v>
      </c>
      <c r="N41" s="280">
        <f t="shared" si="0"/>
        <v>307.04177043422737</v>
      </c>
    </row>
    <row r="42" spans="1:14">
      <c r="B42" s="827"/>
      <c r="C42" s="828"/>
      <c r="D42" s="828"/>
      <c r="E42" s="828"/>
      <c r="F42" s="828"/>
      <c r="G42" s="828"/>
      <c r="H42" s="829"/>
      <c r="I42" s="42"/>
      <c r="J42" s="43"/>
      <c r="K42" s="277"/>
      <c r="L42" s="284"/>
      <c r="M42" s="344"/>
      <c r="N42" s="280"/>
    </row>
    <row r="43" spans="1:14">
      <c r="B43" s="328"/>
      <c r="C43" s="329"/>
      <c r="D43" s="329"/>
      <c r="E43" s="329"/>
      <c r="F43" s="331"/>
      <c r="G43" s="331"/>
      <c r="H43" s="131"/>
      <c r="I43" s="42"/>
      <c r="J43" s="43"/>
      <c r="K43" s="277"/>
      <c r="L43" s="284"/>
      <c r="M43" s="285"/>
      <c r="N43" s="281"/>
    </row>
    <row r="44" spans="1:14">
      <c r="B44" s="834" t="s">
        <v>1036</v>
      </c>
      <c r="C44" s="835"/>
      <c r="D44" s="835"/>
      <c r="E44" s="44"/>
      <c r="F44" s="45"/>
      <c r="G44" s="45"/>
      <c r="H44" s="46"/>
      <c r="I44" s="42"/>
      <c r="J44" s="43"/>
      <c r="K44" s="287"/>
      <c r="L44" s="284"/>
      <c r="M44" s="409">
        <v>0.05</v>
      </c>
      <c r="N44" s="352">
        <f>N81*M44</f>
        <v>96.149573727328132</v>
      </c>
    </row>
    <row r="45" spans="1:14" ht="15.75" thickBot="1">
      <c r="B45" s="827"/>
      <c r="C45" s="828"/>
      <c r="D45" s="828"/>
      <c r="E45" s="828"/>
      <c r="F45" s="828"/>
      <c r="G45" s="828"/>
      <c r="H45" s="829"/>
      <c r="I45" s="836"/>
      <c r="J45" s="837"/>
      <c r="K45" s="47"/>
      <c r="L45" s="838"/>
      <c r="M45" s="839"/>
      <c r="N45" s="111"/>
    </row>
    <row r="46" spans="1:14" ht="15.75" thickBot="1">
      <c r="B46" s="814" t="s">
        <v>1037</v>
      </c>
      <c r="C46" s="815"/>
      <c r="D46" s="815"/>
      <c r="E46" s="815"/>
      <c r="F46" s="815"/>
      <c r="G46" s="815"/>
      <c r="H46" s="815"/>
      <c r="I46" s="815"/>
      <c r="J46" s="815"/>
      <c r="K46" s="815"/>
      <c r="L46" s="815"/>
      <c r="M46" s="816"/>
      <c r="N46" s="402">
        <f>SUM(N36:N44)</f>
        <v>1150.5955371666532</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5" t="s">
        <v>1028</v>
      </c>
      <c r="C50" s="806"/>
      <c r="D50" s="806"/>
      <c r="E50" s="806"/>
      <c r="F50" s="806"/>
      <c r="G50" s="806"/>
      <c r="H50" s="806"/>
      <c r="I50" s="807"/>
      <c r="J50" s="323" t="s">
        <v>1029</v>
      </c>
      <c r="K50" s="91" t="s">
        <v>1030</v>
      </c>
      <c r="L50" s="808" t="s">
        <v>1039</v>
      </c>
      <c r="M50" s="807"/>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37951.772434158978</v>
      </c>
      <c r="N51" s="280">
        <f>K51*M51</f>
        <v>189.75886217079488</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4314.3672633038022</v>
      </c>
      <c r="N52" s="280">
        <f t="shared" ref="N52:N58" si="1">K52*M52</f>
        <v>21.571836316519011</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12644.822033387571</v>
      </c>
      <c r="N53" s="280">
        <f t="shared" si="1"/>
        <v>63.224110166937855</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15143.042246730547</v>
      </c>
      <c r="N54" s="280">
        <f t="shared" si="1"/>
        <v>151.43042246730548</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11094.378111251732</v>
      </c>
      <c r="N55" s="280">
        <f t="shared" si="1"/>
        <v>110.94378111251731</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37900</v>
      </c>
      <c r="N56" s="280">
        <f t="shared" si="1"/>
        <v>18.95</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72900</v>
      </c>
      <c r="N57" s="280">
        <f t="shared" si="1"/>
        <v>72.900000000000006</v>
      </c>
    </row>
    <row r="58" spans="1:14" ht="15.7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17136.324715241364</v>
      </c>
      <c r="N58" s="280">
        <f t="shared" si="1"/>
        <v>17.136324715241365</v>
      </c>
    </row>
    <row r="59" spans="1:14" ht="15.75" thickBot="1">
      <c r="B59" s="814" t="s">
        <v>1037</v>
      </c>
      <c r="C59" s="815"/>
      <c r="D59" s="815"/>
      <c r="E59" s="815"/>
      <c r="F59" s="815"/>
      <c r="G59" s="815"/>
      <c r="H59" s="815"/>
      <c r="I59" s="815"/>
      <c r="J59" s="815"/>
      <c r="K59" s="815"/>
      <c r="L59" s="815"/>
      <c r="M59" s="816"/>
      <c r="N59" s="402">
        <f>SUM(N51:N58)</f>
        <v>645.91533694931593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17" t="s">
        <v>1045</v>
      </c>
      <c r="M63" s="790"/>
      <c r="N63" s="82" t="s">
        <v>1035</v>
      </c>
    </row>
    <row r="64" spans="1:14">
      <c r="B64" s="52"/>
      <c r="C64" s="325"/>
      <c r="D64" s="325"/>
      <c r="E64" s="325"/>
      <c r="F64" s="325"/>
      <c r="G64" s="325"/>
      <c r="H64" s="319"/>
      <c r="I64" s="287"/>
      <c r="J64" s="294"/>
      <c r="K64" s="287"/>
      <c r="L64" s="818"/>
      <c r="M64" s="819"/>
      <c r="N64" s="295"/>
    </row>
    <row r="65" spans="1:15">
      <c r="B65" s="52"/>
      <c r="C65" s="53"/>
      <c r="D65" s="53"/>
      <c r="E65" s="53"/>
      <c r="F65" s="53"/>
      <c r="G65" s="53"/>
      <c r="H65" s="319"/>
      <c r="I65" s="287"/>
      <c r="J65" s="294"/>
      <c r="K65" s="287"/>
      <c r="L65" s="818"/>
      <c r="M65" s="819"/>
      <c r="N65" s="295"/>
    </row>
    <row r="66" spans="1:15">
      <c r="B66" s="52"/>
      <c r="C66" s="53"/>
      <c r="D66" s="53"/>
      <c r="E66" s="53"/>
      <c r="F66" s="53"/>
      <c r="G66" s="53"/>
      <c r="H66" s="319"/>
      <c r="I66" s="287"/>
      <c r="J66" s="294"/>
      <c r="K66" s="287"/>
      <c r="L66" s="818"/>
      <c r="M66" s="819"/>
      <c r="N66" s="295"/>
    </row>
    <row r="67" spans="1:15">
      <c r="B67" s="52"/>
      <c r="C67" s="53"/>
      <c r="D67" s="53"/>
      <c r="E67" s="53"/>
      <c r="F67" s="53"/>
      <c r="G67" s="53"/>
      <c r="H67" s="319"/>
      <c r="I67" s="287"/>
      <c r="J67" s="294"/>
      <c r="K67" s="287"/>
      <c r="L67" s="818"/>
      <c r="M67" s="819"/>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3"/>
      <c r="M69" s="804"/>
      <c r="N69" s="133"/>
    </row>
    <row r="70" spans="1:15" ht="15.75" thickBot="1">
      <c r="B70" s="820" t="s">
        <v>1037</v>
      </c>
      <c r="C70" s="821"/>
      <c r="D70" s="821"/>
      <c r="E70" s="821"/>
      <c r="F70" s="821"/>
      <c r="G70" s="821"/>
      <c r="H70" s="821"/>
      <c r="I70" s="821"/>
      <c r="J70" s="821"/>
      <c r="K70" s="821"/>
      <c r="L70" s="821"/>
      <c r="M70" s="822"/>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0" t="s">
        <v>1047</v>
      </c>
      <c r="C74" s="841"/>
      <c r="D74" s="841"/>
      <c r="E74" s="841"/>
      <c r="F74" s="841"/>
      <c r="G74" s="841"/>
      <c r="H74" s="841"/>
      <c r="I74" s="79" t="s">
        <v>1048</v>
      </c>
      <c r="J74" s="81" t="s">
        <v>1494</v>
      </c>
      <c r="K74" s="80" t="s">
        <v>1050</v>
      </c>
      <c r="L74" s="842" t="s">
        <v>1034</v>
      </c>
      <c r="M74" s="843"/>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75" thickBot="1">
      <c r="B80" s="801"/>
      <c r="C80" s="802"/>
      <c r="D80" s="802"/>
      <c r="E80" s="802"/>
      <c r="F80" s="802"/>
      <c r="G80" s="802"/>
      <c r="H80" s="802"/>
      <c r="I80" s="478"/>
      <c r="J80" s="479"/>
      <c r="K80" s="482"/>
      <c r="L80" s="483"/>
      <c r="M80" s="484"/>
      <c r="N80" s="403"/>
    </row>
    <row r="81" spans="1:14" ht="15.75" thickBot="1">
      <c r="B81" s="820" t="s">
        <v>1037</v>
      </c>
      <c r="C81" s="821"/>
      <c r="D81" s="821"/>
      <c r="E81" s="821"/>
      <c r="F81" s="821"/>
      <c r="G81" s="821"/>
      <c r="H81" s="821"/>
      <c r="I81" s="821"/>
      <c r="J81" s="821"/>
      <c r="K81" s="821"/>
      <c r="L81" s="821"/>
      <c r="M81" s="822"/>
      <c r="N81" s="309">
        <f>SUM(N75:N80)</f>
        <v>1922.9914745465626</v>
      </c>
    </row>
    <row r="82" spans="1:14" ht="15.75" thickBot="1">
      <c r="B82" s="39"/>
      <c r="C82" s="40"/>
      <c r="D82" s="40"/>
      <c r="E82" s="40"/>
      <c r="F82" s="40"/>
      <c r="G82" s="40"/>
      <c r="H82" s="40"/>
      <c r="I82" s="40"/>
      <c r="J82" s="40"/>
      <c r="K82" s="40"/>
      <c r="L82" s="40"/>
      <c r="M82" s="40"/>
      <c r="N82" s="41"/>
    </row>
    <row r="83" spans="1:14" ht="15.75" thickBot="1">
      <c r="B83" s="814" t="s">
        <v>1051</v>
      </c>
      <c r="C83" s="815"/>
      <c r="D83" s="815"/>
      <c r="E83" s="815"/>
      <c r="F83" s="815"/>
      <c r="G83" s="815"/>
      <c r="H83" s="815"/>
      <c r="I83" s="815"/>
      <c r="J83" s="815"/>
      <c r="K83" s="815"/>
      <c r="L83" s="815"/>
      <c r="M83" s="816"/>
      <c r="N83" s="105">
        <f>N46+N59+N70+N81</f>
        <v>3719.5023486625319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5" t="s">
        <v>1053</v>
      </c>
      <c r="C87" s="806"/>
      <c r="D87" s="806"/>
      <c r="E87" s="806"/>
      <c r="F87" s="806"/>
      <c r="G87" s="806"/>
      <c r="H87" s="806"/>
      <c r="I87" s="322"/>
      <c r="J87" s="342"/>
      <c r="K87" s="310" t="s">
        <v>1054</v>
      </c>
      <c r="L87" s="844" t="s">
        <v>1055</v>
      </c>
      <c r="M87" s="845"/>
      <c r="N87" s="311"/>
    </row>
    <row r="88" spans="1:14">
      <c r="B88" s="846" t="s">
        <v>1056</v>
      </c>
      <c r="C88" s="847"/>
      <c r="D88" s="847"/>
      <c r="E88" s="847"/>
      <c r="F88" s="847"/>
      <c r="G88" s="847"/>
      <c r="H88" s="847"/>
      <c r="I88" s="93"/>
      <c r="J88" s="94"/>
      <c r="K88" s="312">
        <v>0.2</v>
      </c>
      <c r="L88" s="848">
        <f>N83*K88</f>
        <v>743.90046973250639</v>
      </c>
      <c r="M88" s="849"/>
      <c r="N88" s="57"/>
    </row>
    <row r="89" spans="1:14">
      <c r="B89" s="95" t="s">
        <v>1057</v>
      </c>
      <c r="C89" s="96"/>
      <c r="D89" s="96"/>
      <c r="E89" s="96"/>
      <c r="F89" s="96"/>
      <c r="G89" s="96"/>
      <c r="H89" s="96"/>
      <c r="I89" s="93"/>
      <c r="J89" s="94"/>
      <c r="K89" s="312">
        <v>0.05</v>
      </c>
      <c r="L89" s="848">
        <f>N83*K89</f>
        <v>185.9751174331266</v>
      </c>
      <c r="M89" s="849"/>
      <c r="N89" s="57"/>
    </row>
    <row r="90" spans="1:14" ht="15.75" thickBot="1">
      <c r="B90" s="97" t="s">
        <v>1058</v>
      </c>
      <c r="C90" s="98"/>
      <c r="D90" s="98"/>
      <c r="E90" s="98"/>
      <c r="F90" s="98"/>
      <c r="G90" s="98"/>
      <c r="H90" s="98"/>
      <c r="I90" s="99"/>
      <c r="J90" s="100"/>
      <c r="K90" s="313">
        <v>0.05</v>
      </c>
      <c r="L90" s="850">
        <f>N83*K90</f>
        <v>185.9751174331266</v>
      </c>
      <c r="M90" s="851"/>
      <c r="N90" s="57"/>
    </row>
    <row r="91" spans="1:14" ht="15.75" thickBot="1">
      <c r="B91" s="814" t="s">
        <v>1037</v>
      </c>
      <c r="C91" s="815"/>
      <c r="D91" s="815"/>
      <c r="E91" s="815"/>
      <c r="F91" s="815"/>
      <c r="G91" s="815"/>
      <c r="H91" s="815"/>
      <c r="I91" s="815"/>
      <c r="J91" s="815"/>
      <c r="K91" s="815"/>
      <c r="L91" s="815"/>
      <c r="M91" s="816"/>
      <c r="N91" s="58">
        <f>L88+L89+L90</f>
        <v>1115.8507045987596</v>
      </c>
    </row>
    <row r="92" spans="1:14" ht="15.75" thickBot="1">
      <c r="B92" s="39"/>
      <c r="C92" s="40"/>
      <c r="D92" s="40"/>
      <c r="E92" s="40"/>
      <c r="F92" s="40"/>
      <c r="G92" s="40"/>
      <c r="H92" s="40"/>
      <c r="I92" s="40"/>
      <c r="J92" s="40"/>
      <c r="K92" s="40"/>
      <c r="L92" s="40"/>
      <c r="M92" s="40"/>
      <c r="N92" s="41"/>
    </row>
    <row r="93" spans="1:14" ht="15.75" thickBot="1">
      <c r="A93" t="s">
        <v>2122</v>
      </c>
      <c r="B93" s="814" t="s">
        <v>1059</v>
      </c>
      <c r="C93" s="815"/>
      <c r="D93" s="815"/>
      <c r="E93" s="815"/>
      <c r="F93" s="815"/>
      <c r="G93" s="815"/>
      <c r="H93" s="815"/>
      <c r="I93" s="815"/>
      <c r="J93" s="815"/>
      <c r="K93" s="815"/>
      <c r="L93" s="815"/>
      <c r="M93" s="816"/>
      <c r="N93" s="196">
        <f>N83+N91</f>
        <v>4835.3530532612913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6" t="s">
        <v>2324</v>
      </c>
      <c r="C110" s="957"/>
      <c r="D110" s="957"/>
      <c r="E110" s="957"/>
      <c r="F110" s="957"/>
      <c r="G110" s="957"/>
      <c r="H110" s="957"/>
      <c r="I110" s="957"/>
      <c r="J110" s="957"/>
      <c r="K110" s="957"/>
      <c r="L110" s="957"/>
      <c r="M110" s="957"/>
      <c r="N110" s="958"/>
    </row>
    <row r="111" spans="2:14" ht="15" customHeight="1">
      <c r="B111" s="956"/>
      <c r="C111" s="957"/>
      <c r="D111" s="957"/>
      <c r="E111" s="957"/>
      <c r="F111" s="957"/>
      <c r="G111" s="957"/>
      <c r="H111" s="957"/>
      <c r="I111" s="957"/>
      <c r="J111" s="957"/>
      <c r="K111" s="957"/>
      <c r="L111" s="957"/>
      <c r="M111" s="957"/>
      <c r="N111" s="958"/>
    </row>
    <row r="112" spans="2:14" ht="30" customHeight="1">
      <c r="B112" s="959" t="s">
        <v>2325</v>
      </c>
      <c r="C112" s="960"/>
      <c r="D112" s="960"/>
      <c r="E112" s="960"/>
      <c r="F112" s="960"/>
      <c r="G112" s="960"/>
      <c r="H112" s="960"/>
      <c r="I112" s="960"/>
      <c r="J112" s="960"/>
      <c r="K112" s="960"/>
      <c r="L112" s="960"/>
      <c r="M112" s="960"/>
      <c r="N112" s="961"/>
    </row>
    <row r="113" spans="2:14">
      <c r="B113" s="959"/>
      <c r="C113" s="960"/>
      <c r="D113" s="960"/>
      <c r="E113" s="960"/>
      <c r="F113" s="960"/>
      <c r="G113" s="960"/>
      <c r="H113" s="960"/>
      <c r="I113" s="960"/>
      <c r="J113" s="960"/>
      <c r="K113" s="960"/>
      <c r="L113" s="960"/>
      <c r="M113" s="960"/>
      <c r="N113" s="96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2"/>
      <c r="K123" s="962"/>
      <c r="L123" s="962"/>
      <c r="M123" s="962"/>
      <c r="N123" s="963"/>
    </row>
    <row r="124" spans="2:14" ht="15.75" thickBot="1">
      <c r="B124" s="427" t="s">
        <v>2327</v>
      </c>
      <c r="C124" s="428"/>
      <c r="D124" s="428"/>
      <c r="E124" s="267"/>
      <c r="F124" s="267"/>
      <c r="G124" s="267"/>
      <c r="H124" s="267"/>
      <c r="I124" s="267"/>
      <c r="J124" s="964"/>
      <c r="K124" s="964"/>
      <c r="L124" s="964"/>
      <c r="M124" s="964"/>
      <c r="N124" s="965"/>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42.75" customHeight="1" thickBot="1">
      <c r="A31" t="s">
        <v>1929</v>
      </c>
      <c r="B31" s="86" t="s">
        <v>1212</v>
      </c>
      <c r="C31" s="954" t="s">
        <v>2238</v>
      </c>
      <c r="D31" s="955"/>
      <c r="E31" s="955"/>
      <c r="F31" s="955"/>
      <c r="G31" s="955"/>
      <c r="H31" s="955"/>
      <c r="I31" s="955"/>
      <c r="J31" s="955"/>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188</v>
      </c>
      <c r="B36" s="827" t="str">
        <f>VLOOKUP(A36,EQUIPOS!A6:D154,3,FALSE)</f>
        <v>Diferencial</v>
      </c>
      <c r="C36" s="828"/>
      <c r="D36" s="828"/>
      <c r="E36" s="828"/>
      <c r="F36" s="828"/>
      <c r="G36" s="828"/>
      <c r="H36" s="829"/>
      <c r="I36" s="275"/>
      <c r="J36" s="276"/>
      <c r="K36" s="277">
        <f>VLOOKUP(A36,EQUIPOS!A6:D163,4,FALSE)</f>
        <v>7794.910600255429</v>
      </c>
      <c r="L36" s="278"/>
      <c r="M36" s="344">
        <v>4</v>
      </c>
      <c r="N36" s="280">
        <f>K36/M36</f>
        <v>1948.7276500638573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957.5100976143749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2906.2377476782322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451390.92942807201</v>
      </c>
      <c r="N48" s="280">
        <f>K48*M48</f>
        <v>4513.9092942807201</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119817.24165771107</v>
      </c>
      <c r="N49" s="280">
        <f>K49*M49</f>
        <v>119817.24165771107</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299297.77617067436</v>
      </c>
      <c r="N50" s="280">
        <f>K50*M50</f>
        <v>109243.68830229614</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233574.83925428794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18">
        <f>VLOOKUP(A58,TRANSPORTE!A1:D117,4,FALSE)</f>
        <v>800</v>
      </c>
      <c r="M58" s="819"/>
      <c r="N58" s="295">
        <f>K58*L58</f>
        <v>224.00000000000003</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317"/>
      <c r="C63" s="318"/>
      <c r="D63" s="318"/>
      <c r="E63" s="318"/>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f>
        <v>224.00000000000003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9575.100976143749</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246280.17797810995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49256.035595621994</v>
      </c>
      <c r="M82" s="849"/>
      <c r="N82" s="57"/>
    </row>
    <row r="83" spans="1:14">
      <c r="B83" s="95" t="s">
        <v>1057</v>
      </c>
      <c r="C83" s="96"/>
      <c r="D83" s="96"/>
      <c r="E83" s="96"/>
      <c r="F83" s="96"/>
      <c r="G83" s="96"/>
      <c r="H83" s="96"/>
      <c r="I83" s="93"/>
      <c r="J83" s="94"/>
      <c r="K83" s="312">
        <v>0.05</v>
      </c>
      <c r="L83" s="848">
        <f>N77*K83</f>
        <v>12314.008898905498</v>
      </c>
      <c r="M83" s="849"/>
      <c r="N83" s="57"/>
    </row>
    <row r="84" spans="1:14" ht="15.75" thickBot="1">
      <c r="B84" s="97" t="s">
        <v>1058</v>
      </c>
      <c r="C84" s="98"/>
      <c r="D84" s="98"/>
      <c r="E84" s="98"/>
      <c r="F84" s="98"/>
      <c r="G84" s="98"/>
      <c r="H84" s="98"/>
      <c r="I84" s="99"/>
      <c r="J84" s="100"/>
      <c r="K84" s="313">
        <v>0.05</v>
      </c>
      <c r="L84" s="850">
        <f>N77*K84</f>
        <v>12314.008898905498</v>
      </c>
      <c r="M84" s="851"/>
      <c r="N84" s="57"/>
    </row>
    <row r="85" spans="1:14" ht="15.75" thickBot="1">
      <c r="B85" s="814" t="s">
        <v>1037</v>
      </c>
      <c r="C85" s="815"/>
      <c r="D85" s="815"/>
      <c r="E85" s="815"/>
      <c r="F85" s="815"/>
      <c r="G85" s="815"/>
      <c r="H85" s="815"/>
      <c r="I85" s="815"/>
      <c r="J85" s="815"/>
      <c r="K85" s="815"/>
      <c r="L85" s="815"/>
      <c r="M85" s="816"/>
      <c r="N85" s="58">
        <f>L82+L83+L84</f>
        <v>73884.053393432987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320164.2313715429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45" customHeight="1" thickBot="1">
      <c r="A31" t="s">
        <v>1929</v>
      </c>
      <c r="B31" s="86" t="s">
        <v>1213</v>
      </c>
      <c r="C31" s="975" t="s">
        <v>2239</v>
      </c>
      <c r="D31" s="976"/>
      <c r="E31" s="976"/>
      <c r="F31" s="976"/>
      <c r="G31" s="976"/>
      <c r="H31" s="976"/>
      <c r="I31" s="976"/>
      <c r="J31" s="976"/>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188</v>
      </c>
      <c r="B36" s="827" t="str">
        <f>VLOOKUP(A36,EQUIPOS!A6:D154,3,FALSE)</f>
        <v>Diferencial</v>
      </c>
      <c r="C36" s="828"/>
      <c r="D36" s="828"/>
      <c r="E36" s="828"/>
      <c r="F36" s="828"/>
      <c r="G36" s="828"/>
      <c r="H36" s="829"/>
      <c r="I36" s="275"/>
      <c r="J36" s="276"/>
      <c r="K36" s="277">
        <f>VLOOKUP(A36,EQUIPOS!A6:D163,4,FALSE)</f>
        <v>7794.910600255429</v>
      </c>
      <c r="L36" s="278"/>
      <c r="M36" s="449">
        <v>4</v>
      </c>
      <c r="N36" s="280">
        <f>K36/M36</f>
        <v>1948.7276500638573</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957.5100976143749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2906.2377476782322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451390.92942807201</v>
      </c>
      <c r="N48" s="280">
        <f>K48*M48</f>
        <v>9027.8185885614403</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119817.24165771107</v>
      </c>
      <c r="N49" s="280">
        <f>K49*M49</f>
        <v>119817.24165771107</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299297.77617067436</v>
      </c>
      <c r="N50" s="280">
        <f>K50*M50</f>
        <v>137676.9770385102</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266522.03728478274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18">
        <f>VLOOKUP(A58,TRANSPORTE!A1:D117,4,FALSE)</f>
        <v>800</v>
      </c>
      <c r="M58" s="819"/>
      <c r="N58" s="295">
        <f>K58*L58</f>
        <v>224.00000000000003</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f>
        <v>224.00000000000003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9575.100976143749</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279227.37600860471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55845.475201720947</v>
      </c>
      <c r="M82" s="849"/>
      <c r="N82" s="57"/>
    </row>
    <row r="83" spans="1:14">
      <c r="B83" s="95" t="s">
        <v>1057</v>
      </c>
      <c r="C83" s="96"/>
      <c r="D83" s="96"/>
      <c r="E83" s="96"/>
      <c r="F83" s="96"/>
      <c r="G83" s="96"/>
      <c r="H83" s="96"/>
      <c r="I83" s="93"/>
      <c r="J83" s="94"/>
      <c r="K83" s="312">
        <v>0.05</v>
      </c>
      <c r="L83" s="848">
        <f>N77*K83</f>
        <v>13961.368800430237</v>
      </c>
      <c r="M83" s="849"/>
      <c r="N83" s="57"/>
    </row>
    <row r="84" spans="1:14" ht="15.75" thickBot="1">
      <c r="B84" s="97" t="s">
        <v>1058</v>
      </c>
      <c r="C84" s="98"/>
      <c r="D84" s="98"/>
      <c r="E84" s="98"/>
      <c r="F84" s="98"/>
      <c r="G84" s="98"/>
      <c r="H84" s="98"/>
      <c r="I84" s="99"/>
      <c r="J84" s="100"/>
      <c r="K84" s="313">
        <v>0.05</v>
      </c>
      <c r="L84" s="850">
        <f>N77*K84</f>
        <v>13961.368800430237</v>
      </c>
      <c r="M84" s="851"/>
      <c r="N84" s="57"/>
    </row>
    <row r="85" spans="1:14" ht="15.75" thickBot="1">
      <c r="B85" s="814" t="s">
        <v>1037</v>
      </c>
      <c r="C85" s="815"/>
      <c r="D85" s="815"/>
      <c r="E85" s="815"/>
      <c r="F85" s="815"/>
      <c r="G85" s="815"/>
      <c r="H85" s="815"/>
      <c r="I85" s="815"/>
      <c r="J85" s="815"/>
      <c r="K85" s="815"/>
      <c r="L85" s="815"/>
      <c r="M85" s="816"/>
      <c r="N85" s="58">
        <f>L82+L83+L84</f>
        <v>83768.212802581416</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362995.58881118614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310</v>
      </c>
      <c r="B36" s="827" t="str">
        <f>VLOOKUP(A36,EQUIPOS!A6:D154,3,FALSE)</f>
        <v>Retroexcavadora A25C</v>
      </c>
      <c r="C36" s="828"/>
      <c r="D36" s="828"/>
      <c r="E36" s="828"/>
      <c r="F36" s="828"/>
      <c r="G36" s="828"/>
      <c r="H36" s="829"/>
      <c r="I36" s="275"/>
      <c r="J36" s="276"/>
      <c r="K36" s="277">
        <f>VLOOKUP(A36,EQUIPOS!A6:D163,4,FALSE)</f>
        <v>170908.8971194019</v>
      </c>
      <c r="L36" s="278"/>
      <c r="M36" s="344">
        <v>3</v>
      </c>
      <c r="N36" s="280">
        <f>K36/M36</f>
        <v>56969.632373133965</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1276.6801301525002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58246.312503286463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451390.92942807201</v>
      </c>
      <c r="N48" s="280">
        <f>K48*M48</f>
        <v>9027.8185885614403</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47600</v>
      </c>
      <c r="N49" s="280">
        <f>K49*M49</f>
        <v>21896</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264685.10817814735</v>
      </c>
      <c r="N50" s="280">
        <f>K50*M50</f>
        <v>264685.10817814735</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295608.92676670878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18">
        <f>VLOOKUP(A58,TRANSPORTE!A1:D117,4,FALSE)</f>
        <v>800</v>
      </c>
      <c r="M58" s="819"/>
      <c r="N58" s="295">
        <f>K58*L58</f>
        <v>224.00000000000003</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818">
        <f>VLOOKUP(A59,TRANSPORTE!A1:D117,4,FALSE)</f>
        <v>1000</v>
      </c>
      <c r="M59" s="819"/>
      <c r="N59" s="295">
        <f>K59*L59</f>
        <v>460</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317"/>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684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133"/>
    </row>
    <row r="75" spans="1:15" ht="15.75" thickBot="1">
      <c r="B75" s="820" t="s">
        <v>1037</v>
      </c>
      <c r="C75" s="821"/>
      <c r="D75" s="821"/>
      <c r="E75" s="821"/>
      <c r="F75" s="821"/>
      <c r="G75" s="821"/>
      <c r="H75" s="821"/>
      <c r="I75" s="821"/>
      <c r="J75" s="821"/>
      <c r="K75" s="821"/>
      <c r="L75" s="821"/>
      <c r="M75" s="822"/>
      <c r="N75" s="468">
        <f>SUM(N69:N74)</f>
        <v>12766.801301525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367306.04057152022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73461.208114304041</v>
      </c>
      <c r="M82" s="849"/>
      <c r="N82" s="57"/>
    </row>
    <row r="83" spans="1:14">
      <c r="B83" s="95" t="s">
        <v>1057</v>
      </c>
      <c r="C83" s="96"/>
      <c r="D83" s="96"/>
      <c r="E83" s="96"/>
      <c r="F83" s="96"/>
      <c r="G83" s="96"/>
      <c r="H83" s="96"/>
      <c r="I83" s="93"/>
      <c r="J83" s="94"/>
      <c r="K83" s="312">
        <v>0.05</v>
      </c>
      <c r="L83" s="848">
        <f>N77*K83</f>
        <v>18365.30202857601</v>
      </c>
      <c r="M83" s="849"/>
      <c r="N83" s="57"/>
    </row>
    <row r="84" spans="1:14" ht="15.75" thickBot="1">
      <c r="B84" s="97" t="s">
        <v>1058</v>
      </c>
      <c r="C84" s="98"/>
      <c r="D84" s="98"/>
      <c r="E84" s="98"/>
      <c r="F84" s="98"/>
      <c r="G84" s="98"/>
      <c r="H84" s="98"/>
      <c r="I84" s="99"/>
      <c r="J84" s="100"/>
      <c r="K84" s="313">
        <v>0.05</v>
      </c>
      <c r="L84" s="850">
        <f>N77*K84</f>
        <v>18365.30202857601</v>
      </c>
      <c r="M84" s="851"/>
      <c r="N84" s="57"/>
    </row>
    <row r="85" spans="1:14" ht="15.75" thickBot="1">
      <c r="B85" s="814" t="s">
        <v>1037</v>
      </c>
      <c r="C85" s="815"/>
      <c r="D85" s="815"/>
      <c r="E85" s="815"/>
      <c r="F85" s="815"/>
      <c r="G85" s="815"/>
      <c r="H85" s="815"/>
      <c r="I85" s="815"/>
      <c r="J85" s="815"/>
      <c r="K85" s="815"/>
      <c r="L85" s="815"/>
      <c r="M85" s="816"/>
      <c r="N85" s="58">
        <f>L82+L83+L84</f>
        <v>110191.81217145607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477497.85274297628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9520</v>
      </c>
      <c r="L36" s="278"/>
      <c r="M36" s="344">
        <v>0.5</v>
      </c>
      <c r="N36" s="280">
        <f>K36/M36</f>
        <v>19040</v>
      </c>
    </row>
    <row r="37" spans="1:14">
      <c r="A37" s="119" t="s">
        <v>320</v>
      </c>
      <c r="B37" s="827" t="str">
        <f>VLOOKUP(A37,EQUIPOS!A7:D154,3,FALSE)</f>
        <v>Retroexcavadora sobre llantas, motor 62HP, Profundidad de excavación de 5.41 metros.</v>
      </c>
      <c r="C37" s="828"/>
      <c r="D37" s="828"/>
      <c r="E37" s="828"/>
      <c r="F37" s="828"/>
      <c r="G37" s="828"/>
      <c r="H37" s="829"/>
      <c r="I37" s="429"/>
      <c r="J37" s="430"/>
      <c r="K37" s="277">
        <f>VLOOKUP(A37,EQUIPOS!A7:D164,4,FALSE)</f>
        <v>100000</v>
      </c>
      <c r="L37" s="343"/>
      <c r="M37" s="344">
        <v>1.5</v>
      </c>
      <c r="N37" s="280">
        <f>K37/M37</f>
        <v>66666.666666666672</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2553.3602603050003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88260.026926971666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47600</v>
      </c>
      <c r="N48" s="280">
        <f>K48*M48</f>
        <v>27607.999999999996</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180166.50221230637</v>
      </c>
      <c r="N49" s="280">
        <f>K49*M49</f>
        <v>180166.50221230637</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207774.50221230637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818">
        <f>VLOOKUP(A58,TRANSPORTE!A1:D117,4,FALSE)</f>
        <v>800</v>
      </c>
      <c r="M58" s="819"/>
      <c r="N58" s="295">
        <f>K58*L58</f>
        <v>800</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18">
        <f>VLOOKUP(A59,TRANSPORTE!A1:D117,4,FALSE)</f>
        <v>1000</v>
      </c>
      <c r="M59" s="819"/>
      <c r="N59" s="295">
        <f>K59*L59</f>
        <v>580</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f>
        <v>1380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25533.60260305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322948.13174232806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64589.626348465616</v>
      </c>
      <c r="M82" s="849"/>
      <c r="N82" s="57"/>
    </row>
    <row r="83" spans="1:14">
      <c r="B83" s="95" t="s">
        <v>1057</v>
      </c>
      <c r="C83" s="96"/>
      <c r="D83" s="96"/>
      <c r="E83" s="96"/>
      <c r="F83" s="96"/>
      <c r="G83" s="96"/>
      <c r="H83" s="96"/>
      <c r="I83" s="93"/>
      <c r="J83" s="94"/>
      <c r="K83" s="312">
        <v>0.05</v>
      </c>
      <c r="L83" s="848">
        <f>N77*K83</f>
        <v>16147.406587116404</v>
      </c>
      <c r="M83" s="849"/>
      <c r="N83" s="57"/>
    </row>
    <row r="84" spans="1:14" ht="15.75" thickBot="1">
      <c r="B84" s="97" t="s">
        <v>1058</v>
      </c>
      <c r="C84" s="98"/>
      <c r="D84" s="98"/>
      <c r="E84" s="98"/>
      <c r="F84" s="98"/>
      <c r="G84" s="98"/>
      <c r="H84" s="98"/>
      <c r="I84" s="99"/>
      <c r="J84" s="100"/>
      <c r="K84" s="313">
        <v>0.05</v>
      </c>
      <c r="L84" s="850">
        <f>N77*K84</f>
        <v>16147.406587116404</v>
      </c>
      <c r="M84" s="851"/>
      <c r="N84" s="57"/>
    </row>
    <row r="85" spans="1:14" ht="15.75" thickBot="1">
      <c r="B85" s="814" t="s">
        <v>1037</v>
      </c>
      <c r="C85" s="815"/>
      <c r="D85" s="815"/>
      <c r="E85" s="815"/>
      <c r="F85" s="815"/>
      <c r="G85" s="815"/>
      <c r="H85" s="815"/>
      <c r="I85" s="815"/>
      <c r="J85" s="815"/>
      <c r="K85" s="815"/>
      <c r="L85" s="815"/>
      <c r="M85" s="816"/>
      <c r="N85" s="58">
        <f>L82+L83+L84</f>
        <v>96884.43952269842</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419832.57126502646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9520</v>
      </c>
      <c r="L36" s="278"/>
      <c r="M36" s="344">
        <v>0.5</v>
      </c>
      <c r="N36" s="280">
        <f>K36/M36</f>
        <v>19040</v>
      </c>
    </row>
    <row r="37" spans="1:14">
      <c r="A37" s="119" t="s">
        <v>303</v>
      </c>
      <c r="B37" s="827" t="str">
        <f>VLOOKUP(A37,EQUIPOS!A7:D154,3,FALSE)</f>
        <v>Retrocargador, pala de 1,1 m3 de capacidad, profundidad de excavación de 4.400 mm y una altura de 5.680 mm</v>
      </c>
      <c r="C37" s="828"/>
      <c r="D37" s="828"/>
      <c r="E37" s="828"/>
      <c r="F37" s="828"/>
      <c r="G37" s="828"/>
      <c r="H37" s="829"/>
      <c r="I37" s="429"/>
      <c r="J37" s="430"/>
      <c r="K37" s="277">
        <f>VLOOKUP(A37,EQUIPOS!A7:D164,4,FALSE)</f>
        <v>150000</v>
      </c>
      <c r="L37" s="343"/>
      <c r="M37" s="344">
        <v>1.5</v>
      </c>
      <c r="N37" s="280">
        <f>K37/M37</f>
        <v>100000</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2553.3602603050003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121593.36026030499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47600</v>
      </c>
      <c r="N48" s="280">
        <f>K48*M48</f>
        <v>27607.999999999996</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180166.50221230637</v>
      </c>
      <c r="N49" s="280">
        <f>K49*M49</f>
        <v>180166.50221230637</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207774.50221230637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818">
        <f>VLOOKUP(A58,TRANSPORTE!A1:D117,4,FALSE)</f>
        <v>800</v>
      </c>
      <c r="M58" s="819"/>
      <c r="N58" s="295">
        <f>K58*L58</f>
        <v>800</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18">
        <f>VLOOKUP(A59,TRANSPORTE!A1:D117,4,FALSE)</f>
        <v>1000</v>
      </c>
      <c r="M59" s="819"/>
      <c r="N59" s="295">
        <f>K59*L59</f>
        <v>580</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1380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25533.60260305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356281.46507566137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71256.29301513228</v>
      </c>
      <c r="M82" s="849"/>
      <c r="N82" s="57"/>
    </row>
    <row r="83" spans="1:14">
      <c r="B83" s="95" t="s">
        <v>1057</v>
      </c>
      <c r="C83" s="96"/>
      <c r="D83" s="96"/>
      <c r="E83" s="96"/>
      <c r="F83" s="96"/>
      <c r="G83" s="96"/>
      <c r="H83" s="96"/>
      <c r="I83" s="93"/>
      <c r="J83" s="94"/>
      <c r="K83" s="312">
        <v>0.05</v>
      </c>
      <c r="L83" s="848">
        <f>N77*K83</f>
        <v>17814.07325378307</v>
      </c>
      <c r="M83" s="849"/>
      <c r="N83" s="57"/>
    </row>
    <row r="84" spans="1:14" ht="15.75" thickBot="1">
      <c r="B84" s="97" t="s">
        <v>1058</v>
      </c>
      <c r="C84" s="98"/>
      <c r="D84" s="98"/>
      <c r="E84" s="98"/>
      <c r="F84" s="98"/>
      <c r="G84" s="98"/>
      <c r="H84" s="98"/>
      <c r="I84" s="99"/>
      <c r="J84" s="100"/>
      <c r="K84" s="313">
        <v>0.05</v>
      </c>
      <c r="L84" s="850">
        <f>N77*K84</f>
        <v>17814.07325378307</v>
      </c>
      <c r="M84" s="851"/>
      <c r="N84" s="57"/>
    </row>
    <row r="85" spans="1:14" ht="15.75" thickBot="1">
      <c r="B85" s="814" t="s">
        <v>1037</v>
      </c>
      <c r="C85" s="815"/>
      <c r="D85" s="815"/>
      <c r="E85" s="815"/>
      <c r="F85" s="815"/>
      <c r="G85" s="815"/>
      <c r="H85" s="815"/>
      <c r="I85" s="815"/>
      <c r="J85" s="815"/>
      <c r="K85" s="815"/>
      <c r="L85" s="815"/>
      <c r="M85" s="816"/>
      <c r="N85" s="58">
        <f>L82+L83+L84</f>
        <v>106884.43952269843</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463165.90459835983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127.66801301525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20207.689989754712</v>
      </c>
      <c r="N48" s="280">
        <f>K48*M48</f>
        <v>20207.689989754712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20207.689989754712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2553.3602603049999</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22888.718263074959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4577.7436526149922</v>
      </c>
      <c r="M82" s="849"/>
      <c r="N82" s="57"/>
    </row>
    <row r="83" spans="1:14">
      <c r="B83" s="95" t="s">
        <v>1057</v>
      </c>
      <c r="C83" s="96"/>
      <c r="D83" s="96"/>
      <c r="E83" s="96"/>
      <c r="F83" s="96"/>
      <c r="G83" s="96"/>
      <c r="H83" s="96"/>
      <c r="I83" s="93"/>
      <c r="J83" s="94"/>
      <c r="K83" s="312">
        <v>0.05</v>
      </c>
      <c r="L83" s="848">
        <f>N77*K83</f>
        <v>1144.4359131537481</v>
      </c>
      <c r="M83" s="849"/>
      <c r="N83" s="57"/>
    </row>
    <row r="84" spans="1:14" ht="15.75" thickBot="1">
      <c r="B84" s="97" t="s">
        <v>1058</v>
      </c>
      <c r="C84" s="98"/>
      <c r="D84" s="98"/>
      <c r="E84" s="98"/>
      <c r="F84" s="98"/>
      <c r="G84" s="98"/>
      <c r="H84" s="98"/>
      <c r="I84" s="99"/>
      <c r="J84" s="100"/>
      <c r="K84" s="313">
        <v>0.05</v>
      </c>
      <c r="L84" s="850">
        <f>N77*K84</f>
        <v>1144.4359131537481</v>
      </c>
      <c r="M84" s="851"/>
      <c r="N84" s="57"/>
    </row>
    <row r="85" spans="1:14" ht="15.75" thickBot="1">
      <c r="B85" s="814" t="s">
        <v>1037</v>
      </c>
      <c r="C85" s="815"/>
      <c r="D85" s="815"/>
      <c r="E85" s="815"/>
      <c r="F85" s="815"/>
      <c r="G85" s="815"/>
      <c r="H85" s="815"/>
      <c r="I85" s="815"/>
      <c r="J85" s="815"/>
      <c r="K85" s="815"/>
      <c r="L85" s="815"/>
      <c r="M85" s="816"/>
      <c r="N85" s="58">
        <f>L82+L83+L84</f>
        <v>6866.6154789224875</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29755.333741997449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979" t="s">
        <v>1028</v>
      </c>
      <c r="D30" s="980"/>
      <c r="E30" s="980"/>
      <c r="F30" s="980"/>
      <c r="G30" s="980"/>
      <c r="H30" s="980"/>
      <c r="I30" s="980"/>
      <c r="J30" s="462"/>
      <c r="K30" s="315"/>
      <c r="L30" s="825" t="s">
        <v>1029</v>
      </c>
      <c r="M30" s="826"/>
      <c r="N30" s="77" t="s">
        <v>1030</v>
      </c>
    </row>
    <row r="31" spans="1:14" ht="30" customHeight="1" thickBot="1">
      <c r="A31" t="s">
        <v>1929</v>
      </c>
      <c r="B31" s="86" t="s">
        <v>1216</v>
      </c>
      <c r="C31" s="977" t="s">
        <v>2243</v>
      </c>
      <c r="D31" s="978"/>
      <c r="E31" s="978"/>
      <c r="F31" s="978"/>
      <c r="G31" s="978"/>
      <c r="H31" s="978"/>
      <c r="I31" s="978"/>
      <c r="J31" s="97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1915.0201952287498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5875.5003917314525</v>
      </c>
      <c r="N49" s="280">
        <f>K49*M49</f>
        <v>6756.8254504911702</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410354.80423195323</v>
      </c>
      <c r="N50" s="280">
        <f>K50*M50</f>
        <v>49242.576507834383</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4012.5000055445062</v>
      </c>
      <c r="N51" s="280">
        <f>K51*M51</f>
        <v>8025.0000110890123</v>
      </c>
    </row>
    <row r="52" spans="1:14" ht="15.7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110682.31294642316</v>
      </c>
      <c r="N52" s="280">
        <f>K52*M52</f>
        <v>55341.15647321158</v>
      </c>
    </row>
    <row r="53" spans="1:14" ht="15.75" thickBot="1">
      <c r="B53" s="814" t="s">
        <v>1037</v>
      </c>
      <c r="C53" s="815"/>
      <c r="D53" s="815"/>
      <c r="E53" s="815"/>
      <c r="F53" s="815"/>
      <c r="G53" s="815"/>
      <c r="H53" s="815"/>
      <c r="I53" s="815"/>
      <c r="J53" s="815"/>
      <c r="K53" s="815"/>
      <c r="L53" s="815"/>
      <c r="M53" s="816"/>
      <c r="N53" s="402">
        <f>SUM(N48:N52)</f>
        <v>161727.34169672124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18">
        <f>VLOOKUP(A58,TRANSPORTE!A1:D117,4,FALSE)</f>
        <v>1109.0405633655992</v>
      </c>
      <c r="M58" s="819"/>
      <c r="N58" s="295">
        <f>K58*L58</f>
        <v>1219.9446197021591</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1219.9446197021591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133"/>
    </row>
    <row r="75" spans="1:15" ht="15.75" thickBot="1">
      <c r="B75" s="820" t="s">
        <v>1037</v>
      </c>
      <c r="C75" s="821"/>
      <c r="D75" s="821"/>
      <c r="E75" s="821"/>
      <c r="F75" s="821"/>
      <c r="G75" s="821"/>
      <c r="H75" s="821"/>
      <c r="I75" s="821"/>
      <c r="J75" s="821"/>
      <c r="K75" s="821"/>
      <c r="L75" s="821"/>
      <c r="M75" s="822"/>
      <c r="N75" s="468">
        <f>SUM(N69:N74)</f>
        <v>38300.403904574996</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203162.71041622711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40632.542083245426</v>
      </c>
      <c r="M82" s="849"/>
      <c r="N82" s="57"/>
    </row>
    <row r="83" spans="1:14">
      <c r="B83" s="95" t="s">
        <v>1057</v>
      </c>
      <c r="C83" s="96"/>
      <c r="D83" s="96"/>
      <c r="E83" s="96"/>
      <c r="F83" s="96"/>
      <c r="G83" s="96"/>
      <c r="H83" s="96"/>
      <c r="I83" s="93"/>
      <c r="J83" s="94"/>
      <c r="K83" s="312">
        <v>0.05</v>
      </c>
      <c r="L83" s="848">
        <f>N77*K83</f>
        <v>10158.135520811356</v>
      </c>
      <c r="M83" s="849"/>
      <c r="N83" s="57"/>
    </row>
    <row r="84" spans="1:14" ht="15.75" thickBot="1">
      <c r="B84" s="97" t="s">
        <v>1058</v>
      </c>
      <c r="C84" s="98"/>
      <c r="D84" s="98"/>
      <c r="E84" s="98"/>
      <c r="F84" s="98"/>
      <c r="G84" s="98"/>
      <c r="H84" s="98"/>
      <c r="I84" s="99"/>
      <c r="J84" s="100"/>
      <c r="K84" s="313">
        <v>0.05</v>
      </c>
      <c r="L84" s="850">
        <f>N77*K84</f>
        <v>10158.135520811356</v>
      </c>
      <c r="M84" s="851"/>
      <c r="N84" s="57"/>
    </row>
    <row r="85" spans="1:14" ht="15.75" thickBot="1">
      <c r="B85" s="814" t="s">
        <v>1037</v>
      </c>
      <c r="C85" s="815"/>
      <c r="D85" s="815"/>
      <c r="E85" s="815"/>
      <c r="F85" s="815"/>
      <c r="G85" s="815"/>
      <c r="H85" s="815"/>
      <c r="I85" s="815"/>
      <c r="J85" s="815"/>
      <c r="K85" s="815"/>
      <c r="L85" s="815"/>
      <c r="M85" s="816"/>
      <c r="N85" s="58">
        <f>L82+L83+L84</f>
        <v>60948.813124868131</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264111.52354109526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979" t="s">
        <v>1028</v>
      </c>
      <c r="D30" s="980"/>
      <c r="E30" s="980"/>
      <c r="F30" s="980"/>
      <c r="G30" s="980"/>
      <c r="H30" s="980"/>
      <c r="I30" s="980"/>
      <c r="J30" s="462"/>
      <c r="K30" s="315"/>
      <c r="L30" s="825" t="s">
        <v>1029</v>
      </c>
      <c r="M30" s="826"/>
      <c r="N30" s="77" t="s">
        <v>1030</v>
      </c>
    </row>
    <row r="31" spans="1:14" ht="27" customHeight="1" thickBot="1">
      <c r="A31" t="s">
        <v>1929</v>
      </c>
      <c r="B31" s="86" t="s">
        <v>1217</v>
      </c>
      <c r="C31" s="977" t="s">
        <v>2244</v>
      </c>
      <c r="D31" s="978"/>
      <c r="E31" s="978"/>
      <c r="F31" s="978"/>
      <c r="G31" s="978"/>
      <c r="H31" s="978"/>
      <c r="I31" s="978"/>
      <c r="J31" s="97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1915.0201952287498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5875.5003917314525</v>
      </c>
      <c r="N49" s="280">
        <f>K49*M49</f>
        <v>6756.8254504911702</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410354.80423195323</v>
      </c>
      <c r="N50" s="280">
        <f>K50*M50</f>
        <v>49242.576507834383</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4012.5000055445062</v>
      </c>
      <c r="N51" s="280">
        <f>K51*M51</f>
        <v>8025.0000110890123</v>
      </c>
    </row>
    <row r="52" spans="1:14" ht="15.7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180420.56795034048</v>
      </c>
      <c r="N52" s="280">
        <f>K52*M52</f>
        <v>90210.283975170241</v>
      </c>
    </row>
    <row r="53" spans="1:14" ht="15.75" thickBot="1">
      <c r="B53" s="814" t="s">
        <v>1037</v>
      </c>
      <c r="C53" s="815"/>
      <c r="D53" s="815"/>
      <c r="E53" s="815"/>
      <c r="F53" s="815"/>
      <c r="G53" s="815"/>
      <c r="H53" s="815"/>
      <c r="I53" s="815"/>
      <c r="J53" s="815"/>
      <c r="K53" s="815"/>
      <c r="L53" s="815"/>
      <c r="M53" s="816"/>
      <c r="N53" s="402">
        <f>SUM(N48:N52)</f>
        <v>196596.4691986799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18">
        <f>VLOOKUP(A58,TRANSPORTE!A1:D117,4,FALSE)</f>
        <v>1109.0405633655992</v>
      </c>
      <c r="M58" s="819"/>
      <c r="N58" s="295">
        <f>K58*L58</f>
        <v>1219.9446197021591</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1219.9446197021591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38300.403904574996</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238031.8379181858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47606.367583637162</v>
      </c>
      <c r="M82" s="849"/>
      <c r="N82" s="57"/>
    </row>
    <row r="83" spans="1:14">
      <c r="B83" s="95" t="s">
        <v>1057</v>
      </c>
      <c r="C83" s="96"/>
      <c r="D83" s="96"/>
      <c r="E83" s="96"/>
      <c r="F83" s="96"/>
      <c r="G83" s="96"/>
      <c r="H83" s="96"/>
      <c r="I83" s="93"/>
      <c r="J83" s="94"/>
      <c r="K83" s="312">
        <v>0.05</v>
      </c>
      <c r="L83" s="848">
        <f>N77*K83</f>
        <v>11901.591895909291</v>
      </c>
      <c r="M83" s="849"/>
      <c r="N83" s="57"/>
    </row>
    <row r="84" spans="1:14" ht="15.75" thickBot="1">
      <c r="B84" s="97" t="s">
        <v>1058</v>
      </c>
      <c r="C84" s="98"/>
      <c r="D84" s="98"/>
      <c r="E84" s="98"/>
      <c r="F84" s="98"/>
      <c r="G84" s="98"/>
      <c r="H84" s="98"/>
      <c r="I84" s="99"/>
      <c r="J84" s="100"/>
      <c r="K84" s="313">
        <v>0.05</v>
      </c>
      <c r="L84" s="850">
        <f>N77*K84</f>
        <v>11901.591895909291</v>
      </c>
      <c r="M84" s="851"/>
      <c r="N84" s="57"/>
    </row>
    <row r="85" spans="1:14" ht="15.75" thickBot="1">
      <c r="B85" s="814" t="s">
        <v>1037</v>
      </c>
      <c r="C85" s="815"/>
      <c r="D85" s="815"/>
      <c r="E85" s="815"/>
      <c r="F85" s="815"/>
      <c r="G85" s="815"/>
      <c r="H85" s="815"/>
      <c r="I85" s="815"/>
      <c r="J85" s="815"/>
      <c r="K85" s="815"/>
      <c r="L85" s="815"/>
      <c r="M85" s="816"/>
      <c r="N85" s="58">
        <f>L82+L83+L84</f>
        <v>71409.551375455747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309441.38929364155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979" t="s">
        <v>1028</v>
      </c>
      <c r="D30" s="980"/>
      <c r="E30" s="980"/>
      <c r="F30" s="980"/>
      <c r="G30" s="980"/>
      <c r="H30" s="980"/>
      <c r="I30" s="980"/>
      <c r="J30" s="462"/>
      <c r="K30" s="315"/>
      <c r="L30" s="825" t="s">
        <v>1029</v>
      </c>
      <c r="M30" s="826"/>
      <c r="N30" s="77" t="s">
        <v>1030</v>
      </c>
    </row>
    <row r="31" spans="1:14" ht="27" customHeight="1" thickBot="1">
      <c r="A31" t="s">
        <v>1929</v>
      </c>
      <c r="B31" s="86" t="s">
        <v>1764</v>
      </c>
      <c r="C31" s="977" t="s">
        <v>2245</v>
      </c>
      <c r="D31" s="978"/>
      <c r="E31" s="978"/>
      <c r="F31" s="978"/>
      <c r="G31" s="978"/>
      <c r="H31" s="978"/>
      <c r="I31" s="978"/>
      <c r="J31" s="97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1915.0201952287498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5875.5003917314525</v>
      </c>
      <c r="N49" s="280">
        <f>K49*M49</f>
        <v>6756.8254504911702</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410354.80423195323</v>
      </c>
      <c r="N50" s="280">
        <f>K50*M50</f>
        <v>49242.576507834383</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4012.5000055445062</v>
      </c>
      <c r="N51" s="280">
        <f>K51*M51</f>
        <v>8025.0000110890123</v>
      </c>
    </row>
    <row r="52" spans="1:14" ht="15.7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180420.56795034048</v>
      </c>
      <c r="N52" s="280">
        <f>K52*M52</f>
        <v>90210.283975170241</v>
      </c>
    </row>
    <row r="53" spans="1:14" ht="15.75" thickBot="1">
      <c r="B53" s="814" t="s">
        <v>1037</v>
      </c>
      <c r="C53" s="815"/>
      <c r="D53" s="815"/>
      <c r="E53" s="815"/>
      <c r="F53" s="815"/>
      <c r="G53" s="815"/>
      <c r="H53" s="815"/>
      <c r="I53" s="815"/>
      <c r="J53" s="815"/>
      <c r="K53" s="815"/>
      <c r="L53" s="815"/>
      <c r="M53" s="816"/>
      <c r="N53" s="402">
        <f>SUM(N48:N52)</f>
        <v>196596.4691986799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18">
        <f>VLOOKUP(A58,TRANSPORTE!A1:D117,4,FALSE)</f>
        <v>1109.0405633655992</v>
      </c>
      <c r="M58" s="819"/>
      <c r="N58" s="295">
        <f>K58*L58</f>
        <v>1219.9446197021591</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1219.9446197021591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96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133"/>
    </row>
    <row r="75" spans="1:15" ht="15.75" thickBot="1">
      <c r="B75" s="820" t="s">
        <v>1037</v>
      </c>
      <c r="C75" s="821"/>
      <c r="D75" s="821"/>
      <c r="E75" s="821"/>
      <c r="F75" s="821"/>
      <c r="G75" s="821"/>
      <c r="H75" s="821"/>
      <c r="I75" s="821"/>
      <c r="J75" s="821"/>
      <c r="K75" s="821"/>
      <c r="L75" s="821"/>
      <c r="M75" s="822"/>
      <c r="N75" s="468">
        <f>SUM(N69:N74)</f>
        <v>38300.403904574996</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238031.8379181858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47606.367583637162</v>
      </c>
      <c r="M82" s="849"/>
      <c r="N82" s="57"/>
    </row>
    <row r="83" spans="1:14">
      <c r="B83" s="95" t="s">
        <v>1057</v>
      </c>
      <c r="C83" s="96"/>
      <c r="D83" s="96"/>
      <c r="E83" s="96"/>
      <c r="F83" s="96"/>
      <c r="G83" s="96"/>
      <c r="H83" s="96"/>
      <c r="I83" s="93"/>
      <c r="J83" s="94"/>
      <c r="K83" s="312">
        <v>0.05</v>
      </c>
      <c r="L83" s="848">
        <f>N77*K83</f>
        <v>11901.591895909291</v>
      </c>
      <c r="M83" s="849"/>
      <c r="N83" s="57"/>
    </row>
    <row r="84" spans="1:14" ht="15.75" thickBot="1">
      <c r="B84" s="97" t="s">
        <v>1058</v>
      </c>
      <c r="C84" s="98"/>
      <c r="D84" s="98"/>
      <c r="E84" s="98"/>
      <c r="F84" s="98"/>
      <c r="G84" s="98"/>
      <c r="H84" s="98"/>
      <c r="I84" s="99"/>
      <c r="J84" s="100"/>
      <c r="K84" s="313">
        <v>0.05</v>
      </c>
      <c r="L84" s="850">
        <f>N77*K84</f>
        <v>11901.591895909291</v>
      </c>
      <c r="M84" s="851"/>
      <c r="N84" s="57"/>
    </row>
    <row r="85" spans="1:14" ht="15.75" thickBot="1">
      <c r="B85" s="814" t="s">
        <v>1037</v>
      </c>
      <c r="C85" s="815"/>
      <c r="D85" s="815"/>
      <c r="E85" s="815"/>
      <c r="F85" s="815"/>
      <c r="G85" s="815"/>
      <c r="H85" s="815"/>
      <c r="I85" s="815"/>
      <c r="J85" s="815"/>
      <c r="K85" s="815"/>
      <c r="L85" s="815"/>
      <c r="M85" s="816"/>
      <c r="N85" s="58">
        <f>L82+L83+L84</f>
        <v>71409.551375455747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309441.38929364155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979" t="s">
        <v>1028</v>
      </c>
      <c r="D30" s="980"/>
      <c r="E30" s="980"/>
      <c r="F30" s="980"/>
      <c r="G30" s="980"/>
      <c r="H30" s="980"/>
      <c r="I30" s="980"/>
      <c r="J30" s="462"/>
      <c r="K30" s="315"/>
      <c r="L30" s="825" t="s">
        <v>1029</v>
      </c>
      <c r="M30" s="826"/>
      <c r="N30" s="77" t="s">
        <v>1030</v>
      </c>
    </row>
    <row r="31" spans="1:14" ht="28.5" customHeight="1" thickBot="1">
      <c r="A31" t="s">
        <v>1929</v>
      </c>
      <c r="B31" s="86" t="s">
        <v>1765</v>
      </c>
      <c r="C31" s="977" t="s">
        <v>2246</v>
      </c>
      <c r="D31" s="978"/>
      <c r="E31" s="978"/>
      <c r="F31" s="978"/>
      <c r="G31" s="978"/>
      <c r="H31" s="978"/>
      <c r="I31" s="978"/>
      <c r="J31" s="978"/>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1915.0201952287498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5875.5003917314525</v>
      </c>
      <c r="N49" s="280">
        <f>K49*M49</f>
        <v>6756.8254504911702</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410354.80423195323</v>
      </c>
      <c r="N50" s="280">
        <f>K50*M50</f>
        <v>49242.576507834383</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4012.5000055445062</v>
      </c>
      <c r="N51" s="280">
        <f>K51*M51</f>
        <v>8025.0000110890123</v>
      </c>
    </row>
    <row r="52" spans="1:14" ht="15.7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177227</v>
      </c>
      <c r="N52" s="280">
        <f>K52*M52</f>
        <v>88613.5</v>
      </c>
    </row>
    <row r="53" spans="1:14" ht="15.75" thickBot="1">
      <c r="B53" s="814" t="s">
        <v>1037</v>
      </c>
      <c r="C53" s="815"/>
      <c r="D53" s="815"/>
      <c r="E53" s="815"/>
      <c r="F53" s="815"/>
      <c r="G53" s="815"/>
      <c r="H53" s="815"/>
      <c r="I53" s="815"/>
      <c r="J53" s="815"/>
      <c r="K53" s="815"/>
      <c r="L53" s="815"/>
      <c r="M53" s="816"/>
      <c r="N53" s="402">
        <f>SUM(N48:N52)</f>
        <v>194999.68522350967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18">
        <f>VLOOKUP(A58,TRANSPORTE!A1:D117,4,FALSE)</f>
        <v>1109.0405633655992</v>
      </c>
      <c r="M58" s="819"/>
      <c r="N58" s="295">
        <f>K58*L58</f>
        <v>1219.9446197021591</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1219.9446197021591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96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133"/>
    </row>
    <row r="75" spans="1:15" ht="15.75" thickBot="1">
      <c r="B75" s="820" t="s">
        <v>1037</v>
      </c>
      <c r="C75" s="821"/>
      <c r="D75" s="821"/>
      <c r="E75" s="821"/>
      <c r="F75" s="821"/>
      <c r="G75" s="821"/>
      <c r="H75" s="821"/>
      <c r="I75" s="821"/>
      <c r="J75" s="821"/>
      <c r="K75" s="821"/>
      <c r="L75" s="821"/>
      <c r="M75" s="822"/>
      <c r="N75" s="468">
        <f>SUM(N69:N74)</f>
        <v>38300.403904574996</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236435.05394301558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47287.010788603118</v>
      </c>
      <c r="M82" s="849"/>
      <c r="N82" s="57"/>
    </row>
    <row r="83" spans="1:14">
      <c r="B83" s="95" t="s">
        <v>1057</v>
      </c>
      <c r="C83" s="96"/>
      <c r="D83" s="96"/>
      <c r="E83" s="96"/>
      <c r="F83" s="96"/>
      <c r="G83" s="96"/>
      <c r="H83" s="96"/>
      <c r="I83" s="93"/>
      <c r="J83" s="94"/>
      <c r="K83" s="312">
        <v>0.05</v>
      </c>
      <c r="L83" s="848">
        <f>N77*K83</f>
        <v>11821.75269715078</v>
      </c>
      <c r="M83" s="849"/>
      <c r="N83" s="57"/>
    </row>
    <row r="84" spans="1:14" ht="15.75" thickBot="1">
      <c r="B84" s="97" t="s">
        <v>1058</v>
      </c>
      <c r="C84" s="98"/>
      <c r="D84" s="98"/>
      <c r="E84" s="98"/>
      <c r="F84" s="98"/>
      <c r="G84" s="98"/>
      <c r="H84" s="98"/>
      <c r="I84" s="99"/>
      <c r="J84" s="100"/>
      <c r="K84" s="313">
        <v>0.05</v>
      </c>
      <c r="L84" s="850">
        <f>N77*K84</f>
        <v>11821.75269715078</v>
      </c>
      <c r="M84" s="851"/>
      <c r="N84" s="57"/>
    </row>
    <row r="85" spans="1:14" ht="15.75" thickBot="1">
      <c r="B85" s="814" t="s">
        <v>1037</v>
      </c>
      <c r="C85" s="815"/>
      <c r="D85" s="815"/>
      <c r="E85" s="815"/>
      <c r="F85" s="815"/>
      <c r="G85" s="815"/>
      <c r="H85" s="815"/>
      <c r="I85" s="815"/>
      <c r="J85" s="815"/>
      <c r="K85" s="815"/>
      <c r="L85" s="815"/>
      <c r="M85" s="816"/>
      <c r="N85" s="58">
        <f>L82+L83+L84</f>
        <v>70930.51618290467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307365.57012592023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257</v>
      </c>
      <c r="B36" s="827" t="str">
        <f>VLOOKUP(A36,EQUIPOS!A6:D154,3,FALSE)</f>
        <v>Mezcladora de concreto 1 bulto</v>
      </c>
      <c r="C36" s="828"/>
      <c r="D36" s="828"/>
      <c r="E36" s="828"/>
      <c r="F36" s="828"/>
      <c r="G36" s="828"/>
      <c r="H36" s="829"/>
      <c r="I36" s="275"/>
      <c r="J36" s="276"/>
      <c r="K36" s="277">
        <f>VLOOKUP(A36,EQUIPOS!A6:D163,4,FALSE)</f>
        <v>12500</v>
      </c>
      <c r="L36" s="278"/>
      <c r="M36" s="344">
        <v>1</v>
      </c>
      <c r="N36" s="280">
        <f>K36*M36</f>
        <v>12500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3191.7003253812504</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15691.700325381251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82441.267040318198</v>
      </c>
      <c r="N48" s="280">
        <f t="shared" ref="N48:N53" si="0">K48*M48</f>
        <v>41550.398588320371</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4012.5000055445062</v>
      </c>
      <c r="N49" s="280">
        <f t="shared" si="0"/>
        <v>8025.0000110890123</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71.26137527873199</v>
      </c>
      <c r="N50" s="280">
        <f t="shared" si="0"/>
        <v>7910.0126559392511</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60667</v>
      </c>
      <c r="N51" s="280">
        <f t="shared" si="0"/>
        <v>24266.800000000003</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33314.692942807204</v>
      </c>
      <c r="N52" s="281">
        <f t="shared" si="0"/>
        <v>12592.953932381122</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485.09999999999997</v>
      </c>
      <c r="N53" s="281">
        <f t="shared" si="0"/>
        <v>75675.599999999991</v>
      </c>
    </row>
    <row r="54" spans="1:14">
      <c r="B54" s="328"/>
      <c r="C54" s="325"/>
      <c r="D54" s="325"/>
      <c r="E54" s="325"/>
      <c r="F54" s="325"/>
      <c r="G54" s="325"/>
      <c r="H54" s="325"/>
      <c r="I54" s="325"/>
      <c r="J54" s="319"/>
      <c r="K54" s="50"/>
      <c r="L54" s="326"/>
      <c r="M54" s="434"/>
      <c r="N54" s="281"/>
    </row>
    <row r="55" spans="1:14" ht="15.75" thickBot="1">
      <c r="B55" s="820" t="s">
        <v>1037</v>
      </c>
      <c r="C55" s="821"/>
      <c r="D55" s="821"/>
      <c r="E55" s="821"/>
      <c r="F55" s="821"/>
      <c r="G55" s="821"/>
      <c r="H55" s="821"/>
      <c r="I55" s="821"/>
      <c r="J55" s="821"/>
      <c r="K55" s="821"/>
      <c r="L55" s="821"/>
      <c r="M55" s="822"/>
      <c r="N55" s="110">
        <f>SUM(N48:N54)</f>
        <v>170020.76518772973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818">
        <f>VLOOKUP(A60,TRANSPORTE!A1:D117,4,FALSE)</f>
        <v>1109.0405633655992</v>
      </c>
      <c r="M60" s="819"/>
      <c r="N60" s="295">
        <f>K60*L60</f>
        <v>443.61622534623967</v>
      </c>
    </row>
    <row r="61" spans="1:14">
      <c r="A61" t="s">
        <v>1313</v>
      </c>
      <c r="B61" s="52" t="str">
        <f>VLOOKUP(A61,TRANSPORTE!A1:D117,3,FALSE)</f>
        <v>Transporte de arena</v>
      </c>
      <c r="C61" s="53"/>
      <c r="D61" s="53"/>
      <c r="E61" s="53"/>
      <c r="F61" s="53"/>
      <c r="G61" s="53"/>
      <c r="H61" s="319" t="s">
        <v>339</v>
      </c>
      <c r="I61" s="287">
        <v>0.378</v>
      </c>
      <c r="J61" s="294">
        <v>1</v>
      </c>
      <c r="K61" s="287">
        <f>I61*J61</f>
        <v>0.378</v>
      </c>
      <c r="L61" s="818">
        <f>VLOOKUP(A61,TRANSPORTE!A1:D117,4,FALSE)</f>
        <v>1104.9962769918093</v>
      </c>
      <c r="M61" s="819"/>
      <c r="N61" s="295">
        <f t="shared" ref="N61:N62" si="1">K61*L61</f>
        <v>417.68859270290392</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818">
        <f>VLOOKUP(A62,TRANSPORTE!A1:D117,4,FALSE)</f>
        <v>800</v>
      </c>
      <c r="M62" s="819"/>
      <c r="N62" s="295">
        <f t="shared" si="1"/>
        <v>403.2</v>
      </c>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1264.5048180491435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63834.006507625003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250810.97683878511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50162.195367757027</v>
      </c>
      <c r="M84" s="849"/>
      <c r="N84" s="57"/>
    </row>
    <row r="85" spans="1:14">
      <c r="B85" s="95" t="s">
        <v>1057</v>
      </c>
      <c r="C85" s="96"/>
      <c r="D85" s="96"/>
      <c r="E85" s="96"/>
      <c r="F85" s="96"/>
      <c r="G85" s="96"/>
      <c r="H85" s="96"/>
      <c r="I85" s="93"/>
      <c r="J85" s="94"/>
      <c r="K85" s="312">
        <v>0.05</v>
      </c>
      <c r="L85" s="848">
        <f>N79*K85</f>
        <v>12540.548841939257</v>
      </c>
      <c r="M85" s="849"/>
      <c r="N85" s="57"/>
    </row>
    <row r="86" spans="1:14" ht="15.75" thickBot="1">
      <c r="B86" s="97" t="s">
        <v>1058</v>
      </c>
      <c r="C86" s="98"/>
      <c r="D86" s="98"/>
      <c r="E86" s="98"/>
      <c r="F86" s="98"/>
      <c r="G86" s="98"/>
      <c r="H86" s="98"/>
      <c r="I86" s="99"/>
      <c r="J86" s="100"/>
      <c r="K86" s="313">
        <v>0.05</v>
      </c>
      <c r="L86" s="850">
        <f>N79*K86</f>
        <v>12540.548841939257</v>
      </c>
      <c r="M86" s="851"/>
      <c r="N86" s="57"/>
    </row>
    <row r="87" spans="1:14" ht="15.75" thickBot="1">
      <c r="B87" s="814" t="s">
        <v>1037</v>
      </c>
      <c r="C87" s="815"/>
      <c r="D87" s="815"/>
      <c r="E87" s="815"/>
      <c r="F87" s="815"/>
      <c r="G87" s="815"/>
      <c r="H87" s="815"/>
      <c r="I87" s="815"/>
      <c r="J87" s="815"/>
      <c r="K87" s="815"/>
      <c r="L87" s="815"/>
      <c r="M87" s="816"/>
      <c r="N87" s="58">
        <f>L84+L85+L86</f>
        <v>75243.293051635541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326054.26989042066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1276.6801301525002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1424.4299999999998</v>
      </c>
      <c r="N48" s="280">
        <f>K48*M48</f>
        <v>712.21499999999992</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299297.77617067436</v>
      </c>
      <c r="N49" s="280">
        <f>K49*M49</f>
        <v>302290.75393238111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4012.5000055445062</v>
      </c>
      <c r="N50" s="280">
        <f>K50*M50</f>
        <v>1203.7500016633519</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75" thickBot="1">
      <c r="B55" s="820" t="s">
        <v>1037</v>
      </c>
      <c r="C55" s="821"/>
      <c r="D55" s="821"/>
      <c r="E55" s="821"/>
      <c r="F55" s="821"/>
      <c r="G55" s="821"/>
      <c r="H55" s="821"/>
      <c r="I55" s="821"/>
      <c r="J55" s="821"/>
      <c r="K55" s="821"/>
      <c r="L55" s="821"/>
      <c r="M55" s="822"/>
      <c r="N55" s="110">
        <f>SUM(N48:N54)</f>
        <v>304206.71893404447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818">
        <f>VLOOKUP(A60,TRANSPORTE!A1:D117,4,FALSE)</f>
        <v>1798.1303052866713</v>
      </c>
      <c r="M60" s="819"/>
      <c r="N60" s="295">
        <f>K60*L60</f>
        <v>1816.111608339538</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1816.111608339538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25533.60260305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332833.11327558651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66566.622655117302</v>
      </c>
      <c r="M84" s="849"/>
      <c r="N84" s="57"/>
    </row>
    <row r="85" spans="1:14">
      <c r="B85" s="95" t="s">
        <v>1057</v>
      </c>
      <c r="C85" s="96"/>
      <c r="D85" s="96"/>
      <c r="E85" s="96"/>
      <c r="F85" s="96"/>
      <c r="G85" s="96"/>
      <c r="H85" s="96"/>
      <c r="I85" s="93"/>
      <c r="J85" s="94"/>
      <c r="K85" s="312">
        <v>0.05</v>
      </c>
      <c r="L85" s="848">
        <f>N79*K85</f>
        <v>16641.655663779326</v>
      </c>
      <c r="M85" s="849"/>
      <c r="N85" s="57"/>
    </row>
    <row r="86" spans="1:14" ht="15.75" thickBot="1">
      <c r="B86" s="97" t="s">
        <v>1058</v>
      </c>
      <c r="C86" s="98"/>
      <c r="D86" s="98"/>
      <c r="E86" s="98"/>
      <c r="F86" s="98"/>
      <c r="G86" s="98"/>
      <c r="H86" s="98"/>
      <c r="I86" s="99"/>
      <c r="J86" s="100"/>
      <c r="K86" s="313">
        <v>0.05</v>
      </c>
      <c r="L86" s="850">
        <f>N79*K86</f>
        <v>16641.655663779326</v>
      </c>
      <c r="M86" s="851"/>
      <c r="N86" s="57"/>
    </row>
    <row r="87" spans="1:14" ht="15.75" thickBot="1">
      <c r="B87" s="814" t="s">
        <v>1037</v>
      </c>
      <c r="C87" s="815"/>
      <c r="D87" s="815"/>
      <c r="E87" s="815"/>
      <c r="F87" s="815"/>
      <c r="G87" s="815"/>
      <c r="H87" s="815"/>
      <c r="I87" s="815"/>
      <c r="J87" s="815"/>
      <c r="K87" s="815"/>
      <c r="L87" s="815"/>
      <c r="M87" s="816"/>
      <c r="N87" s="58">
        <f>L84+L85+L86</f>
        <v>99849.933982675953</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432683.04725826246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9.25" customHeight="1" thickBot="1">
      <c r="A31" t="s">
        <v>1929</v>
      </c>
      <c r="B31" s="86" t="s">
        <v>1219</v>
      </c>
      <c r="C31" s="954" t="s">
        <v>2249</v>
      </c>
      <c r="D31" s="955"/>
      <c r="E31" s="955"/>
      <c r="F31" s="955"/>
      <c r="G31" s="955"/>
      <c r="H31" s="955"/>
      <c r="I31" s="955"/>
      <c r="J31" s="981"/>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68.08960694146667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1424.4299999999998</v>
      </c>
      <c r="N48" s="280">
        <f>K48*M48</f>
        <v>71.221499999999992</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29923.669499186399</v>
      </c>
      <c r="N49" s="280">
        <f>K49*M49</f>
        <v>29923.669499186399</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29994.890999186398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1361.7921388293332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31424.772744957198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6284.9545489914399</v>
      </c>
      <c r="M84" s="849"/>
      <c r="N84" s="57"/>
    </row>
    <row r="85" spans="1:14">
      <c r="B85" s="95" t="s">
        <v>1057</v>
      </c>
      <c r="C85" s="96"/>
      <c r="D85" s="96"/>
      <c r="E85" s="96"/>
      <c r="F85" s="96"/>
      <c r="G85" s="96"/>
      <c r="H85" s="96"/>
      <c r="I85" s="93"/>
      <c r="J85" s="94"/>
      <c r="K85" s="312">
        <v>0.05</v>
      </c>
      <c r="L85" s="848">
        <f>N79*K85</f>
        <v>1571.23863724786</v>
      </c>
      <c r="M85" s="849"/>
      <c r="N85" s="57"/>
    </row>
    <row r="86" spans="1:14" ht="15.75" thickBot="1">
      <c r="B86" s="97" t="s">
        <v>1058</v>
      </c>
      <c r="C86" s="98"/>
      <c r="D86" s="98"/>
      <c r="E86" s="98"/>
      <c r="F86" s="98"/>
      <c r="G86" s="98"/>
      <c r="H86" s="98"/>
      <c r="I86" s="99"/>
      <c r="J86" s="100"/>
      <c r="K86" s="313">
        <v>0.05</v>
      </c>
      <c r="L86" s="850">
        <f>N79*K86</f>
        <v>1571.23863724786</v>
      </c>
      <c r="M86" s="851"/>
      <c r="N86" s="57"/>
    </row>
    <row r="87" spans="1:14" ht="15.75" thickBot="1">
      <c r="B87" s="814" t="s">
        <v>1037</v>
      </c>
      <c r="C87" s="815"/>
      <c r="D87" s="815"/>
      <c r="E87" s="815"/>
      <c r="F87" s="815"/>
      <c r="G87" s="815"/>
      <c r="H87" s="815"/>
      <c r="I87" s="815"/>
      <c r="J87" s="815"/>
      <c r="K87" s="815"/>
      <c r="L87" s="815"/>
      <c r="M87" s="816"/>
      <c r="N87" s="58">
        <f>L84+L85+L86</f>
        <v>9427.4318234871589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40852.204568444358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1767</v>
      </c>
      <c r="C31" s="954" t="s">
        <v>2250</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9520</v>
      </c>
      <c r="L36" s="278"/>
      <c r="M36" s="344">
        <v>1.25</v>
      </c>
      <c r="N36" s="280">
        <f>K36/M36</f>
        <v>7616</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1787.3521822135001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9403.3521822135008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35700</v>
      </c>
      <c r="N48" s="280">
        <f>K48*M48</f>
        <v>17850</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1424.4299999999998</v>
      </c>
      <c r="N49" s="280">
        <f>K49*M49</f>
        <v>712.21499999999992</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299297.77617067436</v>
      </c>
      <c r="N50" s="280">
        <f>K50*M50</f>
        <v>302290.75393238111</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4012.5000055445062</v>
      </c>
      <c r="N51" s="280">
        <f>K51*M51</f>
        <v>1203.7500016633519</v>
      </c>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322056.71893404447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818">
        <f>VLOOKUP(A58,TRANSPORTE!A1:D117,4,FALSE)</f>
        <v>1798.1303052866713</v>
      </c>
      <c r="M58" s="819"/>
      <c r="N58" s="295">
        <f>K58*L58</f>
        <v>1816.111608339538</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818">
        <f>VLOOKUP(A59,TRANSPORTE!A1:D117,4,FALSE)</f>
        <v>800</v>
      </c>
      <c r="M59" s="819"/>
      <c r="N59" s="295">
        <f>K59*L59</f>
        <v>400</v>
      </c>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2216.1116083395382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133"/>
    </row>
    <row r="75" spans="1:15" ht="15.75" thickBot="1">
      <c r="B75" s="820" t="s">
        <v>1037</v>
      </c>
      <c r="C75" s="821"/>
      <c r="D75" s="821"/>
      <c r="E75" s="821"/>
      <c r="F75" s="821"/>
      <c r="G75" s="821"/>
      <c r="H75" s="821"/>
      <c r="I75" s="821"/>
      <c r="J75" s="821"/>
      <c r="K75" s="821"/>
      <c r="L75" s="821"/>
      <c r="M75" s="822"/>
      <c r="N75" s="468">
        <f>SUM(N69:N74)</f>
        <v>35747.043644270001</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369423.2263688675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73884.645273773509</v>
      </c>
      <c r="M82" s="849"/>
      <c r="N82" s="57"/>
    </row>
    <row r="83" spans="1:14">
      <c r="B83" s="95" t="s">
        <v>1057</v>
      </c>
      <c r="C83" s="96"/>
      <c r="D83" s="96"/>
      <c r="E83" s="96"/>
      <c r="F83" s="96"/>
      <c r="G83" s="96"/>
      <c r="H83" s="96"/>
      <c r="I83" s="93"/>
      <c r="J83" s="94"/>
      <c r="K83" s="312">
        <v>0.05</v>
      </c>
      <c r="L83" s="848">
        <f>N77*K83</f>
        <v>18471.161318443377</v>
      </c>
      <c r="M83" s="849"/>
      <c r="N83" s="57"/>
    </row>
    <row r="84" spans="1:14" ht="15.75" thickBot="1">
      <c r="B84" s="97" t="s">
        <v>1058</v>
      </c>
      <c r="C84" s="98"/>
      <c r="D84" s="98"/>
      <c r="E84" s="98"/>
      <c r="F84" s="98"/>
      <c r="G84" s="98"/>
      <c r="H84" s="98"/>
      <c r="I84" s="99"/>
      <c r="J84" s="100"/>
      <c r="K84" s="313">
        <v>0.05</v>
      </c>
      <c r="L84" s="850">
        <f>N77*K84</f>
        <v>18471.161318443377</v>
      </c>
      <c r="M84" s="851"/>
      <c r="N84" s="57"/>
    </row>
    <row r="85" spans="1:14" ht="15.75" thickBot="1">
      <c r="B85" s="814" t="s">
        <v>1037</v>
      </c>
      <c r="C85" s="815"/>
      <c r="D85" s="815"/>
      <c r="E85" s="815"/>
      <c r="F85" s="815"/>
      <c r="G85" s="815"/>
      <c r="H85" s="815"/>
      <c r="I85" s="815"/>
      <c r="J85" s="815"/>
      <c r="K85" s="815"/>
      <c r="L85" s="815"/>
      <c r="M85" s="816"/>
      <c r="N85" s="58">
        <f>L82+L83+L84</f>
        <v>110826.96791066027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480250.19427952776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1.5" customHeight="1" thickBot="1">
      <c r="A31" t="s">
        <v>1929</v>
      </c>
      <c r="B31" s="86" t="s">
        <v>1768</v>
      </c>
      <c r="C31" s="954" t="s">
        <v>2251</v>
      </c>
      <c r="D31" s="955"/>
      <c r="E31" s="955"/>
      <c r="F31" s="955"/>
      <c r="G31" s="955"/>
      <c r="H31" s="955"/>
      <c r="I31" s="955"/>
      <c r="J31" s="981"/>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9520</v>
      </c>
      <c r="L36" s="278"/>
      <c r="M36" s="344">
        <v>18.75</v>
      </c>
      <c r="N36" s="280">
        <f>K36/M36</f>
        <v>507.73333333333335</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102.1344104122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609.86774374553329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35700</v>
      </c>
      <c r="N48" s="280">
        <f>K48*M48</f>
        <v>1785</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1424.4299999999998</v>
      </c>
      <c r="N49" s="280">
        <f>K49*M49</f>
        <v>71.221499999999992</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29923.669499186399</v>
      </c>
      <c r="N50" s="280">
        <f>K50*M50</f>
        <v>29923.669499186399</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31779.890999186398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818">
        <f>VLOOKUP(A58,TRANSPORTE!A1:D117,4,FALSE)</f>
        <v>800</v>
      </c>
      <c r="M58" s="819"/>
      <c r="N58" s="295">
        <f>K58*L58</f>
        <v>40</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40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133"/>
    </row>
    <row r="75" spans="1:15" ht="15.75" thickBot="1">
      <c r="B75" s="820" t="s">
        <v>1037</v>
      </c>
      <c r="C75" s="821"/>
      <c r="D75" s="821"/>
      <c r="E75" s="821"/>
      <c r="F75" s="821"/>
      <c r="G75" s="821"/>
      <c r="H75" s="821"/>
      <c r="I75" s="821"/>
      <c r="J75" s="821"/>
      <c r="K75" s="821"/>
      <c r="L75" s="821"/>
      <c r="M75" s="822"/>
      <c r="N75" s="468">
        <f>SUM(N69:N74)</f>
        <v>2042.6882082439997</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34472.446951175931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6894.4893902351869</v>
      </c>
      <c r="M82" s="849"/>
      <c r="N82" s="57"/>
    </row>
    <row r="83" spans="1:14">
      <c r="B83" s="95" t="s">
        <v>1057</v>
      </c>
      <c r="C83" s="96"/>
      <c r="D83" s="96"/>
      <c r="E83" s="96"/>
      <c r="F83" s="96"/>
      <c r="G83" s="96"/>
      <c r="H83" s="96"/>
      <c r="I83" s="93"/>
      <c r="J83" s="94"/>
      <c r="K83" s="312">
        <v>0.05</v>
      </c>
      <c r="L83" s="848">
        <f>N77*K83</f>
        <v>1723.6223475587967</v>
      </c>
      <c r="M83" s="849"/>
      <c r="N83" s="57"/>
    </row>
    <row r="84" spans="1:14" ht="15.75" thickBot="1">
      <c r="B84" s="97" t="s">
        <v>1058</v>
      </c>
      <c r="C84" s="98"/>
      <c r="D84" s="98"/>
      <c r="E84" s="98"/>
      <c r="F84" s="98"/>
      <c r="G84" s="98"/>
      <c r="H84" s="98"/>
      <c r="I84" s="99"/>
      <c r="J84" s="100"/>
      <c r="K84" s="313">
        <v>0.05</v>
      </c>
      <c r="L84" s="850">
        <f>N77*K84</f>
        <v>1723.6223475587967</v>
      </c>
      <c r="M84" s="851"/>
      <c r="N84" s="57"/>
    </row>
    <row r="85" spans="1:14" ht="15.75" thickBot="1">
      <c r="B85" s="814" t="s">
        <v>1037</v>
      </c>
      <c r="C85" s="815"/>
      <c r="D85" s="815"/>
      <c r="E85" s="815"/>
      <c r="F85" s="815"/>
      <c r="G85" s="815"/>
      <c r="H85" s="815"/>
      <c r="I85" s="815"/>
      <c r="J85" s="815"/>
      <c r="K85" s="815"/>
      <c r="L85" s="815"/>
      <c r="M85" s="816"/>
      <c r="N85" s="58">
        <f>L82+L83+L84</f>
        <v>10341.734085352782</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44814.181036528709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127.66801301525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299297.77617067436</v>
      </c>
      <c r="N48" s="280">
        <f>K48*M48</f>
        <v>20950.844331947206</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4012.5000055445062</v>
      </c>
      <c r="N49" s="280">
        <f>K49*M49</f>
        <v>1203.7500016633519</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22154.594333610559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818">
        <f>VLOOKUP(A58,TRANSPORTE!A1:D117,4,FALSE)</f>
        <v>1798.1303052866713</v>
      </c>
      <c r="M58" s="819"/>
      <c r="N58" s="295">
        <f>K58*L58</f>
        <v>125.86912137006701</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125.86912137006701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966"/>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133"/>
    </row>
    <row r="75" spans="1:15" ht="15.75" thickBot="1">
      <c r="B75" s="820" t="s">
        <v>1037</v>
      </c>
      <c r="C75" s="821"/>
      <c r="D75" s="821"/>
      <c r="E75" s="821"/>
      <c r="F75" s="821"/>
      <c r="G75" s="821"/>
      <c r="H75" s="821"/>
      <c r="I75" s="821"/>
      <c r="J75" s="821"/>
      <c r="K75" s="821"/>
      <c r="L75" s="821"/>
      <c r="M75" s="822"/>
      <c r="N75" s="468">
        <f>SUM(N69:N74)</f>
        <v>2553.3602603049999</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24961.491728300873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4992.2983456601751</v>
      </c>
      <c r="M82" s="849"/>
      <c r="N82" s="57"/>
    </row>
    <row r="83" spans="1:14">
      <c r="B83" s="95" t="s">
        <v>1057</v>
      </c>
      <c r="C83" s="96"/>
      <c r="D83" s="96"/>
      <c r="E83" s="96"/>
      <c r="F83" s="96"/>
      <c r="G83" s="96"/>
      <c r="H83" s="96"/>
      <c r="I83" s="93"/>
      <c r="J83" s="94"/>
      <c r="K83" s="312">
        <v>0.05</v>
      </c>
      <c r="L83" s="848">
        <f>N77*K83</f>
        <v>1248.0745864150438</v>
      </c>
      <c r="M83" s="849"/>
      <c r="N83" s="57"/>
    </row>
    <row r="84" spans="1:14" ht="15.75" thickBot="1">
      <c r="B84" s="97" t="s">
        <v>1058</v>
      </c>
      <c r="C84" s="98"/>
      <c r="D84" s="98"/>
      <c r="E84" s="98"/>
      <c r="F84" s="98"/>
      <c r="G84" s="98"/>
      <c r="H84" s="98"/>
      <c r="I84" s="99"/>
      <c r="J84" s="100"/>
      <c r="K84" s="313">
        <v>0.05</v>
      </c>
      <c r="L84" s="850">
        <f>N77*K84</f>
        <v>1248.0745864150438</v>
      </c>
      <c r="M84" s="851"/>
      <c r="N84" s="57"/>
    </row>
    <row r="85" spans="1:14" ht="15.75" thickBot="1">
      <c r="B85" s="814" t="s">
        <v>1037</v>
      </c>
      <c r="C85" s="815"/>
      <c r="D85" s="815"/>
      <c r="E85" s="815"/>
      <c r="F85" s="815"/>
      <c r="G85" s="815"/>
      <c r="H85" s="815"/>
      <c r="I85" s="815"/>
      <c r="J85" s="815"/>
      <c r="K85" s="815"/>
      <c r="L85" s="815"/>
      <c r="M85" s="816"/>
      <c r="N85" s="58">
        <f>L82+L83+L84</f>
        <v>7488.4475184902631</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32449.939246791135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68.08960694146667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35630.687639365991</v>
      </c>
      <c r="N48" s="280">
        <f>K48*M48</f>
        <v>44538.359549207489</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44538.359549207489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96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1361.7921388293332</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45968.241294978288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9193.6482589956577</v>
      </c>
      <c r="M82" s="849"/>
      <c r="N82" s="57"/>
    </row>
    <row r="83" spans="1:14">
      <c r="B83" s="95" t="s">
        <v>1057</v>
      </c>
      <c r="C83" s="96"/>
      <c r="D83" s="96"/>
      <c r="E83" s="96"/>
      <c r="F83" s="96"/>
      <c r="G83" s="96"/>
      <c r="H83" s="96"/>
      <c r="I83" s="93"/>
      <c r="J83" s="94"/>
      <c r="K83" s="312">
        <v>0.05</v>
      </c>
      <c r="L83" s="848">
        <f>N77*K83</f>
        <v>2298.4120647489144</v>
      </c>
      <c r="M83" s="849"/>
      <c r="N83" s="57"/>
    </row>
    <row r="84" spans="1:14" ht="15.75" thickBot="1">
      <c r="B84" s="97" t="s">
        <v>1058</v>
      </c>
      <c r="C84" s="98"/>
      <c r="D84" s="98"/>
      <c r="E84" s="98"/>
      <c r="F84" s="98"/>
      <c r="G84" s="98"/>
      <c r="H84" s="98"/>
      <c r="I84" s="99"/>
      <c r="J84" s="100"/>
      <c r="K84" s="313">
        <v>0.05</v>
      </c>
      <c r="L84" s="850">
        <f>N77*K84</f>
        <v>2298.4120647489144</v>
      </c>
      <c r="M84" s="851"/>
      <c r="N84" s="57"/>
    </row>
    <row r="85" spans="1:14" ht="15.75" thickBot="1">
      <c r="B85" s="814" t="s">
        <v>1037</v>
      </c>
      <c r="C85" s="815"/>
      <c r="D85" s="815"/>
      <c r="E85" s="815"/>
      <c r="F85" s="815"/>
      <c r="G85" s="815"/>
      <c r="H85" s="815"/>
      <c r="I85" s="815"/>
      <c r="J85" s="815"/>
      <c r="K85" s="815"/>
      <c r="L85" s="815"/>
      <c r="M85" s="816"/>
      <c r="N85" s="58">
        <f>L82+L83+L84</f>
        <v>13790.472388493487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59758.713683471775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153.2016156183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451390.92942807201</v>
      </c>
      <c r="N48" s="280">
        <f>K48*M48</f>
        <v>902.78185885614403</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299297.77617067436</v>
      </c>
      <c r="N49" s="280">
        <f>K49*M49</f>
        <v>20950.844331947206</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4012.5000055445062</v>
      </c>
      <c r="N50" s="280">
        <f>K50*M50</f>
        <v>1203.7500016633519</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23057.376192466701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818">
        <f>VLOOKUP(A58,TRANSPORTE!A1:D117,4,FALSE)</f>
        <v>1798.1303052866713</v>
      </c>
      <c r="M58" s="819"/>
      <c r="N58" s="295">
        <f>K58*L58</f>
        <v>129.46538198064036</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129.46538198064036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133"/>
    </row>
    <row r="75" spans="1:15" ht="15.75" thickBot="1">
      <c r="B75" s="820" t="s">
        <v>1037</v>
      </c>
      <c r="C75" s="821"/>
      <c r="D75" s="821"/>
      <c r="E75" s="821"/>
      <c r="F75" s="821"/>
      <c r="G75" s="821"/>
      <c r="H75" s="821"/>
      <c r="I75" s="821"/>
      <c r="J75" s="821"/>
      <c r="K75" s="821"/>
      <c r="L75" s="821"/>
      <c r="M75" s="822"/>
      <c r="N75" s="468">
        <f>SUM(N69:N74)</f>
        <v>3064.032312366</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26404.075502431646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5280.8151004863294</v>
      </c>
      <c r="M82" s="849"/>
      <c r="N82" s="57"/>
    </row>
    <row r="83" spans="1:14">
      <c r="B83" s="95" t="s">
        <v>1057</v>
      </c>
      <c r="C83" s="96"/>
      <c r="D83" s="96"/>
      <c r="E83" s="96"/>
      <c r="F83" s="96"/>
      <c r="G83" s="96"/>
      <c r="H83" s="96"/>
      <c r="I83" s="93"/>
      <c r="J83" s="94"/>
      <c r="K83" s="312">
        <v>0.05</v>
      </c>
      <c r="L83" s="848">
        <f>N77*K83</f>
        <v>1320.2037751215823</v>
      </c>
      <c r="M83" s="849"/>
      <c r="N83" s="57"/>
    </row>
    <row r="84" spans="1:14" ht="15.75" thickBot="1">
      <c r="B84" s="97" t="s">
        <v>1058</v>
      </c>
      <c r="C84" s="98"/>
      <c r="D84" s="98"/>
      <c r="E84" s="98"/>
      <c r="F84" s="98"/>
      <c r="G84" s="98"/>
      <c r="H84" s="98"/>
      <c r="I84" s="99"/>
      <c r="J84" s="100"/>
      <c r="K84" s="313">
        <v>0.05</v>
      </c>
      <c r="L84" s="850">
        <f>N77*K84</f>
        <v>1320.2037751215823</v>
      </c>
      <c r="M84" s="851"/>
      <c r="N84" s="57"/>
    </row>
    <row r="85" spans="1:14" ht="15.75" thickBot="1">
      <c r="B85" s="814" t="s">
        <v>1037</v>
      </c>
      <c r="C85" s="815"/>
      <c r="D85" s="815"/>
      <c r="E85" s="815"/>
      <c r="F85" s="815"/>
      <c r="G85" s="815"/>
      <c r="H85" s="815"/>
      <c r="I85" s="815"/>
      <c r="J85" s="815"/>
      <c r="K85" s="815"/>
      <c r="L85" s="815"/>
      <c r="M85" s="816"/>
      <c r="N85" s="58">
        <f>L82+L83+L84</f>
        <v>7921.2226507294936</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34325.298153161137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85.112008676833341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451390.92942807201</v>
      </c>
      <c r="N48" s="280">
        <f>K48*M48</f>
        <v>902.78185885614403</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35630.687639365991</v>
      </c>
      <c r="N49" s="280">
        <f>K49*M49</f>
        <v>44538.359549207489</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45441.141408063631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818">
        <f>VLOOKUP(A58,TRANSPORTE!A1:D117,4,FALSE)</f>
        <v>1798.1303052866713</v>
      </c>
      <c r="M58" s="819"/>
      <c r="N58" s="295">
        <f>K58*L58</f>
        <v>3.5962606105733426</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3.5962606105733426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843"/>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1702.2401735366666</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47232.089850887707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9446.4179701775411</v>
      </c>
      <c r="M82" s="849"/>
      <c r="N82" s="57"/>
    </row>
    <row r="83" spans="1:14">
      <c r="B83" s="95" t="s">
        <v>1057</v>
      </c>
      <c r="C83" s="96"/>
      <c r="D83" s="96"/>
      <c r="E83" s="96"/>
      <c r="F83" s="96"/>
      <c r="G83" s="96"/>
      <c r="H83" s="96"/>
      <c r="I83" s="93"/>
      <c r="J83" s="94"/>
      <c r="K83" s="312">
        <v>0.05</v>
      </c>
      <c r="L83" s="848">
        <f>N77*K83</f>
        <v>2361.6044925443853</v>
      </c>
      <c r="M83" s="849"/>
      <c r="N83" s="57"/>
    </row>
    <row r="84" spans="1:14" ht="15.75" thickBot="1">
      <c r="B84" s="97" t="s">
        <v>1058</v>
      </c>
      <c r="C84" s="98"/>
      <c r="D84" s="98"/>
      <c r="E84" s="98"/>
      <c r="F84" s="98"/>
      <c r="G84" s="98"/>
      <c r="H84" s="98"/>
      <c r="I84" s="99"/>
      <c r="J84" s="100"/>
      <c r="K84" s="313">
        <v>0.05</v>
      </c>
      <c r="L84" s="850">
        <f>N77*K84</f>
        <v>2361.6044925443853</v>
      </c>
      <c r="M84" s="851"/>
      <c r="N84" s="57"/>
    </row>
    <row r="85" spans="1:14" ht="15.75" thickBot="1">
      <c r="B85" s="814" t="s">
        <v>1037</v>
      </c>
      <c r="C85" s="815"/>
      <c r="D85" s="815"/>
      <c r="E85" s="815"/>
      <c r="F85" s="815"/>
      <c r="G85" s="815"/>
      <c r="H85" s="815"/>
      <c r="I85" s="815"/>
      <c r="J85" s="815"/>
      <c r="K85" s="815"/>
      <c r="L85" s="815"/>
      <c r="M85" s="816"/>
      <c r="N85" s="58">
        <f>L82+L83+L84</f>
        <v>14169.626955266313</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61401.716806154021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21.278002169208335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5021.7142857142853</v>
      </c>
      <c r="N48" s="280">
        <f>K48*M48</f>
        <v>5523.8857142857141</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5523.8857142857141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96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425.56004338416665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5970.7237598390893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1194.1447519678179</v>
      </c>
      <c r="M82" s="849"/>
      <c r="N82" s="57"/>
    </row>
    <row r="83" spans="1:14">
      <c r="B83" s="95" t="s">
        <v>1057</v>
      </c>
      <c r="C83" s="96"/>
      <c r="D83" s="96"/>
      <c r="E83" s="96"/>
      <c r="F83" s="96"/>
      <c r="G83" s="96"/>
      <c r="H83" s="96"/>
      <c r="I83" s="93"/>
      <c r="J83" s="94"/>
      <c r="K83" s="312">
        <v>0.05</v>
      </c>
      <c r="L83" s="848">
        <f>N77*K83</f>
        <v>298.53618799195448</v>
      </c>
      <c r="M83" s="849"/>
      <c r="N83" s="57"/>
    </row>
    <row r="84" spans="1:14" ht="15.75" thickBot="1">
      <c r="B84" s="97" t="s">
        <v>1058</v>
      </c>
      <c r="C84" s="98"/>
      <c r="D84" s="98"/>
      <c r="E84" s="98"/>
      <c r="F84" s="98"/>
      <c r="G84" s="98"/>
      <c r="H84" s="98"/>
      <c r="I84" s="99"/>
      <c r="J84" s="100"/>
      <c r="K84" s="313">
        <v>0.05</v>
      </c>
      <c r="L84" s="850">
        <f>N77*K84</f>
        <v>298.53618799195448</v>
      </c>
      <c r="M84" s="851"/>
      <c r="N84" s="57"/>
    </row>
    <row r="85" spans="1:14" ht="15.75" thickBot="1">
      <c r="B85" s="814" t="s">
        <v>1037</v>
      </c>
      <c r="C85" s="815"/>
      <c r="D85" s="815"/>
      <c r="E85" s="815"/>
      <c r="F85" s="815"/>
      <c r="G85" s="815"/>
      <c r="H85" s="815"/>
      <c r="I85" s="815"/>
      <c r="J85" s="815"/>
      <c r="K85" s="815"/>
      <c r="L85" s="815"/>
      <c r="M85" s="816"/>
      <c r="N85" s="58">
        <f>L82+L83+L84</f>
        <v>1791.2171279517268</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7761.9408877908163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21.278002169208335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7100</v>
      </c>
      <c r="N48" s="280">
        <f>K48*M48</f>
        <v>7810.0000000000009</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7810.0000000000009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96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425.56004338416665</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8256.838045553377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1651.3676091106754</v>
      </c>
      <c r="M82" s="849"/>
      <c r="N82" s="57"/>
    </row>
    <row r="83" spans="1:14">
      <c r="B83" s="95" t="s">
        <v>1057</v>
      </c>
      <c r="C83" s="96"/>
      <c r="D83" s="96"/>
      <c r="E83" s="96"/>
      <c r="F83" s="96"/>
      <c r="G83" s="96"/>
      <c r="H83" s="96"/>
      <c r="I83" s="93"/>
      <c r="J83" s="94"/>
      <c r="K83" s="312">
        <v>0.05</v>
      </c>
      <c r="L83" s="848">
        <f>N77*K83</f>
        <v>412.84190227766885</v>
      </c>
      <c r="M83" s="849"/>
      <c r="N83" s="57"/>
    </row>
    <row r="84" spans="1:14" ht="15.75" thickBot="1">
      <c r="B84" s="97" t="s">
        <v>1058</v>
      </c>
      <c r="C84" s="98"/>
      <c r="D84" s="98"/>
      <c r="E84" s="98"/>
      <c r="F84" s="98"/>
      <c r="G84" s="98"/>
      <c r="H84" s="98"/>
      <c r="I84" s="99"/>
      <c r="J84" s="100"/>
      <c r="K84" s="313">
        <v>0.05</v>
      </c>
      <c r="L84" s="850">
        <f>N77*K84</f>
        <v>412.84190227766885</v>
      </c>
      <c r="M84" s="851"/>
      <c r="N84" s="57"/>
    </row>
    <row r="85" spans="1:14" ht="15.75" thickBot="1">
      <c r="B85" s="814" t="s">
        <v>1037</v>
      </c>
      <c r="C85" s="815"/>
      <c r="D85" s="815"/>
      <c r="E85" s="815"/>
      <c r="F85" s="815"/>
      <c r="G85" s="815"/>
      <c r="H85" s="815"/>
      <c r="I85" s="815"/>
      <c r="J85" s="815"/>
      <c r="K85" s="815"/>
      <c r="L85" s="815"/>
      <c r="M85" s="816"/>
      <c r="N85" s="58">
        <f>L82+L83+L84</f>
        <v>2477.0514136660131</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10733.88945921939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306.40323123659999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57120</v>
      </c>
      <c r="N48" s="280">
        <f>K48*M48</f>
        <v>62832.000000000007</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62832.000000000007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818">
        <f>VLOOKUP(A58,TRANSPORTE!A1:D117,4,FALSE)</f>
        <v>800</v>
      </c>
      <c r="M58" s="819"/>
      <c r="N58" s="295">
        <f>K58*L58</f>
        <v>880.00000000000011</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880.00000000000011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966"/>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6128.0646247319992</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70146.467855968614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14029.293571193724</v>
      </c>
      <c r="M82" s="849"/>
      <c r="N82" s="57"/>
    </row>
    <row r="83" spans="1:14">
      <c r="B83" s="95" t="s">
        <v>1057</v>
      </c>
      <c r="C83" s="96"/>
      <c r="D83" s="96"/>
      <c r="E83" s="96"/>
      <c r="F83" s="96"/>
      <c r="G83" s="96"/>
      <c r="H83" s="96"/>
      <c r="I83" s="93"/>
      <c r="J83" s="94"/>
      <c r="K83" s="312">
        <v>0.05</v>
      </c>
      <c r="L83" s="848">
        <f>N77*K83</f>
        <v>3507.3233927984311</v>
      </c>
      <c r="M83" s="849"/>
      <c r="N83" s="57"/>
    </row>
    <row r="84" spans="1:14" ht="15.75" thickBot="1">
      <c r="B84" s="97" t="s">
        <v>1058</v>
      </c>
      <c r="C84" s="98"/>
      <c r="D84" s="98"/>
      <c r="E84" s="98"/>
      <c r="F84" s="98"/>
      <c r="G84" s="98"/>
      <c r="H84" s="98"/>
      <c r="I84" s="99"/>
      <c r="J84" s="100"/>
      <c r="K84" s="313">
        <v>0.05</v>
      </c>
      <c r="L84" s="850">
        <f>N77*K84</f>
        <v>3507.3233927984311</v>
      </c>
      <c r="M84" s="851"/>
      <c r="N84" s="57"/>
    </row>
    <row r="85" spans="1:14" ht="15.75" thickBot="1">
      <c r="B85" s="814" t="s">
        <v>1037</v>
      </c>
      <c r="C85" s="815"/>
      <c r="D85" s="815"/>
      <c r="E85" s="815"/>
      <c r="F85" s="815"/>
      <c r="G85" s="815"/>
      <c r="H85" s="815"/>
      <c r="I85" s="815"/>
      <c r="J85" s="815"/>
      <c r="K85" s="815"/>
      <c r="L85" s="815"/>
      <c r="M85" s="816"/>
      <c r="N85" s="58">
        <f>L82+L83+L84</f>
        <v>21043.94035679059</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91190.408212759212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160</v>
      </c>
      <c r="B36" s="827" t="str">
        <f>VLOOKUP(A36,EQUIPOS!A6:D154,3,FALSE)</f>
        <v>COMPACTADOR MANUAL VIBRATORIO (RANA) con motor de 6 HP</v>
      </c>
      <c r="C36" s="828"/>
      <c r="D36" s="828"/>
      <c r="E36" s="828"/>
      <c r="F36" s="828"/>
      <c r="G36" s="828"/>
      <c r="H36" s="829"/>
      <c r="I36" s="275"/>
      <c r="J36" s="276"/>
      <c r="K36" s="277">
        <f>VLOOKUP(A36,EQUIPOS!A6:D163,4,FALSE)</f>
        <v>9520</v>
      </c>
      <c r="L36" s="278"/>
      <c r="M36" s="344">
        <v>3</v>
      </c>
      <c r="N36" s="280">
        <f>K36/M36</f>
        <v>3173.3333333333335</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425.5600433841667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3598.8933767175004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37449.17613451455</v>
      </c>
      <c r="N48" s="280">
        <f>K48*M48</f>
        <v>46811.470168143191</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46811.470168143191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818">
        <f>VLOOKUP(A60,TRANSPORTE!A1:D117,4,FALSE)</f>
        <v>1104.9962769918093</v>
      </c>
      <c r="M60" s="819"/>
      <c r="N60" s="295">
        <f>K60*L60</f>
        <v>1381.2453462397616</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317"/>
      <c r="C65" s="318"/>
      <c r="D65" s="318"/>
      <c r="E65" s="318"/>
      <c r="F65" s="318"/>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1381.2453462397616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4255.6004338416669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56047.209324942123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11209.441864988425</v>
      </c>
      <c r="M84" s="849"/>
      <c r="N84" s="57"/>
    </row>
    <row r="85" spans="1:14">
      <c r="B85" s="95" t="s">
        <v>1057</v>
      </c>
      <c r="C85" s="96"/>
      <c r="D85" s="96"/>
      <c r="E85" s="96"/>
      <c r="F85" s="96"/>
      <c r="G85" s="96"/>
      <c r="H85" s="96"/>
      <c r="I85" s="93"/>
      <c r="J85" s="94"/>
      <c r="K85" s="312">
        <v>0.05</v>
      </c>
      <c r="L85" s="848">
        <f>N79*K85</f>
        <v>2802.3604662471062</v>
      </c>
      <c r="M85" s="849"/>
      <c r="N85" s="57"/>
    </row>
    <row r="86" spans="1:14" ht="15.75" thickBot="1">
      <c r="B86" s="97" t="s">
        <v>1058</v>
      </c>
      <c r="C86" s="98"/>
      <c r="D86" s="98"/>
      <c r="E86" s="98"/>
      <c r="F86" s="98"/>
      <c r="G86" s="98"/>
      <c r="H86" s="98"/>
      <c r="I86" s="99"/>
      <c r="J86" s="100"/>
      <c r="K86" s="313">
        <v>0.05</v>
      </c>
      <c r="L86" s="850">
        <f>N79*K86</f>
        <v>2802.3604662471062</v>
      </c>
      <c r="M86" s="851"/>
      <c r="N86" s="57"/>
    </row>
    <row r="87" spans="1:14" ht="15.75" thickBot="1">
      <c r="B87" s="814" t="s">
        <v>1037</v>
      </c>
      <c r="C87" s="815"/>
      <c r="D87" s="815"/>
      <c r="E87" s="815"/>
      <c r="F87" s="815"/>
      <c r="G87" s="815"/>
      <c r="H87" s="815"/>
      <c r="I87" s="815"/>
      <c r="J87" s="815"/>
      <c r="K87" s="815"/>
      <c r="L87" s="815"/>
      <c r="M87" s="816"/>
      <c r="N87" s="58">
        <f>L84+L85+L86</f>
        <v>16814.162797482637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72861.372122424757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197</v>
      </c>
      <c r="B36" s="827" t="str">
        <f>VLOOKUP(A36,EQUIPOS!A6:D154,3,FALSE)</f>
        <v>Equipo de perforación (TRACKDRILL), potencia 40 HP, 2100 golpes / minuto</v>
      </c>
      <c r="C36" s="828"/>
      <c r="D36" s="828"/>
      <c r="E36" s="828"/>
      <c r="F36" s="828"/>
      <c r="G36" s="828"/>
      <c r="H36" s="829"/>
      <c r="I36" s="275"/>
      <c r="J36" s="276"/>
      <c r="K36" s="277">
        <f>VLOOKUP(A36,EQUIPOS!A6:D163,4,FALSE)</f>
        <v>187041.57088122607</v>
      </c>
      <c r="L36" s="278"/>
      <c r="M36" s="344">
        <v>2.5</v>
      </c>
      <c r="N36" s="280">
        <f>K36/M36</f>
        <v>74816.628352490428</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383.00403904575001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75199.632391536172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12995.458133140481</v>
      </c>
      <c r="N48" s="280">
        <f>K48*M48</f>
        <v>13125.412714471886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13125.412714471886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7660.0807809149992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95985.125886923051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19197.02517738461</v>
      </c>
      <c r="M84" s="849"/>
      <c r="N84" s="57"/>
    </row>
    <row r="85" spans="1:14">
      <c r="B85" s="95" t="s">
        <v>1057</v>
      </c>
      <c r="C85" s="96"/>
      <c r="D85" s="96"/>
      <c r="E85" s="96"/>
      <c r="F85" s="96"/>
      <c r="G85" s="96"/>
      <c r="H85" s="96"/>
      <c r="I85" s="93"/>
      <c r="J85" s="94"/>
      <c r="K85" s="312">
        <v>0.05</v>
      </c>
      <c r="L85" s="848">
        <f>N79*K85</f>
        <v>4799.2562943461526</v>
      </c>
      <c r="M85" s="849"/>
      <c r="N85" s="57"/>
    </row>
    <row r="86" spans="1:14" ht="15.75" thickBot="1">
      <c r="B86" s="97" t="s">
        <v>1058</v>
      </c>
      <c r="C86" s="98"/>
      <c r="D86" s="98"/>
      <c r="E86" s="98"/>
      <c r="F86" s="98"/>
      <c r="G86" s="98"/>
      <c r="H86" s="98"/>
      <c r="I86" s="99"/>
      <c r="J86" s="100"/>
      <c r="K86" s="313">
        <v>0.05</v>
      </c>
      <c r="L86" s="850">
        <f>N79*K86</f>
        <v>4799.2562943461526</v>
      </c>
      <c r="M86" s="851"/>
      <c r="N86" s="57"/>
    </row>
    <row r="87" spans="1:14" ht="15.75" thickBot="1">
      <c r="B87" s="814" t="s">
        <v>1037</v>
      </c>
      <c r="C87" s="815"/>
      <c r="D87" s="815"/>
      <c r="E87" s="815"/>
      <c r="F87" s="815"/>
      <c r="G87" s="815"/>
      <c r="H87" s="815"/>
      <c r="I87" s="815"/>
      <c r="J87" s="815"/>
      <c r="K87" s="815"/>
      <c r="L87" s="815"/>
      <c r="M87" s="816"/>
      <c r="N87" s="58">
        <f>L84+L85+L86</f>
        <v>28795.537766076915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124780.66365299997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197</v>
      </c>
      <c r="B36" s="827" t="str">
        <f>VLOOKUP(A36,EQUIPOS!A6:D154,3,FALSE)</f>
        <v>Equipo de perforación (TRACKDRILL), potencia 40 HP, 2100 golpes / minuto</v>
      </c>
      <c r="C36" s="828"/>
      <c r="D36" s="828"/>
      <c r="E36" s="828"/>
      <c r="F36" s="828"/>
      <c r="G36" s="828"/>
      <c r="H36" s="829"/>
      <c r="I36" s="275"/>
      <c r="J36" s="276"/>
      <c r="K36" s="277">
        <f>VLOOKUP(A36,EQUIPOS!A6:D163,4,FALSE)</f>
        <v>187041.57088122607</v>
      </c>
      <c r="L36" s="278"/>
      <c r="M36" s="344">
        <v>1.25</v>
      </c>
      <c r="N36" s="280">
        <f>K36/M36</f>
        <v>149633.25670498086</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1021.344104122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150654.60080910285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12995.458133140481</v>
      </c>
      <c r="N48" s="280">
        <f>K48*M48</f>
        <v>13125.412714471886</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13125.412714471886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20426.882082439999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184206.89560601473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36841.379121202946</v>
      </c>
      <c r="M84" s="849"/>
      <c r="N84" s="57"/>
    </row>
    <row r="85" spans="1:14">
      <c r="B85" s="95" t="s">
        <v>1057</v>
      </c>
      <c r="C85" s="96"/>
      <c r="D85" s="96"/>
      <c r="E85" s="96"/>
      <c r="F85" s="96"/>
      <c r="G85" s="96"/>
      <c r="H85" s="96"/>
      <c r="I85" s="93"/>
      <c r="J85" s="94"/>
      <c r="K85" s="312">
        <v>0.05</v>
      </c>
      <c r="L85" s="848">
        <f>N79*K85</f>
        <v>9210.3447803007366</v>
      </c>
      <c r="M85" s="849"/>
      <c r="N85" s="57"/>
    </row>
    <row r="86" spans="1:14" ht="15.75" thickBot="1">
      <c r="B86" s="97" t="s">
        <v>1058</v>
      </c>
      <c r="C86" s="98"/>
      <c r="D86" s="98"/>
      <c r="E86" s="98"/>
      <c r="F86" s="98"/>
      <c r="G86" s="98"/>
      <c r="H86" s="98"/>
      <c r="I86" s="99"/>
      <c r="J86" s="100"/>
      <c r="K86" s="313">
        <v>0.05</v>
      </c>
      <c r="L86" s="850">
        <f>N79*K86</f>
        <v>9210.3447803007366</v>
      </c>
      <c r="M86" s="851"/>
      <c r="N86" s="57"/>
    </row>
    <row r="87" spans="1:14" ht="15.75" thickBot="1">
      <c r="B87" s="814" t="s">
        <v>1037</v>
      </c>
      <c r="C87" s="815"/>
      <c r="D87" s="815"/>
      <c r="E87" s="815"/>
      <c r="F87" s="815"/>
      <c r="G87" s="815"/>
      <c r="H87" s="815"/>
      <c r="I87" s="815"/>
      <c r="J87" s="815"/>
      <c r="K87" s="815"/>
      <c r="L87" s="815"/>
      <c r="M87" s="816"/>
      <c r="N87" s="58">
        <f>L84+L85+L86</f>
        <v>55262.06868180442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239468.96428781917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314</v>
      </c>
      <c r="B36" s="827" t="str">
        <f>VLOOKUP(A36,EQUIPOS!A6:D154,3,FALSE)</f>
        <v xml:space="preserve">Retroexcavadora E-200 sobre orugas
</v>
      </c>
      <c r="C36" s="828"/>
      <c r="D36" s="828"/>
      <c r="E36" s="828"/>
      <c r="F36" s="828"/>
      <c r="G36" s="828"/>
      <c r="H36" s="829"/>
      <c r="I36" s="275"/>
      <c r="J36" s="276"/>
      <c r="K36" s="277">
        <f>VLOOKUP(A36,EQUIPOS!A6:D163,4,FALSE)</f>
        <v>130000</v>
      </c>
      <c r="L36" s="278"/>
      <c r="M36" s="344">
        <v>23</v>
      </c>
      <c r="N36" s="280">
        <f>K36/M36</f>
        <v>5652.173913043478</v>
      </c>
    </row>
    <row r="37" spans="1:14">
      <c r="A37" s="119" t="s">
        <v>328</v>
      </c>
      <c r="B37" s="827" t="str">
        <f>VLOOKUP(A37,EQUIPOS!A7:D154,3,FALSE)</f>
        <v xml:space="preserve">Taco metálico o puntal (escamas en concreto)
</v>
      </c>
      <c r="C37" s="828"/>
      <c r="D37" s="828"/>
      <c r="E37" s="828"/>
      <c r="F37" s="828"/>
      <c r="G37" s="828"/>
      <c r="H37" s="829"/>
      <c r="I37" s="429"/>
      <c r="J37" s="430"/>
      <c r="K37" s="277">
        <f>VLOOKUP(A37,EQUIPOS!A7:D164,4,FALSE)</f>
        <v>915.15112813963401</v>
      </c>
      <c r="L37" s="343"/>
      <c r="M37" s="344">
        <v>1</v>
      </c>
      <c r="N37" s="280">
        <f>K37/M37</f>
        <v>915.15112813963401</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N75*M41</f>
        <v>1021.344104122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7588.6691453051126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2036.0392936780568</v>
      </c>
      <c r="N48" s="280">
        <f>K48*M48</f>
        <v>712.61375278731987</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339204.14632676425</v>
      </c>
      <c r="N49" s="280">
        <f>K49*M49</f>
        <v>339204.14632676425</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3210.8339661302953</v>
      </c>
      <c r="N50" s="280">
        <f>K50*M50</f>
        <v>12201.169071295122</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360378.95498101605</v>
      </c>
      <c r="N51" s="280">
        <f>K51*M51</f>
        <v>64868.211896582885</v>
      </c>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416986.14104742953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818">
        <f>VLOOKUP(A58,TRANSPORTE!A1:D117,4,FALSE)</f>
        <v>1798.1303052866713</v>
      </c>
      <c r="M58" s="819"/>
      <c r="N58" s="295">
        <f>K58*L58</f>
        <v>323.66345495160084</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323.66345495160084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96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133"/>
    </row>
    <row r="75" spans="1:15" ht="15.75" thickBot="1">
      <c r="B75" s="820" t="s">
        <v>1037</v>
      </c>
      <c r="C75" s="821"/>
      <c r="D75" s="821"/>
      <c r="E75" s="821"/>
      <c r="F75" s="821"/>
      <c r="G75" s="821"/>
      <c r="H75" s="821"/>
      <c r="I75" s="821"/>
      <c r="J75" s="821"/>
      <c r="K75" s="821"/>
      <c r="L75" s="821"/>
      <c r="M75" s="822"/>
      <c r="N75" s="468">
        <f>SUM(N69:N74)</f>
        <v>20426.882082439999</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445325.35573012626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89065.071146025264</v>
      </c>
      <c r="M82" s="849"/>
      <c r="N82" s="57"/>
    </row>
    <row r="83" spans="1:14">
      <c r="B83" s="95" t="s">
        <v>1057</v>
      </c>
      <c r="C83" s="96"/>
      <c r="D83" s="96"/>
      <c r="E83" s="96"/>
      <c r="F83" s="96"/>
      <c r="G83" s="96"/>
      <c r="H83" s="96"/>
      <c r="I83" s="93"/>
      <c r="J83" s="94"/>
      <c r="K83" s="312">
        <v>0.05</v>
      </c>
      <c r="L83" s="848">
        <f>N77*K83</f>
        <v>22266.267786506316</v>
      </c>
      <c r="M83" s="849"/>
      <c r="N83" s="57"/>
    </row>
    <row r="84" spans="1:14" ht="15.75" thickBot="1">
      <c r="B84" s="97" t="s">
        <v>1058</v>
      </c>
      <c r="C84" s="98"/>
      <c r="D84" s="98"/>
      <c r="E84" s="98"/>
      <c r="F84" s="98"/>
      <c r="G84" s="98"/>
      <c r="H84" s="98"/>
      <c r="I84" s="99"/>
      <c r="J84" s="100"/>
      <c r="K84" s="313">
        <v>0.05</v>
      </c>
      <c r="L84" s="850">
        <f>N77*K84</f>
        <v>22266.267786506316</v>
      </c>
      <c r="M84" s="851"/>
      <c r="N84" s="57"/>
    </row>
    <row r="85" spans="1:14" ht="15.75" thickBot="1">
      <c r="B85" s="814" t="s">
        <v>1037</v>
      </c>
      <c r="C85" s="815"/>
      <c r="D85" s="815"/>
      <c r="E85" s="815"/>
      <c r="F85" s="815"/>
      <c r="G85" s="815"/>
      <c r="H85" s="815"/>
      <c r="I85" s="815"/>
      <c r="J85" s="815"/>
      <c r="K85" s="815"/>
      <c r="L85" s="815"/>
      <c r="M85" s="816"/>
      <c r="N85" s="58">
        <f>L82+L83+L84</f>
        <v>133597.6067190379</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578922.96244916413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N75*M41</f>
        <v>51.067205206099999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4974.0439944554928</v>
      </c>
      <c r="N48" s="280">
        <f>K48*M48</f>
        <v>4974.0439944554928</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777.74664979208092</v>
      </c>
      <c r="N49" s="280">
        <f>K49*M49</f>
        <v>3110.9865991683237</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4" t="s">
        <v>1037</v>
      </c>
      <c r="C53" s="815"/>
      <c r="D53" s="815"/>
      <c r="E53" s="815"/>
      <c r="F53" s="815"/>
      <c r="G53" s="815"/>
      <c r="H53" s="815"/>
      <c r="I53" s="815"/>
      <c r="J53" s="815"/>
      <c r="K53" s="815"/>
      <c r="L53" s="815"/>
      <c r="M53" s="816"/>
      <c r="N53" s="402">
        <f>SUM(N48:N52)</f>
        <v>8085.0305936238165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B58" s="52"/>
      <c r="C58" s="325"/>
      <c r="D58" s="325"/>
      <c r="E58" s="325"/>
      <c r="F58" s="325"/>
      <c r="G58" s="325"/>
      <c r="H58" s="319"/>
      <c r="I58" s="287"/>
      <c r="J58" s="294"/>
      <c r="K58" s="287"/>
      <c r="L58" s="818"/>
      <c r="M58" s="819"/>
      <c r="N58" s="295"/>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96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133"/>
    </row>
    <row r="75" spans="1:15" ht="15.75" thickBot="1">
      <c r="B75" s="820" t="s">
        <v>1037</v>
      </c>
      <c r="C75" s="821"/>
      <c r="D75" s="821"/>
      <c r="E75" s="821"/>
      <c r="F75" s="821"/>
      <c r="G75" s="821"/>
      <c r="H75" s="821"/>
      <c r="I75" s="821"/>
      <c r="J75" s="821"/>
      <c r="K75" s="821"/>
      <c r="L75" s="821"/>
      <c r="M75" s="822"/>
      <c r="N75" s="468">
        <f>SUM(N69:N74)</f>
        <v>510.67205206099999</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8646.7698508909161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1729.3539701781833</v>
      </c>
      <c r="M82" s="849"/>
      <c r="N82" s="57"/>
    </row>
    <row r="83" spans="1:14">
      <c r="B83" s="95" t="s">
        <v>1057</v>
      </c>
      <c r="C83" s="96"/>
      <c r="D83" s="96"/>
      <c r="E83" s="96"/>
      <c r="F83" s="96"/>
      <c r="G83" s="96"/>
      <c r="H83" s="96"/>
      <c r="I83" s="93"/>
      <c r="J83" s="94"/>
      <c r="K83" s="312">
        <v>0.05</v>
      </c>
      <c r="L83" s="848">
        <f>N77*K83</f>
        <v>432.33849254454583</v>
      </c>
      <c r="M83" s="849"/>
      <c r="N83" s="57"/>
    </row>
    <row r="84" spans="1:14" ht="15.75" thickBot="1">
      <c r="B84" s="97" t="s">
        <v>1058</v>
      </c>
      <c r="C84" s="98"/>
      <c r="D84" s="98"/>
      <c r="E84" s="98"/>
      <c r="F84" s="98"/>
      <c r="G84" s="98"/>
      <c r="H84" s="98"/>
      <c r="I84" s="99"/>
      <c r="J84" s="100"/>
      <c r="K84" s="313">
        <v>0.05</v>
      </c>
      <c r="L84" s="850">
        <f>N77*K84</f>
        <v>432.33849254454583</v>
      </c>
      <c r="M84" s="851"/>
      <c r="N84" s="57"/>
    </row>
    <row r="85" spans="1:14" ht="15.75" thickBot="1">
      <c r="B85" s="814" t="s">
        <v>1037</v>
      </c>
      <c r="C85" s="815"/>
      <c r="D85" s="815"/>
      <c r="E85" s="815"/>
      <c r="F85" s="815"/>
      <c r="G85" s="815"/>
      <c r="H85" s="815"/>
      <c r="I85" s="815"/>
      <c r="J85" s="815"/>
      <c r="K85" s="815"/>
      <c r="L85" s="815"/>
      <c r="M85" s="816"/>
      <c r="N85" s="58">
        <f>L82+L83+L84</f>
        <v>2594.0309552672747</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11240.800806158191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269</v>
      </c>
      <c r="B36" s="827" t="str">
        <f>VLOOKUP(A36,EQUIPOS!A6:D154,3,FALSE)</f>
        <v>Motoniveladora  potencia 215 HP, ancho de cuchilla 4,27 m, peso 18 ton.</v>
      </c>
      <c r="C36" s="828"/>
      <c r="D36" s="828"/>
      <c r="E36" s="828"/>
      <c r="F36" s="828"/>
      <c r="G36" s="828"/>
      <c r="H36" s="829"/>
      <c r="I36" s="275"/>
      <c r="J36" s="276"/>
      <c r="K36" s="277">
        <f>VLOOKUP(A36,EQUIPOS!A6:D163,4,FALSE)</f>
        <v>150000</v>
      </c>
      <c r="L36" s="278"/>
      <c r="M36" s="344">
        <v>15</v>
      </c>
      <c r="N36" s="280">
        <f>K36/M36</f>
        <v>10000</v>
      </c>
    </row>
    <row r="37" spans="1:14">
      <c r="A37" s="119" t="s">
        <v>365</v>
      </c>
      <c r="B37" s="827" t="str">
        <f>VLOOKUP(A37,EQUIPOS!A7:D154,3,FALSE)</f>
        <v xml:space="preserve">Vibrocompatador, potencia 153 HP, peso 10 Ton. </v>
      </c>
      <c r="C37" s="828"/>
      <c r="D37" s="828"/>
      <c r="E37" s="828"/>
      <c r="F37" s="828"/>
      <c r="G37" s="828"/>
      <c r="H37" s="829"/>
      <c r="I37" s="429"/>
      <c r="J37" s="430"/>
      <c r="K37" s="277">
        <f>VLOOKUP(A37,EQUIPOS!A7:D164,4,FALSE)</f>
        <v>80000</v>
      </c>
      <c r="L37" s="343"/>
      <c r="M37" s="344">
        <v>15</v>
      </c>
      <c r="N37" s="280">
        <f>K37/M37</f>
        <v>5333.333333333333</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106.39001084604166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15439.723344179374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35700</v>
      </c>
      <c r="N48" s="280">
        <f>K48*M48</f>
        <v>37485</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71.26137527873199</v>
      </c>
      <c r="N49" s="280">
        <f>K49*M49</f>
        <v>2137.8412583619597</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39622.841258361957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818">
        <f>VLOOKUP(A60,TRANSPORTE!A1:D117,4,FALSE)</f>
        <v>800</v>
      </c>
      <c r="M60" s="819"/>
      <c r="N60" s="295">
        <f>K60*L60</f>
        <v>840</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840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2127.800216920833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58030.364819462164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11606.072963892433</v>
      </c>
      <c r="M84" s="849"/>
      <c r="N84" s="57"/>
    </row>
    <row r="85" spans="1:14">
      <c r="B85" s="95" t="s">
        <v>1057</v>
      </c>
      <c r="C85" s="96"/>
      <c r="D85" s="96"/>
      <c r="E85" s="96"/>
      <c r="F85" s="96"/>
      <c r="G85" s="96"/>
      <c r="H85" s="96"/>
      <c r="I85" s="93"/>
      <c r="J85" s="94"/>
      <c r="K85" s="312">
        <v>0.05</v>
      </c>
      <c r="L85" s="848">
        <f>N79*K85</f>
        <v>2901.5182409731083</v>
      </c>
      <c r="M85" s="849"/>
      <c r="N85" s="57"/>
    </row>
    <row r="86" spans="1:14" ht="15.75" thickBot="1">
      <c r="B86" s="97" t="s">
        <v>1058</v>
      </c>
      <c r="C86" s="98"/>
      <c r="D86" s="98"/>
      <c r="E86" s="98"/>
      <c r="F86" s="98"/>
      <c r="G86" s="98"/>
      <c r="H86" s="98"/>
      <c r="I86" s="99"/>
      <c r="J86" s="100"/>
      <c r="K86" s="313">
        <v>0.05</v>
      </c>
      <c r="L86" s="850">
        <f>N79*K86</f>
        <v>2901.5182409731083</v>
      </c>
      <c r="M86" s="851"/>
      <c r="N86" s="57"/>
    </row>
    <row r="87" spans="1:14" ht="15.75" thickBot="1">
      <c r="B87" s="814" t="s">
        <v>1037</v>
      </c>
      <c r="C87" s="815"/>
      <c r="D87" s="815"/>
      <c r="E87" s="815"/>
      <c r="F87" s="815"/>
      <c r="G87" s="815"/>
      <c r="H87" s="815"/>
      <c r="I87" s="815"/>
      <c r="J87" s="815"/>
      <c r="K87" s="815"/>
      <c r="L87" s="815"/>
      <c r="M87" s="816"/>
      <c r="N87" s="58">
        <f>L84+L85+L86</f>
        <v>17409.109445838651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75439.474265300814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2.25" customHeight="1" thickBot="1">
      <c r="A31" t="s">
        <v>1929</v>
      </c>
      <c r="B31" s="86" t="s">
        <v>1228</v>
      </c>
      <c r="C31" s="954" t="s">
        <v>2261</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5875.5003917314525</v>
      </c>
      <c r="N49" s="280">
        <f>K49*M49</f>
        <v>6756.8254504911702</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4012.5000055445062</v>
      </c>
      <c r="N50" s="280">
        <f>K50*M50</f>
        <v>8025.0000110890123</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110682.31294642316</v>
      </c>
      <c r="N51" s="280">
        <f>K51*M51</f>
        <v>55341.15647321158</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112484.76518888686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18">
        <f>VLOOKUP(A60,TRANSPORTE!A1:D117,4,FALSE)</f>
        <v>1109.0405633655992</v>
      </c>
      <c r="M60" s="819"/>
      <c r="N60" s="295">
        <f>K60*L60</f>
        <v>1219.9446197021591</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1219.9446197021591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15320.161561829998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129790.87944851052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25958.175889702106</v>
      </c>
      <c r="M84" s="849"/>
      <c r="N84" s="57"/>
    </row>
    <row r="85" spans="1:14">
      <c r="B85" s="95" t="s">
        <v>1057</v>
      </c>
      <c r="C85" s="96"/>
      <c r="D85" s="96"/>
      <c r="E85" s="96"/>
      <c r="F85" s="96"/>
      <c r="G85" s="96"/>
      <c r="H85" s="96"/>
      <c r="I85" s="93"/>
      <c r="J85" s="94"/>
      <c r="K85" s="312">
        <v>0.05</v>
      </c>
      <c r="L85" s="848">
        <f>N79*K85</f>
        <v>6489.5439724255266</v>
      </c>
      <c r="M85" s="849"/>
      <c r="N85" s="57"/>
    </row>
    <row r="86" spans="1:14" ht="15.75" thickBot="1">
      <c r="B86" s="97" t="s">
        <v>1058</v>
      </c>
      <c r="C86" s="98"/>
      <c r="D86" s="98"/>
      <c r="E86" s="98"/>
      <c r="F86" s="98"/>
      <c r="G86" s="98"/>
      <c r="H86" s="98"/>
      <c r="I86" s="99"/>
      <c r="J86" s="100"/>
      <c r="K86" s="313">
        <v>0.05</v>
      </c>
      <c r="L86" s="850">
        <f>N79*K86</f>
        <v>6489.5439724255266</v>
      </c>
      <c r="M86" s="851"/>
      <c r="N86" s="57"/>
    </row>
    <row r="87" spans="1:14" ht="15.75" thickBot="1">
      <c r="B87" s="814" t="s">
        <v>1037</v>
      </c>
      <c r="C87" s="815"/>
      <c r="D87" s="815"/>
      <c r="E87" s="815"/>
      <c r="F87" s="815"/>
      <c r="G87" s="815"/>
      <c r="H87" s="815"/>
      <c r="I87" s="815"/>
      <c r="J87" s="815"/>
      <c r="K87" s="815"/>
      <c r="L87" s="815"/>
      <c r="M87" s="816"/>
      <c r="N87" s="58">
        <f>L84+L85+L86</f>
        <v>38937.26383455316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168728.14328306366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1.5" customHeight="1" thickBot="1">
      <c r="A31" t="s">
        <v>1929</v>
      </c>
      <c r="B31" s="86" t="s">
        <v>1776</v>
      </c>
      <c r="C31" s="954" t="s">
        <v>2262</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5875.5003917314525</v>
      </c>
      <c r="N49" s="280">
        <f>K49*M49</f>
        <v>6756.8254504911702</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4012.5000055445062</v>
      </c>
      <c r="N50" s="280">
        <f>K50*M50</f>
        <v>8025.0000110890123</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180420.56795034048</v>
      </c>
      <c r="N51" s="280">
        <f>K51*M51</f>
        <v>90210.283975170241</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147353.89269084553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18">
        <f>VLOOKUP(A60,TRANSPORTE!A1:D117,4,FALSE)</f>
        <v>1109.0405633655992</v>
      </c>
      <c r="M60" s="819"/>
      <c r="N60" s="295">
        <f>K60*L60</f>
        <v>1219.9446197021591</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317"/>
      <c r="C65" s="318"/>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1219.9446197021591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15320.161561829998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164660.00695046916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32932.001390093836</v>
      </c>
      <c r="M84" s="849"/>
      <c r="N84" s="57"/>
    </row>
    <row r="85" spans="1:14">
      <c r="B85" s="95" t="s">
        <v>1057</v>
      </c>
      <c r="C85" s="96"/>
      <c r="D85" s="96"/>
      <c r="E85" s="96"/>
      <c r="F85" s="96"/>
      <c r="G85" s="96"/>
      <c r="H85" s="96"/>
      <c r="I85" s="93"/>
      <c r="J85" s="94"/>
      <c r="K85" s="312">
        <v>0.05</v>
      </c>
      <c r="L85" s="848">
        <f>N79*K85</f>
        <v>8233.0003475234589</v>
      </c>
      <c r="M85" s="849"/>
      <c r="N85" s="57"/>
    </row>
    <row r="86" spans="1:14" ht="15.75" thickBot="1">
      <c r="B86" s="97" t="s">
        <v>1058</v>
      </c>
      <c r="C86" s="98"/>
      <c r="D86" s="98"/>
      <c r="E86" s="98"/>
      <c r="F86" s="98"/>
      <c r="G86" s="98"/>
      <c r="H86" s="98"/>
      <c r="I86" s="99"/>
      <c r="J86" s="100"/>
      <c r="K86" s="313">
        <v>0.05</v>
      </c>
      <c r="L86" s="850">
        <f>N79*K86</f>
        <v>8233.0003475234589</v>
      </c>
      <c r="M86" s="851"/>
      <c r="N86" s="57"/>
    </row>
    <row r="87" spans="1:14" ht="15.75" thickBot="1">
      <c r="B87" s="814" t="s">
        <v>1037</v>
      </c>
      <c r="C87" s="815"/>
      <c r="D87" s="815"/>
      <c r="E87" s="815"/>
      <c r="F87" s="815"/>
      <c r="G87" s="815"/>
      <c r="H87" s="815"/>
      <c r="I87" s="815"/>
      <c r="J87" s="815"/>
      <c r="K87" s="815"/>
      <c r="L87" s="815"/>
      <c r="M87" s="816"/>
      <c r="N87" s="58">
        <f>L84+L85+L86</f>
        <v>49398.002085140746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214058.0090356099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1777</v>
      </c>
      <c r="C31" s="954" t="s">
        <v>2263</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5875.5003917314525</v>
      </c>
      <c r="N49" s="280">
        <f>K49*M49</f>
        <v>6756.8254504911702</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4012.5000055445062</v>
      </c>
      <c r="N50" s="280">
        <f>K50*M50</f>
        <v>8025.0000110890123</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180420.56795034048</v>
      </c>
      <c r="N51" s="280">
        <f>K51*M51</f>
        <v>90210.283975170241</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147353.89269084553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18">
        <f>VLOOKUP(A60,TRANSPORTE!A1:D117,4,FALSE)</f>
        <v>1109.0405633655992</v>
      </c>
      <c r="M60" s="819"/>
      <c r="N60" s="295">
        <f>K60*L60</f>
        <v>1219.9446197021591</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1219.9446197021591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15320.161561829998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164660.00695046916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32932.001390093836</v>
      </c>
      <c r="M84" s="849"/>
      <c r="N84" s="57"/>
    </row>
    <row r="85" spans="1:14">
      <c r="B85" s="95" t="s">
        <v>1057</v>
      </c>
      <c r="C85" s="96"/>
      <c r="D85" s="96"/>
      <c r="E85" s="96"/>
      <c r="F85" s="96"/>
      <c r="G85" s="96"/>
      <c r="H85" s="96"/>
      <c r="I85" s="93"/>
      <c r="J85" s="94"/>
      <c r="K85" s="312">
        <v>0.05</v>
      </c>
      <c r="L85" s="848">
        <f>N79*K85</f>
        <v>8233.0003475234589</v>
      </c>
      <c r="M85" s="849"/>
      <c r="N85" s="57"/>
    </row>
    <row r="86" spans="1:14" ht="15.75" thickBot="1">
      <c r="B86" s="97" t="s">
        <v>1058</v>
      </c>
      <c r="C86" s="98"/>
      <c r="D86" s="98"/>
      <c r="E86" s="98"/>
      <c r="F86" s="98"/>
      <c r="G86" s="98"/>
      <c r="H86" s="98"/>
      <c r="I86" s="99"/>
      <c r="J86" s="100"/>
      <c r="K86" s="313">
        <v>0.05</v>
      </c>
      <c r="L86" s="850">
        <f>N79*K86</f>
        <v>8233.0003475234589</v>
      </c>
      <c r="M86" s="851"/>
      <c r="N86" s="57"/>
    </row>
    <row r="87" spans="1:14" ht="15.75" thickBot="1">
      <c r="B87" s="814" t="s">
        <v>1037</v>
      </c>
      <c r="C87" s="815"/>
      <c r="D87" s="815"/>
      <c r="E87" s="815"/>
      <c r="F87" s="815"/>
      <c r="G87" s="815"/>
      <c r="H87" s="815"/>
      <c r="I87" s="815"/>
      <c r="J87" s="815"/>
      <c r="K87" s="815"/>
      <c r="L87" s="815"/>
      <c r="M87" s="816"/>
      <c r="N87" s="58">
        <f>L84+L85+L86</f>
        <v>49398.002085140746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214058.0090356099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7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9.25" customHeight="1" thickBot="1">
      <c r="A31" t="s">
        <v>1929</v>
      </c>
      <c r="B31" s="86" t="s">
        <v>1778</v>
      </c>
      <c r="C31" s="954" t="s">
        <v>2264</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5875.5003917314525</v>
      </c>
      <c r="N49" s="280">
        <f>K49*M49</f>
        <v>6756.8254504911702</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4012.5000055445062</v>
      </c>
      <c r="N50" s="280">
        <f>K50*M50</f>
        <v>8025.0000110890123</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177227</v>
      </c>
      <c r="N51" s="280">
        <f>K51*M51</f>
        <v>88613.5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145757.10871567528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18">
        <f>VLOOKUP(A60,TRANSPORTE!A1:D117,4,FALSE)</f>
        <v>1109.0405633655992</v>
      </c>
      <c r="M60" s="819"/>
      <c r="N60" s="295">
        <f>K60*L60</f>
        <v>1219.9446197021591</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1219.9446197021591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15320.161561829998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163063.22297529891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32612.644595059784</v>
      </c>
      <c r="M84" s="849"/>
      <c r="N84" s="57"/>
    </row>
    <row r="85" spans="1:14">
      <c r="B85" s="95" t="s">
        <v>1057</v>
      </c>
      <c r="C85" s="96"/>
      <c r="D85" s="96"/>
      <c r="E85" s="96"/>
      <c r="F85" s="96"/>
      <c r="G85" s="96"/>
      <c r="H85" s="96"/>
      <c r="I85" s="93"/>
      <c r="J85" s="94"/>
      <c r="K85" s="312">
        <v>0.05</v>
      </c>
      <c r="L85" s="848">
        <f>N79*K85</f>
        <v>8153.1611487649461</v>
      </c>
      <c r="M85" s="849"/>
      <c r="N85" s="57"/>
    </row>
    <row r="86" spans="1:14" ht="15.75" thickBot="1">
      <c r="B86" s="97" t="s">
        <v>1058</v>
      </c>
      <c r="C86" s="98"/>
      <c r="D86" s="98"/>
      <c r="E86" s="98"/>
      <c r="F86" s="98"/>
      <c r="G86" s="98"/>
      <c r="H86" s="98"/>
      <c r="I86" s="99"/>
      <c r="J86" s="100"/>
      <c r="K86" s="313">
        <v>0.05</v>
      </c>
      <c r="L86" s="850">
        <f>N79*K86</f>
        <v>8153.1611487649461</v>
      </c>
      <c r="M86" s="851"/>
      <c r="N86" s="57"/>
    </row>
    <row r="87" spans="1:14" ht="15.75" thickBot="1">
      <c r="B87" s="814" t="s">
        <v>1037</v>
      </c>
      <c r="C87" s="815"/>
      <c r="D87" s="815"/>
      <c r="E87" s="815"/>
      <c r="F87" s="815"/>
      <c r="G87" s="815"/>
      <c r="H87" s="815"/>
      <c r="I87" s="815"/>
      <c r="J87" s="815"/>
      <c r="K87" s="815"/>
      <c r="L87" s="815"/>
      <c r="M87" s="816"/>
      <c r="N87" s="58">
        <f>L84+L85+L86</f>
        <v>48918.966892589684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211982.18986788858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1229</v>
      </c>
      <c r="C31" s="954" t="s">
        <v>1818</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5875.5003917314525</v>
      </c>
      <c r="N49" s="280">
        <f>K49*M49</f>
        <v>2937.7501958657263</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4012.5000055445062</v>
      </c>
      <c r="N50" s="280">
        <f>K50*M50</f>
        <v>4012.5000055445062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63148.776713071769</v>
      </c>
      <c r="N51" s="280">
        <f>K51*M51</f>
        <v>63148.776713071769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112460.8101685771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18">
        <f>VLOOKUP(A60,TRANSPORTE!A1:D117,4,FALSE)</f>
        <v>1109.0405633655992</v>
      </c>
      <c r="M60" s="819"/>
      <c r="N60" s="295">
        <f>K60*L60</f>
        <v>1219.9446197021591</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1219.9446197021591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15320.161561829998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129766.92442820076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25953.384885640153</v>
      </c>
      <c r="M84" s="849"/>
      <c r="N84" s="57"/>
    </row>
    <row r="85" spans="1:14">
      <c r="B85" s="95" t="s">
        <v>1057</v>
      </c>
      <c r="C85" s="96"/>
      <c r="D85" s="96"/>
      <c r="E85" s="96"/>
      <c r="F85" s="96"/>
      <c r="G85" s="96"/>
      <c r="H85" s="96"/>
      <c r="I85" s="93"/>
      <c r="J85" s="94"/>
      <c r="K85" s="312">
        <v>0.05</v>
      </c>
      <c r="L85" s="848">
        <f>N79*K85</f>
        <v>6488.3462214100382</v>
      </c>
      <c r="M85" s="849"/>
      <c r="N85" s="57"/>
    </row>
    <row r="86" spans="1:14" ht="15.75" thickBot="1">
      <c r="B86" s="97" t="s">
        <v>1058</v>
      </c>
      <c r="C86" s="98"/>
      <c r="D86" s="98"/>
      <c r="E86" s="98"/>
      <c r="F86" s="98"/>
      <c r="G86" s="98"/>
      <c r="H86" s="98"/>
      <c r="I86" s="99"/>
      <c r="J86" s="100"/>
      <c r="K86" s="313">
        <v>0.05</v>
      </c>
      <c r="L86" s="850">
        <f>N79*K86</f>
        <v>6488.3462214100382</v>
      </c>
      <c r="M86" s="851"/>
      <c r="N86" s="57"/>
    </row>
    <row r="87" spans="1:14" ht="15.75" thickBot="1">
      <c r="B87" s="814" t="s">
        <v>1037</v>
      </c>
      <c r="C87" s="815"/>
      <c r="D87" s="815"/>
      <c r="E87" s="815"/>
      <c r="F87" s="815"/>
      <c r="G87" s="815"/>
      <c r="H87" s="815"/>
      <c r="I87" s="815"/>
      <c r="J87" s="815"/>
      <c r="K87" s="815"/>
      <c r="L87" s="815"/>
      <c r="M87" s="816"/>
      <c r="N87" s="58">
        <f>L84+L85+L86</f>
        <v>38930.077328460226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168697.00175666099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1779</v>
      </c>
      <c r="C31" s="954" t="s">
        <v>1780</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5875.5003917314525</v>
      </c>
      <c r="N49" s="280">
        <f>K49*M49</f>
        <v>2937.7501958657263</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4012.5000055445062</v>
      </c>
      <c r="N50" s="280">
        <f>K50*M50</f>
        <v>4012.5000055445062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63148.776713071769</v>
      </c>
      <c r="N51" s="280">
        <f>K51*M51</f>
        <v>63148.776713071769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112460.8101685771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18">
        <f>VLOOKUP(A60,TRANSPORTE!A1:D117,4,FALSE)</f>
        <v>1109.0405633655992</v>
      </c>
      <c r="M60" s="819"/>
      <c r="N60" s="295">
        <f>K60*L60</f>
        <v>1219.9446197021591</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1219.9446197021591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15320.161561829998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129766.92442820076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25953.384885640153</v>
      </c>
      <c r="M84" s="849"/>
      <c r="N84" s="57"/>
    </row>
    <row r="85" spans="1:14">
      <c r="B85" s="95" t="s">
        <v>1057</v>
      </c>
      <c r="C85" s="96"/>
      <c r="D85" s="96"/>
      <c r="E85" s="96"/>
      <c r="F85" s="96"/>
      <c r="G85" s="96"/>
      <c r="H85" s="96"/>
      <c r="I85" s="93"/>
      <c r="J85" s="94"/>
      <c r="K85" s="312">
        <v>0.05</v>
      </c>
      <c r="L85" s="848">
        <f>N79*K85</f>
        <v>6488.3462214100382</v>
      </c>
      <c r="M85" s="849"/>
      <c r="N85" s="57"/>
    </row>
    <row r="86" spans="1:14" ht="15.75" thickBot="1">
      <c r="B86" s="97" t="s">
        <v>1058</v>
      </c>
      <c r="C86" s="98"/>
      <c r="D86" s="98"/>
      <c r="E86" s="98"/>
      <c r="F86" s="98"/>
      <c r="G86" s="98"/>
      <c r="H86" s="98"/>
      <c r="I86" s="99"/>
      <c r="J86" s="100"/>
      <c r="K86" s="313">
        <v>0.05</v>
      </c>
      <c r="L86" s="850">
        <f>N79*K86</f>
        <v>6488.3462214100382</v>
      </c>
      <c r="M86" s="851"/>
      <c r="N86" s="57"/>
    </row>
    <row r="87" spans="1:14" ht="15.75" thickBot="1">
      <c r="B87" s="814" t="s">
        <v>1037</v>
      </c>
      <c r="C87" s="815"/>
      <c r="D87" s="815"/>
      <c r="E87" s="815"/>
      <c r="F87" s="815"/>
      <c r="G87" s="815"/>
      <c r="H87" s="815"/>
      <c r="I87" s="815"/>
      <c r="J87" s="815"/>
      <c r="K87" s="815"/>
      <c r="L87" s="815"/>
      <c r="M87" s="816"/>
      <c r="N87" s="58">
        <f>L84+L85+L86</f>
        <v>38930.077328460226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168697.00175666099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1781</v>
      </c>
      <c r="C31" s="954" t="s">
        <v>1782</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5875.5003917314525</v>
      </c>
      <c r="N49" s="280">
        <f>K49*M49</f>
        <v>2937.7501958657263</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4012.5000055445062</v>
      </c>
      <c r="N50" s="280">
        <f>K50*M50</f>
        <v>4012.5000055445062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63148.776713071769</v>
      </c>
      <c r="N51" s="280">
        <f>K51*M51</f>
        <v>63148.776713071769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112460.8101685771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18">
        <f>VLOOKUP(A60,TRANSPORTE!A1:D117,4,FALSE)</f>
        <v>1109.0405633655992</v>
      </c>
      <c r="M60" s="819"/>
      <c r="N60" s="295">
        <f>K60*L60</f>
        <v>1219.9446197021591</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1219.9446197021591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15320.161561829998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129766.92442820076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25953.384885640153</v>
      </c>
      <c r="M84" s="849"/>
      <c r="N84" s="57"/>
    </row>
    <row r="85" spans="1:14">
      <c r="B85" s="95" t="s">
        <v>1057</v>
      </c>
      <c r="C85" s="96"/>
      <c r="D85" s="96"/>
      <c r="E85" s="96"/>
      <c r="F85" s="96"/>
      <c r="G85" s="96"/>
      <c r="H85" s="96"/>
      <c r="I85" s="93"/>
      <c r="J85" s="94"/>
      <c r="K85" s="312">
        <v>0.05</v>
      </c>
      <c r="L85" s="848">
        <f>N79*K85</f>
        <v>6488.3462214100382</v>
      </c>
      <c r="M85" s="849"/>
      <c r="N85" s="57"/>
    </row>
    <row r="86" spans="1:14" ht="15.75" thickBot="1">
      <c r="B86" s="97" t="s">
        <v>1058</v>
      </c>
      <c r="C86" s="98"/>
      <c r="D86" s="98"/>
      <c r="E86" s="98"/>
      <c r="F86" s="98"/>
      <c r="G86" s="98"/>
      <c r="H86" s="98"/>
      <c r="I86" s="99"/>
      <c r="J86" s="100"/>
      <c r="K86" s="313">
        <v>0.05</v>
      </c>
      <c r="L86" s="850">
        <f>N79*K86</f>
        <v>6488.3462214100382</v>
      </c>
      <c r="M86" s="851"/>
      <c r="N86" s="57"/>
    </row>
    <row r="87" spans="1:14" ht="15.75" thickBot="1">
      <c r="B87" s="814" t="s">
        <v>1037</v>
      </c>
      <c r="C87" s="815"/>
      <c r="D87" s="815"/>
      <c r="E87" s="815"/>
      <c r="F87" s="815"/>
      <c r="G87" s="815"/>
      <c r="H87" s="815"/>
      <c r="I87" s="815"/>
      <c r="J87" s="815"/>
      <c r="K87" s="815"/>
      <c r="L87" s="815"/>
      <c r="M87" s="816"/>
      <c r="N87" s="58">
        <f>L84+L85+L86</f>
        <v>38930.077328460226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168697.00175666099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1783</v>
      </c>
      <c r="C31" s="954" t="s">
        <v>1784</v>
      </c>
      <c r="D31" s="955"/>
      <c r="E31" s="955"/>
      <c r="F31" s="955"/>
      <c r="G31" s="955"/>
      <c r="H31" s="955"/>
      <c r="I31" s="955"/>
      <c r="J31" s="981"/>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766.00807809150001</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38510.71204917736</v>
      </c>
      <c r="N48" s="280">
        <f>K48*M48</f>
        <v>42361.783254095099</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5875.5003917314525</v>
      </c>
      <c r="N49" s="280">
        <f>K49*M49</f>
        <v>2937.7501958657263</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4012.5000055445062</v>
      </c>
      <c r="N50" s="280">
        <f>K50*M50</f>
        <v>4012.5000055445062</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63148.776713071769</v>
      </c>
      <c r="N51" s="280">
        <f>K51*M51</f>
        <v>63148.776713071769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112460.8101685771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18">
        <f>VLOOKUP(A60,TRANSPORTE!A1:D117,4,FALSE)</f>
        <v>1109.0405633655992</v>
      </c>
      <c r="M60" s="819"/>
      <c r="N60" s="295">
        <f>K60*L60</f>
        <v>1219.9446197021591</v>
      </c>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f>N60+N61+N62+N63+N64</f>
        <v>1219.9446197021591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15320.161561829998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129766.92442820076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25953.384885640153</v>
      </c>
      <c r="M84" s="849"/>
      <c r="N84" s="57"/>
    </row>
    <row r="85" spans="1:14">
      <c r="B85" s="95" t="s">
        <v>1057</v>
      </c>
      <c r="C85" s="96"/>
      <c r="D85" s="96"/>
      <c r="E85" s="96"/>
      <c r="F85" s="96"/>
      <c r="G85" s="96"/>
      <c r="H85" s="96"/>
      <c r="I85" s="93"/>
      <c r="J85" s="94"/>
      <c r="K85" s="312">
        <v>0.05</v>
      </c>
      <c r="L85" s="848">
        <f>N79*K85</f>
        <v>6488.3462214100382</v>
      </c>
      <c r="M85" s="849"/>
      <c r="N85" s="57"/>
    </row>
    <row r="86" spans="1:14" ht="15.75" thickBot="1">
      <c r="B86" s="97" t="s">
        <v>1058</v>
      </c>
      <c r="C86" s="98"/>
      <c r="D86" s="98"/>
      <c r="E86" s="98"/>
      <c r="F86" s="98"/>
      <c r="G86" s="98"/>
      <c r="H86" s="98"/>
      <c r="I86" s="99"/>
      <c r="J86" s="100"/>
      <c r="K86" s="313">
        <v>0.05</v>
      </c>
      <c r="L86" s="850">
        <f>N79*K86</f>
        <v>6488.3462214100382</v>
      </c>
      <c r="M86" s="851"/>
      <c r="N86" s="57"/>
    </row>
    <row r="87" spans="1:14" ht="15.75" thickBot="1">
      <c r="B87" s="814" t="s">
        <v>1037</v>
      </c>
      <c r="C87" s="815"/>
      <c r="D87" s="815"/>
      <c r="E87" s="815"/>
      <c r="F87" s="815"/>
      <c r="G87" s="815"/>
      <c r="H87" s="815"/>
      <c r="I87" s="815"/>
      <c r="J87" s="815"/>
      <c r="K87" s="815"/>
      <c r="L87" s="815"/>
      <c r="M87" s="816"/>
      <c r="N87" s="58">
        <f>L84+L85+L86</f>
        <v>38930.077328460226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168697.00175666099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8.5" customHeight="1" thickBot="1">
      <c r="A31" t="s">
        <v>1929</v>
      </c>
      <c r="B31" s="86" t="s">
        <v>1785</v>
      </c>
      <c r="C31" s="954" t="s">
        <v>1786</v>
      </c>
      <c r="D31" s="955"/>
      <c r="E31" s="955"/>
      <c r="F31" s="955"/>
      <c r="G31" s="955"/>
      <c r="H31" s="955"/>
      <c r="I31" s="955"/>
      <c r="J31" s="981"/>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7100</v>
      </c>
      <c r="N48" s="280">
        <f>K48*M48</f>
        <v>9230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9230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1532.016156183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10762.016156182999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2152.4032312365998</v>
      </c>
      <c r="M84" s="849"/>
      <c r="N84" s="57"/>
    </row>
    <row r="85" spans="1:14">
      <c r="B85" s="95" t="s">
        <v>1057</v>
      </c>
      <c r="C85" s="96"/>
      <c r="D85" s="96"/>
      <c r="E85" s="96"/>
      <c r="F85" s="96"/>
      <c r="G85" s="96"/>
      <c r="H85" s="96"/>
      <c r="I85" s="93"/>
      <c r="J85" s="94"/>
      <c r="K85" s="312">
        <v>0.05</v>
      </c>
      <c r="L85" s="848">
        <f>N79*K85</f>
        <v>538.10080780914996</v>
      </c>
      <c r="M85" s="849"/>
      <c r="N85" s="57"/>
    </row>
    <row r="86" spans="1:14" ht="15.75" thickBot="1">
      <c r="B86" s="97" t="s">
        <v>1058</v>
      </c>
      <c r="C86" s="98"/>
      <c r="D86" s="98"/>
      <c r="E86" s="98"/>
      <c r="F86" s="98"/>
      <c r="G86" s="98"/>
      <c r="H86" s="98"/>
      <c r="I86" s="99"/>
      <c r="J86" s="100"/>
      <c r="K86" s="313">
        <v>0.05</v>
      </c>
      <c r="L86" s="850">
        <f>N79*K86</f>
        <v>538.10080780914996</v>
      </c>
      <c r="M86" s="851"/>
      <c r="N86" s="57"/>
    </row>
    <row r="87" spans="1:14" ht="15.75" thickBot="1">
      <c r="B87" s="814" t="s">
        <v>1037</v>
      </c>
      <c r="C87" s="815"/>
      <c r="D87" s="815"/>
      <c r="E87" s="815"/>
      <c r="F87" s="815"/>
      <c r="G87" s="815"/>
      <c r="H87" s="815"/>
      <c r="I87" s="815"/>
      <c r="J87" s="815"/>
      <c r="K87" s="815"/>
      <c r="L87" s="815"/>
      <c r="M87" s="816"/>
      <c r="N87" s="58">
        <f>L84+L85+L86</f>
        <v>3228.6048468548997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13990.621003037899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 customHeight="1" thickBot="1">
      <c r="A31" t="s">
        <v>1929</v>
      </c>
      <c r="B31" s="86" t="s">
        <v>1787</v>
      </c>
      <c r="C31" s="954" t="s">
        <v>1788</v>
      </c>
      <c r="D31" s="955"/>
      <c r="E31" s="955"/>
      <c r="F31" s="955"/>
      <c r="G31" s="955"/>
      <c r="H31" s="955"/>
      <c r="I31" s="955"/>
      <c r="J31" s="981"/>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16972.969999999998</v>
      </c>
      <c r="N48" s="280">
        <f>K48*M48</f>
        <v>22064.860999999997</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22064.860999999997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1532.016156183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23596.877156182996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4719.3754312365991</v>
      </c>
      <c r="M84" s="849"/>
      <c r="N84" s="57"/>
    </row>
    <row r="85" spans="1:14">
      <c r="B85" s="95" t="s">
        <v>1057</v>
      </c>
      <c r="C85" s="96"/>
      <c r="D85" s="96"/>
      <c r="E85" s="96"/>
      <c r="F85" s="96"/>
      <c r="G85" s="96"/>
      <c r="H85" s="96"/>
      <c r="I85" s="93"/>
      <c r="J85" s="94"/>
      <c r="K85" s="312">
        <v>0.05</v>
      </c>
      <c r="L85" s="848">
        <f>N79*K85</f>
        <v>1179.8438578091498</v>
      </c>
      <c r="M85" s="849"/>
      <c r="N85" s="57"/>
    </row>
    <row r="86" spans="1:14" ht="15.75" thickBot="1">
      <c r="B86" s="97" t="s">
        <v>1058</v>
      </c>
      <c r="C86" s="98"/>
      <c r="D86" s="98"/>
      <c r="E86" s="98"/>
      <c r="F86" s="98"/>
      <c r="G86" s="98"/>
      <c r="H86" s="98"/>
      <c r="I86" s="99"/>
      <c r="J86" s="100"/>
      <c r="K86" s="313">
        <v>0.05</v>
      </c>
      <c r="L86" s="850">
        <f>N79*K86</f>
        <v>1179.8438578091498</v>
      </c>
      <c r="M86" s="851"/>
      <c r="N86" s="57"/>
    </row>
    <row r="87" spans="1:14" ht="15.75" thickBot="1">
      <c r="B87" s="814" t="s">
        <v>1037</v>
      </c>
      <c r="C87" s="815"/>
      <c r="D87" s="815"/>
      <c r="E87" s="815"/>
      <c r="F87" s="815"/>
      <c r="G87" s="815"/>
      <c r="H87" s="815"/>
      <c r="I87" s="815"/>
      <c r="J87" s="815"/>
      <c r="K87" s="815"/>
      <c r="L87" s="815"/>
      <c r="M87" s="816"/>
      <c r="N87" s="58">
        <f>L84+L85+L86</f>
        <v>7079.0631468548991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30675.940303037896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75" customHeight="1" thickBot="1">
      <c r="A31" t="s">
        <v>1929</v>
      </c>
      <c r="B31" s="86" t="s">
        <v>1789</v>
      </c>
      <c r="C31" s="954" t="s">
        <v>2265</v>
      </c>
      <c r="D31" s="955"/>
      <c r="E31" s="955"/>
      <c r="F31" s="955"/>
      <c r="G31" s="955"/>
      <c r="H31" s="955"/>
      <c r="I31" s="955"/>
      <c r="J31" s="981"/>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7100</v>
      </c>
      <c r="N48" s="280">
        <f>K48*M48</f>
        <v>9230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9230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1532.016156183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10762.016156182999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2152.4032312365998</v>
      </c>
      <c r="M84" s="849"/>
      <c r="N84" s="57"/>
    </row>
    <row r="85" spans="1:14">
      <c r="B85" s="95" t="s">
        <v>1057</v>
      </c>
      <c r="C85" s="96"/>
      <c r="D85" s="96"/>
      <c r="E85" s="96"/>
      <c r="F85" s="96"/>
      <c r="G85" s="96"/>
      <c r="H85" s="96"/>
      <c r="I85" s="93"/>
      <c r="J85" s="94"/>
      <c r="K85" s="312">
        <v>0.05</v>
      </c>
      <c r="L85" s="848">
        <f>N79*K85</f>
        <v>538.10080780914996</v>
      </c>
      <c r="M85" s="849"/>
      <c r="N85" s="57"/>
    </row>
    <row r="86" spans="1:14" ht="15.75" thickBot="1">
      <c r="B86" s="97" t="s">
        <v>1058</v>
      </c>
      <c r="C86" s="98"/>
      <c r="D86" s="98"/>
      <c r="E86" s="98"/>
      <c r="F86" s="98"/>
      <c r="G86" s="98"/>
      <c r="H86" s="98"/>
      <c r="I86" s="99"/>
      <c r="J86" s="100"/>
      <c r="K86" s="313">
        <v>0.05</v>
      </c>
      <c r="L86" s="850">
        <f>N79*K86</f>
        <v>538.10080780914996</v>
      </c>
      <c r="M86" s="851"/>
      <c r="N86" s="57"/>
    </row>
    <row r="87" spans="1:14" ht="15.75" thickBot="1">
      <c r="B87" s="814" t="s">
        <v>1037</v>
      </c>
      <c r="C87" s="815"/>
      <c r="D87" s="815"/>
      <c r="E87" s="815"/>
      <c r="F87" s="815"/>
      <c r="G87" s="815"/>
      <c r="H87" s="815"/>
      <c r="I87" s="815"/>
      <c r="J87" s="815"/>
      <c r="K87" s="815"/>
      <c r="L87" s="815"/>
      <c r="M87" s="816"/>
      <c r="N87" s="58">
        <f>L84+L85+L86</f>
        <v>3228.6048468548997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13990.621003037899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30" customHeight="1" thickBot="1">
      <c r="A31" t="s">
        <v>1929</v>
      </c>
      <c r="B31" s="86" t="s">
        <v>1790</v>
      </c>
      <c r="C31" s="954" t="s">
        <v>2266</v>
      </c>
      <c r="D31" s="955"/>
      <c r="E31" s="955"/>
      <c r="F31" s="955"/>
      <c r="G31" s="955"/>
      <c r="H31" s="955"/>
      <c r="I31" s="955"/>
      <c r="J31" s="981"/>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c r="C41" s="835"/>
      <c r="D41" s="835"/>
      <c r="E41" s="44"/>
      <c r="F41" s="45"/>
      <c r="G41" s="45"/>
      <c r="H41" s="46"/>
      <c r="I41" s="42"/>
      <c r="J41" s="43"/>
      <c r="K41" s="287"/>
      <c r="L41" s="284"/>
      <c r="M41" s="409"/>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16972.969999999998</v>
      </c>
      <c r="N48" s="280">
        <f>K48*M48</f>
        <v>22064.860999999997</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22064.860999999997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1532.016156183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23596.877156182996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4719.3754312365991</v>
      </c>
      <c r="M84" s="849"/>
      <c r="N84" s="57"/>
    </row>
    <row r="85" spans="1:14">
      <c r="B85" s="95" t="s">
        <v>1057</v>
      </c>
      <c r="C85" s="96"/>
      <c r="D85" s="96"/>
      <c r="E85" s="96"/>
      <c r="F85" s="96"/>
      <c r="G85" s="96"/>
      <c r="H85" s="96"/>
      <c r="I85" s="93"/>
      <c r="J85" s="94"/>
      <c r="K85" s="312">
        <v>0.05</v>
      </c>
      <c r="L85" s="848">
        <f>N79*K85</f>
        <v>1179.8438578091498</v>
      </c>
      <c r="M85" s="849"/>
      <c r="N85" s="57"/>
    </row>
    <row r="86" spans="1:14" ht="15.75" thickBot="1">
      <c r="B86" s="97" t="s">
        <v>1058</v>
      </c>
      <c r="C86" s="98"/>
      <c r="D86" s="98"/>
      <c r="E86" s="98"/>
      <c r="F86" s="98"/>
      <c r="G86" s="98"/>
      <c r="H86" s="98"/>
      <c r="I86" s="99"/>
      <c r="J86" s="100"/>
      <c r="K86" s="313">
        <v>0.05</v>
      </c>
      <c r="L86" s="850">
        <f>N79*K86</f>
        <v>1179.8438578091498</v>
      </c>
      <c r="M86" s="851"/>
      <c r="N86" s="57"/>
    </row>
    <row r="87" spans="1:14" ht="15.75" thickBot="1">
      <c r="B87" s="814" t="s">
        <v>1037</v>
      </c>
      <c r="C87" s="815"/>
      <c r="D87" s="815"/>
      <c r="E87" s="815"/>
      <c r="F87" s="815"/>
      <c r="G87" s="815"/>
      <c r="H87" s="815"/>
      <c r="I87" s="815"/>
      <c r="J87" s="815"/>
      <c r="K87" s="815"/>
      <c r="L87" s="815"/>
      <c r="M87" s="816"/>
      <c r="N87" s="58">
        <f>L84+L85+L86</f>
        <v>7079.0631468548991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30675.940303037896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152</v>
      </c>
      <c r="B36" s="827" t="str">
        <f>VLOOKUP(A36,EQUIPOS!A6:D154,3,FALSE)</f>
        <v xml:space="preserve">Carrotanque de agua(1000 Galones) </v>
      </c>
      <c r="C36" s="828"/>
      <c r="D36" s="828"/>
      <c r="E36" s="828"/>
      <c r="F36" s="828"/>
      <c r="G36" s="828"/>
      <c r="H36" s="829"/>
      <c r="I36" s="275"/>
      <c r="J36" s="276"/>
      <c r="K36" s="277">
        <f>VLOOKUP(A36,EQUIPOS!A6:D163,4,FALSE)</f>
        <v>120000</v>
      </c>
      <c r="L36" s="278"/>
      <c r="M36" s="344">
        <v>15</v>
      </c>
      <c r="N36" s="280">
        <f>K36/M36</f>
        <v>8000</v>
      </c>
    </row>
    <row r="37" spans="1:14">
      <c r="A37" s="119" t="s">
        <v>174</v>
      </c>
      <c r="B37" s="827" t="str">
        <f>VLOOKUP(A37,EQUIPOS!A7:D154,3,FALSE)</f>
        <v>Compactador vibratorio tipo DD-20</v>
      </c>
      <c r="C37" s="828"/>
      <c r="D37" s="828"/>
      <c r="E37" s="828"/>
      <c r="F37" s="828"/>
      <c r="G37" s="828"/>
      <c r="H37" s="829"/>
      <c r="I37" s="429"/>
      <c r="J37" s="430"/>
      <c r="K37" s="277">
        <f>VLOOKUP(A37,EQUIPOS!A7:D164,4,FALSE)</f>
        <v>70551.298424861656</v>
      </c>
      <c r="L37" s="343"/>
      <c r="M37" s="344">
        <v>15</v>
      </c>
      <c r="N37" s="280">
        <f>K37/M37</f>
        <v>4703.4198949907768</v>
      </c>
    </row>
    <row r="38" spans="1:14">
      <c r="A38" s="119" t="s">
        <v>269</v>
      </c>
      <c r="B38" s="827" t="str">
        <f>VLOOKUP(A38,EQUIPOS!A8:D154,3,FALSE)</f>
        <v>Motoniveladora  potencia 215 HP, ancho de cuchilla 4,27 m, peso 18 ton.</v>
      </c>
      <c r="C38" s="828"/>
      <c r="D38" s="828"/>
      <c r="E38" s="828"/>
      <c r="F38" s="828"/>
      <c r="G38" s="828"/>
      <c r="H38" s="829"/>
      <c r="I38" s="336"/>
      <c r="J38" s="338"/>
      <c r="K38" s="277">
        <f>VLOOKUP(A38,EQUIPOS!A8:D165,4,FALSE)</f>
        <v>150000</v>
      </c>
      <c r="L38" s="431"/>
      <c r="M38" s="432">
        <v>15</v>
      </c>
      <c r="N38" s="280">
        <f>K38/M38</f>
        <v>10000</v>
      </c>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N75*M41</f>
        <v>42.556004338416663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SUM(N36:N41)</f>
        <v>22745.975899329194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35700</v>
      </c>
      <c r="N48" s="280">
        <f>K48*M48</f>
        <v>46410</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71.26137527873199</v>
      </c>
      <c r="N49" s="280">
        <f>K49*M49</f>
        <v>2137.8412583619597</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75" thickBot="1">
      <c r="B52" s="458"/>
      <c r="C52" s="456"/>
      <c r="D52" s="456"/>
      <c r="E52" s="456"/>
      <c r="F52" s="456"/>
      <c r="G52" s="456"/>
      <c r="H52" s="456"/>
      <c r="I52" s="456"/>
      <c r="J52" s="457"/>
      <c r="K52" s="132"/>
      <c r="L52" s="454"/>
      <c r="M52" s="490"/>
      <c r="N52" s="491"/>
    </row>
    <row r="53" spans="1:14" ht="15.75" thickBot="1">
      <c r="B53" s="820" t="s">
        <v>1037</v>
      </c>
      <c r="C53" s="821"/>
      <c r="D53" s="821"/>
      <c r="E53" s="821"/>
      <c r="F53" s="821"/>
      <c r="G53" s="821"/>
      <c r="H53" s="821"/>
      <c r="I53" s="821"/>
      <c r="J53" s="821"/>
      <c r="K53" s="821"/>
      <c r="L53" s="821"/>
      <c r="M53" s="822"/>
      <c r="N53" s="110">
        <f>SUM(N48:N52)</f>
        <v>48547.841258361957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17" t="s">
        <v>1045</v>
      </c>
      <c r="M57" s="790"/>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818">
        <f>VLOOKUP(A58,TRANSPORTE!A1:D117,4,FALSE)</f>
        <v>800</v>
      </c>
      <c r="M58" s="819"/>
      <c r="N58" s="295">
        <f>K58*L58</f>
        <v>1040</v>
      </c>
    </row>
    <row r="59" spans="1:14">
      <c r="B59" s="52"/>
      <c r="C59" s="53"/>
      <c r="D59" s="53"/>
      <c r="E59" s="53"/>
      <c r="F59" s="53"/>
      <c r="G59" s="53"/>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3"/>
      <c r="M63" s="804"/>
      <c r="N63" s="133"/>
    </row>
    <row r="64" spans="1:14" ht="15.75" thickBot="1">
      <c r="B64" s="820" t="s">
        <v>1037</v>
      </c>
      <c r="C64" s="821"/>
      <c r="D64" s="821"/>
      <c r="E64" s="821"/>
      <c r="F64" s="821"/>
      <c r="G64" s="821"/>
      <c r="H64" s="821"/>
      <c r="I64" s="821"/>
      <c r="J64" s="821"/>
      <c r="K64" s="821"/>
      <c r="L64" s="821"/>
      <c r="M64" s="822"/>
      <c r="N64" s="110">
        <f>N58+N59+N60+N61+N62</f>
        <v>1040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0" t="s">
        <v>1047</v>
      </c>
      <c r="C68" s="841"/>
      <c r="D68" s="841"/>
      <c r="E68" s="841"/>
      <c r="F68" s="841"/>
      <c r="G68" s="841"/>
      <c r="H68" s="841"/>
      <c r="I68" s="79" t="s">
        <v>1048</v>
      </c>
      <c r="J68" s="81" t="s">
        <v>1494</v>
      </c>
      <c r="K68" s="80" t="s">
        <v>1050</v>
      </c>
      <c r="L68" s="842" t="s">
        <v>1034</v>
      </c>
      <c r="M68" s="966"/>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1"/>
      <c r="C74" s="802"/>
      <c r="D74" s="802"/>
      <c r="E74" s="802"/>
      <c r="F74" s="802"/>
      <c r="G74" s="802"/>
      <c r="H74" s="802"/>
      <c r="I74" s="132"/>
      <c r="J74" s="132"/>
      <c r="K74" s="132"/>
      <c r="L74" s="902"/>
      <c r="M74" s="902"/>
      <c r="N74" s="51"/>
    </row>
    <row r="75" spans="1:15" ht="15.75" thickBot="1">
      <c r="B75" s="820" t="s">
        <v>1037</v>
      </c>
      <c r="C75" s="821"/>
      <c r="D75" s="821"/>
      <c r="E75" s="821"/>
      <c r="F75" s="821"/>
      <c r="G75" s="821"/>
      <c r="H75" s="821"/>
      <c r="I75" s="821"/>
      <c r="J75" s="821"/>
      <c r="K75" s="821"/>
      <c r="L75" s="821"/>
      <c r="M75" s="822"/>
      <c r="N75" s="309">
        <f>SUM(N69:N74)</f>
        <v>2127.800216920833</v>
      </c>
    </row>
    <row r="76" spans="1:15" ht="15.75" thickBot="1">
      <c r="B76" s="39"/>
      <c r="C76" s="40"/>
      <c r="D76" s="40"/>
      <c r="E76" s="40"/>
      <c r="F76" s="40"/>
      <c r="G76" s="40"/>
      <c r="H76" s="40"/>
      <c r="I76" s="40"/>
      <c r="J76" s="40"/>
      <c r="K76" s="40"/>
      <c r="L76" s="40"/>
      <c r="M76" s="40"/>
      <c r="N76" s="41"/>
    </row>
    <row r="77" spans="1:15" ht="15.75" thickBot="1">
      <c r="B77" s="814" t="s">
        <v>1051</v>
      </c>
      <c r="C77" s="815"/>
      <c r="D77" s="815"/>
      <c r="E77" s="815"/>
      <c r="F77" s="815"/>
      <c r="G77" s="815"/>
      <c r="H77" s="815"/>
      <c r="I77" s="815"/>
      <c r="J77" s="815"/>
      <c r="K77" s="815"/>
      <c r="L77" s="815"/>
      <c r="M77" s="816"/>
      <c r="N77" s="105">
        <f>N43+N53+N64+N75</f>
        <v>74461.617374611989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5" t="s">
        <v>1053</v>
      </c>
      <c r="C81" s="806"/>
      <c r="D81" s="806"/>
      <c r="E81" s="806"/>
      <c r="F81" s="806"/>
      <c r="G81" s="806"/>
      <c r="H81" s="806"/>
      <c r="I81" s="322"/>
      <c r="J81" s="342"/>
      <c r="K81" s="310" t="s">
        <v>1054</v>
      </c>
      <c r="L81" s="844" t="s">
        <v>1055</v>
      </c>
      <c r="M81" s="845"/>
      <c r="N81" s="311"/>
    </row>
    <row r="82" spans="1:14">
      <c r="B82" s="846" t="s">
        <v>1056</v>
      </c>
      <c r="C82" s="847"/>
      <c r="D82" s="847"/>
      <c r="E82" s="847"/>
      <c r="F82" s="847"/>
      <c r="G82" s="847"/>
      <c r="H82" s="847"/>
      <c r="I82" s="93"/>
      <c r="J82" s="94"/>
      <c r="K82" s="312">
        <v>0.2</v>
      </c>
      <c r="L82" s="848">
        <f>N77*K82</f>
        <v>14892.323474922399</v>
      </c>
      <c r="M82" s="849"/>
      <c r="N82" s="57"/>
    </row>
    <row r="83" spans="1:14">
      <c r="B83" s="95" t="s">
        <v>1057</v>
      </c>
      <c r="C83" s="96"/>
      <c r="D83" s="96"/>
      <c r="E83" s="96"/>
      <c r="F83" s="96"/>
      <c r="G83" s="96"/>
      <c r="H83" s="96"/>
      <c r="I83" s="93"/>
      <c r="J83" s="94"/>
      <c r="K83" s="312">
        <v>0.05</v>
      </c>
      <c r="L83" s="848">
        <f>N77*K83</f>
        <v>3723.0808687305998</v>
      </c>
      <c r="M83" s="849"/>
      <c r="N83" s="57"/>
    </row>
    <row r="84" spans="1:14" ht="15.75" thickBot="1">
      <c r="B84" s="97" t="s">
        <v>1058</v>
      </c>
      <c r="C84" s="98"/>
      <c r="D84" s="98"/>
      <c r="E84" s="98"/>
      <c r="F84" s="98"/>
      <c r="G84" s="98"/>
      <c r="H84" s="98"/>
      <c r="I84" s="99"/>
      <c r="J84" s="100"/>
      <c r="K84" s="313">
        <v>0.05</v>
      </c>
      <c r="L84" s="850">
        <f>N77*K84</f>
        <v>3723.0808687305998</v>
      </c>
      <c r="M84" s="851"/>
      <c r="N84" s="57"/>
    </row>
    <row r="85" spans="1:14" ht="15.75" thickBot="1">
      <c r="B85" s="814" t="s">
        <v>1037</v>
      </c>
      <c r="C85" s="815"/>
      <c r="D85" s="815"/>
      <c r="E85" s="815"/>
      <c r="F85" s="815"/>
      <c r="G85" s="815"/>
      <c r="H85" s="815"/>
      <c r="I85" s="815"/>
      <c r="J85" s="815"/>
      <c r="K85" s="815"/>
      <c r="L85" s="815"/>
      <c r="M85" s="816"/>
      <c r="N85" s="58">
        <f>L82+L83+L84</f>
        <v>22338.485212383595</v>
      </c>
    </row>
    <row r="86" spans="1:14" ht="15.75" thickBot="1">
      <c r="B86" s="39"/>
      <c r="C86" s="40"/>
      <c r="D86" s="40"/>
      <c r="E86" s="40"/>
      <c r="F86" s="40"/>
      <c r="G86" s="40"/>
      <c r="H86" s="40"/>
      <c r="I86" s="40"/>
      <c r="J86" s="40"/>
      <c r="K86" s="40"/>
      <c r="L86" s="40"/>
      <c r="M86" s="40"/>
      <c r="N86" s="41"/>
    </row>
    <row r="87" spans="1:14" ht="15.75" thickBot="1">
      <c r="A87" t="s">
        <v>2122</v>
      </c>
      <c r="B87" s="814" t="s">
        <v>1059</v>
      </c>
      <c r="C87" s="815"/>
      <c r="D87" s="815"/>
      <c r="E87" s="815"/>
      <c r="F87" s="815"/>
      <c r="G87" s="815"/>
      <c r="H87" s="815"/>
      <c r="I87" s="815"/>
      <c r="J87" s="815"/>
      <c r="K87" s="815"/>
      <c r="L87" s="815"/>
      <c r="M87" s="816"/>
      <c r="N87" s="196">
        <f>N77+N85</f>
        <v>96800.102586995577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6" t="s">
        <v>2324</v>
      </c>
      <c r="C104" s="957"/>
      <c r="D104" s="957"/>
      <c r="E104" s="957"/>
      <c r="F104" s="957"/>
      <c r="G104" s="957"/>
      <c r="H104" s="957"/>
      <c r="I104" s="957"/>
      <c r="J104" s="957"/>
      <c r="K104" s="957"/>
      <c r="L104" s="957"/>
      <c r="M104" s="957"/>
      <c r="N104" s="958"/>
    </row>
    <row r="105" spans="2:14" ht="15" customHeight="1">
      <c r="B105" s="956"/>
      <c r="C105" s="957"/>
      <c r="D105" s="957"/>
      <c r="E105" s="957"/>
      <c r="F105" s="957"/>
      <c r="G105" s="957"/>
      <c r="H105" s="957"/>
      <c r="I105" s="957"/>
      <c r="J105" s="957"/>
      <c r="K105" s="957"/>
      <c r="L105" s="957"/>
      <c r="M105" s="957"/>
      <c r="N105" s="958"/>
    </row>
    <row r="106" spans="2:14" ht="30" customHeight="1">
      <c r="B106" s="959" t="s">
        <v>2325</v>
      </c>
      <c r="C106" s="960"/>
      <c r="D106" s="960"/>
      <c r="E106" s="960"/>
      <c r="F106" s="960"/>
      <c r="G106" s="960"/>
      <c r="H106" s="960"/>
      <c r="I106" s="960"/>
      <c r="J106" s="960"/>
      <c r="K106" s="960"/>
      <c r="L106" s="960"/>
      <c r="M106" s="960"/>
      <c r="N106" s="961"/>
    </row>
    <row r="107" spans="2:14">
      <c r="B107" s="959"/>
      <c r="C107" s="960"/>
      <c r="D107" s="960"/>
      <c r="E107" s="960"/>
      <c r="F107" s="960"/>
      <c r="G107" s="960"/>
      <c r="H107" s="960"/>
      <c r="I107" s="960"/>
      <c r="J107" s="960"/>
      <c r="K107" s="960"/>
      <c r="L107" s="960"/>
      <c r="M107" s="960"/>
      <c r="N107" s="96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2"/>
      <c r="K117" s="962"/>
      <c r="L117" s="962"/>
      <c r="M117" s="962"/>
      <c r="N117" s="963"/>
    </row>
    <row r="118" spans="2:14" ht="15.75" thickBot="1">
      <c r="B118" s="427" t="s">
        <v>2327</v>
      </c>
      <c r="C118" s="428"/>
      <c r="D118" s="428"/>
      <c r="E118" s="267"/>
      <c r="F118" s="267"/>
      <c r="G118" s="267"/>
      <c r="H118" s="267"/>
      <c r="I118" s="267"/>
      <c r="J118" s="964"/>
      <c r="K118" s="964"/>
      <c r="L118" s="964"/>
      <c r="M118" s="964"/>
      <c r="N118"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102.1344104122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12216.23576206834</v>
      </c>
      <c r="N48" s="280">
        <f>K48*M48</f>
        <v>8551.365033447837</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8551.365033447837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51"/>
    </row>
    <row r="77" spans="1:15" ht="15.75" thickBot="1">
      <c r="B77" s="820" t="s">
        <v>1037</v>
      </c>
      <c r="C77" s="821"/>
      <c r="D77" s="821"/>
      <c r="E77" s="821"/>
      <c r="F77" s="821"/>
      <c r="G77" s="821"/>
      <c r="H77" s="821"/>
      <c r="I77" s="821"/>
      <c r="J77" s="821"/>
      <c r="K77" s="821"/>
      <c r="L77" s="821"/>
      <c r="M77" s="822"/>
      <c r="N77" s="309">
        <f>SUM(N71:N76)</f>
        <v>2042.688208244</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10696.187652104038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2139.2375304208076</v>
      </c>
      <c r="M84" s="849"/>
      <c r="N84" s="57"/>
    </row>
    <row r="85" spans="1:14">
      <c r="B85" s="95" t="s">
        <v>1057</v>
      </c>
      <c r="C85" s="96"/>
      <c r="D85" s="96"/>
      <c r="E85" s="96"/>
      <c r="F85" s="96"/>
      <c r="G85" s="96"/>
      <c r="H85" s="96"/>
      <c r="I85" s="93"/>
      <c r="J85" s="94"/>
      <c r="K85" s="312">
        <v>0.05</v>
      </c>
      <c r="L85" s="848">
        <f>N79*K85</f>
        <v>534.8093826052019</v>
      </c>
      <c r="M85" s="849"/>
      <c r="N85" s="57"/>
    </row>
    <row r="86" spans="1:14" ht="15.75" thickBot="1">
      <c r="B86" s="97" t="s">
        <v>1058</v>
      </c>
      <c r="C86" s="98"/>
      <c r="D86" s="98"/>
      <c r="E86" s="98"/>
      <c r="F86" s="98"/>
      <c r="G86" s="98"/>
      <c r="H86" s="98"/>
      <c r="I86" s="99"/>
      <c r="J86" s="100"/>
      <c r="K86" s="313">
        <v>0.05</v>
      </c>
      <c r="L86" s="850">
        <f>N79*K86</f>
        <v>534.8093826052019</v>
      </c>
      <c r="M86" s="851"/>
      <c r="N86" s="57"/>
    </row>
    <row r="87" spans="1:14" ht="15.75" thickBot="1">
      <c r="B87" s="814" t="s">
        <v>1037</v>
      </c>
      <c r="C87" s="815"/>
      <c r="D87" s="815"/>
      <c r="E87" s="815"/>
      <c r="F87" s="815"/>
      <c r="G87" s="815"/>
      <c r="H87" s="815"/>
      <c r="I87" s="815"/>
      <c r="J87" s="815"/>
      <c r="K87" s="815"/>
      <c r="L87" s="815"/>
      <c r="M87" s="816"/>
      <c r="N87" s="58">
        <f>L84+L85+L86</f>
        <v>3208.8562956312112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58">
        <f>N79+N87</f>
        <v>13905.043947735248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510.67205206099999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74724.934658229366</v>
      </c>
      <c r="N48" s="280">
        <f>K48*M48</f>
        <v>14944.986931645873</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2711.0634854215627</v>
      </c>
      <c r="N49" s="280">
        <f>K49*M49</f>
        <v>2846.616659692641</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0" t="s">
        <v>1037</v>
      </c>
      <c r="C55" s="821"/>
      <c r="D55" s="821"/>
      <c r="E55" s="821"/>
      <c r="F55" s="821"/>
      <c r="G55" s="821"/>
      <c r="H55" s="821"/>
      <c r="I55" s="821"/>
      <c r="J55" s="821"/>
      <c r="K55" s="821"/>
      <c r="L55" s="821"/>
      <c r="M55" s="822"/>
      <c r="N55" s="110">
        <f>SUM(N48:N54)</f>
        <v>17791.603591338513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3"/>
      <c r="M65" s="804"/>
      <c r="N65" s="133"/>
    </row>
    <row r="66" spans="1:15" ht="15.75" thickBot="1">
      <c r="B66" s="820" t="s">
        <v>1037</v>
      </c>
      <c r="C66" s="821"/>
      <c r="D66" s="821"/>
      <c r="E66" s="821"/>
      <c r="F66" s="821"/>
      <c r="G66" s="821"/>
      <c r="H66" s="821"/>
      <c r="I66" s="821"/>
      <c r="J66" s="821"/>
      <c r="K66" s="821"/>
      <c r="L66" s="821"/>
      <c r="M66" s="82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1"/>
      <c r="C76" s="802"/>
      <c r="D76" s="802"/>
      <c r="E76" s="802"/>
      <c r="F76" s="802"/>
      <c r="G76" s="802"/>
      <c r="H76" s="802"/>
      <c r="I76" s="132"/>
      <c r="J76" s="132"/>
      <c r="K76" s="132"/>
      <c r="L76" s="902"/>
      <c r="M76" s="902"/>
      <c r="N76" s="133"/>
    </row>
    <row r="77" spans="1:15" ht="15.75" thickBot="1">
      <c r="B77" s="820" t="s">
        <v>1037</v>
      </c>
      <c r="C77" s="821"/>
      <c r="D77" s="821"/>
      <c r="E77" s="821"/>
      <c r="F77" s="821"/>
      <c r="G77" s="821"/>
      <c r="H77" s="821"/>
      <c r="I77" s="821"/>
      <c r="J77" s="821"/>
      <c r="K77" s="821"/>
      <c r="L77" s="821"/>
      <c r="M77" s="822"/>
      <c r="N77" s="468">
        <f>SUM(N71:N76)</f>
        <v>10213.44104122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28515.71668461951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5703.1433369239021</v>
      </c>
      <c r="M84" s="849"/>
      <c r="N84" s="57"/>
    </row>
    <row r="85" spans="1:14">
      <c r="B85" s="95" t="s">
        <v>1057</v>
      </c>
      <c r="C85" s="96"/>
      <c r="D85" s="96"/>
      <c r="E85" s="96"/>
      <c r="F85" s="96"/>
      <c r="G85" s="96"/>
      <c r="H85" s="96"/>
      <c r="I85" s="93"/>
      <c r="J85" s="94"/>
      <c r="K85" s="312">
        <v>0.05</v>
      </c>
      <c r="L85" s="848">
        <f>N79*K85</f>
        <v>1425.7858342309755</v>
      </c>
      <c r="M85" s="849"/>
      <c r="N85" s="57"/>
    </row>
    <row r="86" spans="1:14" ht="15.75" thickBot="1">
      <c r="B86" s="97" t="s">
        <v>1058</v>
      </c>
      <c r="C86" s="98"/>
      <c r="D86" s="98"/>
      <c r="E86" s="98"/>
      <c r="F86" s="98"/>
      <c r="G86" s="98"/>
      <c r="H86" s="98"/>
      <c r="I86" s="99"/>
      <c r="J86" s="100"/>
      <c r="K86" s="313">
        <v>0.05</v>
      </c>
      <c r="L86" s="850">
        <f>N79*K86</f>
        <v>1425.7858342309755</v>
      </c>
      <c r="M86" s="851"/>
      <c r="N86" s="57"/>
    </row>
    <row r="87" spans="1:14" ht="15.75" thickBot="1">
      <c r="B87" s="814" t="s">
        <v>1037</v>
      </c>
      <c r="C87" s="815"/>
      <c r="D87" s="815"/>
      <c r="E87" s="815"/>
      <c r="F87" s="815"/>
      <c r="G87" s="815"/>
      <c r="H87" s="815"/>
      <c r="I87" s="815"/>
      <c r="J87" s="815"/>
      <c r="K87" s="815"/>
      <c r="L87" s="815"/>
      <c r="M87" s="816"/>
      <c r="N87" s="58">
        <f>L84+L85+L86</f>
        <v>8554.7150053858531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37070.431690005367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8.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54750</v>
      </c>
      <c r="L36" s="278"/>
      <c r="M36" s="344">
        <v>1500</v>
      </c>
      <c r="N36" s="280">
        <f>K36/M36</f>
        <v>36.5</v>
      </c>
    </row>
    <row r="37" spans="1:14">
      <c r="A37" s="119" t="s">
        <v>361</v>
      </c>
      <c r="B37" s="827" t="str">
        <f>VLOOKUP(A37,EQUIPOS!A7:D154,3,FALSE)</f>
        <v>Vehículo delineador</v>
      </c>
      <c r="C37" s="828"/>
      <c r="D37" s="828"/>
      <c r="E37" s="828"/>
      <c r="F37" s="828"/>
      <c r="G37" s="828"/>
      <c r="H37" s="829"/>
      <c r="I37" s="429"/>
      <c r="J37" s="430"/>
      <c r="K37" s="277">
        <f>VLOOKUP(A37,EQUIPOS!A7:D164,4,FALSE)</f>
        <v>126364.4306087697</v>
      </c>
      <c r="L37" s="343"/>
      <c r="M37" s="344">
        <v>1500</v>
      </c>
      <c r="N37" s="280">
        <f>K37/M37</f>
        <v>84.242953739179796</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0.21278002169208332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120.95573376087188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5950</v>
      </c>
      <c r="N48" s="280">
        <f>K48*M48</f>
        <v>273.7</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81600</v>
      </c>
      <c r="N49" s="280">
        <f>K49*M49</f>
        <v>1142.4000000000001</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24432.471524136679</v>
      </c>
      <c r="N50" s="280">
        <f>K50*M50</f>
        <v>10.505962755378771</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1426.6059627553789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21.278002169208332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1568.8396986854591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313.76793973709187</v>
      </c>
      <c r="M84" s="849"/>
      <c r="N84" s="57"/>
    </row>
    <row r="85" spans="1:14">
      <c r="B85" s="95" t="s">
        <v>1057</v>
      </c>
      <c r="C85" s="96"/>
      <c r="D85" s="96"/>
      <c r="E85" s="96"/>
      <c r="F85" s="96"/>
      <c r="G85" s="96"/>
      <c r="H85" s="96"/>
      <c r="I85" s="93"/>
      <c r="J85" s="94"/>
      <c r="K85" s="312">
        <v>0.05</v>
      </c>
      <c r="L85" s="848">
        <f>N79*K85</f>
        <v>78.441984934272966</v>
      </c>
      <c r="M85" s="849"/>
      <c r="N85" s="57"/>
    </row>
    <row r="86" spans="1:14" ht="15.75" thickBot="1">
      <c r="B86" s="97" t="s">
        <v>1058</v>
      </c>
      <c r="C86" s="98"/>
      <c r="D86" s="98"/>
      <c r="E86" s="98"/>
      <c r="F86" s="98"/>
      <c r="G86" s="98"/>
      <c r="H86" s="98"/>
      <c r="I86" s="99"/>
      <c r="J86" s="100"/>
      <c r="K86" s="313">
        <v>0.05</v>
      </c>
      <c r="L86" s="850">
        <f>N79*K86</f>
        <v>78.441984934272966</v>
      </c>
      <c r="M86" s="851"/>
      <c r="N86" s="57"/>
    </row>
    <row r="87" spans="1:14" ht="15.75" thickBot="1">
      <c r="B87" s="814" t="s">
        <v>1037</v>
      </c>
      <c r="C87" s="815"/>
      <c r="D87" s="815"/>
      <c r="E87" s="815"/>
      <c r="F87" s="815"/>
      <c r="G87" s="815"/>
      <c r="H87" s="815"/>
      <c r="I87" s="815"/>
      <c r="J87" s="815"/>
      <c r="K87" s="815"/>
      <c r="L87" s="815"/>
      <c r="M87" s="816"/>
      <c r="N87" s="58">
        <f>L84+L85+L86</f>
        <v>470.6519096056378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2039.4916082910968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54750</v>
      </c>
      <c r="L36" s="278"/>
      <c r="M36" s="344">
        <v>1200</v>
      </c>
      <c r="N36" s="280">
        <f>K36/M36</f>
        <v>45.625</v>
      </c>
    </row>
    <row r="37" spans="1:14">
      <c r="A37" s="119" t="s">
        <v>201</v>
      </c>
      <c r="B37" s="827" t="str">
        <f>VLOOKUP(A37,EQUIPOS!A7:D154,3,FALSE)</f>
        <v>Equipo autopropulsado para pintura termoplástica</v>
      </c>
      <c r="C37" s="828"/>
      <c r="D37" s="828"/>
      <c r="E37" s="828"/>
      <c r="F37" s="828"/>
      <c r="G37" s="828"/>
      <c r="H37" s="829"/>
      <c r="I37" s="429"/>
      <c r="J37" s="430"/>
      <c r="K37" s="277">
        <f>VLOOKUP(A37,EQUIPOS!A7:D164,4,FALSE)</f>
        <v>113802.69991251279</v>
      </c>
      <c r="L37" s="343"/>
      <c r="M37" s="344">
        <v>1200</v>
      </c>
      <c r="N37" s="280">
        <f>K37/M37</f>
        <v>94.835583260427327</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0.37236503796114584</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140.83294829838846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5950</v>
      </c>
      <c r="N48" s="280">
        <f>K48*M48</f>
        <v>642.6</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15438.634431386725</v>
      </c>
      <c r="N49" s="280">
        <f>K49*M49</f>
        <v>1204.2134856481646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1846.8134856481647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37.236503796114583</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2024.8829377426678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404.97658754853359</v>
      </c>
      <c r="M84" s="849"/>
      <c r="N84" s="57"/>
    </row>
    <row r="85" spans="1:14">
      <c r="B85" s="95" t="s">
        <v>1057</v>
      </c>
      <c r="C85" s="96"/>
      <c r="D85" s="96"/>
      <c r="E85" s="96"/>
      <c r="F85" s="96"/>
      <c r="G85" s="96"/>
      <c r="H85" s="96"/>
      <c r="I85" s="93"/>
      <c r="J85" s="94"/>
      <c r="K85" s="312">
        <v>0.05</v>
      </c>
      <c r="L85" s="848">
        <f>N79*K85</f>
        <v>101.2441468871334</v>
      </c>
      <c r="M85" s="849"/>
      <c r="N85" s="57"/>
    </row>
    <row r="86" spans="1:14" ht="15.75" thickBot="1">
      <c r="B86" s="97" t="s">
        <v>1058</v>
      </c>
      <c r="C86" s="98"/>
      <c r="D86" s="98"/>
      <c r="E86" s="98"/>
      <c r="F86" s="98"/>
      <c r="G86" s="98"/>
      <c r="H86" s="98"/>
      <c r="I86" s="99"/>
      <c r="J86" s="100"/>
      <c r="K86" s="313">
        <v>0.05</v>
      </c>
      <c r="L86" s="850">
        <f>N79*K86</f>
        <v>101.2441468871334</v>
      </c>
      <c r="M86" s="851"/>
      <c r="N86" s="57"/>
    </row>
    <row r="87" spans="1:14" ht="15.75" thickBot="1">
      <c r="B87" s="814" t="s">
        <v>1037</v>
      </c>
      <c r="C87" s="815"/>
      <c r="D87" s="815"/>
      <c r="E87" s="815"/>
      <c r="F87" s="815"/>
      <c r="G87" s="815"/>
      <c r="H87" s="815"/>
      <c r="I87" s="815"/>
      <c r="J87" s="815"/>
      <c r="K87" s="815"/>
      <c r="L87" s="815"/>
      <c r="M87" s="816"/>
      <c r="N87" s="58">
        <f>L84+L85+L86</f>
        <v>607.46488132280035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2632.3478190654682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199</v>
      </c>
      <c r="B36" s="827" t="str">
        <f>VLOOKUP(A36,EQUIPOS!A6:D154,3,FALSE)</f>
        <v xml:space="preserve">Equipo de pintura (Compresor), Presión máxima de trabajo 3300 psi.
</v>
      </c>
      <c r="C36" s="828"/>
      <c r="D36" s="828"/>
      <c r="E36" s="828"/>
      <c r="F36" s="828"/>
      <c r="G36" s="828"/>
      <c r="H36" s="829"/>
      <c r="I36" s="275"/>
      <c r="J36" s="276"/>
      <c r="K36" s="277">
        <f>VLOOKUP(A36,EQUIPOS!A6:D163,4,FALSE)</f>
        <v>16188.909775467222</v>
      </c>
      <c r="L36" s="278"/>
      <c r="M36" s="344">
        <v>6.1</v>
      </c>
      <c r="N36" s="280">
        <f>K36/M36</f>
        <v>2653.9196353224957</v>
      </c>
    </row>
    <row r="37" spans="1:14">
      <c r="A37" s="119" t="s">
        <v>138</v>
      </c>
      <c r="B37" s="827" t="str">
        <f>VLOOKUP(A37,EQUIPOS!A7:D154,3,FALSE)</f>
        <v>Camioneta D-300</v>
      </c>
      <c r="C37" s="828"/>
      <c r="D37" s="828"/>
      <c r="E37" s="828"/>
      <c r="F37" s="828"/>
      <c r="G37" s="828"/>
      <c r="H37" s="829"/>
      <c r="I37" s="429"/>
      <c r="J37" s="430"/>
      <c r="K37" s="277">
        <f>VLOOKUP(A37,EQUIPOS!A7:D164,4,FALSE)</f>
        <v>54750</v>
      </c>
      <c r="L37" s="343"/>
      <c r="M37" s="344">
        <v>6.1</v>
      </c>
      <c r="N37" s="280">
        <f>K37/M37</f>
        <v>8975.4098360655735</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73.252138615307373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11702.581610003377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5950</v>
      </c>
      <c r="N48" s="280">
        <f>K48*M48</f>
        <v>2272.9</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24432.471524136679</v>
      </c>
      <c r="N49" s="280">
        <f>K49*M49</f>
        <v>1221.6235762068341</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81600</v>
      </c>
      <c r="N50" s="280">
        <f>K50*M50</f>
        <v>9792</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13286.523576206833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843"/>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7325.2138615307376</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32314.319047740948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6462.8638095481901</v>
      </c>
      <c r="M84" s="849"/>
      <c r="N84" s="57"/>
    </row>
    <row r="85" spans="1:14">
      <c r="B85" s="95" t="s">
        <v>1057</v>
      </c>
      <c r="C85" s="96"/>
      <c r="D85" s="96"/>
      <c r="E85" s="96"/>
      <c r="F85" s="96"/>
      <c r="G85" s="96"/>
      <c r="H85" s="96"/>
      <c r="I85" s="93"/>
      <c r="J85" s="94"/>
      <c r="K85" s="312">
        <v>0.05</v>
      </c>
      <c r="L85" s="848">
        <f>N79*K85</f>
        <v>1615.7159523870475</v>
      </c>
      <c r="M85" s="849"/>
      <c r="N85" s="57"/>
    </row>
    <row r="86" spans="1:14" ht="15.75" thickBot="1">
      <c r="B86" s="97" t="s">
        <v>1058</v>
      </c>
      <c r="C86" s="98"/>
      <c r="D86" s="98"/>
      <c r="E86" s="98"/>
      <c r="F86" s="98"/>
      <c r="G86" s="98"/>
      <c r="H86" s="98"/>
      <c r="I86" s="99"/>
      <c r="J86" s="100"/>
      <c r="K86" s="313">
        <v>0.05</v>
      </c>
      <c r="L86" s="850">
        <f>N79*K86</f>
        <v>1615.7159523870475</v>
      </c>
      <c r="M86" s="851"/>
      <c r="N86" s="57"/>
    </row>
    <row r="87" spans="1:14" ht="15.75" thickBot="1">
      <c r="B87" s="814" t="s">
        <v>1037</v>
      </c>
      <c r="C87" s="815"/>
      <c r="D87" s="815"/>
      <c r="E87" s="815"/>
      <c r="F87" s="815"/>
      <c r="G87" s="815"/>
      <c r="H87" s="815"/>
      <c r="I87" s="815"/>
      <c r="J87" s="815"/>
      <c r="K87" s="815"/>
      <c r="L87" s="815"/>
      <c r="M87" s="816"/>
      <c r="N87" s="58">
        <f>L84+L85+L86</f>
        <v>9694.2957143222848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42008.614762063233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54750</v>
      </c>
      <c r="L36" s="278"/>
      <c r="M36" s="344">
        <v>6</v>
      </c>
      <c r="N36" s="280">
        <f>K36/M36</f>
        <v>9125</v>
      </c>
    </row>
    <row r="37" spans="1:14">
      <c r="A37" s="119" t="s">
        <v>1795</v>
      </c>
      <c r="B37" s="827" t="str">
        <f>VLOOKUP(A37,EQUIPOS!A7:D154,3,FALSE)</f>
        <v>Caldera para pintura termoplástica</v>
      </c>
      <c r="C37" s="828"/>
      <c r="D37" s="828"/>
      <c r="E37" s="828"/>
      <c r="F37" s="828"/>
      <c r="G37" s="828"/>
      <c r="H37" s="829"/>
      <c r="I37" s="429"/>
      <c r="J37" s="430"/>
      <c r="K37" s="277">
        <f>VLOOKUP(A37,EQUIPOS!A7:D164,4,FALSE)</f>
        <v>63869.08258833547</v>
      </c>
      <c r="L37" s="343"/>
      <c r="M37" s="344">
        <v>6</v>
      </c>
      <c r="N37" s="280">
        <f>K37/M37</f>
        <v>10644.847098055912</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85.112008676833327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19854.959106732749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5950</v>
      </c>
      <c r="N48" s="280">
        <f>K48*M48</f>
        <v>5355</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15438.634431386725</v>
      </c>
      <c r="N49" s="280">
        <f>K49*M49</f>
        <v>10035.112380401371</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15390.112380401371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8511.200867683332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43756.272354817454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8751.2544709634913</v>
      </c>
      <c r="M84" s="849"/>
      <c r="N84" s="57"/>
    </row>
    <row r="85" spans="1:14">
      <c r="B85" s="95" t="s">
        <v>1057</v>
      </c>
      <c r="C85" s="96"/>
      <c r="D85" s="96"/>
      <c r="E85" s="96"/>
      <c r="F85" s="96"/>
      <c r="G85" s="96"/>
      <c r="H85" s="96"/>
      <c r="I85" s="93"/>
      <c r="J85" s="94"/>
      <c r="K85" s="312">
        <v>0.05</v>
      </c>
      <c r="L85" s="848">
        <f>N79*K85</f>
        <v>2187.8136177408728</v>
      </c>
      <c r="M85" s="849"/>
      <c r="N85" s="57"/>
    </row>
    <row r="86" spans="1:14" ht="15.75" thickBot="1">
      <c r="B86" s="97" t="s">
        <v>1058</v>
      </c>
      <c r="C86" s="98"/>
      <c r="D86" s="98"/>
      <c r="E86" s="98"/>
      <c r="F86" s="98"/>
      <c r="G86" s="98"/>
      <c r="H86" s="98"/>
      <c r="I86" s="99"/>
      <c r="J86" s="100"/>
      <c r="K86" s="313">
        <v>0.05</v>
      </c>
      <c r="L86" s="850">
        <f>N79*K86</f>
        <v>2187.8136177408728</v>
      </c>
      <c r="M86" s="851"/>
      <c r="N86" s="57"/>
    </row>
    <row r="87" spans="1:14" ht="15.75" thickBot="1">
      <c r="B87" s="814" t="s">
        <v>1037</v>
      </c>
      <c r="C87" s="815"/>
      <c r="D87" s="815"/>
      <c r="E87" s="815"/>
      <c r="F87" s="815"/>
      <c r="G87" s="815"/>
      <c r="H87" s="815"/>
      <c r="I87" s="815"/>
      <c r="J87" s="815"/>
      <c r="K87" s="815"/>
      <c r="L87" s="815"/>
      <c r="M87" s="816"/>
      <c r="N87" s="58">
        <f>L84+L85+L86</f>
        <v>13126.881706445236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56883.154061262692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54750</v>
      </c>
      <c r="L36" s="278"/>
      <c r="M36" s="344">
        <v>250</v>
      </c>
      <c r="N36" s="280">
        <f>K36/M36</f>
        <v>219</v>
      </c>
    </row>
    <row r="37" spans="1:14">
      <c r="A37" s="119" t="s">
        <v>251</v>
      </c>
      <c r="B37" s="827" t="str">
        <f>VLOOKUP(A37,EQUIPOS!A7:D154,3,FALSE)</f>
        <v>Maquina térmica pegatachas</v>
      </c>
      <c r="C37" s="828"/>
      <c r="D37" s="828"/>
      <c r="E37" s="828"/>
      <c r="F37" s="828"/>
      <c r="G37" s="828"/>
      <c r="H37" s="829"/>
      <c r="I37" s="429"/>
      <c r="J37" s="430"/>
      <c r="K37" s="277">
        <f>VLOOKUP(A37,EQUIPOS!A7:D164,4,FALSE)</f>
        <v>18957.133886760326</v>
      </c>
      <c r="L37" s="343"/>
      <c r="M37" s="344">
        <v>250</v>
      </c>
      <c r="N37" s="280">
        <f>K37/M37</f>
        <v>75.828535547041298</v>
      </c>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1.0213441041219999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295.84987965116329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15438.634431386725</v>
      </c>
      <c r="N48" s="280">
        <f>K48*M48</f>
        <v>1235.090754510938</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9691.5470379075505</v>
      </c>
      <c r="N49" s="280">
        <f>K49*M49</f>
        <v>9691.5470379075505</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10926.637792418489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102.1344104122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11324.622082481852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2264.9244164963707</v>
      </c>
      <c r="M84" s="849"/>
      <c r="N84" s="57"/>
    </row>
    <row r="85" spans="1:14">
      <c r="B85" s="95" t="s">
        <v>1057</v>
      </c>
      <c r="C85" s="96"/>
      <c r="D85" s="96"/>
      <c r="E85" s="96"/>
      <c r="F85" s="96"/>
      <c r="G85" s="96"/>
      <c r="H85" s="96"/>
      <c r="I85" s="93"/>
      <c r="J85" s="94"/>
      <c r="K85" s="312">
        <v>0.05</v>
      </c>
      <c r="L85" s="848">
        <f>N79*K85</f>
        <v>566.23110412409267</v>
      </c>
      <c r="M85" s="849"/>
      <c r="N85" s="57"/>
    </row>
    <row r="86" spans="1:14" ht="15.75" thickBot="1">
      <c r="B86" s="97" t="s">
        <v>1058</v>
      </c>
      <c r="C86" s="98"/>
      <c r="D86" s="98"/>
      <c r="E86" s="98"/>
      <c r="F86" s="98"/>
      <c r="G86" s="98"/>
      <c r="H86" s="98"/>
      <c r="I86" s="99"/>
      <c r="J86" s="100"/>
      <c r="K86" s="313">
        <v>0.05</v>
      </c>
      <c r="L86" s="850">
        <f>N79*K86</f>
        <v>566.23110412409267</v>
      </c>
      <c r="M86" s="851"/>
      <c r="N86" s="57"/>
    </row>
    <row r="87" spans="1:14" ht="15.75" thickBot="1">
      <c r="B87" s="814" t="s">
        <v>1037</v>
      </c>
      <c r="C87" s="815"/>
      <c r="D87" s="815"/>
      <c r="E87" s="815"/>
      <c r="F87" s="815"/>
      <c r="G87" s="815"/>
      <c r="H87" s="815"/>
      <c r="I87" s="815"/>
      <c r="J87" s="815"/>
      <c r="K87" s="815"/>
      <c r="L87" s="815"/>
      <c r="M87" s="816"/>
      <c r="N87" s="58">
        <f>L84+L85+L86</f>
        <v>3397.3866247445562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14722.008707226409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54750</v>
      </c>
      <c r="L36" s="278"/>
      <c r="M36" s="344">
        <v>3.75</v>
      </c>
      <c r="N36" s="280">
        <f>K36/M36</f>
        <v>14600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85.112008676833327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14685.112008676833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109029.90417645994</v>
      </c>
      <c r="N48" s="280">
        <f>K48*M48</f>
        <v>109029.90417645994</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412692</v>
      </c>
      <c r="N49" s="280">
        <f>K49*M49</f>
        <v>412692</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299297.77617067436</v>
      </c>
      <c r="N50" s="280">
        <f>K50*M50</f>
        <v>8978.9332851202307</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530700.83746158017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8511.200867683332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553897.15033794031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110779.43006758807</v>
      </c>
      <c r="M84" s="849"/>
      <c r="N84" s="57"/>
    </row>
    <row r="85" spans="1:14">
      <c r="B85" s="95" t="s">
        <v>1057</v>
      </c>
      <c r="C85" s="96"/>
      <c r="D85" s="96"/>
      <c r="E85" s="96"/>
      <c r="F85" s="96"/>
      <c r="G85" s="96"/>
      <c r="H85" s="96"/>
      <c r="I85" s="93"/>
      <c r="J85" s="94"/>
      <c r="K85" s="312">
        <v>0.05</v>
      </c>
      <c r="L85" s="848">
        <f>N79*K85</f>
        <v>27694.857516897016</v>
      </c>
      <c r="M85" s="849"/>
      <c r="N85" s="57"/>
    </row>
    <row r="86" spans="1:14" ht="15.75" thickBot="1">
      <c r="B86" s="97" t="s">
        <v>1058</v>
      </c>
      <c r="C86" s="98"/>
      <c r="D86" s="98"/>
      <c r="E86" s="98"/>
      <c r="F86" s="98"/>
      <c r="G86" s="98"/>
      <c r="H86" s="98"/>
      <c r="I86" s="99"/>
      <c r="J86" s="100"/>
      <c r="K86" s="313">
        <v>0.05</v>
      </c>
      <c r="L86" s="850">
        <f>N79*K86</f>
        <v>27694.857516897016</v>
      </c>
      <c r="M86" s="851"/>
      <c r="N86" s="57"/>
    </row>
    <row r="87" spans="1:14" ht="15.75" thickBot="1">
      <c r="B87" s="814" t="s">
        <v>1037</v>
      </c>
      <c r="C87" s="815"/>
      <c r="D87" s="815"/>
      <c r="E87" s="815"/>
      <c r="F87" s="815"/>
      <c r="G87" s="815"/>
      <c r="H87" s="815"/>
      <c r="I87" s="815"/>
      <c r="J87" s="815"/>
      <c r="K87" s="815"/>
      <c r="L87" s="815"/>
      <c r="M87" s="816"/>
      <c r="N87" s="58">
        <f>L84+L85+L86</f>
        <v>166169.14510138211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720066.29543932248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8.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54750</v>
      </c>
      <c r="L36" s="278"/>
      <c r="M36" s="344">
        <v>3.75</v>
      </c>
      <c r="N36" s="280">
        <f>K36/M36</f>
        <v>14600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85.112008676833327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14685.112008676833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109029.90417645994</v>
      </c>
      <c r="N48" s="280">
        <f>K48*M48</f>
        <v>109029.90417645994</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229054.42053878139</v>
      </c>
      <c r="N49" s="280">
        <f>K49*M49</f>
        <v>229054.42053878139</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299297.77617067436</v>
      </c>
      <c r="N50" s="280">
        <f>K50*M50</f>
        <v>8978.9332851202307</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347063.25800036156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8511.200867683332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370259.5708767217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74051.91417534434</v>
      </c>
      <c r="M84" s="849"/>
      <c r="N84" s="57"/>
    </row>
    <row r="85" spans="1:14">
      <c r="B85" s="95" t="s">
        <v>1057</v>
      </c>
      <c r="C85" s="96"/>
      <c r="D85" s="96"/>
      <c r="E85" s="96"/>
      <c r="F85" s="96"/>
      <c r="G85" s="96"/>
      <c r="H85" s="96"/>
      <c r="I85" s="93"/>
      <c r="J85" s="94"/>
      <c r="K85" s="312">
        <v>0.05</v>
      </c>
      <c r="L85" s="848">
        <f>N79*K85</f>
        <v>18512.978543836085</v>
      </c>
      <c r="M85" s="849"/>
      <c r="N85" s="57"/>
    </row>
    <row r="86" spans="1:14" ht="15.75" thickBot="1">
      <c r="B86" s="97" t="s">
        <v>1058</v>
      </c>
      <c r="C86" s="98"/>
      <c r="D86" s="98"/>
      <c r="E86" s="98"/>
      <c r="F86" s="98"/>
      <c r="G86" s="98"/>
      <c r="H86" s="98"/>
      <c r="I86" s="99"/>
      <c r="J86" s="100"/>
      <c r="K86" s="313">
        <v>0.05</v>
      </c>
      <c r="L86" s="850">
        <f>N79*K86</f>
        <v>18512.978543836085</v>
      </c>
      <c r="M86" s="851"/>
      <c r="N86" s="57"/>
    </row>
    <row r="87" spans="1:14" ht="15.75" thickBot="1">
      <c r="B87" s="814" t="s">
        <v>1037</v>
      </c>
      <c r="C87" s="815"/>
      <c r="D87" s="815"/>
      <c r="E87" s="815"/>
      <c r="F87" s="815"/>
      <c r="G87" s="815"/>
      <c r="H87" s="815"/>
      <c r="I87" s="815"/>
      <c r="J87" s="815"/>
      <c r="K87" s="815"/>
      <c r="L87" s="815"/>
      <c r="M87" s="816"/>
      <c r="N87" s="58">
        <f>L84+L85+L86</f>
        <v>111077.87126301651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481337.44213973824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54750</v>
      </c>
      <c r="L36" s="278"/>
      <c r="M36" s="344">
        <v>3</v>
      </c>
      <c r="N36" s="280">
        <f>K36/M36</f>
        <v>18250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42.55600433841667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18292.556004338418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339204.14632676425</v>
      </c>
      <c r="N48" s="280">
        <f>K48*M48</f>
        <v>339204.14632676425</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299297.77617067436</v>
      </c>
      <c r="N49" s="280">
        <f>K49*M49</f>
        <v>17957.866570240461</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357162.01289700472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4255.6004338416669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379710.16933518479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75942.033867036967</v>
      </c>
      <c r="M84" s="849"/>
      <c r="N84" s="57"/>
    </row>
    <row r="85" spans="1:14">
      <c r="B85" s="95" t="s">
        <v>1057</v>
      </c>
      <c r="C85" s="96"/>
      <c r="D85" s="96"/>
      <c r="E85" s="96"/>
      <c r="F85" s="96"/>
      <c r="G85" s="96"/>
      <c r="H85" s="96"/>
      <c r="I85" s="93"/>
      <c r="J85" s="94"/>
      <c r="K85" s="312">
        <v>0.05</v>
      </c>
      <c r="L85" s="848">
        <f>N79*K85</f>
        <v>18985.508466759242</v>
      </c>
      <c r="M85" s="849"/>
      <c r="N85" s="57"/>
    </row>
    <row r="86" spans="1:14" ht="15.75" thickBot="1">
      <c r="B86" s="97" t="s">
        <v>1058</v>
      </c>
      <c r="C86" s="98"/>
      <c r="D86" s="98"/>
      <c r="E86" s="98"/>
      <c r="F86" s="98"/>
      <c r="G86" s="98"/>
      <c r="H86" s="98"/>
      <c r="I86" s="99"/>
      <c r="J86" s="100"/>
      <c r="K86" s="313">
        <v>0.05</v>
      </c>
      <c r="L86" s="850">
        <f>N79*K86</f>
        <v>18985.508466759242</v>
      </c>
      <c r="M86" s="851"/>
      <c r="N86" s="57"/>
    </row>
    <row r="87" spans="1:14" ht="15.75" thickBot="1">
      <c r="B87" s="814" t="s">
        <v>1037</v>
      </c>
      <c r="C87" s="815"/>
      <c r="D87" s="815"/>
      <c r="E87" s="815"/>
      <c r="F87" s="815"/>
      <c r="G87" s="815"/>
      <c r="H87" s="815"/>
      <c r="I87" s="815"/>
      <c r="J87" s="815"/>
      <c r="K87" s="815"/>
      <c r="L87" s="815"/>
      <c r="M87" s="816"/>
      <c r="N87" s="58">
        <f>L84+L85+L86</f>
        <v>113913.05080055546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493623.22013574024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135</v>
      </c>
      <c r="B36" s="827" t="str">
        <f>VLOOKUP(A36,EQUIPOS!A6:D154,3,FALSE)</f>
        <v>Camión 350</v>
      </c>
      <c r="C36" s="828"/>
      <c r="D36" s="828"/>
      <c r="E36" s="828"/>
      <c r="F36" s="828"/>
      <c r="G36" s="828"/>
      <c r="H36" s="829"/>
      <c r="I36" s="275"/>
      <c r="J36" s="276"/>
      <c r="K36" s="277">
        <f>VLOOKUP(A36,EQUIPOS!A6:D163,4,FALSE)</f>
        <v>150000</v>
      </c>
      <c r="L36" s="278"/>
      <c r="M36" s="344">
        <v>6.25</v>
      </c>
      <c r="N36" s="280">
        <f>K36/M36</f>
        <v>24000</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306.40323123659999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24306.4032312366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135063</v>
      </c>
      <c r="N48" s="280">
        <f>K48*M48</f>
        <v>33765.75</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367652.64427650208</v>
      </c>
      <c r="N49" s="280">
        <f>K49*M49</f>
        <v>89020.010720702689</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122785.76072070269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6128.0646247320001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153220.2285766713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30644.045715334261</v>
      </c>
      <c r="M84" s="849"/>
      <c r="N84" s="57"/>
    </row>
    <row r="85" spans="1:14">
      <c r="B85" s="95" t="s">
        <v>1057</v>
      </c>
      <c r="C85" s="96"/>
      <c r="D85" s="96"/>
      <c r="E85" s="96"/>
      <c r="F85" s="96"/>
      <c r="G85" s="96"/>
      <c r="H85" s="96"/>
      <c r="I85" s="93"/>
      <c r="J85" s="94"/>
      <c r="K85" s="312">
        <v>0.05</v>
      </c>
      <c r="L85" s="848">
        <f>N79*K85</f>
        <v>7661.0114288335653</v>
      </c>
      <c r="M85" s="849"/>
      <c r="N85" s="57"/>
    </row>
    <row r="86" spans="1:14" ht="15.75" thickBot="1">
      <c r="B86" s="97" t="s">
        <v>1058</v>
      </c>
      <c r="C86" s="98"/>
      <c r="D86" s="98"/>
      <c r="E86" s="98"/>
      <c r="F86" s="98"/>
      <c r="G86" s="98"/>
      <c r="H86" s="98"/>
      <c r="I86" s="99"/>
      <c r="J86" s="100"/>
      <c r="K86" s="313">
        <v>0.05</v>
      </c>
      <c r="L86" s="850">
        <f>N79*K86</f>
        <v>7661.0114288335653</v>
      </c>
      <c r="M86" s="851"/>
      <c r="N86" s="57"/>
    </row>
    <row r="87" spans="1:14" ht="15.75" thickBot="1">
      <c r="B87" s="814" t="s">
        <v>1037</v>
      </c>
      <c r="C87" s="815"/>
      <c r="D87" s="815"/>
      <c r="E87" s="815"/>
      <c r="F87" s="815"/>
      <c r="G87" s="815"/>
      <c r="H87" s="815"/>
      <c r="I87" s="815"/>
      <c r="J87" s="815"/>
      <c r="K87" s="815"/>
      <c r="L87" s="815"/>
      <c r="M87" s="816"/>
      <c r="N87" s="58">
        <f>L84+L85+L86</f>
        <v>45966.068573001394</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199186.2971496727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34.044803470733335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48457.735189537751</v>
      </c>
      <c r="N48" s="280">
        <f>K48*M48</f>
        <v>48457.735189537751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48457.735189537751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3404.4803470733332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51896.260340081819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10379.252068016365</v>
      </c>
      <c r="M84" s="849"/>
      <c r="N84" s="57"/>
    </row>
    <row r="85" spans="1:14">
      <c r="B85" s="95" t="s">
        <v>1057</v>
      </c>
      <c r="C85" s="96"/>
      <c r="D85" s="96"/>
      <c r="E85" s="96"/>
      <c r="F85" s="96"/>
      <c r="G85" s="96"/>
      <c r="H85" s="96"/>
      <c r="I85" s="93"/>
      <c r="J85" s="94"/>
      <c r="K85" s="312">
        <v>0.05</v>
      </c>
      <c r="L85" s="848">
        <f>N79*K85</f>
        <v>2594.8130170040913</v>
      </c>
      <c r="M85" s="849"/>
      <c r="N85" s="57"/>
    </row>
    <row r="86" spans="1:14" ht="15.75" thickBot="1">
      <c r="B86" s="97" t="s">
        <v>1058</v>
      </c>
      <c r="C86" s="98"/>
      <c r="D86" s="98"/>
      <c r="E86" s="98"/>
      <c r="F86" s="98"/>
      <c r="G86" s="98"/>
      <c r="H86" s="98"/>
      <c r="I86" s="99"/>
      <c r="J86" s="100"/>
      <c r="K86" s="313">
        <v>0.05</v>
      </c>
      <c r="L86" s="850">
        <f>N79*K86</f>
        <v>2594.8130170040913</v>
      </c>
      <c r="M86" s="851"/>
      <c r="N86" s="57"/>
    </row>
    <row r="87" spans="1:14" ht="15.75" thickBot="1">
      <c r="B87" s="814" t="s">
        <v>1037</v>
      </c>
      <c r="C87" s="815"/>
      <c r="D87" s="815"/>
      <c r="E87" s="815"/>
      <c r="F87" s="815"/>
      <c r="G87" s="815"/>
      <c r="H87" s="815"/>
      <c r="I87" s="815"/>
      <c r="J87" s="815"/>
      <c r="K87" s="815"/>
      <c r="L87" s="815"/>
      <c r="M87" s="816"/>
      <c r="N87" s="58">
        <f>L84+L85+L86</f>
        <v>15568.878102024548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67465.13844210637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35.218762211103453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74998.525402278057</v>
      </c>
      <c r="N48" s="280">
        <f>K48*M48</f>
        <v>74998.525402278057</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74998.525402278057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3521.8762211103449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78555.620385599512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15711.124077119903</v>
      </c>
      <c r="M84" s="849"/>
      <c r="N84" s="57"/>
    </row>
    <row r="85" spans="1:14">
      <c r="B85" s="95" t="s">
        <v>1057</v>
      </c>
      <c r="C85" s="96"/>
      <c r="D85" s="96"/>
      <c r="E85" s="96"/>
      <c r="F85" s="96"/>
      <c r="G85" s="96"/>
      <c r="H85" s="96"/>
      <c r="I85" s="93"/>
      <c r="J85" s="94"/>
      <c r="K85" s="312">
        <v>0.05</v>
      </c>
      <c r="L85" s="848">
        <f>N79*K85</f>
        <v>3927.7810192799757</v>
      </c>
      <c r="M85" s="849"/>
      <c r="N85" s="57"/>
    </row>
    <row r="86" spans="1:14" ht="15.75" thickBot="1">
      <c r="B86" s="97" t="s">
        <v>1058</v>
      </c>
      <c r="C86" s="98"/>
      <c r="D86" s="98"/>
      <c r="E86" s="98"/>
      <c r="F86" s="98"/>
      <c r="G86" s="98"/>
      <c r="H86" s="98"/>
      <c r="I86" s="99"/>
      <c r="J86" s="100"/>
      <c r="K86" s="313">
        <v>0.05</v>
      </c>
      <c r="L86" s="850">
        <f>N79*K86</f>
        <v>3927.7810192799757</v>
      </c>
      <c r="M86" s="851"/>
      <c r="N86" s="57"/>
    </row>
    <row r="87" spans="1:14" ht="15.75" thickBot="1">
      <c r="B87" s="814" t="s">
        <v>1037</v>
      </c>
      <c r="C87" s="815"/>
      <c r="D87" s="815"/>
      <c r="E87" s="815"/>
      <c r="F87" s="815"/>
      <c r="G87" s="815"/>
      <c r="H87" s="815"/>
      <c r="I87" s="815"/>
      <c r="J87" s="815"/>
      <c r="K87" s="815"/>
      <c r="L87" s="815"/>
      <c r="M87" s="816"/>
      <c r="N87" s="58">
        <f>L84+L85+L86</f>
        <v>23566.686115679855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102122.30650127937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35.218762211103453</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24752</v>
      </c>
      <c r="N48" s="280">
        <f>K48*M48</f>
        <v>24752</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24752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3521.8762211103449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28309.094983321451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5661.8189966642904</v>
      </c>
      <c r="M84" s="849"/>
      <c r="N84" s="57"/>
    </row>
    <row r="85" spans="1:14">
      <c r="B85" s="95" t="s">
        <v>1057</v>
      </c>
      <c r="C85" s="96"/>
      <c r="D85" s="96"/>
      <c r="E85" s="96"/>
      <c r="F85" s="96"/>
      <c r="G85" s="96"/>
      <c r="H85" s="96"/>
      <c r="I85" s="93"/>
      <c r="J85" s="94"/>
      <c r="K85" s="312">
        <v>0.05</v>
      </c>
      <c r="L85" s="848">
        <f>N79*K85</f>
        <v>1415.4547491660726</v>
      </c>
      <c r="M85" s="849"/>
      <c r="N85" s="57"/>
    </row>
    <row r="86" spans="1:14" ht="15.75" thickBot="1">
      <c r="B86" s="97" t="s">
        <v>1058</v>
      </c>
      <c r="C86" s="98"/>
      <c r="D86" s="98"/>
      <c r="E86" s="98"/>
      <c r="F86" s="98"/>
      <c r="G86" s="98"/>
      <c r="H86" s="98"/>
      <c r="I86" s="99"/>
      <c r="J86" s="100"/>
      <c r="K86" s="313">
        <v>0.05</v>
      </c>
      <c r="L86" s="850">
        <f>N79*K86</f>
        <v>1415.4547491660726</v>
      </c>
      <c r="M86" s="851"/>
      <c r="N86" s="57"/>
    </row>
    <row r="87" spans="1:14" ht="15.75" thickBot="1">
      <c r="B87" s="814" t="s">
        <v>1037</v>
      </c>
      <c r="C87" s="815"/>
      <c r="D87" s="815"/>
      <c r="E87" s="815"/>
      <c r="F87" s="815"/>
      <c r="G87" s="815"/>
      <c r="H87" s="815"/>
      <c r="I87" s="815"/>
      <c r="J87" s="815"/>
      <c r="K87" s="815"/>
      <c r="L87" s="815"/>
      <c r="M87" s="816"/>
      <c r="N87" s="58">
        <f>L84+L85+L86</f>
        <v>8492.728494996436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36801.823478317885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363</v>
      </c>
      <c r="B36" s="827" t="str">
        <f>VLOOKUP(A36,EQUIPOS!A6:D154,3,FALSE)</f>
        <v>Vibrador de concreto, Motor de 3 hp a 18.000 rpm Mangueras de 4 mt</v>
      </c>
      <c r="C36" s="828"/>
      <c r="D36" s="828"/>
      <c r="E36" s="828"/>
      <c r="F36" s="828"/>
      <c r="G36" s="828"/>
      <c r="H36" s="829"/>
      <c r="I36" s="275"/>
      <c r="J36" s="276"/>
      <c r="K36" s="277">
        <f>VLOOKUP(A36,EQUIPOS!A6:D163,4,FALSE)</f>
        <v>10050.297533137933</v>
      </c>
      <c r="L36" s="278"/>
      <c r="M36" s="344">
        <v>1.25</v>
      </c>
      <c r="N36" s="280">
        <f>K36/M36</f>
        <v>8040.2380265103466</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0.02</v>
      </c>
      <c r="N41" s="352">
        <f>N77*M41</f>
        <v>510.67205206099999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8550.9100785713472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3210.8339661302953</v>
      </c>
      <c r="N48" s="280">
        <f>K48*M48</f>
        <v>30824.006074850833</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360378.95498101605</v>
      </c>
      <c r="N49" s="280">
        <f>K49*M49</f>
        <v>43245.474597721928</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33514.224793587651</v>
      </c>
      <c r="N50" s="280">
        <f>K50*M50</f>
        <v>16757.112396793826</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90826.593069366587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25533.60260305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124911.10575098795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24982.221150197591</v>
      </c>
      <c r="M84" s="849"/>
      <c r="N84" s="57"/>
    </row>
    <row r="85" spans="1:14">
      <c r="B85" s="95" t="s">
        <v>1057</v>
      </c>
      <c r="C85" s="96"/>
      <c r="D85" s="96"/>
      <c r="E85" s="96"/>
      <c r="F85" s="96"/>
      <c r="G85" s="96"/>
      <c r="H85" s="96"/>
      <c r="I85" s="93"/>
      <c r="J85" s="94"/>
      <c r="K85" s="312">
        <v>0.05</v>
      </c>
      <c r="L85" s="848">
        <f>N79*K85</f>
        <v>6245.5552875493977</v>
      </c>
      <c r="M85" s="849"/>
      <c r="N85" s="57"/>
    </row>
    <row r="86" spans="1:14" ht="15.75" thickBot="1">
      <c r="B86" s="97" t="s">
        <v>1058</v>
      </c>
      <c r="C86" s="98"/>
      <c r="D86" s="98"/>
      <c r="E86" s="98"/>
      <c r="F86" s="98"/>
      <c r="G86" s="98"/>
      <c r="H86" s="98"/>
      <c r="I86" s="99"/>
      <c r="J86" s="100"/>
      <c r="K86" s="313">
        <v>0.05</v>
      </c>
      <c r="L86" s="850">
        <f>N79*K86</f>
        <v>6245.5552875493977</v>
      </c>
      <c r="M86" s="851"/>
      <c r="N86" s="57"/>
    </row>
    <row r="87" spans="1:14" ht="15.75" thickBot="1">
      <c r="B87" s="814" t="s">
        <v>1037</v>
      </c>
      <c r="C87" s="815"/>
      <c r="D87" s="815"/>
      <c r="E87" s="815"/>
      <c r="F87" s="815"/>
      <c r="G87" s="815"/>
      <c r="H87" s="815"/>
      <c r="I87" s="815"/>
      <c r="J87" s="815"/>
      <c r="K87" s="815"/>
      <c r="L87" s="815"/>
      <c r="M87" s="816"/>
      <c r="N87" s="58">
        <f>L84+L85+L86</f>
        <v>37473.331725296383</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162384.43747628434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7.2953150294428575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10900</v>
      </c>
      <c r="N48" s="280">
        <f>K48*M48</f>
        <v>10900</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10900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729.53150294428576</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11636.82681797373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2327.3653635947462</v>
      </c>
      <c r="M84" s="849"/>
      <c r="N84" s="57"/>
    </row>
    <row r="85" spans="1:14">
      <c r="B85" s="95" t="s">
        <v>1057</v>
      </c>
      <c r="C85" s="96"/>
      <c r="D85" s="96"/>
      <c r="E85" s="96"/>
      <c r="F85" s="96"/>
      <c r="G85" s="96"/>
      <c r="H85" s="96"/>
      <c r="I85" s="93"/>
      <c r="J85" s="94"/>
      <c r="K85" s="312">
        <v>0.05</v>
      </c>
      <c r="L85" s="848">
        <f>N79*K85</f>
        <v>581.84134089868655</v>
      </c>
      <c r="M85" s="849"/>
      <c r="N85" s="57"/>
    </row>
    <row r="86" spans="1:14" ht="15.75" thickBot="1">
      <c r="B86" s="97" t="s">
        <v>1058</v>
      </c>
      <c r="C86" s="98"/>
      <c r="D86" s="98"/>
      <c r="E86" s="98"/>
      <c r="F86" s="98"/>
      <c r="G86" s="98"/>
      <c r="H86" s="98"/>
      <c r="I86" s="99"/>
      <c r="J86" s="100"/>
      <c r="K86" s="313">
        <v>0.05</v>
      </c>
      <c r="L86" s="850">
        <f>N79*K86</f>
        <v>581.84134089868655</v>
      </c>
      <c r="M86" s="851"/>
      <c r="N86" s="57"/>
    </row>
    <row r="87" spans="1:14" ht="15.75" thickBot="1">
      <c r="B87" s="814" t="s">
        <v>1037</v>
      </c>
      <c r="C87" s="815"/>
      <c r="D87" s="815"/>
      <c r="E87" s="815"/>
      <c r="F87" s="815"/>
      <c r="G87" s="815"/>
      <c r="H87" s="815"/>
      <c r="I87" s="815"/>
      <c r="J87" s="815"/>
      <c r="K87" s="815"/>
      <c r="L87" s="815"/>
      <c r="M87" s="816"/>
      <c r="N87" s="58">
        <f>L84+L85+L86</f>
        <v>3491.0480453921195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15127.874863365849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3"/>
      <c r="C1" s="915"/>
      <c r="D1" s="916"/>
      <c r="E1" s="916"/>
      <c r="F1" s="916"/>
      <c r="G1" s="916"/>
      <c r="H1" s="916"/>
      <c r="I1" s="916"/>
      <c r="J1" s="917"/>
      <c r="K1" s="918" t="s">
        <v>1017</v>
      </c>
      <c r="L1" s="920" t="s">
        <v>2304</v>
      </c>
      <c r="M1" s="921"/>
      <c r="N1" s="922"/>
    </row>
    <row r="2" spans="2:14" ht="24.75" customHeight="1">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54750</v>
      </c>
      <c r="L36" s="278"/>
      <c r="M36" s="344">
        <v>160</v>
      </c>
      <c r="N36" s="280">
        <f>K36/M36</f>
        <v>342.1875</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19.1502019522875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361.33770195228749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48457.735189537751</v>
      </c>
      <c r="N48" s="280">
        <f>K48*M48</f>
        <v>48457.735189537751</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299297.77617067436</v>
      </c>
      <c r="N49" s="280">
        <f>K49*M49</f>
        <v>8978.9332851202307</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57436.668474657985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1915.0201952287498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59713.02637183902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11942.605274367805</v>
      </c>
      <c r="M84" s="849"/>
      <c r="N84" s="57"/>
    </row>
    <row r="85" spans="1:14">
      <c r="B85" s="95" t="s">
        <v>1057</v>
      </c>
      <c r="C85" s="96"/>
      <c r="D85" s="96"/>
      <c r="E85" s="96"/>
      <c r="F85" s="96"/>
      <c r="G85" s="96"/>
      <c r="H85" s="96"/>
      <c r="I85" s="93"/>
      <c r="J85" s="94"/>
      <c r="K85" s="312">
        <v>0.05</v>
      </c>
      <c r="L85" s="848">
        <f>N79*K85</f>
        <v>2985.6513185919512</v>
      </c>
      <c r="M85" s="849"/>
      <c r="N85" s="57"/>
    </row>
    <row r="86" spans="1:14" ht="15.75" thickBot="1">
      <c r="B86" s="97" t="s">
        <v>1058</v>
      </c>
      <c r="C86" s="98"/>
      <c r="D86" s="98"/>
      <c r="E86" s="98"/>
      <c r="F86" s="98"/>
      <c r="G86" s="98"/>
      <c r="H86" s="98"/>
      <c r="I86" s="99"/>
      <c r="J86" s="100"/>
      <c r="K86" s="313">
        <v>0.05</v>
      </c>
      <c r="L86" s="850">
        <f>N79*K86</f>
        <v>2985.6513185919512</v>
      </c>
      <c r="M86" s="851"/>
      <c r="N86" s="57"/>
    </row>
    <row r="87" spans="1:14" ht="15.75" thickBot="1">
      <c r="B87" s="814" t="s">
        <v>1037</v>
      </c>
      <c r="C87" s="815"/>
      <c r="D87" s="815"/>
      <c r="E87" s="815"/>
      <c r="F87" s="815"/>
      <c r="G87" s="815"/>
      <c r="H87" s="815"/>
      <c r="I87" s="815"/>
      <c r="J87" s="815"/>
      <c r="K87" s="815"/>
      <c r="L87" s="815"/>
      <c r="M87" s="816"/>
      <c r="N87" s="58">
        <f>L84+L85+L86</f>
        <v>17913.907911551705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77626.934283390729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68.08960694146667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6311.7218104019757</v>
      </c>
      <c r="N48" s="280">
        <f>K48*M48</f>
        <v>252.46887241607902</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17102.730066895678</v>
      </c>
      <c r="N49" s="280">
        <f>K49*M49</f>
        <v>6841.0920267582715</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692.25335985053925</v>
      </c>
      <c r="N50" s="280">
        <f>K50*M50</f>
        <v>2076.7600795516178</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9170.3209787259675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680.89606941466661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9919.3066550821004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1983.8613310164201</v>
      </c>
      <c r="M84" s="849"/>
      <c r="N84" s="57"/>
    </row>
    <row r="85" spans="1:14">
      <c r="B85" s="95" t="s">
        <v>1057</v>
      </c>
      <c r="C85" s="96"/>
      <c r="D85" s="96"/>
      <c r="E85" s="96"/>
      <c r="F85" s="96"/>
      <c r="G85" s="96"/>
      <c r="H85" s="96"/>
      <c r="I85" s="93"/>
      <c r="J85" s="94"/>
      <c r="K85" s="312">
        <v>0.05</v>
      </c>
      <c r="L85" s="848">
        <f>N79*K85</f>
        <v>495.96533275410502</v>
      </c>
      <c r="M85" s="849"/>
      <c r="N85" s="57"/>
    </row>
    <row r="86" spans="1:14" ht="15.75" thickBot="1">
      <c r="B86" s="97" t="s">
        <v>1058</v>
      </c>
      <c r="C86" s="98"/>
      <c r="D86" s="98"/>
      <c r="E86" s="98"/>
      <c r="F86" s="98"/>
      <c r="G86" s="98"/>
      <c r="H86" s="98"/>
      <c r="I86" s="99"/>
      <c r="J86" s="100"/>
      <c r="K86" s="313">
        <v>0.05</v>
      </c>
      <c r="L86" s="850">
        <f>N79*K86</f>
        <v>495.96533275410502</v>
      </c>
      <c r="M86" s="851"/>
      <c r="N86" s="57"/>
    </row>
    <row r="87" spans="1:14" ht="15.75" thickBot="1">
      <c r="B87" s="814" t="s">
        <v>1037</v>
      </c>
      <c r="C87" s="815"/>
      <c r="D87" s="815"/>
      <c r="E87" s="815"/>
      <c r="F87" s="815"/>
      <c r="G87" s="815"/>
      <c r="H87" s="815"/>
      <c r="I87" s="815"/>
      <c r="J87" s="815"/>
      <c r="K87" s="815"/>
      <c r="L87" s="815"/>
      <c r="M87" s="816"/>
      <c r="N87" s="58">
        <f>L84+L85+L86</f>
        <v>2975.7919965246301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12895.098651606731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68.08960694146667</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28675.719934912311</v>
      </c>
      <c r="N48" s="280">
        <f>K48*M48</f>
        <v>11470.287973964925</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692.25335985053925</v>
      </c>
      <c r="N49" s="280">
        <f>K49*M49</f>
        <v>2076.7600795516178</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13547.048053516542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680.89606941466661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14296.033729872675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2859.2067459745354</v>
      </c>
      <c r="M84" s="849"/>
      <c r="N84" s="57"/>
    </row>
    <row r="85" spans="1:14">
      <c r="B85" s="95" t="s">
        <v>1057</v>
      </c>
      <c r="C85" s="96"/>
      <c r="D85" s="96"/>
      <c r="E85" s="96"/>
      <c r="F85" s="96"/>
      <c r="G85" s="96"/>
      <c r="H85" s="96"/>
      <c r="I85" s="93"/>
      <c r="J85" s="94"/>
      <c r="K85" s="312">
        <v>0.05</v>
      </c>
      <c r="L85" s="848">
        <f>N79*K85</f>
        <v>714.80168649363384</v>
      </c>
      <c r="M85" s="849"/>
      <c r="N85" s="57"/>
    </row>
    <row r="86" spans="1:14" ht="15.75" thickBot="1">
      <c r="B86" s="97" t="s">
        <v>1058</v>
      </c>
      <c r="C86" s="98"/>
      <c r="D86" s="98"/>
      <c r="E86" s="98"/>
      <c r="F86" s="98"/>
      <c r="G86" s="98"/>
      <c r="H86" s="98"/>
      <c r="I86" s="99"/>
      <c r="J86" s="100"/>
      <c r="K86" s="313">
        <v>0.05</v>
      </c>
      <c r="L86" s="850">
        <f>N79*K86</f>
        <v>714.80168649363384</v>
      </c>
      <c r="M86" s="851"/>
      <c r="N86" s="57"/>
    </row>
    <row r="87" spans="1:14" ht="15.75" thickBot="1">
      <c r="B87" s="814" t="s">
        <v>1037</v>
      </c>
      <c r="C87" s="815"/>
      <c r="D87" s="815"/>
      <c r="E87" s="815"/>
      <c r="F87" s="815"/>
      <c r="G87" s="815"/>
      <c r="H87" s="815"/>
      <c r="I87" s="815"/>
      <c r="J87" s="815"/>
      <c r="K87" s="815"/>
      <c r="L87" s="815"/>
      <c r="M87" s="816"/>
      <c r="N87" s="58">
        <f>L84+L85+L86</f>
        <v>4288.8101189618028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18584.843848834476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272.35842776586668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6311.7218104019757</v>
      </c>
      <c r="N48" s="280">
        <f>K48*M48</f>
        <v>504.93774483215805</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17102.730066895678</v>
      </c>
      <c r="N49" s="280">
        <f>K49*M49</f>
        <v>6841.0920267582715</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692.25335985053925</v>
      </c>
      <c r="N50" s="280">
        <f>K50*M50</f>
        <v>2076.7600795516178</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13743.265232326883</v>
      </c>
      <c r="N51" s="280">
        <f>K51*M51</f>
        <v>20614.897848490324</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30037.68769963237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51"/>
    </row>
    <row r="77" spans="1:15" ht="15.75" thickBot="1">
      <c r="B77" s="814" t="s">
        <v>1037</v>
      </c>
      <c r="C77" s="815"/>
      <c r="D77" s="815"/>
      <c r="E77" s="815"/>
      <c r="F77" s="815"/>
      <c r="G77" s="815"/>
      <c r="H77" s="815"/>
      <c r="I77" s="815"/>
      <c r="J77" s="815"/>
      <c r="K77" s="815"/>
      <c r="L77" s="815"/>
      <c r="M77" s="816"/>
      <c r="N77" s="309">
        <f>SUM(N71:N76)</f>
        <v>2723.5842776586665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33033.630405056902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6606.7260810113803</v>
      </c>
      <c r="M84" s="849"/>
      <c r="N84" s="57"/>
    </row>
    <row r="85" spans="1:14">
      <c r="B85" s="95" t="s">
        <v>1057</v>
      </c>
      <c r="C85" s="96"/>
      <c r="D85" s="96"/>
      <c r="E85" s="96"/>
      <c r="F85" s="96"/>
      <c r="G85" s="96"/>
      <c r="H85" s="96"/>
      <c r="I85" s="93"/>
      <c r="J85" s="94"/>
      <c r="K85" s="312">
        <v>0.05</v>
      </c>
      <c r="L85" s="848">
        <f>N79*K85</f>
        <v>1651.6815202528451</v>
      </c>
      <c r="M85" s="849"/>
      <c r="N85" s="57"/>
    </row>
    <row r="86" spans="1:14" ht="15.75" thickBot="1">
      <c r="B86" s="97" t="s">
        <v>1058</v>
      </c>
      <c r="C86" s="98"/>
      <c r="D86" s="98"/>
      <c r="E86" s="98"/>
      <c r="F86" s="98"/>
      <c r="G86" s="98"/>
      <c r="H86" s="98"/>
      <c r="I86" s="99"/>
      <c r="J86" s="100"/>
      <c r="K86" s="313">
        <v>0.05</v>
      </c>
      <c r="L86" s="850">
        <f>N79*K86</f>
        <v>1651.6815202528451</v>
      </c>
      <c r="M86" s="851"/>
      <c r="N86" s="57"/>
    </row>
    <row r="87" spans="1:14" ht="15.75" thickBot="1">
      <c r="B87" s="814" t="s">
        <v>1037</v>
      </c>
      <c r="C87" s="815"/>
      <c r="D87" s="815"/>
      <c r="E87" s="815"/>
      <c r="F87" s="815"/>
      <c r="G87" s="815"/>
      <c r="H87" s="815"/>
      <c r="I87" s="815"/>
      <c r="J87" s="815"/>
      <c r="K87" s="815"/>
      <c r="L87" s="815"/>
      <c r="M87" s="816"/>
      <c r="N87" s="58">
        <f>L84+L85+L86</f>
        <v>9910.0891215170705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42943.719526573972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272.35842776586668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28675.719934912311</v>
      </c>
      <c r="N48" s="280">
        <f>K48*M48</f>
        <v>11470.287973964925</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692.25335985053925</v>
      </c>
      <c r="N49" s="280">
        <f>K49*M49</f>
        <v>2076.7600795516178</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13743.265232326883</v>
      </c>
      <c r="N50" s="280">
        <f>K50*M50</f>
        <v>20614.897848490324</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34161.945902006868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2723.5842776586665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37157.8886074314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7431.5777214862801</v>
      </c>
      <c r="M84" s="849"/>
      <c r="N84" s="57"/>
    </row>
    <row r="85" spans="1:14">
      <c r="B85" s="95" t="s">
        <v>1057</v>
      </c>
      <c r="C85" s="96"/>
      <c r="D85" s="96"/>
      <c r="E85" s="96"/>
      <c r="F85" s="96"/>
      <c r="G85" s="96"/>
      <c r="H85" s="96"/>
      <c r="I85" s="93"/>
      <c r="J85" s="94"/>
      <c r="K85" s="312">
        <v>0.05</v>
      </c>
      <c r="L85" s="848">
        <f>N79*K85</f>
        <v>1857.89443037157</v>
      </c>
      <c r="M85" s="849"/>
      <c r="N85" s="57"/>
    </row>
    <row r="86" spans="1:14" ht="15.75" thickBot="1">
      <c r="B86" s="97" t="s">
        <v>1058</v>
      </c>
      <c r="C86" s="98"/>
      <c r="D86" s="98"/>
      <c r="E86" s="98"/>
      <c r="F86" s="98"/>
      <c r="G86" s="98"/>
      <c r="H86" s="98"/>
      <c r="I86" s="99"/>
      <c r="J86" s="100"/>
      <c r="K86" s="313">
        <v>0.05</v>
      </c>
      <c r="L86" s="850">
        <f>N79*K86</f>
        <v>1857.89443037157</v>
      </c>
      <c r="M86" s="851"/>
      <c r="N86" s="57"/>
    </row>
    <row r="87" spans="1:14" ht="15.75" thickBot="1">
      <c r="B87" s="814" t="s">
        <v>1037</v>
      </c>
      <c r="C87" s="815"/>
      <c r="D87" s="815"/>
      <c r="E87" s="815"/>
      <c r="F87" s="815"/>
      <c r="G87" s="815"/>
      <c r="H87" s="815"/>
      <c r="I87" s="815"/>
      <c r="J87" s="815"/>
      <c r="K87" s="815"/>
      <c r="L87" s="815"/>
      <c r="M87" s="816"/>
      <c r="N87" s="58">
        <f>L84+L85+L86</f>
        <v>11147.366582229421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48305.25518966082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241</v>
      </c>
      <c r="B36" s="827" t="str">
        <f>VLOOKUP(A36,EQUIPOS!A6:D154,3,FALSE)</f>
        <v>Grúa (capacidad 15 ton)</v>
      </c>
      <c r="C36" s="828"/>
      <c r="D36" s="828"/>
      <c r="E36" s="828"/>
      <c r="F36" s="828"/>
      <c r="G36" s="828"/>
      <c r="H36" s="829"/>
      <c r="I36" s="275"/>
      <c r="J36" s="276"/>
      <c r="K36" s="277">
        <f>VLOOKUP(A36,EQUIPOS!A6:D163,4,FALSE)</f>
        <v>139705.82493151238</v>
      </c>
      <c r="L36" s="278"/>
      <c r="M36" s="344">
        <v>0.75</v>
      </c>
      <c r="N36" s="280">
        <f>K36/M36</f>
        <v>186274.4332420165</v>
      </c>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0.2</v>
      </c>
      <c r="N41" s="352">
        <f>N77*M41</f>
        <v>8511.2008676833339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194785.63410969984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9761.7903935394424</v>
      </c>
      <c r="N48" s="280">
        <f>K48*M48</f>
        <v>9761.7903935394424</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9761.7903935394424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42556.004338416664</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247103.42884165596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49420.685768331197</v>
      </c>
      <c r="M84" s="849"/>
      <c r="N84" s="57"/>
    </row>
    <row r="85" spans="1:14">
      <c r="B85" s="95" t="s">
        <v>1057</v>
      </c>
      <c r="C85" s="96"/>
      <c r="D85" s="96"/>
      <c r="E85" s="96"/>
      <c r="F85" s="96"/>
      <c r="G85" s="96"/>
      <c r="H85" s="96"/>
      <c r="I85" s="93"/>
      <c r="J85" s="94"/>
      <c r="K85" s="312">
        <v>0.05</v>
      </c>
      <c r="L85" s="848">
        <f>N79*K85</f>
        <v>12355.171442082799</v>
      </c>
      <c r="M85" s="849"/>
      <c r="N85" s="57"/>
    </row>
    <row r="86" spans="1:14" ht="15.75" thickBot="1">
      <c r="B86" s="97" t="s">
        <v>1058</v>
      </c>
      <c r="C86" s="98"/>
      <c r="D86" s="98"/>
      <c r="E86" s="98"/>
      <c r="F86" s="98"/>
      <c r="G86" s="98"/>
      <c r="H86" s="98"/>
      <c r="I86" s="99"/>
      <c r="J86" s="100"/>
      <c r="K86" s="313">
        <v>0.05</v>
      </c>
      <c r="L86" s="850">
        <f>N79*K86</f>
        <v>12355.171442082799</v>
      </c>
      <c r="M86" s="851"/>
      <c r="N86" s="57"/>
    </row>
    <row r="87" spans="1:14" ht="15.75" thickBot="1">
      <c r="B87" s="814" t="s">
        <v>1037</v>
      </c>
      <c r="C87" s="815"/>
      <c r="D87" s="815"/>
      <c r="E87" s="815"/>
      <c r="F87" s="815"/>
      <c r="G87" s="815"/>
      <c r="H87" s="815"/>
      <c r="I87" s="815"/>
      <c r="J87" s="815"/>
      <c r="K87" s="815"/>
      <c r="L87" s="815"/>
      <c r="M87" s="816"/>
      <c r="N87" s="58">
        <f>L84+L85+L86</f>
        <v>74131.028652496796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321234.45749415277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0.2</v>
      </c>
      <c r="N41" s="352">
        <f>N77*M41</f>
        <v>6383.4006507624999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9761.7903935394424</v>
      </c>
      <c r="N48" s="280">
        <f>K48*M48</f>
        <v>9761.7903935394424</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9761.7903935394424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51"/>
    </row>
    <row r="77" spans="1:15" ht="15.75" thickBot="1">
      <c r="B77" s="814" t="s">
        <v>1037</v>
      </c>
      <c r="C77" s="815"/>
      <c r="D77" s="815"/>
      <c r="E77" s="815"/>
      <c r="F77" s="815"/>
      <c r="G77" s="815"/>
      <c r="H77" s="815"/>
      <c r="I77" s="815"/>
      <c r="J77" s="815"/>
      <c r="K77" s="815"/>
      <c r="L77" s="815"/>
      <c r="M77" s="816"/>
      <c r="N77" s="309">
        <f>SUM(N71:N76)</f>
        <v>31917.003253812498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48062.194298114438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9612.4388596228873</v>
      </c>
      <c r="M84" s="849"/>
      <c r="N84" s="57"/>
    </row>
    <row r="85" spans="1:14">
      <c r="B85" s="95" t="s">
        <v>1057</v>
      </c>
      <c r="C85" s="96"/>
      <c r="D85" s="96"/>
      <c r="E85" s="96"/>
      <c r="F85" s="96"/>
      <c r="G85" s="96"/>
      <c r="H85" s="96"/>
      <c r="I85" s="93"/>
      <c r="J85" s="94"/>
      <c r="K85" s="312">
        <v>0.05</v>
      </c>
      <c r="L85" s="848">
        <f>N79*K85</f>
        <v>2403.1097149057218</v>
      </c>
      <c r="M85" s="849"/>
      <c r="N85" s="57"/>
    </row>
    <row r="86" spans="1:14" ht="15.75" thickBot="1">
      <c r="B86" s="97" t="s">
        <v>1058</v>
      </c>
      <c r="C86" s="98"/>
      <c r="D86" s="98"/>
      <c r="E86" s="98"/>
      <c r="F86" s="98"/>
      <c r="G86" s="98"/>
      <c r="H86" s="98"/>
      <c r="I86" s="99"/>
      <c r="J86" s="100"/>
      <c r="K86" s="313">
        <v>0.05</v>
      </c>
      <c r="L86" s="850">
        <f>N79*K86</f>
        <v>2403.1097149057218</v>
      </c>
      <c r="M86" s="851"/>
      <c r="N86" s="57"/>
    </row>
    <row r="87" spans="1:14" ht="15.75" thickBot="1">
      <c r="B87" s="814" t="s">
        <v>1037</v>
      </c>
      <c r="C87" s="815"/>
      <c r="D87" s="815"/>
      <c r="E87" s="815"/>
      <c r="F87" s="815"/>
      <c r="G87" s="815"/>
      <c r="H87" s="815"/>
      <c r="I87" s="815"/>
      <c r="J87" s="815"/>
      <c r="K87" s="815"/>
      <c r="L87" s="815"/>
      <c r="M87" s="816"/>
      <c r="N87" s="58">
        <f>L84+L85+L86</f>
        <v>14418.658289434332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62480.852587548768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0.15</v>
      </c>
      <c r="N41" s="352">
        <f>N77*M41</f>
        <v>2553.3602603049999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9761.7903935394424</v>
      </c>
      <c r="N48" s="280">
        <f>K48*M48</f>
        <v>9761.7903935394424</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9761.7903935394424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51"/>
    </row>
    <row r="77" spans="1:15" ht="15.75" thickBot="1">
      <c r="B77" s="814" t="s">
        <v>1037</v>
      </c>
      <c r="C77" s="815"/>
      <c r="D77" s="815"/>
      <c r="E77" s="815"/>
      <c r="F77" s="815"/>
      <c r="G77" s="815"/>
      <c r="H77" s="815"/>
      <c r="I77" s="815"/>
      <c r="J77" s="815"/>
      <c r="K77" s="815"/>
      <c r="L77" s="815"/>
      <c r="M77" s="816"/>
      <c r="N77" s="309">
        <f>SUM(N71:N76)</f>
        <v>17022.401735366668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29337.552389211109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5867.5104778422219</v>
      </c>
      <c r="M84" s="849"/>
      <c r="N84" s="57"/>
    </row>
    <row r="85" spans="1:14">
      <c r="B85" s="95" t="s">
        <v>1057</v>
      </c>
      <c r="C85" s="96"/>
      <c r="D85" s="96"/>
      <c r="E85" s="96"/>
      <c r="F85" s="96"/>
      <c r="G85" s="96"/>
      <c r="H85" s="96"/>
      <c r="I85" s="93"/>
      <c r="J85" s="94"/>
      <c r="K85" s="312">
        <v>0.05</v>
      </c>
      <c r="L85" s="848">
        <f>N79*K85</f>
        <v>1466.8776194605555</v>
      </c>
      <c r="M85" s="849"/>
      <c r="N85" s="57"/>
    </row>
    <row r="86" spans="1:14" ht="15.75" thickBot="1">
      <c r="B86" s="97" t="s">
        <v>1058</v>
      </c>
      <c r="C86" s="98"/>
      <c r="D86" s="98"/>
      <c r="E86" s="98"/>
      <c r="F86" s="98"/>
      <c r="G86" s="98"/>
      <c r="H86" s="98"/>
      <c r="I86" s="99"/>
      <c r="J86" s="100"/>
      <c r="K86" s="313">
        <v>0.05</v>
      </c>
      <c r="L86" s="850">
        <f>N79*K86</f>
        <v>1466.8776194605555</v>
      </c>
      <c r="M86" s="851"/>
      <c r="N86" s="57"/>
    </row>
    <row r="87" spans="1:14" ht="15.75" thickBot="1">
      <c r="B87" s="814" t="s">
        <v>1037</v>
      </c>
      <c r="C87" s="815"/>
      <c r="D87" s="815"/>
      <c r="E87" s="815"/>
      <c r="F87" s="815"/>
      <c r="G87" s="815"/>
      <c r="H87" s="815"/>
      <c r="I87" s="815"/>
      <c r="J87" s="815"/>
      <c r="K87" s="815"/>
      <c r="L87" s="815"/>
      <c r="M87" s="816"/>
      <c r="N87" s="58">
        <f>L84+L85+L86</f>
        <v>8801.2657167633333</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38138.818105974438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0.15</v>
      </c>
      <c r="N41" s="352">
        <f>N77*M41</f>
        <v>1915.0201952287498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9761.7903935394424</v>
      </c>
      <c r="N48" s="280">
        <f>K48*M48</f>
        <v>9761.7903935394424</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9761.7903935394424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12766.801301525</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24443.611890293192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4888.7223780586382</v>
      </c>
      <c r="M84" s="849"/>
      <c r="N84" s="57"/>
    </row>
    <row r="85" spans="1:14">
      <c r="B85" s="95" t="s">
        <v>1057</v>
      </c>
      <c r="C85" s="96"/>
      <c r="D85" s="96"/>
      <c r="E85" s="96"/>
      <c r="F85" s="96"/>
      <c r="G85" s="96"/>
      <c r="H85" s="96"/>
      <c r="I85" s="93"/>
      <c r="J85" s="94"/>
      <c r="K85" s="312">
        <v>0.05</v>
      </c>
      <c r="L85" s="848">
        <f>N79*K85</f>
        <v>1222.1805945146596</v>
      </c>
      <c r="M85" s="849"/>
      <c r="N85" s="57"/>
    </row>
    <row r="86" spans="1:14" ht="15.75" thickBot="1">
      <c r="B86" s="97" t="s">
        <v>1058</v>
      </c>
      <c r="C86" s="98"/>
      <c r="D86" s="98"/>
      <c r="E86" s="98"/>
      <c r="F86" s="98"/>
      <c r="G86" s="98"/>
      <c r="H86" s="98"/>
      <c r="I86" s="99"/>
      <c r="J86" s="100"/>
      <c r="K86" s="313">
        <v>0.05</v>
      </c>
      <c r="L86" s="850">
        <f>N79*K86</f>
        <v>1222.1805945146596</v>
      </c>
      <c r="M86" s="851"/>
      <c r="N86" s="57"/>
    </row>
    <row r="87" spans="1:14" ht="15.75" thickBot="1">
      <c r="B87" s="814" t="s">
        <v>1037</v>
      </c>
      <c r="C87" s="815"/>
      <c r="D87" s="815"/>
      <c r="E87" s="815"/>
      <c r="F87" s="815"/>
      <c r="G87" s="815"/>
      <c r="H87" s="815"/>
      <c r="I87" s="815"/>
      <c r="J87" s="815"/>
      <c r="K87" s="815"/>
      <c r="L87" s="815"/>
      <c r="M87" s="816"/>
      <c r="N87" s="58">
        <f>L84+L85+L86</f>
        <v>7333.0835670879578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31776.695457381149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0.15</v>
      </c>
      <c r="N41" s="352">
        <f>N77*M41</f>
        <v>10728.404455063024</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42015.706864340376</v>
      </c>
      <c r="N48" s="280">
        <f>K48*M48</f>
        <v>88232.984415114799</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9761.7903935394424</v>
      </c>
      <c r="N49" s="280">
        <f>K49*M49</f>
        <v>9761.7903935394424</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97994.774808654241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71522.696367086828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180245.8756308041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36049.175126160822</v>
      </c>
      <c r="M84" s="849"/>
      <c r="N84" s="57"/>
    </row>
    <row r="85" spans="1:14">
      <c r="B85" s="95" t="s">
        <v>1057</v>
      </c>
      <c r="C85" s="96"/>
      <c r="D85" s="96"/>
      <c r="E85" s="96"/>
      <c r="F85" s="96"/>
      <c r="G85" s="96"/>
      <c r="H85" s="96"/>
      <c r="I85" s="93"/>
      <c r="J85" s="94"/>
      <c r="K85" s="312">
        <v>0.05</v>
      </c>
      <c r="L85" s="848">
        <f>N79*K85</f>
        <v>9012.2937815402056</v>
      </c>
      <c r="M85" s="849"/>
      <c r="N85" s="57"/>
    </row>
    <row r="86" spans="1:14" ht="15.75" thickBot="1">
      <c r="B86" s="97" t="s">
        <v>1058</v>
      </c>
      <c r="C86" s="98"/>
      <c r="D86" s="98"/>
      <c r="E86" s="98"/>
      <c r="F86" s="98"/>
      <c r="G86" s="98"/>
      <c r="H86" s="98"/>
      <c r="I86" s="99"/>
      <c r="J86" s="100"/>
      <c r="K86" s="313">
        <v>0.05</v>
      </c>
      <c r="L86" s="850">
        <f>N79*K86</f>
        <v>9012.2937815402056</v>
      </c>
      <c r="M86" s="851"/>
      <c r="N86" s="57"/>
    </row>
    <row r="87" spans="1:14" ht="15.75" thickBot="1">
      <c r="B87" s="814" t="s">
        <v>1037</v>
      </c>
      <c r="C87" s="815"/>
      <c r="D87" s="815"/>
      <c r="E87" s="815"/>
      <c r="F87" s="815"/>
      <c r="G87" s="815"/>
      <c r="H87" s="815"/>
      <c r="I87" s="815"/>
      <c r="J87" s="815"/>
      <c r="K87" s="815"/>
      <c r="L87" s="815"/>
      <c r="M87" s="816"/>
      <c r="N87" s="58">
        <f>L84+L85+L86</f>
        <v>54073.76268924123</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234319.63832004534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0.15</v>
      </c>
      <c r="N41" s="352">
        <f>N77*M41</f>
        <v>10728.404455063024</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42015.706864340376</v>
      </c>
      <c r="N48" s="280">
        <f>K48*M48</f>
        <v>84031.413728680753</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9761.7903935394424</v>
      </c>
      <c r="N49" s="280">
        <f>K49*M49</f>
        <v>9761.7903935394424</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93793.204122220195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71522.696367086828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176044.30494437006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35208.86098887401</v>
      </c>
      <c r="M84" s="849"/>
      <c r="N84" s="57"/>
    </row>
    <row r="85" spans="1:14">
      <c r="B85" s="95" t="s">
        <v>1057</v>
      </c>
      <c r="C85" s="96"/>
      <c r="D85" s="96"/>
      <c r="E85" s="96"/>
      <c r="F85" s="96"/>
      <c r="G85" s="96"/>
      <c r="H85" s="96"/>
      <c r="I85" s="93"/>
      <c r="J85" s="94"/>
      <c r="K85" s="312">
        <v>0.05</v>
      </c>
      <c r="L85" s="848">
        <f>N79*K85</f>
        <v>8802.2152472185026</v>
      </c>
      <c r="M85" s="849"/>
      <c r="N85" s="57"/>
    </row>
    <row r="86" spans="1:14" ht="15.75" thickBot="1">
      <c r="B86" s="97" t="s">
        <v>1058</v>
      </c>
      <c r="C86" s="98"/>
      <c r="D86" s="98"/>
      <c r="E86" s="98"/>
      <c r="F86" s="98"/>
      <c r="G86" s="98"/>
      <c r="H86" s="98"/>
      <c r="I86" s="99"/>
      <c r="J86" s="100"/>
      <c r="K86" s="313">
        <v>0.05</v>
      </c>
      <c r="L86" s="850">
        <f>N79*K86</f>
        <v>8802.2152472185026</v>
      </c>
      <c r="M86" s="851"/>
      <c r="N86" s="57"/>
    </row>
    <row r="87" spans="1:14" ht="15.75" thickBot="1">
      <c r="B87" s="814" t="s">
        <v>1037</v>
      </c>
      <c r="C87" s="815"/>
      <c r="D87" s="815"/>
      <c r="E87" s="815"/>
      <c r="F87" s="815"/>
      <c r="G87" s="815"/>
      <c r="H87" s="815"/>
      <c r="I87" s="815"/>
      <c r="J87" s="815"/>
      <c r="K87" s="815"/>
      <c r="L87" s="815"/>
      <c r="M87" s="816"/>
      <c r="N87" s="58">
        <f>L84+L85+L86</f>
        <v>52813.291483311019</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228857.59642768107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4479.5794040438586</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42015.706864340376</v>
      </c>
      <c r="N48" s="280">
        <f>K48*M48</f>
        <v>55040.575992285892</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9761.7903935394424</v>
      </c>
      <c r="N49" s="280">
        <f>K49*M49</f>
        <v>9761.7903935394424</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64802.366385825335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44795.794040438588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114077.73983030778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22815.547966061557</v>
      </c>
      <c r="M84" s="849"/>
      <c r="N84" s="57"/>
    </row>
    <row r="85" spans="1:14">
      <c r="B85" s="95" t="s">
        <v>1057</v>
      </c>
      <c r="C85" s="96"/>
      <c r="D85" s="96"/>
      <c r="E85" s="96"/>
      <c r="F85" s="96"/>
      <c r="G85" s="96"/>
      <c r="H85" s="96"/>
      <c r="I85" s="93"/>
      <c r="J85" s="94"/>
      <c r="K85" s="312">
        <v>0.05</v>
      </c>
      <c r="L85" s="848">
        <f>N79*K85</f>
        <v>5703.8869915153891</v>
      </c>
      <c r="M85" s="849"/>
      <c r="N85" s="57"/>
    </row>
    <row r="86" spans="1:14" ht="15.75" thickBot="1">
      <c r="B86" s="97" t="s">
        <v>1058</v>
      </c>
      <c r="C86" s="98"/>
      <c r="D86" s="98"/>
      <c r="E86" s="98"/>
      <c r="F86" s="98"/>
      <c r="G86" s="98"/>
      <c r="H86" s="98"/>
      <c r="I86" s="99"/>
      <c r="J86" s="100"/>
      <c r="K86" s="313">
        <v>0.05</v>
      </c>
      <c r="L86" s="850">
        <f>N79*K86</f>
        <v>5703.8869915153891</v>
      </c>
      <c r="M86" s="851"/>
      <c r="N86" s="57"/>
    </row>
    <row r="87" spans="1:14" ht="15.75" thickBot="1">
      <c r="B87" s="814" t="s">
        <v>1037</v>
      </c>
      <c r="C87" s="815"/>
      <c r="D87" s="815"/>
      <c r="E87" s="815"/>
      <c r="F87" s="815"/>
      <c r="G87" s="815"/>
      <c r="H87" s="815"/>
      <c r="I87" s="815"/>
      <c r="J87" s="815"/>
      <c r="K87" s="815"/>
      <c r="L87" s="815"/>
      <c r="M87" s="816"/>
      <c r="N87" s="58">
        <f>L84+L85+L86</f>
        <v>34223.321949092337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148301.0617794001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3754.9415592720588</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42015.706864340376</v>
      </c>
      <c r="N48" s="280">
        <f>K48*M48</f>
        <v>46217.277550774415</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9761.7903935394424</v>
      </c>
      <c r="N49" s="280">
        <f>K49*M49</f>
        <v>9761.7903935394424</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55979.067944313858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37549.415592720587</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97283.425096306513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19456.685019261302</v>
      </c>
      <c r="M84" s="849"/>
      <c r="N84" s="57"/>
    </row>
    <row r="85" spans="1:14">
      <c r="B85" s="95" t="s">
        <v>1057</v>
      </c>
      <c r="C85" s="96"/>
      <c r="D85" s="96"/>
      <c r="E85" s="96"/>
      <c r="F85" s="96"/>
      <c r="G85" s="96"/>
      <c r="H85" s="96"/>
      <c r="I85" s="93"/>
      <c r="J85" s="94"/>
      <c r="K85" s="312">
        <v>0.05</v>
      </c>
      <c r="L85" s="848">
        <f>N79*K85</f>
        <v>4864.1712548153255</v>
      </c>
      <c r="M85" s="849"/>
      <c r="N85" s="57"/>
    </row>
    <row r="86" spans="1:14" ht="15.75" thickBot="1">
      <c r="B86" s="97" t="s">
        <v>1058</v>
      </c>
      <c r="C86" s="98"/>
      <c r="D86" s="98"/>
      <c r="E86" s="98"/>
      <c r="F86" s="98"/>
      <c r="G86" s="98"/>
      <c r="H86" s="98"/>
      <c r="I86" s="99"/>
      <c r="J86" s="100"/>
      <c r="K86" s="313">
        <v>0.05</v>
      </c>
      <c r="L86" s="850">
        <f>N79*K86</f>
        <v>4864.1712548153255</v>
      </c>
      <c r="M86" s="851"/>
      <c r="N86" s="57"/>
    </row>
    <row r="87" spans="1:14" ht="15.75" thickBot="1">
      <c r="B87" s="814" t="s">
        <v>1037</v>
      </c>
      <c r="C87" s="815"/>
      <c r="D87" s="815"/>
      <c r="E87" s="815"/>
      <c r="F87" s="815"/>
      <c r="G87" s="815"/>
      <c r="H87" s="815"/>
      <c r="I87" s="815"/>
      <c r="J87" s="815"/>
      <c r="K87" s="815"/>
      <c r="L87" s="815"/>
      <c r="M87" s="816"/>
      <c r="N87" s="58">
        <f>L84+L85+L86</f>
        <v>29185.027528891955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126468.45262519846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A38" s="119"/>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255.33602603049999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42015.706864340376</v>
      </c>
      <c r="N48" s="280">
        <f>K48*M48</f>
        <v>2100.7853432170191</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71.26137527873199</v>
      </c>
      <c r="N49" s="280">
        <f>K49*M49</f>
        <v>356.30687639365993</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7750.1835713855226</v>
      </c>
      <c r="N50" s="280">
        <f>K50*M50</f>
        <v>7750.1835713855226</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10207.275790996202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2553.3602603049999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13015.972077331702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2603.1944154663406</v>
      </c>
      <c r="M84" s="849"/>
      <c r="N84" s="57"/>
    </row>
    <row r="85" spans="1:14">
      <c r="B85" s="95" t="s">
        <v>1057</v>
      </c>
      <c r="C85" s="96"/>
      <c r="D85" s="96"/>
      <c r="E85" s="96"/>
      <c r="F85" s="96"/>
      <c r="G85" s="96"/>
      <c r="H85" s="96"/>
      <c r="I85" s="93"/>
      <c r="J85" s="94"/>
      <c r="K85" s="312">
        <v>0.05</v>
      </c>
      <c r="L85" s="848">
        <f>N79*K85</f>
        <v>650.79860386658515</v>
      </c>
      <c r="M85" s="849"/>
      <c r="N85" s="57"/>
    </row>
    <row r="86" spans="1:14" ht="15.75" thickBot="1">
      <c r="B86" s="97" t="s">
        <v>1058</v>
      </c>
      <c r="C86" s="98"/>
      <c r="D86" s="98"/>
      <c r="E86" s="98"/>
      <c r="F86" s="98"/>
      <c r="G86" s="98"/>
      <c r="H86" s="98"/>
      <c r="I86" s="99"/>
      <c r="J86" s="100"/>
      <c r="K86" s="313">
        <v>0.05</v>
      </c>
      <c r="L86" s="850">
        <f>N79*K86</f>
        <v>650.79860386658515</v>
      </c>
      <c r="M86" s="851"/>
      <c r="N86" s="57"/>
    </row>
    <row r="87" spans="1:14" ht="15.75" thickBot="1">
      <c r="B87" s="814" t="s">
        <v>1037</v>
      </c>
      <c r="C87" s="815"/>
      <c r="D87" s="815"/>
      <c r="E87" s="815"/>
      <c r="F87" s="815"/>
      <c r="G87" s="815"/>
      <c r="H87" s="815"/>
      <c r="I87" s="815"/>
      <c r="J87" s="815"/>
      <c r="K87" s="815"/>
      <c r="L87" s="815"/>
      <c r="M87" s="816"/>
      <c r="N87" s="58">
        <f>L84+L85+L86</f>
        <v>3904.7916231995105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16920.763700531214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7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0.1</v>
      </c>
      <c r="N41" s="352">
        <f>N77*M41</f>
        <v>102.1344104122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1216.2891532573974</v>
      </c>
      <c r="N48" s="280">
        <f>K48*M48</f>
        <v>1216.2891532573974</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14201.374073404446</v>
      </c>
      <c r="N49" s="280">
        <f>K49*M49</f>
        <v>710.06870367022236</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42015.706864340376</v>
      </c>
      <c r="N50" s="280">
        <f>K50*M50</f>
        <v>3151.178014825528</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71.26137527873199</v>
      </c>
      <c r="N51" s="280">
        <f>K51*M51</f>
        <v>356.30687639365993</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5433.842748146807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1021.344104122</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6557.3212626810073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1311.4642525362015</v>
      </c>
      <c r="M84" s="849"/>
      <c r="N84" s="57"/>
    </row>
    <row r="85" spans="1:14">
      <c r="B85" s="95" t="s">
        <v>1057</v>
      </c>
      <c r="C85" s="96"/>
      <c r="D85" s="96"/>
      <c r="E85" s="96"/>
      <c r="F85" s="96"/>
      <c r="G85" s="96"/>
      <c r="H85" s="96"/>
      <c r="I85" s="93"/>
      <c r="J85" s="94"/>
      <c r="K85" s="312">
        <v>0.05</v>
      </c>
      <c r="L85" s="848">
        <f>N79*K85</f>
        <v>327.86606313405036</v>
      </c>
      <c r="M85" s="849"/>
      <c r="N85" s="57"/>
    </row>
    <row r="86" spans="1:14" ht="15.75" thickBot="1">
      <c r="B86" s="97" t="s">
        <v>1058</v>
      </c>
      <c r="C86" s="98"/>
      <c r="D86" s="98"/>
      <c r="E86" s="98"/>
      <c r="F86" s="98"/>
      <c r="G86" s="98"/>
      <c r="H86" s="98"/>
      <c r="I86" s="99"/>
      <c r="J86" s="100"/>
      <c r="K86" s="313">
        <v>0.05</v>
      </c>
      <c r="L86" s="850">
        <f>N79*K86</f>
        <v>327.86606313405036</v>
      </c>
      <c r="M86" s="851"/>
      <c r="N86" s="57"/>
    </row>
    <row r="87" spans="1:14" ht="15.75" thickBot="1">
      <c r="B87" s="814" t="s">
        <v>1037</v>
      </c>
      <c r="C87" s="815"/>
      <c r="D87" s="815"/>
      <c r="E87" s="815"/>
      <c r="F87" s="815"/>
      <c r="G87" s="815"/>
      <c r="H87" s="815"/>
      <c r="I87" s="815"/>
      <c r="J87" s="815"/>
      <c r="K87" s="815"/>
      <c r="L87" s="815"/>
      <c r="M87" s="816"/>
      <c r="N87" s="58">
        <f>L84+L85+L86</f>
        <v>1967.1963788043022</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8524.5176414853086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253</v>
      </c>
      <c r="B36" s="827" t="str">
        <f>VLOOKUP(A36,EQUIPOS!A6:D154,3,FALSE)</f>
        <v>Máquina hidrosembradora</v>
      </c>
      <c r="C36" s="828"/>
      <c r="D36" s="828"/>
      <c r="E36" s="828"/>
      <c r="F36" s="828"/>
      <c r="G36" s="828"/>
      <c r="H36" s="829"/>
      <c r="I36" s="275"/>
      <c r="J36" s="276"/>
      <c r="K36" s="277">
        <f>VLOOKUP(A36,EQUIPOS!A6:D163,4,FALSE)</f>
        <v>65852.581949765867</v>
      </c>
      <c r="L36" s="278"/>
      <c r="M36" s="344">
        <v>350</v>
      </c>
      <c r="N36" s="280">
        <f>K36/M36</f>
        <v>188.1502341421882</v>
      </c>
    </row>
    <row r="37" spans="1:14">
      <c r="A37" s="119" t="s">
        <v>138</v>
      </c>
      <c r="B37" s="827" t="str">
        <f>VLOOKUP(A37,EQUIPOS!A7:D154,3,FALSE)</f>
        <v>Camioneta D-300</v>
      </c>
      <c r="C37" s="828"/>
      <c r="D37" s="828"/>
      <c r="E37" s="828"/>
      <c r="F37" s="828"/>
      <c r="G37" s="828"/>
      <c r="H37" s="829"/>
      <c r="I37" s="429"/>
      <c r="J37" s="430"/>
      <c r="K37" s="277">
        <f>VLOOKUP(A37,EQUIPOS!A7:D164,4,FALSE)</f>
        <v>54750</v>
      </c>
      <c r="L37" s="343"/>
      <c r="M37" s="344">
        <v>350</v>
      </c>
      <c r="N37" s="280">
        <f>K37/M37</f>
        <v>156.42857142857142</v>
      </c>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4.5595718934017855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349.13837746416141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1216.2891532573974</v>
      </c>
      <c r="N48" s="280">
        <f>K48*M48</f>
        <v>1216.2891532573974</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2552.4541920086781</v>
      </c>
      <c r="N49" s="280">
        <f>K49*M49</f>
        <v>1020.9816768034713</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71.26137527873199</v>
      </c>
      <c r="N50" s="280">
        <f>K50*M50</f>
        <v>356.30687639365993</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14201.374073404446</v>
      </c>
      <c r="N51" s="280">
        <f>K51*M51</f>
        <v>710.06870367022236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3303.6464101247511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91.191437868035706</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3743.9762254569482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748.79524509138969</v>
      </c>
      <c r="M84" s="849"/>
      <c r="N84" s="57"/>
    </row>
    <row r="85" spans="1:14">
      <c r="B85" s="95" t="s">
        <v>1057</v>
      </c>
      <c r="C85" s="96"/>
      <c r="D85" s="96"/>
      <c r="E85" s="96"/>
      <c r="F85" s="96"/>
      <c r="G85" s="96"/>
      <c r="H85" s="96"/>
      <c r="I85" s="93"/>
      <c r="J85" s="94"/>
      <c r="K85" s="312">
        <v>0.05</v>
      </c>
      <c r="L85" s="848">
        <f>N79*K85</f>
        <v>187.19881127284742</v>
      </c>
      <c r="M85" s="849"/>
      <c r="N85" s="57"/>
    </row>
    <row r="86" spans="1:14" ht="15.75" thickBot="1">
      <c r="B86" s="97" t="s">
        <v>1058</v>
      </c>
      <c r="C86" s="98"/>
      <c r="D86" s="98"/>
      <c r="E86" s="98"/>
      <c r="F86" s="98"/>
      <c r="G86" s="98"/>
      <c r="H86" s="98"/>
      <c r="I86" s="99"/>
      <c r="J86" s="100"/>
      <c r="K86" s="313">
        <v>0.05</v>
      </c>
      <c r="L86" s="850">
        <f>N79*K86</f>
        <v>187.19881127284742</v>
      </c>
      <c r="M86" s="851"/>
      <c r="N86" s="57"/>
    </row>
    <row r="87" spans="1:14" ht="15.75" thickBot="1">
      <c r="B87" s="814" t="s">
        <v>1037</v>
      </c>
      <c r="C87" s="815"/>
      <c r="D87" s="815"/>
      <c r="E87" s="815"/>
      <c r="F87" s="815"/>
      <c r="G87" s="815"/>
      <c r="H87" s="815"/>
      <c r="I87" s="815"/>
      <c r="J87" s="815"/>
      <c r="K87" s="815"/>
      <c r="L87" s="815"/>
      <c r="M87" s="816"/>
      <c r="N87" s="58">
        <f>L84+L85+L86</f>
        <v>1123.1928676370846</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4867.1690930940331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9.25" customHeight="1" thickBot="1">
      <c r="A31" t="s">
        <v>1929</v>
      </c>
      <c r="B31" s="86" t="s">
        <v>1810</v>
      </c>
      <c r="C31" s="954" t="s">
        <v>2155</v>
      </c>
      <c r="D31" s="955"/>
      <c r="E31" s="955"/>
      <c r="F31" s="955"/>
      <c r="G31" s="955"/>
      <c r="H31" s="955"/>
      <c r="I31" s="955"/>
      <c r="J31" s="955"/>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54750</v>
      </c>
      <c r="L36" s="278"/>
      <c r="M36" s="344">
        <v>8000</v>
      </c>
      <c r="N36" s="280">
        <f>K36/M36</f>
        <v>6.84375</v>
      </c>
    </row>
    <row r="37" spans="1:14">
      <c r="A37" s="119"/>
      <c r="B37" s="827"/>
      <c r="C37" s="828"/>
      <c r="D37" s="828"/>
      <c r="E37" s="828"/>
      <c r="F37" s="828"/>
      <c r="G37" s="828"/>
      <c r="H37" s="829"/>
      <c r="I37" s="429"/>
      <c r="J37" s="430"/>
      <c r="K37" s="277"/>
      <c r="L37" s="343"/>
      <c r="M37" s="344"/>
      <c r="N37" s="280"/>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25.533602603049999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32.377352603049999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6468</v>
      </c>
      <c r="N48" s="280">
        <f>K48*M48</f>
        <v>6791.4000000000005</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20896.889290664734</v>
      </c>
      <c r="N49" s="280">
        <f>K49*M49</f>
        <v>20896.889290664734</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1249.1101066714878</v>
      </c>
      <c r="N50" s="280">
        <f>K50*M50</f>
        <v>2498.2202133429755</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30186.50950400771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2553.3602603049999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32772.247116915758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6554.449423383152</v>
      </c>
      <c r="M84" s="849"/>
      <c r="N84" s="57"/>
    </row>
    <row r="85" spans="1:14">
      <c r="B85" s="95" t="s">
        <v>1057</v>
      </c>
      <c r="C85" s="96"/>
      <c r="D85" s="96"/>
      <c r="E85" s="96"/>
      <c r="F85" s="96"/>
      <c r="G85" s="96"/>
      <c r="H85" s="96"/>
      <c r="I85" s="93"/>
      <c r="J85" s="94"/>
      <c r="K85" s="312">
        <v>0.05</v>
      </c>
      <c r="L85" s="848">
        <f>N79*K85</f>
        <v>1638.612355845788</v>
      </c>
      <c r="M85" s="849"/>
      <c r="N85" s="57"/>
    </row>
    <row r="86" spans="1:14" ht="15.75" thickBot="1">
      <c r="B86" s="97" t="s">
        <v>1058</v>
      </c>
      <c r="C86" s="98"/>
      <c r="D86" s="98"/>
      <c r="E86" s="98"/>
      <c r="F86" s="98"/>
      <c r="G86" s="98"/>
      <c r="H86" s="98"/>
      <c r="I86" s="99"/>
      <c r="J86" s="100"/>
      <c r="K86" s="313">
        <v>0.05</v>
      </c>
      <c r="L86" s="850">
        <f>N79*K86</f>
        <v>1638.612355845788</v>
      </c>
      <c r="M86" s="851"/>
      <c r="N86" s="57"/>
    </row>
    <row r="87" spans="1:14" ht="15.75" thickBot="1">
      <c r="B87" s="814" t="s">
        <v>1037</v>
      </c>
      <c r="C87" s="815"/>
      <c r="D87" s="815"/>
      <c r="E87" s="815"/>
      <c r="F87" s="815"/>
      <c r="G87" s="815"/>
      <c r="H87" s="815"/>
      <c r="I87" s="815"/>
      <c r="J87" s="815"/>
      <c r="K87" s="815"/>
      <c r="L87" s="815"/>
      <c r="M87" s="816"/>
      <c r="N87" s="58">
        <f>L84+L85+L86</f>
        <v>9831.674135074727</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42603.921251990483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28.5" customHeight="1" thickBot="1">
      <c r="A31" t="s">
        <v>1929</v>
      </c>
      <c r="B31" s="86" t="s">
        <v>1811</v>
      </c>
      <c r="C31" s="954" t="s">
        <v>2158</v>
      </c>
      <c r="D31" s="955"/>
      <c r="E31" s="955"/>
      <c r="F31" s="955"/>
      <c r="G31" s="955"/>
      <c r="H31" s="955"/>
      <c r="I31" s="955"/>
      <c r="J31" s="955"/>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138</v>
      </c>
      <c r="B36" s="827" t="str">
        <f>VLOOKUP(A36,EQUIPOS!A6:D154,3,FALSE)</f>
        <v>Camioneta D-300</v>
      </c>
      <c r="C36" s="828"/>
      <c r="D36" s="828"/>
      <c r="E36" s="828"/>
      <c r="F36" s="828"/>
      <c r="G36" s="828"/>
      <c r="H36" s="829"/>
      <c r="I36" s="275"/>
      <c r="J36" s="276"/>
      <c r="K36" s="277">
        <f>VLOOKUP(A36,EQUIPOS!A6:D163,4,FALSE)</f>
        <v>54750</v>
      </c>
      <c r="L36" s="278"/>
      <c r="M36" s="344">
        <v>8000</v>
      </c>
      <c r="N36" s="280">
        <f>K36/M36</f>
        <v>6.84375</v>
      </c>
    </row>
    <row r="37" spans="1:14">
      <c r="A37" s="119"/>
      <c r="B37" s="827"/>
      <c r="C37" s="828"/>
      <c r="D37" s="828"/>
      <c r="E37" s="828"/>
      <c r="F37" s="828"/>
      <c r="G37" s="828"/>
      <c r="H37" s="829"/>
      <c r="I37" s="429"/>
      <c r="J37" s="430"/>
      <c r="K37" s="277"/>
      <c r="L37" s="343"/>
      <c r="M37" s="344"/>
      <c r="N37" s="280"/>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25.533602603049999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32.377352603049999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22079.26</v>
      </c>
      <c r="N48" s="280">
        <f>K48*M48</f>
        <v>23183.222999999998</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20896.889290664734</v>
      </c>
      <c r="N49" s="280">
        <f>K49*M49</f>
        <v>20896.889290664734</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1249.1101066714878</v>
      </c>
      <c r="N50" s="280">
        <f>K50*M50</f>
        <v>2498.2202133429755</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46578.332504007711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2553.3602603049999</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49164.070116915762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9832.8140233831527</v>
      </c>
      <c r="M84" s="849"/>
      <c r="N84" s="57"/>
    </row>
    <row r="85" spans="1:14">
      <c r="B85" s="95" t="s">
        <v>1057</v>
      </c>
      <c r="C85" s="96"/>
      <c r="D85" s="96"/>
      <c r="E85" s="96"/>
      <c r="F85" s="96"/>
      <c r="G85" s="96"/>
      <c r="H85" s="96"/>
      <c r="I85" s="93"/>
      <c r="J85" s="94"/>
      <c r="K85" s="312">
        <v>0.05</v>
      </c>
      <c r="L85" s="848">
        <f>N79*K85</f>
        <v>2458.2035058457882</v>
      </c>
      <c r="M85" s="849"/>
      <c r="N85" s="57"/>
    </row>
    <row r="86" spans="1:14" ht="15.75" thickBot="1">
      <c r="B86" s="97" t="s">
        <v>1058</v>
      </c>
      <c r="C86" s="98"/>
      <c r="D86" s="98"/>
      <c r="E86" s="98"/>
      <c r="F86" s="98"/>
      <c r="G86" s="98"/>
      <c r="H86" s="98"/>
      <c r="I86" s="99"/>
      <c r="J86" s="100"/>
      <c r="K86" s="313">
        <v>0.05</v>
      </c>
      <c r="L86" s="850">
        <f>N79*K86</f>
        <v>2458.2035058457882</v>
      </c>
      <c r="M86" s="851"/>
      <c r="N86" s="57"/>
    </row>
    <row r="87" spans="1:14" ht="15.75" thickBot="1">
      <c r="B87" s="814" t="s">
        <v>1037</v>
      </c>
      <c r="C87" s="815"/>
      <c r="D87" s="815"/>
      <c r="E87" s="815"/>
      <c r="F87" s="815"/>
      <c r="G87" s="815"/>
      <c r="H87" s="815"/>
      <c r="I87" s="815"/>
      <c r="J87" s="815"/>
      <c r="K87" s="815"/>
      <c r="L87" s="815"/>
      <c r="M87" s="816"/>
      <c r="N87" s="58">
        <f>L84+L85+L86</f>
        <v>14749.221035074728</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63913.291151990488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30"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t="s">
        <v>119</v>
      </c>
      <c r="B36" s="827" t="str">
        <f>VLOOKUP(A36,EQUIPOS!A6:D154,3,FALSE)</f>
        <v xml:space="preserve">Bomba de concreto, Producción: 30 m3/h, POTENCIA: 67 HP, MAX PRESION DE CONCRETO: 1150 PSI
</v>
      </c>
      <c r="C36" s="828"/>
      <c r="D36" s="828"/>
      <c r="E36" s="828"/>
      <c r="F36" s="828"/>
      <c r="G36" s="828"/>
      <c r="H36" s="829"/>
      <c r="I36" s="275"/>
      <c r="J36" s="276"/>
      <c r="K36" s="277">
        <f>VLOOKUP(A36,EQUIPOS!A6:D163,4,FALSE)</f>
        <v>45491.477224350798</v>
      </c>
      <c r="L36" s="278"/>
      <c r="M36" s="344">
        <v>100</v>
      </c>
      <c r="N36" s="280">
        <f>K36/M36</f>
        <v>454.91477224350797</v>
      </c>
    </row>
    <row r="37" spans="1:14">
      <c r="A37" s="119" t="s">
        <v>138</v>
      </c>
      <c r="B37" s="827" t="str">
        <f>VLOOKUP(A37,EQUIPOS!A7:D154,3,FALSE)</f>
        <v>Camioneta D-300</v>
      </c>
      <c r="C37" s="828"/>
      <c r="D37" s="828"/>
      <c r="E37" s="828"/>
      <c r="F37" s="828"/>
      <c r="G37" s="828"/>
      <c r="H37" s="829"/>
      <c r="I37" s="429"/>
      <c r="J37" s="430"/>
      <c r="K37" s="277">
        <f>VLOOKUP(A37,EQUIPOS!A7:D164,4,FALSE)</f>
        <v>54750</v>
      </c>
      <c r="L37" s="343"/>
      <c r="M37" s="344">
        <v>1000</v>
      </c>
      <c r="N37" s="280">
        <f>K37/M37</f>
        <v>54.75</v>
      </c>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0.01</v>
      </c>
      <c r="N41" s="352">
        <f>N77*M41</f>
        <v>3.8300403904575</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513.49481263396547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379188.90399566077</v>
      </c>
      <c r="N48" s="280">
        <f>K48*M48</f>
        <v>37918.89039956608</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4653.500148255288</v>
      </c>
      <c r="N49" s="280">
        <f>K49*M49</f>
        <v>5118.8501630808169</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182233.86299999998</v>
      </c>
      <c r="N50" s="280">
        <f>K50*M50</f>
        <v>182233.86299999998</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225271.60356264689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383.00403904575001</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226168.1024143266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45233.620482865321</v>
      </c>
      <c r="M84" s="849"/>
      <c r="N84" s="57"/>
    </row>
    <row r="85" spans="1:14">
      <c r="B85" s="95" t="s">
        <v>1057</v>
      </c>
      <c r="C85" s="96"/>
      <c r="D85" s="96"/>
      <c r="E85" s="96"/>
      <c r="F85" s="96"/>
      <c r="G85" s="96"/>
      <c r="H85" s="96"/>
      <c r="I85" s="93"/>
      <c r="J85" s="94"/>
      <c r="K85" s="312">
        <v>0.05</v>
      </c>
      <c r="L85" s="848">
        <f>N79*K85</f>
        <v>11308.40512071633</v>
      </c>
      <c r="M85" s="849"/>
      <c r="N85" s="57"/>
    </row>
    <row r="86" spans="1:14" ht="15.75" thickBot="1">
      <c r="B86" s="97" t="s">
        <v>1058</v>
      </c>
      <c r="C86" s="98"/>
      <c r="D86" s="98"/>
      <c r="E86" s="98"/>
      <c r="F86" s="98"/>
      <c r="G86" s="98"/>
      <c r="H86" s="98"/>
      <c r="I86" s="99"/>
      <c r="J86" s="100"/>
      <c r="K86" s="313">
        <v>0.05</v>
      </c>
      <c r="L86" s="850">
        <f>N79*K86</f>
        <v>11308.40512071633</v>
      </c>
      <c r="M86" s="851"/>
      <c r="N86" s="57"/>
    </row>
    <row r="87" spans="1:14" ht="15.75" thickBot="1">
      <c r="B87" s="814" t="s">
        <v>1037</v>
      </c>
      <c r="C87" s="815"/>
      <c r="D87" s="815"/>
      <c r="E87" s="815"/>
      <c r="F87" s="815"/>
      <c r="G87" s="815"/>
      <c r="H87" s="815"/>
      <c r="I87" s="815"/>
      <c r="J87" s="815"/>
      <c r="K87" s="815"/>
      <c r="L87" s="815"/>
      <c r="M87" s="816"/>
      <c r="N87" s="58">
        <f>L84+L85+L86</f>
        <v>67850.430724297985</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294018.53313862457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30"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9.25" customHeight="1" thickBot="1">
      <c r="B29" s="77" t="s">
        <v>1027</v>
      </c>
      <c r="C29" s="823" t="s">
        <v>1028</v>
      </c>
      <c r="D29" s="824"/>
      <c r="E29" s="824"/>
      <c r="F29" s="824"/>
      <c r="G29" s="824"/>
      <c r="H29" s="824"/>
      <c r="I29" s="824"/>
      <c r="J29" s="78"/>
      <c r="K29" s="350" t="s">
        <v>2321</v>
      </c>
      <c r="L29" s="825" t="s">
        <v>1029</v>
      </c>
      <c r="M29" s="826"/>
      <c r="N29" s="77" t="s">
        <v>1030</v>
      </c>
    </row>
    <row r="30" spans="1:14" ht="17.25" hidden="1" customHeight="1">
      <c r="B30" s="77" t="s">
        <v>1027</v>
      </c>
      <c r="C30" s="823" t="s">
        <v>1028</v>
      </c>
      <c r="D30" s="824"/>
      <c r="E30" s="824"/>
      <c r="F30" s="824"/>
      <c r="G30" s="824"/>
      <c r="H30" s="824"/>
      <c r="I30" s="824"/>
      <c r="J30" s="78"/>
      <c r="K30" s="315"/>
      <c r="L30" s="825" t="s">
        <v>1029</v>
      </c>
      <c r="M30" s="826"/>
      <c r="N30" s="77" t="s">
        <v>1030</v>
      </c>
    </row>
    <row r="31" spans="1:14" ht="15.7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N77*M41</f>
        <v>255.33602603049999</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42015.706864340376</v>
      </c>
      <c r="N48" s="280">
        <f>K48*M48</f>
        <v>21007.853432170188</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14940.45633700958</v>
      </c>
      <c r="N49" s="280">
        <f>K49*M49</f>
        <v>14940.45633700958</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4" t="s">
        <v>1037</v>
      </c>
      <c r="C55" s="815"/>
      <c r="D55" s="815"/>
      <c r="E55" s="815"/>
      <c r="F55" s="815"/>
      <c r="G55" s="815"/>
      <c r="H55" s="815"/>
      <c r="I55" s="815"/>
      <c r="J55" s="815"/>
      <c r="K55" s="815"/>
      <c r="L55" s="815"/>
      <c r="M55" s="816"/>
      <c r="N55" s="402">
        <f>SUM(N48:N54)</f>
        <v>35948.309769179767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17" t="s">
        <v>1045</v>
      </c>
      <c r="M59" s="790"/>
      <c r="N59" s="82" t="s">
        <v>1035</v>
      </c>
    </row>
    <row r="60" spans="1:14">
      <c r="B60" s="52"/>
      <c r="C60" s="325"/>
      <c r="D60" s="325"/>
      <c r="E60" s="325"/>
      <c r="F60" s="325"/>
      <c r="G60" s="325"/>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319"/>
      <c r="I63" s="287"/>
      <c r="J63" s="294"/>
      <c r="K63" s="287"/>
      <c r="L63" s="818"/>
      <c r="M63" s="819"/>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6"/>
      <c r="M65" s="987"/>
      <c r="N65" s="493"/>
    </row>
    <row r="66" spans="1:15" ht="15.75" thickBot="1">
      <c r="B66" s="814" t="s">
        <v>1037</v>
      </c>
      <c r="C66" s="815"/>
      <c r="D66" s="815"/>
      <c r="E66" s="815"/>
      <c r="F66" s="815"/>
      <c r="G66" s="815"/>
      <c r="H66" s="815"/>
      <c r="I66" s="815"/>
      <c r="J66" s="815"/>
      <c r="K66" s="815"/>
      <c r="L66" s="815"/>
      <c r="M66" s="816"/>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0" t="s">
        <v>1047</v>
      </c>
      <c r="C70" s="841"/>
      <c r="D70" s="841"/>
      <c r="E70" s="841"/>
      <c r="F70" s="841"/>
      <c r="G70" s="841"/>
      <c r="H70" s="841"/>
      <c r="I70" s="79" t="s">
        <v>1048</v>
      </c>
      <c r="J70" s="81" t="s">
        <v>1494</v>
      </c>
      <c r="K70" s="80" t="s">
        <v>1050</v>
      </c>
      <c r="L70" s="842" t="s">
        <v>1034</v>
      </c>
      <c r="M70" s="966"/>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2"/>
      <c r="C76" s="983"/>
      <c r="D76" s="983"/>
      <c r="E76" s="983"/>
      <c r="F76" s="983"/>
      <c r="G76" s="983"/>
      <c r="H76" s="983"/>
      <c r="I76" s="175"/>
      <c r="J76" s="175"/>
      <c r="K76" s="175"/>
      <c r="L76" s="984"/>
      <c r="M76" s="985"/>
      <c r="N76" s="493"/>
    </row>
    <row r="77" spans="1:15" ht="15.75" thickBot="1">
      <c r="B77" s="814" t="s">
        <v>1037</v>
      </c>
      <c r="C77" s="815"/>
      <c r="D77" s="815"/>
      <c r="E77" s="815"/>
      <c r="F77" s="815"/>
      <c r="G77" s="815"/>
      <c r="H77" s="815"/>
      <c r="I77" s="815"/>
      <c r="J77" s="815"/>
      <c r="K77" s="815"/>
      <c r="L77" s="815"/>
      <c r="M77" s="816"/>
      <c r="N77" s="309">
        <f>SUM(N71:N76)</f>
        <v>5106.7205206099998</v>
      </c>
    </row>
    <row r="78" spans="1:15" ht="15.75" thickBot="1">
      <c r="B78" s="39"/>
      <c r="C78" s="40"/>
      <c r="D78" s="40"/>
      <c r="E78" s="40"/>
      <c r="F78" s="40"/>
      <c r="G78" s="40"/>
      <c r="H78" s="40"/>
      <c r="I78" s="40"/>
      <c r="J78" s="40"/>
      <c r="K78" s="40"/>
      <c r="L78" s="40"/>
      <c r="M78" s="40"/>
      <c r="N78" s="41"/>
    </row>
    <row r="79" spans="1:15" ht="15.75" thickBot="1">
      <c r="B79" s="814" t="s">
        <v>1051</v>
      </c>
      <c r="C79" s="815"/>
      <c r="D79" s="815"/>
      <c r="E79" s="815"/>
      <c r="F79" s="815"/>
      <c r="G79" s="815"/>
      <c r="H79" s="815"/>
      <c r="I79" s="815"/>
      <c r="J79" s="815"/>
      <c r="K79" s="815"/>
      <c r="L79" s="815"/>
      <c r="M79" s="816"/>
      <c r="N79" s="105">
        <f>N43+N55+N66+N77</f>
        <v>41310.366315820262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5" t="s">
        <v>1053</v>
      </c>
      <c r="C83" s="806"/>
      <c r="D83" s="806"/>
      <c r="E83" s="806"/>
      <c r="F83" s="806"/>
      <c r="G83" s="806"/>
      <c r="H83" s="806"/>
      <c r="I83" s="322"/>
      <c r="J83" s="342"/>
      <c r="K83" s="310" t="s">
        <v>1054</v>
      </c>
      <c r="L83" s="844" t="s">
        <v>1055</v>
      </c>
      <c r="M83" s="845"/>
      <c r="N83" s="311"/>
    </row>
    <row r="84" spans="1:14">
      <c r="B84" s="846" t="s">
        <v>1056</v>
      </c>
      <c r="C84" s="847"/>
      <c r="D84" s="847"/>
      <c r="E84" s="847"/>
      <c r="F84" s="847"/>
      <c r="G84" s="847"/>
      <c r="H84" s="847"/>
      <c r="I84" s="93"/>
      <c r="J84" s="94"/>
      <c r="K84" s="312">
        <v>0.2</v>
      </c>
      <c r="L84" s="848">
        <f>N79*K84</f>
        <v>8262.0732631640531</v>
      </c>
      <c r="M84" s="849"/>
      <c r="N84" s="57"/>
    </row>
    <row r="85" spans="1:14">
      <c r="B85" s="95" t="s">
        <v>1057</v>
      </c>
      <c r="C85" s="96"/>
      <c r="D85" s="96"/>
      <c r="E85" s="96"/>
      <c r="F85" s="96"/>
      <c r="G85" s="96"/>
      <c r="H85" s="96"/>
      <c r="I85" s="93"/>
      <c r="J85" s="94"/>
      <c r="K85" s="312">
        <v>0.05</v>
      </c>
      <c r="L85" s="848">
        <f>N79*K85</f>
        <v>2065.5183157910133</v>
      </c>
      <c r="M85" s="849"/>
      <c r="N85" s="57"/>
    </row>
    <row r="86" spans="1:14" ht="15.75" thickBot="1">
      <c r="B86" s="97" t="s">
        <v>1058</v>
      </c>
      <c r="C86" s="98"/>
      <c r="D86" s="98"/>
      <c r="E86" s="98"/>
      <c r="F86" s="98"/>
      <c r="G86" s="98"/>
      <c r="H86" s="98"/>
      <c r="I86" s="99"/>
      <c r="J86" s="100"/>
      <c r="K86" s="313">
        <v>0.05</v>
      </c>
      <c r="L86" s="850">
        <f>N79*K86</f>
        <v>2065.5183157910133</v>
      </c>
      <c r="M86" s="851"/>
      <c r="N86" s="57"/>
    </row>
    <row r="87" spans="1:14" ht="15.75" thickBot="1">
      <c r="B87" s="814" t="s">
        <v>1037</v>
      </c>
      <c r="C87" s="815"/>
      <c r="D87" s="815"/>
      <c r="E87" s="815"/>
      <c r="F87" s="815"/>
      <c r="G87" s="815"/>
      <c r="H87" s="815"/>
      <c r="I87" s="815"/>
      <c r="J87" s="815"/>
      <c r="K87" s="815"/>
      <c r="L87" s="815"/>
      <c r="M87" s="816"/>
      <c r="N87" s="58">
        <f>L84+L85+L86</f>
        <v>12393.109894746081</v>
      </c>
    </row>
    <row r="88" spans="1:14" ht="15.75" thickBot="1">
      <c r="B88" s="39"/>
      <c r="C88" s="40"/>
      <c r="D88" s="40"/>
      <c r="E88" s="40"/>
      <c r="F88" s="40"/>
      <c r="G88" s="40"/>
      <c r="H88" s="40"/>
      <c r="I88" s="40"/>
      <c r="J88" s="40"/>
      <c r="K88" s="40"/>
      <c r="L88" s="40"/>
      <c r="M88" s="40"/>
      <c r="N88" s="41"/>
    </row>
    <row r="89" spans="1:14" ht="15.75" thickBot="1">
      <c r="A89" t="s">
        <v>2122</v>
      </c>
      <c r="B89" s="814" t="s">
        <v>1059</v>
      </c>
      <c r="C89" s="815"/>
      <c r="D89" s="815"/>
      <c r="E89" s="815"/>
      <c r="F89" s="815"/>
      <c r="G89" s="815"/>
      <c r="H89" s="815"/>
      <c r="I89" s="815"/>
      <c r="J89" s="815"/>
      <c r="K89" s="815"/>
      <c r="L89" s="815"/>
      <c r="M89" s="816"/>
      <c r="N89" s="196">
        <f>N79+N87</f>
        <v>53703.476210566339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6" t="s">
        <v>2324</v>
      </c>
      <c r="C106" s="957"/>
      <c r="D106" s="957"/>
      <c r="E106" s="957"/>
      <c r="F106" s="957"/>
      <c r="G106" s="957"/>
      <c r="H106" s="957"/>
      <c r="I106" s="957"/>
      <c r="J106" s="957"/>
      <c r="K106" s="957"/>
      <c r="L106" s="957"/>
      <c r="M106" s="957"/>
      <c r="N106" s="958"/>
    </row>
    <row r="107" spans="2:14" ht="15" customHeight="1">
      <c r="B107" s="956"/>
      <c r="C107" s="957"/>
      <c r="D107" s="957"/>
      <c r="E107" s="957"/>
      <c r="F107" s="957"/>
      <c r="G107" s="957"/>
      <c r="H107" s="957"/>
      <c r="I107" s="957"/>
      <c r="J107" s="957"/>
      <c r="K107" s="957"/>
      <c r="L107" s="957"/>
      <c r="M107" s="957"/>
      <c r="N107" s="958"/>
    </row>
    <row r="108" spans="2:14" ht="29.25" customHeight="1">
      <c r="B108" s="959" t="s">
        <v>2325</v>
      </c>
      <c r="C108" s="960"/>
      <c r="D108" s="960"/>
      <c r="E108" s="960"/>
      <c r="F108" s="960"/>
      <c r="G108" s="960"/>
      <c r="H108" s="960"/>
      <c r="I108" s="960"/>
      <c r="J108" s="960"/>
      <c r="K108" s="960"/>
      <c r="L108" s="960"/>
      <c r="M108" s="960"/>
      <c r="N108" s="961"/>
    </row>
    <row r="109" spans="2:14">
      <c r="B109" s="959"/>
      <c r="C109" s="960"/>
      <c r="D109" s="960"/>
      <c r="E109" s="960"/>
      <c r="F109" s="960"/>
      <c r="G109" s="960"/>
      <c r="H109" s="960"/>
      <c r="I109" s="960"/>
      <c r="J109" s="960"/>
      <c r="K109" s="960"/>
      <c r="L109" s="960"/>
      <c r="M109" s="960"/>
      <c r="N109" s="96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2"/>
      <c r="K119" s="962"/>
      <c r="L119" s="962"/>
      <c r="M119" s="962"/>
      <c r="N119" s="963"/>
    </row>
    <row r="120" spans="2:14" ht="15.75" thickBot="1">
      <c r="B120" s="427" t="s">
        <v>2327</v>
      </c>
      <c r="C120" s="428"/>
      <c r="D120" s="428"/>
      <c r="E120" s="267"/>
      <c r="F120" s="267"/>
      <c r="G120" s="267"/>
      <c r="H120" s="267"/>
      <c r="I120" s="267"/>
      <c r="J120" s="964"/>
      <c r="K120" s="964"/>
      <c r="L120" s="964"/>
      <c r="M120" s="964"/>
      <c r="N120" s="96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t="17.25" hidden="1" customHeight="1" thickBot="1">
      <c r="B30" s="77" t="s">
        <v>1027</v>
      </c>
      <c r="C30" s="823" t="s">
        <v>1028</v>
      </c>
      <c r="D30" s="824"/>
      <c r="E30" s="824"/>
      <c r="F30" s="824"/>
      <c r="G30" s="824"/>
      <c r="H30" s="824"/>
      <c r="I30" s="824"/>
      <c r="J30" s="78"/>
      <c r="K30" s="315"/>
      <c r="L30" s="825" t="s">
        <v>1029</v>
      </c>
      <c r="M30" s="826"/>
      <c r="N30" s="77" t="s">
        <v>1030</v>
      </c>
    </row>
    <row r="31" spans="1:14" ht="15.7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19"/>
      <c r="B36" s="827"/>
      <c r="C36" s="828"/>
      <c r="D36" s="828"/>
      <c r="E36" s="828"/>
      <c r="F36" s="828"/>
      <c r="G36" s="828"/>
      <c r="H36" s="829"/>
      <c r="I36" s="275"/>
      <c r="J36" s="276"/>
      <c r="K36" s="277"/>
      <c r="L36" s="278"/>
      <c r="M36" s="344"/>
      <c r="N36" s="280"/>
    </row>
    <row r="37" spans="1:14">
      <c r="A37" s="119"/>
      <c r="B37" s="827"/>
      <c r="C37" s="828"/>
      <c r="D37" s="828"/>
      <c r="E37" s="828"/>
      <c r="F37" s="828"/>
      <c r="G37" s="828"/>
      <c r="H37" s="829"/>
      <c r="I37" s="429"/>
      <c r="J37" s="430"/>
      <c r="K37" s="277"/>
      <c r="L37" s="343"/>
      <c r="M37" s="344"/>
      <c r="N37" s="280"/>
    </row>
    <row r="38" spans="1:14">
      <c r="B38" s="827"/>
      <c r="C38" s="828"/>
      <c r="D38" s="828"/>
      <c r="E38" s="828"/>
      <c r="F38" s="828"/>
      <c r="G38" s="828"/>
      <c r="H38" s="829"/>
      <c r="I38" s="336"/>
      <c r="J38" s="338"/>
      <c r="K38" s="277"/>
      <c r="L38" s="431"/>
      <c r="M38" s="432"/>
      <c r="N38" s="280"/>
    </row>
    <row r="39" spans="1:14">
      <c r="B39" s="827"/>
      <c r="C39" s="828"/>
      <c r="D39" s="828"/>
      <c r="E39" s="828"/>
      <c r="F39" s="828"/>
      <c r="G39" s="828"/>
      <c r="H39" s="829"/>
      <c r="I39" s="42"/>
      <c r="J39" s="43"/>
      <c r="K39" s="277"/>
      <c r="L39" s="284"/>
      <c r="M39" s="344"/>
      <c r="N39" s="280"/>
    </row>
    <row r="40" spans="1:14">
      <c r="B40" s="328"/>
      <c r="C40" s="329"/>
      <c r="D40" s="329"/>
      <c r="E40" s="329"/>
      <c r="F40" s="331"/>
      <c r="G40" s="331"/>
      <c r="H40" s="131"/>
      <c r="I40" s="42"/>
      <c r="J40" s="43"/>
      <c r="K40" s="277"/>
      <c r="L40" s="284"/>
      <c r="M40" s="285"/>
      <c r="N40" s="281"/>
    </row>
    <row r="41" spans="1:14">
      <c r="B41" s="834" t="s">
        <v>1036</v>
      </c>
      <c r="C41" s="835"/>
      <c r="D41" s="835"/>
      <c r="E41" s="44"/>
      <c r="F41" s="45"/>
      <c r="G41" s="45"/>
      <c r="H41" s="46"/>
      <c r="I41" s="42"/>
      <c r="J41" s="43"/>
      <c r="K41" s="287"/>
      <c r="L41" s="284"/>
      <c r="M41" s="409">
        <v>0.05</v>
      </c>
      <c r="N41" s="352">
        <f>N76*M41</f>
        <v>85112.008676833342</v>
      </c>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700.39751702525155</v>
      </c>
      <c r="N48" s="280">
        <f>K48*M48</f>
        <v>770437.26872777671</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75" thickBot="1">
      <c r="B53" s="486"/>
      <c r="C53" s="53"/>
      <c r="D53" s="53"/>
      <c r="E53" s="53"/>
      <c r="F53" s="53"/>
      <c r="G53" s="53"/>
      <c r="H53" s="53"/>
      <c r="I53" s="53"/>
      <c r="J53" s="296"/>
      <c r="K53" s="175"/>
      <c r="L53" s="487"/>
      <c r="M53" s="488"/>
      <c r="N53" s="489"/>
    </row>
    <row r="54" spans="1:14" ht="15.75" thickBot="1">
      <c r="B54" s="814" t="s">
        <v>1037</v>
      </c>
      <c r="C54" s="815"/>
      <c r="D54" s="815"/>
      <c r="E54" s="815"/>
      <c r="F54" s="815"/>
      <c r="G54" s="815"/>
      <c r="H54" s="815"/>
      <c r="I54" s="815"/>
      <c r="J54" s="815"/>
      <c r="K54" s="815"/>
      <c r="L54" s="815"/>
      <c r="M54" s="816"/>
      <c r="N54" s="402">
        <f>SUM(N48:N53)</f>
        <v>770437.26872777671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17" t="s">
        <v>1045</v>
      </c>
      <c r="M58" s="790"/>
      <c r="N58" s="82" t="s">
        <v>1035</v>
      </c>
    </row>
    <row r="59" spans="1:14">
      <c r="B59" s="52"/>
      <c r="C59" s="325"/>
      <c r="D59" s="325"/>
      <c r="E59" s="325"/>
      <c r="F59" s="325"/>
      <c r="G59" s="325"/>
      <c r="H59" s="319"/>
      <c r="I59" s="287"/>
      <c r="J59" s="294"/>
      <c r="K59" s="287"/>
      <c r="L59" s="818"/>
      <c r="M59" s="819"/>
      <c r="N59" s="295"/>
    </row>
    <row r="60" spans="1:14">
      <c r="B60" s="52"/>
      <c r="C60" s="53"/>
      <c r="D60" s="53"/>
      <c r="E60" s="53"/>
      <c r="F60" s="53"/>
      <c r="G60" s="53"/>
      <c r="H60" s="319"/>
      <c r="I60" s="287"/>
      <c r="J60" s="294"/>
      <c r="K60" s="287"/>
      <c r="L60" s="818"/>
      <c r="M60" s="819"/>
      <c r="N60" s="295"/>
    </row>
    <row r="61" spans="1:14">
      <c r="B61" s="52"/>
      <c r="C61" s="53"/>
      <c r="D61" s="53"/>
      <c r="E61" s="53"/>
      <c r="F61" s="53"/>
      <c r="G61" s="53"/>
      <c r="H61" s="319"/>
      <c r="I61" s="287"/>
      <c r="J61" s="294"/>
      <c r="K61" s="287"/>
      <c r="L61" s="818"/>
      <c r="M61" s="819"/>
      <c r="N61" s="295"/>
    </row>
    <row r="62" spans="1:14">
      <c r="B62" s="52"/>
      <c r="C62" s="53"/>
      <c r="D62" s="53"/>
      <c r="E62" s="53"/>
      <c r="F62" s="53"/>
      <c r="G62" s="53"/>
      <c r="H62" s="319"/>
      <c r="I62" s="287"/>
      <c r="J62" s="294"/>
      <c r="K62" s="287"/>
      <c r="L62" s="818"/>
      <c r="M62" s="819"/>
      <c r="N62" s="295"/>
    </row>
    <row r="63" spans="1:14">
      <c r="B63" s="52"/>
      <c r="C63" s="53"/>
      <c r="D63" s="53"/>
      <c r="E63" s="53"/>
      <c r="F63" s="53"/>
      <c r="G63" s="53"/>
      <c r="H63" s="296"/>
      <c r="I63" s="287"/>
      <c r="J63" s="287"/>
      <c r="K63" s="287"/>
      <c r="L63" s="297"/>
      <c r="M63" s="298"/>
      <c r="N63" s="299"/>
    </row>
    <row r="64" spans="1:14" ht="15.75" thickBot="1">
      <c r="B64" s="55"/>
      <c r="C64" s="53"/>
      <c r="D64" s="53"/>
      <c r="E64" s="53"/>
      <c r="F64" s="53"/>
      <c r="G64" s="53"/>
      <c r="H64" s="492"/>
      <c r="I64" s="175"/>
      <c r="J64" s="175"/>
      <c r="K64" s="175"/>
      <c r="L64" s="986"/>
      <c r="M64" s="987"/>
      <c r="N64" s="493"/>
    </row>
    <row r="65" spans="1:15" ht="15.75" thickBot="1">
      <c r="B65" s="814" t="s">
        <v>1037</v>
      </c>
      <c r="C65" s="815"/>
      <c r="D65" s="815"/>
      <c r="E65" s="815"/>
      <c r="F65" s="815"/>
      <c r="G65" s="815"/>
      <c r="H65" s="815"/>
      <c r="I65" s="815"/>
      <c r="J65" s="815"/>
      <c r="K65" s="815"/>
      <c r="L65" s="815"/>
      <c r="M65" s="816"/>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0" t="s">
        <v>1047</v>
      </c>
      <c r="C69" s="841"/>
      <c r="D69" s="841"/>
      <c r="E69" s="841"/>
      <c r="F69" s="841"/>
      <c r="G69" s="841"/>
      <c r="H69" s="841"/>
      <c r="I69" s="79" t="s">
        <v>1048</v>
      </c>
      <c r="J69" s="81" t="s">
        <v>1494</v>
      </c>
      <c r="K69" s="80" t="s">
        <v>1050</v>
      </c>
      <c r="L69" s="842" t="s">
        <v>1034</v>
      </c>
      <c r="M69" s="966"/>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982"/>
      <c r="C75" s="983"/>
      <c r="D75" s="983"/>
      <c r="E75" s="983"/>
      <c r="F75" s="983"/>
      <c r="G75" s="983"/>
      <c r="H75" s="983"/>
      <c r="I75" s="175"/>
      <c r="J75" s="175"/>
      <c r="K75" s="175"/>
      <c r="L75" s="984"/>
      <c r="M75" s="985"/>
      <c r="N75" s="51"/>
    </row>
    <row r="76" spans="1:15" ht="15.75" thickBot="1">
      <c r="B76" s="814" t="s">
        <v>1037</v>
      </c>
      <c r="C76" s="815"/>
      <c r="D76" s="815"/>
      <c r="E76" s="815"/>
      <c r="F76" s="815"/>
      <c r="G76" s="815"/>
      <c r="H76" s="815"/>
      <c r="I76" s="815"/>
      <c r="J76" s="815"/>
      <c r="K76" s="815"/>
      <c r="L76" s="815"/>
      <c r="M76" s="816"/>
      <c r="N76" s="309">
        <f>SUM(N70:N75)</f>
        <v>1702240.1735366667</v>
      </c>
    </row>
    <row r="77" spans="1:15" ht="15.75" thickBot="1">
      <c r="B77" s="39"/>
      <c r="C77" s="40"/>
      <c r="D77" s="40"/>
      <c r="E77" s="40"/>
      <c r="F77" s="40"/>
      <c r="G77" s="40"/>
      <c r="H77" s="40"/>
      <c r="I77" s="40"/>
      <c r="J77" s="40"/>
      <c r="K77" s="40"/>
      <c r="L77" s="40"/>
      <c r="M77" s="40"/>
      <c r="N77" s="41"/>
    </row>
    <row r="78" spans="1:15" ht="15.75" thickBot="1">
      <c r="B78" s="814" t="s">
        <v>1051</v>
      </c>
      <c r="C78" s="815"/>
      <c r="D78" s="815"/>
      <c r="E78" s="815"/>
      <c r="F78" s="815"/>
      <c r="G78" s="815"/>
      <c r="H78" s="815"/>
      <c r="I78" s="815"/>
      <c r="J78" s="815"/>
      <c r="K78" s="815"/>
      <c r="L78" s="815"/>
      <c r="M78" s="816"/>
      <c r="N78" s="105">
        <f>N43+N54+N65+N76</f>
        <v>2557789.4509412767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511557.89018825535</v>
      </c>
      <c r="M83" s="849"/>
      <c r="N83" s="57"/>
    </row>
    <row r="84" spans="1:14">
      <c r="B84" s="95" t="s">
        <v>1057</v>
      </c>
      <c r="C84" s="96"/>
      <c r="D84" s="96"/>
      <c r="E84" s="96"/>
      <c r="F84" s="96"/>
      <c r="G84" s="96"/>
      <c r="H84" s="96"/>
      <c r="I84" s="93"/>
      <c r="J84" s="94"/>
      <c r="K84" s="312">
        <v>0.05</v>
      </c>
      <c r="L84" s="848">
        <f>N78*K84</f>
        <v>127889.47254706384</v>
      </c>
      <c r="M84" s="849"/>
      <c r="N84" s="57"/>
    </row>
    <row r="85" spans="1:14" ht="15.75" thickBot="1">
      <c r="B85" s="97" t="s">
        <v>1058</v>
      </c>
      <c r="C85" s="98"/>
      <c r="D85" s="98"/>
      <c r="E85" s="98"/>
      <c r="F85" s="98"/>
      <c r="G85" s="98"/>
      <c r="H85" s="98"/>
      <c r="I85" s="99"/>
      <c r="J85" s="100"/>
      <c r="K85" s="313">
        <v>0.05</v>
      </c>
      <c r="L85" s="850">
        <f>N78*K85</f>
        <v>127889.47254706384</v>
      </c>
      <c r="M85" s="851"/>
      <c r="N85" s="57"/>
    </row>
    <row r="86" spans="1:14" ht="15.75" thickBot="1">
      <c r="B86" s="814" t="s">
        <v>1037</v>
      </c>
      <c r="C86" s="815"/>
      <c r="D86" s="815"/>
      <c r="E86" s="815"/>
      <c r="F86" s="815"/>
      <c r="G86" s="815"/>
      <c r="H86" s="815"/>
      <c r="I86" s="815"/>
      <c r="J86" s="815"/>
      <c r="K86" s="815"/>
      <c r="L86" s="815"/>
      <c r="M86" s="816"/>
      <c r="N86" s="58">
        <f>L83+L84+L85</f>
        <v>767336.83528238302</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3325126.2862236598</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29.25"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75" thickBot="1">
      <c r="B119" s="427" t="s">
        <v>2327</v>
      </c>
      <c r="C119" s="428"/>
      <c r="D119" s="428"/>
      <c r="E119" s="267"/>
      <c r="F119" s="267"/>
      <c r="G119" s="267"/>
      <c r="H119" s="267"/>
      <c r="I119" s="267"/>
      <c r="J119" s="964"/>
      <c r="K119" s="964"/>
      <c r="L119" s="964"/>
      <c r="M119" s="964"/>
      <c r="N119" s="965"/>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28.5" customHeight="1" thickBot="1">
      <c r="A31" t="s">
        <v>1929</v>
      </c>
      <c r="B31" s="113" t="s">
        <v>1250</v>
      </c>
      <c r="C31" s="988" t="s">
        <v>2299</v>
      </c>
      <c r="D31" s="989"/>
      <c r="E31" s="989"/>
      <c r="F31" s="989"/>
      <c r="G31" s="989"/>
      <c r="H31" s="989"/>
      <c r="I31" s="989"/>
      <c r="J31" s="989"/>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s="177" t="s">
        <v>373</v>
      </c>
      <c r="B36" s="827" t="str">
        <f>VLOOKUP(A36,EQUIPOS!A6:D154,3,FALSE)</f>
        <v>Volqueta 6 m3</v>
      </c>
      <c r="C36" s="828"/>
      <c r="D36" s="828"/>
      <c r="E36" s="828"/>
      <c r="F36" s="828"/>
      <c r="G36" s="828"/>
      <c r="H36" s="829"/>
      <c r="I36" s="275"/>
      <c r="J36" s="276"/>
      <c r="K36" s="277">
        <f>VLOOKUP(A36,EQUIPOS!A6:D161,4,FALSE)</f>
        <v>80630.055342699037</v>
      </c>
      <c r="L36" s="278"/>
      <c r="M36" s="463">
        <v>81</v>
      </c>
      <c r="N36" s="280">
        <f>K36/M36</f>
        <v>995.43278200863006</v>
      </c>
    </row>
    <row r="37" span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1"/>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105">
        <f>SUM(N36:N42)</f>
        <v>995.43278200863006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09"/>
      <c r="C53" s="810"/>
      <c r="D53" s="810"/>
      <c r="E53" s="810"/>
      <c r="F53" s="810"/>
      <c r="G53" s="810"/>
      <c r="H53" s="810"/>
      <c r="I53" s="811"/>
      <c r="J53" s="48"/>
      <c r="K53" s="50"/>
      <c r="L53" s="812"/>
      <c r="M53" s="813"/>
      <c r="N53" s="51"/>
    </row>
    <row r="54" spans="2:14" ht="15.7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17" t="s">
        <v>1045</v>
      </c>
      <c r="M58" s="790"/>
      <c r="N58" s="82" t="s">
        <v>1035</v>
      </c>
    </row>
    <row r="59" spans="2:14">
      <c r="B59" s="52"/>
      <c r="C59" s="325"/>
      <c r="D59" s="325"/>
      <c r="E59" s="325"/>
      <c r="F59" s="325"/>
      <c r="G59" s="325"/>
      <c r="H59" s="319"/>
      <c r="I59" s="287"/>
      <c r="J59" s="294"/>
      <c r="K59" s="287"/>
      <c r="L59" s="818"/>
      <c r="M59" s="819"/>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6"/>
      <c r="M64" s="987"/>
      <c r="N64" s="493"/>
    </row>
    <row r="65" spans="2:15" ht="15.75" thickBot="1">
      <c r="B65" s="814" t="s">
        <v>1037</v>
      </c>
      <c r="C65" s="815"/>
      <c r="D65" s="815"/>
      <c r="E65" s="815"/>
      <c r="F65" s="815"/>
      <c r="G65" s="815"/>
      <c r="H65" s="815"/>
      <c r="I65" s="815"/>
      <c r="J65" s="815"/>
      <c r="K65" s="815"/>
      <c r="L65" s="815"/>
      <c r="M65" s="816"/>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2"/>
      <c r="C75" s="983"/>
      <c r="D75" s="983"/>
      <c r="E75" s="983"/>
      <c r="F75" s="983"/>
      <c r="G75" s="983"/>
      <c r="H75" s="983"/>
      <c r="I75" s="175"/>
      <c r="J75" s="175"/>
      <c r="K75" s="175"/>
      <c r="L75" s="984"/>
      <c r="M75" s="985"/>
      <c r="N75" s="51"/>
    </row>
    <row r="76" spans="2:15" ht="15.75" thickBot="1">
      <c r="B76" s="814" t="s">
        <v>1037</v>
      </c>
      <c r="C76" s="815"/>
      <c r="D76" s="815"/>
      <c r="E76" s="815"/>
      <c r="F76" s="815"/>
      <c r="G76" s="815"/>
      <c r="H76" s="815"/>
      <c r="I76" s="815"/>
      <c r="J76" s="815"/>
      <c r="K76" s="815"/>
      <c r="L76" s="815"/>
      <c r="M76" s="816"/>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995.43278200863006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199.08655640172603</v>
      </c>
      <c r="M83" s="849"/>
      <c r="N83" s="57"/>
    </row>
    <row r="84" spans="1:14">
      <c r="B84" s="95" t="s">
        <v>1057</v>
      </c>
      <c r="C84" s="96"/>
      <c r="D84" s="96"/>
      <c r="E84" s="96"/>
      <c r="F84" s="96"/>
      <c r="G84" s="96"/>
      <c r="H84" s="96"/>
      <c r="I84" s="93"/>
      <c r="J84" s="94"/>
      <c r="K84" s="312">
        <v>0.05</v>
      </c>
      <c r="L84" s="848">
        <f>N78*K84</f>
        <v>49.771639100431507</v>
      </c>
      <c r="M84" s="849"/>
      <c r="N84" s="57"/>
    </row>
    <row r="85" spans="1:14" ht="15.75" thickBot="1">
      <c r="B85" s="97" t="s">
        <v>1058</v>
      </c>
      <c r="C85" s="98"/>
      <c r="D85" s="98"/>
      <c r="E85" s="98"/>
      <c r="F85" s="98"/>
      <c r="G85" s="98"/>
      <c r="H85" s="98"/>
      <c r="I85" s="99"/>
      <c r="J85" s="100"/>
      <c r="K85" s="313">
        <v>0.05</v>
      </c>
      <c r="L85" s="850">
        <f>N78*K85</f>
        <v>49.771639100431507</v>
      </c>
      <c r="M85" s="851"/>
      <c r="N85" s="57"/>
    </row>
    <row r="86" spans="1:14" ht="15.75" thickBot="1">
      <c r="B86" s="814" t="s">
        <v>1037</v>
      </c>
      <c r="C86" s="815"/>
      <c r="D86" s="815"/>
      <c r="E86" s="815"/>
      <c r="F86" s="815"/>
      <c r="G86" s="815"/>
      <c r="H86" s="815"/>
      <c r="I86" s="815"/>
      <c r="J86" s="815"/>
      <c r="K86" s="815"/>
      <c r="L86" s="815"/>
      <c r="M86" s="816"/>
      <c r="N86" s="58">
        <f>L83+L84+L85</f>
        <v>298.62983460258903</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1294.062616611219</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75" thickBot="1">
      <c r="B119" s="427" t="s">
        <v>2327</v>
      </c>
      <c r="C119" s="428"/>
      <c r="D119" s="428"/>
      <c r="E119" s="267"/>
      <c r="F119" s="267"/>
      <c r="G119" s="267"/>
      <c r="H119" s="267"/>
      <c r="I119" s="267"/>
      <c r="J119" s="964"/>
      <c r="K119" s="964"/>
      <c r="L119" s="964"/>
      <c r="M119" s="964"/>
      <c r="N119" s="965"/>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6"/>
      <c r="H25" s="89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99" t="s">
        <v>1026</v>
      </c>
      <c r="C27" s="900"/>
      <c r="D27" s="900"/>
      <c r="E27" s="900"/>
      <c r="F27" s="900"/>
      <c r="G27" s="900"/>
      <c r="H27" s="900"/>
      <c r="I27" s="900"/>
      <c r="J27" s="900"/>
      <c r="K27" s="900"/>
      <c r="L27" s="900"/>
      <c r="M27" s="900"/>
      <c r="N27" s="901"/>
    </row>
    <row r="28" spans="1:14" ht="15.75" thickBot="1">
      <c r="B28" s="39"/>
      <c r="C28" s="40"/>
      <c r="D28" s="40"/>
      <c r="E28" s="40"/>
      <c r="F28" s="40"/>
      <c r="G28" s="40"/>
      <c r="H28" s="40"/>
      <c r="I28" s="40"/>
      <c r="J28" s="40"/>
      <c r="K28" s="40"/>
      <c r="L28" s="40"/>
      <c r="M28" s="40"/>
      <c r="N28" s="41"/>
    </row>
    <row r="29" spans="1:14" ht="26.25" thickBot="1">
      <c r="B29" s="77" t="s">
        <v>1027</v>
      </c>
      <c r="C29" s="823" t="s">
        <v>1028</v>
      </c>
      <c r="D29" s="824"/>
      <c r="E29" s="824"/>
      <c r="F29" s="824"/>
      <c r="G29" s="824"/>
      <c r="H29" s="824"/>
      <c r="I29" s="824"/>
      <c r="J29" s="78"/>
      <c r="K29" s="350" t="s">
        <v>2321</v>
      </c>
      <c r="L29" s="825" t="s">
        <v>1029</v>
      </c>
      <c r="M29" s="826"/>
      <c r="N29" s="77" t="s">
        <v>1030</v>
      </c>
    </row>
    <row r="30" spans="1:14" hidden="1">
      <c r="B30" s="77" t="s">
        <v>1027</v>
      </c>
      <c r="C30" s="823" t="s">
        <v>1028</v>
      </c>
      <c r="D30" s="824"/>
      <c r="E30" s="824"/>
      <c r="F30" s="824"/>
      <c r="G30" s="824"/>
      <c r="H30" s="824"/>
      <c r="I30" s="824"/>
      <c r="J30" s="78"/>
      <c r="K30" s="315"/>
      <c r="L30" s="825" t="s">
        <v>1029</v>
      </c>
      <c r="M30" s="826"/>
      <c r="N30" s="77" t="s">
        <v>1030</v>
      </c>
    </row>
    <row r="31" spans="1:14" ht="41.25" customHeight="1" thickBot="1">
      <c r="A31" t="s">
        <v>1929</v>
      </c>
      <c r="B31" s="113" t="s">
        <v>1251</v>
      </c>
      <c r="C31" s="988" t="s">
        <v>2302</v>
      </c>
      <c r="D31" s="989"/>
      <c r="E31" s="989"/>
      <c r="F31" s="989"/>
      <c r="G31" s="989"/>
      <c r="H31" s="989"/>
      <c r="I31" s="989"/>
      <c r="J31" s="989"/>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373</v>
      </c>
      <c r="B36" s="827" t="str">
        <f>VLOOKUP(A36,EQUIPOS!A6:D154,3,FALSE)</f>
        <v>Volqueta 6 m3</v>
      </c>
      <c r="C36" s="828"/>
      <c r="D36" s="828"/>
      <c r="E36" s="828"/>
      <c r="F36" s="828"/>
      <c r="G36" s="828"/>
      <c r="H36" s="829"/>
      <c r="I36" s="275"/>
      <c r="J36" s="276"/>
      <c r="K36" s="277">
        <f>VLOOKUP(A36,EQUIPOS!A6:D161,4,FALSE)</f>
        <v>80630.055342699037</v>
      </c>
      <c r="L36" s="278"/>
      <c r="M36" s="291">
        <v>66</v>
      </c>
      <c r="N36" s="280">
        <f>K36/M36</f>
        <v>1221.6675051924096</v>
      </c>
    </row>
    <row r="37" span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1"/>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105">
        <f>SUM(N36:N42)</f>
        <v>1221.6675051924096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09"/>
      <c r="C53" s="810"/>
      <c r="D53" s="810"/>
      <c r="E53" s="810"/>
      <c r="F53" s="810"/>
      <c r="G53" s="810"/>
      <c r="H53" s="810"/>
      <c r="I53" s="811"/>
      <c r="J53" s="48"/>
      <c r="K53" s="50"/>
      <c r="L53" s="812"/>
      <c r="M53" s="813"/>
      <c r="N53" s="51"/>
    </row>
    <row r="54" spans="2:14" ht="15.7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17" t="s">
        <v>1045</v>
      </c>
      <c r="M58" s="790"/>
      <c r="N58" s="82" t="s">
        <v>1035</v>
      </c>
    </row>
    <row r="59" spans="2:14">
      <c r="B59" s="52"/>
      <c r="C59" s="325"/>
      <c r="D59" s="325"/>
      <c r="E59" s="325"/>
      <c r="F59" s="325"/>
      <c r="G59" s="325"/>
      <c r="H59" s="319"/>
      <c r="I59" s="287"/>
      <c r="J59" s="294"/>
      <c r="K59" s="287"/>
      <c r="L59" s="818"/>
      <c r="M59" s="819"/>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6"/>
      <c r="M64" s="987"/>
      <c r="N64" s="493"/>
    </row>
    <row r="65" spans="2:15" ht="15.75" thickBot="1">
      <c r="B65" s="814" t="s">
        <v>1037</v>
      </c>
      <c r="C65" s="815"/>
      <c r="D65" s="815"/>
      <c r="E65" s="815"/>
      <c r="F65" s="815"/>
      <c r="G65" s="815"/>
      <c r="H65" s="815"/>
      <c r="I65" s="815"/>
      <c r="J65" s="815"/>
      <c r="K65" s="815"/>
      <c r="L65" s="815"/>
      <c r="M65" s="816"/>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2"/>
      <c r="C75" s="983"/>
      <c r="D75" s="983"/>
      <c r="E75" s="983"/>
      <c r="F75" s="983"/>
      <c r="G75" s="983"/>
      <c r="H75" s="983"/>
      <c r="I75" s="175"/>
      <c r="J75" s="175"/>
      <c r="K75" s="175"/>
      <c r="L75" s="984"/>
      <c r="M75" s="985"/>
      <c r="N75" s="51"/>
    </row>
    <row r="76" spans="2:15" ht="15.75" thickBot="1">
      <c r="B76" s="814" t="s">
        <v>1037</v>
      </c>
      <c r="C76" s="815"/>
      <c r="D76" s="815"/>
      <c r="E76" s="815"/>
      <c r="F76" s="815"/>
      <c r="G76" s="815"/>
      <c r="H76" s="815"/>
      <c r="I76" s="815"/>
      <c r="J76" s="815"/>
      <c r="K76" s="815"/>
      <c r="L76" s="815"/>
      <c r="M76" s="816"/>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1221.6675051924096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244.33350103848193</v>
      </c>
      <c r="M83" s="849"/>
      <c r="N83" s="57"/>
    </row>
    <row r="84" spans="1:14">
      <c r="B84" s="95" t="s">
        <v>1057</v>
      </c>
      <c r="C84" s="96"/>
      <c r="D84" s="96"/>
      <c r="E84" s="96"/>
      <c r="F84" s="96"/>
      <c r="G84" s="96"/>
      <c r="H84" s="96"/>
      <c r="I84" s="93"/>
      <c r="J84" s="94"/>
      <c r="K84" s="312">
        <v>0.05</v>
      </c>
      <c r="L84" s="848">
        <f>N78*K84</f>
        <v>61.083375259620482</v>
      </c>
      <c r="M84" s="849"/>
      <c r="N84" s="57"/>
    </row>
    <row r="85" spans="1:14" ht="15.75" thickBot="1">
      <c r="B85" s="97" t="s">
        <v>1058</v>
      </c>
      <c r="C85" s="98"/>
      <c r="D85" s="98"/>
      <c r="E85" s="98"/>
      <c r="F85" s="98"/>
      <c r="G85" s="98"/>
      <c r="H85" s="98"/>
      <c r="I85" s="99"/>
      <c r="J85" s="100"/>
      <c r="K85" s="313">
        <v>0.05</v>
      </c>
      <c r="L85" s="850">
        <f>N78*K85</f>
        <v>61.083375259620482</v>
      </c>
      <c r="M85" s="851"/>
      <c r="N85" s="57"/>
    </row>
    <row r="86" spans="1:14" ht="15.75" thickBot="1">
      <c r="B86" s="814" t="s">
        <v>1037</v>
      </c>
      <c r="C86" s="815"/>
      <c r="D86" s="815"/>
      <c r="E86" s="815"/>
      <c r="F86" s="815"/>
      <c r="G86" s="815"/>
      <c r="H86" s="815"/>
      <c r="I86" s="815"/>
      <c r="J86" s="815"/>
      <c r="K86" s="815"/>
      <c r="L86" s="815"/>
      <c r="M86" s="816"/>
      <c r="N86" s="58">
        <f>L83+L84+L85</f>
        <v>366.50025155772289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1588.1677567501324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75" thickBot="1">
      <c r="B119" s="427" t="s">
        <v>2327</v>
      </c>
      <c r="C119" s="428"/>
      <c r="D119" s="428"/>
      <c r="E119" s="267"/>
      <c r="F119" s="267"/>
      <c r="G119" s="267"/>
      <c r="H119" s="267"/>
      <c r="I119" s="267"/>
      <c r="J119" s="964"/>
      <c r="K119" s="964"/>
      <c r="L119" s="964"/>
      <c r="M119" s="964"/>
      <c r="N119" s="965"/>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3"/>
      <c r="C1" s="915"/>
      <c r="D1" s="916"/>
      <c r="E1" s="916"/>
      <c r="F1" s="916"/>
      <c r="G1" s="916"/>
      <c r="H1" s="916"/>
      <c r="I1" s="916"/>
      <c r="J1" s="917"/>
      <c r="K1" s="918" t="s">
        <v>1017</v>
      </c>
      <c r="L1" s="920" t="s">
        <v>2304</v>
      </c>
      <c r="M1" s="921"/>
      <c r="N1" s="922"/>
    </row>
    <row r="2" spans="2:14">
      <c r="B2" s="904"/>
      <c r="C2" s="926" t="s">
        <v>1018</v>
      </c>
      <c r="D2" s="927"/>
      <c r="E2" s="927"/>
      <c r="F2" s="927"/>
      <c r="G2" s="927"/>
      <c r="H2" s="927"/>
      <c r="I2" s="927"/>
      <c r="J2" s="928"/>
      <c r="K2" s="919"/>
      <c r="L2" s="923"/>
      <c r="M2" s="924"/>
      <c r="N2" s="925"/>
    </row>
    <row r="3" spans="2:14">
      <c r="B3" s="904"/>
      <c r="C3" s="926" t="s">
        <v>2305</v>
      </c>
      <c r="D3" s="927"/>
      <c r="E3" s="927"/>
      <c r="F3" s="927"/>
      <c r="G3" s="927"/>
      <c r="H3" s="927"/>
      <c r="I3" s="927"/>
      <c r="J3" s="928"/>
      <c r="K3" s="906" t="s">
        <v>1019</v>
      </c>
      <c r="L3" s="930">
        <v>1</v>
      </c>
      <c r="M3" s="931"/>
      <c r="N3" s="932"/>
    </row>
    <row r="4" spans="2:14">
      <c r="B4" s="904"/>
      <c r="C4" s="926" t="s">
        <v>2306</v>
      </c>
      <c r="D4" s="927"/>
      <c r="E4" s="927"/>
      <c r="F4" s="927"/>
      <c r="G4" s="927"/>
      <c r="H4" s="927"/>
      <c r="I4" s="927"/>
      <c r="J4" s="928"/>
      <c r="K4" s="929"/>
      <c r="L4" s="933"/>
      <c r="M4" s="934"/>
      <c r="N4" s="935"/>
    </row>
    <row r="5" spans="2:14">
      <c r="B5" s="904"/>
      <c r="C5" s="926" t="s">
        <v>2307</v>
      </c>
      <c r="D5" s="927"/>
      <c r="E5" s="927"/>
      <c r="F5" s="927"/>
      <c r="G5" s="927"/>
      <c r="H5" s="927"/>
      <c r="I5" s="927"/>
      <c r="J5" s="928"/>
      <c r="K5" s="906" t="s">
        <v>1020</v>
      </c>
      <c r="L5" s="908"/>
      <c r="M5" s="908" t="s">
        <v>1021</v>
      </c>
      <c r="N5" s="910"/>
    </row>
    <row r="6" spans="2:14" ht="15.75" thickBot="1">
      <c r="B6" s="905"/>
      <c r="C6" s="912"/>
      <c r="D6" s="913"/>
      <c r="E6" s="913"/>
      <c r="F6" s="913"/>
      <c r="G6" s="913"/>
      <c r="H6" s="913"/>
      <c r="I6" s="913"/>
      <c r="J6" s="914"/>
      <c r="K6" s="907"/>
      <c r="L6" s="909"/>
      <c r="M6" s="909"/>
      <c r="N6" s="911"/>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6" t="s">
        <v>2311</v>
      </c>
      <c r="C10" s="937"/>
      <c r="D10" s="937"/>
      <c r="E10" s="937"/>
      <c r="F10" s="396" t="s">
        <v>2312</v>
      </c>
      <c r="G10" s="391"/>
      <c r="H10" s="397"/>
      <c r="I10" s="938" t="s">
        <v>2313</v>
      </c>
      <c r="J10" s="938"/>
      <c r="K10" s="398" t="s">
        <v>2312</v>
      </c>
      <c r="L10" s="394"/>
      <c r="M10" s="394"/>
      <c r="N10" s="395"/>
    </row>
    <row r="11" spans="2:14">
      <c r="B11" s="369" t="s">
        <v>1023</v>
      </c>
      <c r="C11" s="370"/>
      <c r="D11" s="885"/>
      <c r="E11" s="885"/>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97"/>
      <c r="M12" s="897"/>
      <c r="N12" s="89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5" t="s">
        <v>2328</v>
      </c>
      <c r="G25" s="895"/>
      <c r="H25" s="895"/>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2" t="s">
        <v>1026</v>
      </c>
      <c r="C27" s="993"/>
      <c r="D27" s="993"/>
      <c r="E27" s="993"/>
      <c r="F27" s="993"/>
      <c r="G27" s="993"/>
      <c r="H27" s="993"/>
      <c r="I27" s="993"/>
      <c r="J27" s="993"/>
      <c r="K27" s="993"/>
      <c r="L27" s="993"/>
      <c r="M27" s="993"/>
      <c r="N27" s="994"/>
    </row>
    <row r="28" spans="1:14" ht="15.75" thickBot="1">
      <c r="B28" s="39"/>
      <c r="C28" s="40"/>
      <c r="D28" s="40"/>
      <c r="E28" s="40"/>
      <c r="F28" s="40"/>
      <c r="G28" s="40"/>
      <c r="H28" s="40"/>
      <c r="I28" s="40"/>
      <c r="J28" s="40"/>
      <c r="K28" s="40"/>
      <c r="L28" s="40"/>
      <c r="M28" s="40"/>
      <c r="N28" s="41"/>
    </row>
    <row r="29" spans="1:14" ht="26.25" thickBot="1">
      <c r="B29" s="77" t="s">
        <v>1027</v>
      </c>
      <c r="C29" s="990" t="s">
        <v>1028</v>
      </c>
      <c r="D29" s="991"/>
      <c r="E29" s="991"/>
      <c r="F29" s="991"/>
      <c r="G29" s="991"/>
      <c r="H29" s="991"/>
      <c r="I29" s="991"/>
      <c r="J29" s="78"/>
      <c r="K29" s="350" t="s">
        <v>2321</v>
      </c>
      <c r="L29" s="995" t="s">
        <v>1029</v>
      </c>
      <c r="M29" s="996"/>
      <c r="N29" s="77" t="s">
        <v>1030</v>
      </c>
    </row>
    <row r="30" spans="1:14" hidden="1">
      <c r="B30" s="77" t="s">
        <v>1027</v>
      </c>
      <c r="C30" s="823" t="s">
        <v>1028</v>
      </c>
      <c r="D30" s="824"/>
      <c r="E30" s="824"/>
      <c r="F30" s="824"/>
      <c r="G30" s="824"/>
      <c r="H30" s="824"/>
      <c r="I30" s="824"/>
      <c r="J30" s="78"/>
      <c r="K30" s="315"/>
      <c r="L30" s="825" t="s">
        <v>1029</v>
      </c>
      <c r="M30" s="826"/>
      <c r="N30" s="77" t="s">
        <v>1030</v>
      </c>
    </row>
    <row r="31" spans="1:14" ht="15.7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5" t="s">
        <v>1028</v>
      </c>
      <c r="C35" s="796"/>
      <c r="D35" s="796"/>
      <c r="E35" s="796"/>
      <c r="F35" s="796"/>
      <c r="G35" s="796"/>
      <c r="H35" s="797"/>
      <c r="I35" s="798" t="s">
        <v>1032</v>
      </c>
      <c r="J35" s="799"/>
      <c r="K35" s="75" t="s">
        <v>1033</v>
      </c>
      <c r="L35" s="800" t="s">
        <v>1034</v>
      </c>
      <c r="M35" s="797"/>
      <c r="N35" s="76" t="s">
        <v>1035</v>
      </c>
    </row>
    <row r="36" spans="1:14">
      <c r="A36" t="s">
        <v>373</v>
      </c>
      <c r="B36" s="827" t="str">
        <f>VLOOKUP(A36,EQUIPOS!A6:D154,3,FALSE)</f>
        <v>Volqueta 6 m3</v>
      </c>
      <c r="C36" s="828"/>
      <c r="D36" s="828"/>
      <c r="E36" s="828"/>
      <c r="F36" s="828"/>
      <c r="G36" s="828"/>
      <c r="H36" s="829"/>
      <c r="I36" s="275"/>
      <c r="J36" s="276"/>
      <c r="K36" s="277">
        <f>VLOOKUP(A36,EQUIPOS!A6:D161,4,FALSE)</f>
        <v>80630.055342699037</v>
      </c>
      <c r="L36" s="278"/>
      <c r="M36" s="291">
        <v>66</v>
      </c>
      <c r="N36" s="280">
        <f>K36/M36</f>
        <v>1221.6675051924096</v>
      </c>
    </row>
    <row r="37" spans="1:14">
      <c r="B37" s="827"/>
      <c r="C37" s="828"/>
      <c r="D37" s="828"/>
      <c r="E37" s="828"/>
      <c r="F37" s="828"/>
      <c r="G37" s="828"/>
      <c r="H37" s="829"/>
      <c r="I37" s="275"/>
      <c r="J37" s="276"/>
      <c r="K37" s="277"/>
      <c r="L37" s="278"/>
      <c r="M37" s="279"/>
      <c r="N37" s="280"/>
    </row>
    <row r="38" spans="1:14">
      <c r="B38" s="827"/>
      <c r="C38" s="828"/>
      <c r="D38" s="828"/>
      <c r="E38" s="828"/>
      <c r="F38" s="828"/>
      <c r="G38" s="828"/>
      <c r="H38" s="829"/>
      <c r="I38" s="275"/>
      <c r="J38" s="276"/>
      <c r="K38" s="277"/>
      <c r="L38" s="278"/>
      <c r="M38" s="279"/>
      <c r="N38" s="281"/>
    </row>
    <row r="39" spans="1:14">
      <c r="B39" s="827"/>
      <c r="C39" s="828"/>
      <c r="D39" s="828"/>
      <c r="E39" s="828"/>
      <c r="F39" s="828"/>
      <c r="G39" s="828"/>
      <c r="H39" s="829"/>
      <c r="I39" s="830"/>
      <c r="J39" s="811"/>
      <c r="K39" s="282"/>
      <c r="L39" s="831"/>
      <c r="M39" s="832"/>
      <c r="N39" s="283"/>
    </row>
    <row r="40" spans="1:14">
      <c r="B40" s="827"/>
      <c r="C40" s="828"/>
      <c r="D40" s="828"/>
      <c r="E40" s="833"/>
      <c r="F40" s="828"/>
      <c r="G40" s="828"/>
      <c r="H40" s="829"/>
      <c r="I40" s="42"/>
      <c r="J40" s="43"/>
      <c r="K40" s="282"/>
      <c r="L40" s="284"/>
      <c r="M40" s="285"/>
      <c r="N40" s="286"/>
    </row>
    <row r="41" spans="1:14">
      <c r="B41" s="834"/>
      <c r="C41" s="835"/>
      <c r="D41" s="835"/>
      <c r="E41" s="44"/>
      <c r="F41" s="45"/>
      <c r="G41" s="45"/>
      <c r="H41" s="46"/>
      <c r="I41" s="42"/>
      <c r="J41" s="43"/>
      <c r="K41" s="287"/>
      <c r="L41" s="284"/>
      <c r="M41" s="285"/>
      <c r="N41" s="352"/>
    </row>
    <row r="42" spans="1:14" ht="15.75" thickBot="1">
      <c r="B42" s="827"/>
      <c r="C42" s="828"/>
      <c r="D42" s="828"/>
      <c r="E42" s="828"/>
      <c r="F42" s="828"/>
      <c r="G42" s="828"/>
      <c r="H42" s="829"/>
      <c r="I42" s="836"/>
      <c r="J42" s="837"/>
      <c r="K42" s="47"/>
      <c r="L42" s="838"/>
      <c r="M42" s="839"/>
      <c r="N42" s="111"/>
    </row>
    <row r="43" spans="1:14" ht="15.75" thickBot="1">
      <c r="B43" s="814" t="s">
        <v>1037</v>
      </c>
      <c r="C43" s="815"/>
      <c r="D43" s="815"/>
      <c r="E43" s="815"/>
      <c r="F43" s="815"/>
      <c r="G43" s="815"/>
      <c r="H43" s="815"/>
      <c r="I43" s="815"/>
      <c r="J43" s="815"/>
      <c r="K43" s="815"/>
      <c r="L43" s="815"/>
      <c r="M43" s="816"/>
      <c r="N43" s="105">
        <f>SUM(N36:N42)</f>
        <v>1221.6675051924096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5" t="s">
        <v>1028</v>
      </c>
      <c r="C47" s="806"/>
      <c r="D47" s="806"/>
      <c r="E47" s="806"/>
      <c r="F47" s="806"/>
      <c r="G47" s="806"/>
      <c r="H47" s="806"/>
      <c r="I47" s="807"/>
      <c r="J47" s="323" t="s">
        <v>1029</v>
      </c>
      <c r="K47" s="91" t="s">
        <v>1030</v>
      </c>
      <c r="L47" s="808" t="s">
        <v>1039</v>
      </c>
      <c r="M47" s="807"/>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09"/>
      <c r="C53" s="810"/>
      <c r="D53" s="810"/>
      <c r="E53" s="810"/>
      <c r="F53" s="810"/>
      <c r="G53" s="810"/>
      <c r="H53" s="810"/>
      <c r="I53" s="811"/>
      <c r="J53" s="48"/>
      <c r="K53" s="50"/>
      <c r="L53" s="812"/>
      <c r="M53" s="813"/>
      <c r="N53" s="51"/>
    </row>
    <row r="54" spans="2:14" ht="15.75" thickBot="1">
      <c r="B54" s="814" t="s">
        <v>1037</v>
      </c>
      <c r="C54" s="815"/>
      <c r="D54" s="815"/>
      <c r="E54" s="815"/>
      <c r="F54" s="815"/>
      <c r="G54" s="815"/>
      <c r="H54" s="815"/>
      <c r="I54" s="815"/>
      <c r="J54" s="815"/>
      <c r="K54" s="815"/>
      <c r="L54" s="815"/>
      <c r="M54" s="816"/>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17" t="s">
        <v>1045</v>
      </c>
      <c r="M58" s="790"/>
      <c r="N58" s="82" t="s">
        <v>1035</v>
      </c>
    </row>
    <row r="59" spans="2:14">
      <c r="B59" s="52"/>
      <c r="C59" s="325"/>
      <c r="D59" s="325"/>
      <c r="E59" s="325"/>
      <c r="F59" s="325"/>
      <c r="G59" s="325"/>
      <c r="H59" s="319"/>
      <c r="I59" s="287"/>
      <c r="J59" s="294"/>
      <c r="K59" s="287"/>
      <c r="L59" s="818"/>
      <c r="M59" s="819"/>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6"/>
      <c r="M64" s="987"/>
      <c r="N64" s="493"/>
    </row>
    <row r="65" spans="2:15" ht="15.75" thickBot="1">
      <c r="B65" s="814" t="s">
        <v>1037</v>
      </c>
      <c r="C65" s="815"/>
      <c r="D65" s="815"/>
      <c r="E65" s="815"/>
      <c r="F65" s="815"/>
      <c r="G65" s="815"/>
      <c r="H65" s="815"/>
      <c r="I65" s="815"/>
      <c r="J65" s="815"/>
      <c r="K65" s="815"/>
      <c r="L65" s="815"/>
      <c r="M65" s="816"/>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0" t="s">
        <v>1047</v>
      </c>
      <c r="C69" s="841"/>
      <c r="D69" s="841"/>
      <c r="E69" s="841"/>
      <c r="F69" s="841"/>
      <c r="G69" s="841"/>
      <c r="H69" s="841"/>
      <c r="I69" s="79" t="s">
        <v>1048</v>
      </c>
      <c r="J69" s="81" t="s">
        <v>1494</v>
      </c>
      <c r="K69" s="80" t="s">
        <v>1050</v>
      </c>
      <c r="L69" s="842" t="s">
        <v>1034</v>
      </c>
      <c r="M69" s="843"/>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2"/>
      <c r="C75" s="983"/>
      <c r="D75" s="983"/>
      <c r="E75" s="983"/>
      <c r="F75" s="983"/>
      <c r="G75" s="983"/>
      <c r="H75" s="983"/>
      <c r="I75" s="175"/>
      <c r="J75" s="175"/>
      <c r="K75" s="175"/>
      <c r="L75" s="984"/>
      <c r="M75" s="985"/>
      <c r="N75" s="51"/>
    </row>
    <row r="76" spans="2:15" ht="15.75" thickBot="1">
      <c r="B76" s="814" t="s">
        <v>1037</v>
      </c>
      <c r="C76" s="815"/>
      <c r="D76" s="815"/>
      <c r="E76" s="815"/>
      <c r="F76" s="815"/>
      <c r="G76" s="815"/>
      <c r="H76" s="815"/>
      <c r="I76" s="815"/>
      <c r="J76" s="815"/>
      <c r="K76" s="815"/>
      <c r="L76" s="815"/>
      <c r="M76" s="816"/>
      <c r="N76" s="309"/>
    </row>
    <row r="77" spans="2:15" ht="15.75" thickBot="1">
      <c r="B77" s="39"/>
      <c r="C77" s="40"/>
      <c r="D77" s="40"/>
      <c r="E77" s="40"/>
      <c r="F77" s="40"/>
      <c r="G77" s="40"/>
      <c r="H77" s="40"/>
      <c r="I77" s="40"/>
      <c r="J77" s="40"/>
      <c r="K77" s="40"/>
      <c r="L77" s="40"/>
      <c r="M77" s="40"/>
      <c r="N77" s="41"/>
    </row>
    <row r="78" spans="2:15" ht="15.75" thickBot="1">
      <c r="B78" s="814" t="s">
        <v>1051</v>
      </c>
      <c r="C78" s="815"/>
      <c r="D78" s="815"/>
      <c r="E78" s="815"/>
      <c r="F78" s="815"/>
      <c r="G78" s="815"/>
      <c r="H78" s="815"/>
      <c r="I78" s="815"/>
      <c r="J78" s="815"/>
      <c r="K78" s="815"/>
      <c r="L78" s="815"/>
      <c r="M78" s="816"/>
      <c r="N78" s="105">
        <f>N43+N54+N65+N76</f>
        <v>1221.6675051924096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5" t="s">
        <v>1053</v>
      </c>
      <c r="C82" s="806"/>
      <c r="D82" s="806"/>
      <c r="E82" s="806"/>
      <c r="F82" s="806"/>
      <c r="G82" s="806"/>
      <c r="H82" s="806"/>
      <c r="I82" s="322"/>
      <c r="J82" s="342"/>
      <c r="K82" s="310" t="s">
        <v>1054</v>
      </c>
      <c r="L82" s="844" t="s">
        <v>1055</v>
      </c>
      <c r="M82" s="845"/>
      <c r="N82" s="311"/>
    </row>
    <row r="83" spans="1:14">
      <c r="B83" s="846" t="s">
        <v>1056</v>
      </c>
      <c r="C83" s="847"/>
      <c r="D83" s="847"/>
      <c r="E83" s="847"/>
      <c r="F83" s="847"/>
      <c r="G83" s="847"/>
      <c r="H83" s="847"/>
      <c r="I83" s="93"/>
      <c r="J83" s="94"/>
      <c r="K83" s="312">
        <v>0.2</v>
      </c>
      <c r="L83" s="848">
        <f>N78*K83</f>
        <v>244.33350103848193</v>
      </c>
      <c r="M83" s="849"/>
      <c r="N83" s="57"/>
    </row>
    <row r="84" spans="1:14">
      <c r="B84" s="95" t="s">
        <v>1057</v>
      </c>
      <c r="C84" s="96"/>
      <c r="D84" s="96"/>
      <c r="E84" s="96"/>
      <c r="F84" s="96"/>
      <c r="G84" s="96"/>
      <c r="H84" s="96"/>
      <c r="I84" s="93"/>
      <c r="J84" s="94"/>
      <c r="K84" s="312">
        <v>0.05</v>
      </c>
      <c r="L84" s="848">
        <f>N78*K84</f>
        <v>61.083375259620482</v>
      </c>
      <c r="M84" s="849"/>
      <c r="N84" s="57"/>
    </row>
    <row r="85" spans="1:14" ht="15.75" thickBot="1">
      <c r="B85" s="97" t="s">
        <v>1058</v>
      </c>
      <c r="C85" s="98"/>
      <c r="D85" s="98"/>
      <c r="E85" s="98"/>
      <c r="F85" s="98"/>
      <c r="G85" s="98"/>
      <c r="H85" s="98"/>
      <c r="I85" s="99"/>
      <c r="J85" s="100"/>
      <c r="K85" s="313">
        <v>0.05</v>
      </c>
      <c r="L85" s="850">
        <f>N78*K85</f>
        <v>61.083375259620482</v>
      </c>
      <c r="M85" s="851"/>
      <c r="N85" s="57"/>
    </row>
    <row r="86" spans="1:14" ht="15.75" thickBot="1">
      <c r="B86" s="814" t="s">
        <v>1037</v>
      </c>
      <c r="C86" s="815"/>
      <c r="D86" s="815"/>
      <c r="E86" s="815"/>
      <c r="F86" s="815"/>
      <c r="G86" s="815"/>
      <c r="H86" s="815"/>
      <c r="I86" s="815"/>
      <c r="J86" s="815"/>
      <c r="K86" s="815"/>
      <c r="L86" s="815"/>
      <c r="M86" s="816"/>
      <c r="N86" s="58">
        <f>L83+L84+L85</f>
        <v>366.50025155772289</v>
      </c>
    </row>
    <row r="87" spans="1:14" ht="15.75" thickBot="1">
      <c r="B87" s="39"/>
      <c r="C87" s="40"/>
      <c r="D87" s="40"/>
      <c r="E87" s="40"/>
      <c r="F87" s="40"/>
      <c r="G87" s="40"/>
      <c r="H87" s="40"/>
      <c r="I87" s="40"/>
      <c r="J87" s="40"/>
      <c r="K87" s="40"/>
      <c r="L87" s="40"/>
      <c r="M87" s="40"/>
      <c r="N87" s="41"/>
    </row>
    <row r="88" spans="1:14" ht="15.75" thickBot="1">
      <c r="A88" t="s">
        <v>2122</v>
      </c>
      <c r="B88" s="814" t="s">
        <v>1059</v>
      </c>
      <c r="C88" s="815"/>
      <c r="D88" s="815"/>
      <c r="E88" s="815"/>
      <c r="F88" s="815"/>
      <c r="G88" s="815"/>
      <c r="H88" s="815"/>
      <c r="I88" s="815"/>
      <c r="J88" s="815"/>
      <c r="K88" s="815"/>
      <c r="L88" s="815"/>
      <c r="M88" s="816"/>
      <c r="N88" s="196">
        <f>N78+N86</f>
        <v>1588.1677567501324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6" t="s">
        <v>2324</v>
      </c>
      <c r="C105" s="957"/>
      <c r="D105" s="957"/>
      <c r="E105" s="957"/>
      <c r="F105" s="957"/>
      <c r="G105" s="957"/>
      <c r="H105" s="957"/>
      <c r="I105" s="957"/>
      <c r="J105" s="957"/>
      <c r="K105" s="957"/>
      <c r="L105" s="957"/>
      <c r="M105" s="957"/>
      <c r="N105" s="958"/>
    </row>
    <row r="106" spans="2:14" ht="15" customHeight="1">
      <c r="B106" s="956"/>
      <c r="C106" s="957"/>
      <c r="D106" s="957"/>
      <c r="E106" s="957"/>
      <c r="F106" s="957"/>
      <c r="G106" s="957"/>
      <c r="H106" s="957"/>
      <c r="I106" s="957"/>
      <c r="J106" s="957"/>
      <c r="K106" s="957"/>
      <c r="L106" s="957"/>
      <c r="M106" s="957"/>
      <c r="N106" s="958"/>
    </row>
    <row r="107" spans="2:14" ht="30" customHeight="1">
      <c r="B107" s="959" t="s">
        <v>2325</v>
      </c>
      <c r="C107" s="960"/>
      <c r="D107" s="960"/>
      <c r="E107" s="960"/>
      <c r="F107" s="960"/>
      <c r="G107" s="960"/>
      <c r="H107" s="960"/>
      <c r="I107" s="960"/>
      <c r="J107" s="960"/>
      <c r="K107" s="960"/>
      <c r="L107" s="960"/>
      <c r="M107" s="960"/>
      <c r="N107" s="961"/>
    </row>
    <row r="108" spans="2:14">
      <c r="B108" s="959"/>
      <c r="C108" s="960"/>
      <c r="D108" s="960"/>
      <c r="E108" s="960"/>
      <c r="F108" s="960"/>
      <c r="G108" s="960"/>
      <c r="H108" s="960"/>
      <c r="I108" s="960"/>
      <c r="J108" s="960"/>
      <c r="K108" s="960"/>
      <c r="L108" s="960"/>
      <c r="M108" s="960"/>
      <c r="N108" s="96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2"/>
      <c r="K118" s="962"/>
      <c r="L118" s="962"/>
      <c r="M118" s="962"/>
      <c r="N118" s="963"/>
    </row>
    <row r="119" spans="2:14" ht="15.75" thickBot="1">
      <c r="B119" s="427" t="s">
        <v>2327</v>
      </c>
      <c r="C119" s="428"/>
      <c r="D119" s="428"/>
      <c r="E119" s="267"/>
      <c r="F119" s="267"/>
      <c r="G119" s="267"/>
      <c r="H119" s="267"/>
      <c r="I119" s="267"/>
      <c r="J119" s="964"/>
      <c r="K119" s="964"/>
      <c r="L119" s="964"/>
      <c r="M119" s="964"/>
      <c r="N119" s="965"/>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2019-12-12T19:50:41Z</dcterms:modified>
</cp:coreProperties>
</file>