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6BBF3766-5653-45CF-9344-6B6582CF6A03}" xr6:coauthVersionLast="44" xr6:coauthVersionMax="44" xr10:uidLastSave="{00000000-0000-0000-0000-000000000000}"/>
  <bookViews>
    <workbookView xWindow="2205" yWindow="2205" windowWidth="21600" windowHeight="11385" tabRatio="879" firstSheet="1" activeTab="4"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N75" i="325" s="1"/>
  <c r="N41"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N75" i="292" s="1"/>
  <c r="N41" i="292" s="1"/>
  <c r="N43"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N77" i="258" s="1"/>
  <c r="N4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N76" i="99" s="1"/>
  <c r="N41"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N76" i="95" s="1"/>
  <c r="N41"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N76" i="63" s="1"/>
  <c r="N41" i="63" s="1"/>
  <c r="N43"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29" l="1"/>
  <c r="N41" i="329" s="1"/>
  <c r="N76" i="231"/>
  <c r="N40" i="231" s="1"/>
  <c r="N76" i="26"/>
  <c r="N42" i="26" s="1"/>
  <c r="N76" i="56"/>
  <c r="N42" i="56" s="1"/>
  <c r="N43" i="56" s="1"/>
  <c r="N76" i="67"/>
  <c r="N41" i="67" s="1"/>
  <c r="N76" i="68"/>
  <c r="N41" i="68" s="1"/>
  <c r="N75" i="75"/>
  <c r="N41" i="75" s="1"/>
  <c r="N76" i="80"/>
  <c r="N41" i="80" s="1"/>
  <c r="N76" i="84"/>
  <c r="N41" i="84" s="1"/>
  <c r="N76" i="86"/>
  <c r="N41" i="86" s="1"/>
  <c r="N76" i="90"/>
  <c r="N41" i="90" s="1"/>
  <c r="N76" i="102"/>
  <c r="N41" i="102" s="1"/>
  <c r="N80" i="164"/>
  <c r="N46" i="164" s="1"/>
  <c r="N83" i="165"/>
  <c r="N49" i="165" s="1"/>
  <c r="N81" i="170"/>
  <c r="N47" i="170" s="1"/>
  <c r="N81" i="176"/>
  <c r="N47" i="176" s="1"/>
  <c r="N81" i="171"/>
  <c r="N47" i="171" s="1"/>
  <c r="N81" i="178"/>
  <c r="N47" i="178" s="1"/>
  <c r="N80" i="179"/>
  <c r="N46" i="179" s="1"/>
  <c r="N80" i="180"/>
  <c r="N46" i="180" s="1"/>
  <c r="N80" i="177"/>
  <c r="N46" i="177" s="1"/>
  <c r="N80" i="181"/>
  <c r="N46" i="181" s="1"/>
  <c r="N80" i="183"/>
  <c r="N46" i="183" s="1"/>
  <c r="N80" i="184"/>
  <c r="N46" i="184" s="1"/>
  <c r="N81" i="185"/>
  <c r="N47" i="185" s="1"/>
  <c r="N81" i="186"/>
  <c r="N47" i="186" s="1"/>
  <c r="N80" i="188"/>
  <c r="N46" i="188" s="1"/>
  <c r="N81" i="187"/>
  <c r="N47" i="187" s="1"/>
  <c r="N77" i="233"/>
  <c r="N41" i="233" s="1"/>
  <c r="N76" i="243"/>
  <c r="N40" i="243" s="1"/>
  <c r="N75" i="283"/>
  <c r="N41" i="283" s="1"/>
  <c r="N77" i="193"/>
  <c r="N43" i="193" s="1"/>
  <c r="N87" i="246"/>
  <c r="N45" i="246" s="1"/>
  <c r="N83" i="279"/>
  <c r="N46" i="279" s="1"/>
  <c r="N76" i="97"/>
  <c r="N41" i="97" s="1"/>
  <c r="N76" i="103"/>
  <c r="N41" i="103" s="1"/>
  <c r="N81" i="154"/>
  <c r="N47" i="154" s="1"/>
  <c r="N75" i="291"/>
  <c r="N41" i="291" s="1"/>
  <c r="N43" i="291" s="1"/>
  <c r="N75" i="302"/>
  <c r="N41" i="302" s="1"/>
  <c r="N43" i="302" s="1"/>
  <c r="N77" i="323"/>
  <c r="N77" i="328"/>
  <c r="N41" i="328" s="1"/>
  <c r="N43" i="328" s="1"/>
  <c r="N77" i="337"/>
  <c r="N41" i="337" s="1"/>
  <c r="N61" i="221"/>
  <c r="N53" i="325"/>
  <c r="N76" i="65"/>
  <c r="N41" i="65" s="1"/>
  <c r="N43" i="65" s="1"/>
  <c r="N76" i="92"/>
  <c r="N41" i="92" s="1"/>
  <c r="N43" i="92" s="1"/>
  <c r="N76" i="96"/>
  <c r="N41" i="96" s="1"/>
  <c r="N76" i="98"/>
  <c r="N41" i="98" s="1"/>
  <c r="N76" i="101"/>
  <c r="N41" i="101" s="1"/>
  <c r="N76" i="107"/>
  <c r="N41" i="107" s="1"/>
  <c r="N75" i="133"/>
  <c r="N41" i="133" s="1"/>
  <c r="N76" i="134"/>
  <c r="N41" i="134" s="1"/>
  <c r="N76" i="135"/>
  <c r="N41" i="135" s="1"/>
  <c r="N76" i="137"/>
  <c r="N41" i="137" s="1"/>
  <c r="N76" i="242"/>
  <c r="N40" i="242" s="1"/>
  <c r="N78" i="273"/>
  <c r="N41" i="273" s="1"/>
  <c r="N81" i="282"/>
  <c r="N44" i="282" s="1"/>
  <c r="N77" i="295"/>
  <c r="N41" i="295" s="1"/>
  <c r="N43" i="295" s="1"/>
  <c r="N43" i="306"/>
  <c r="N76" i="19"/>
  <c r="N42" i="19" s="1"/>
  <c r="N43" i="22"/>
  <c r="N76" i="24"/>
  <c r="N42" i="24" s="1"/>
  <c r="N76" i="25"/>
  <c r="N42" i="25" s="1"/>
  <c r="N43" i="50"/>
  <c r="N76" i="61"/>
  <c r="N42" i="61" s="1"/>
  <c r="N76" i="64"/>
  <c r="N41" i="64" s="1"/>
  <c r="N43" i="64" s="1"/>
  <c r="N75" i="72"/>
  <c r="N41" i="72" s="1"/>
  <c r="N75" i="74"/>
  <c r="N41" i="74" s="1"/>
  <c r="N76" i="79"/>
  <c r="N41" i="79" s="1"/>
  <c r="N76" i="81"/>
  <c r="N41" i="81" s="1"/>
  <c r="N43" i="81" s="1"/>
  <c r="N76" i="83"/>
  <c r="N41" i="83" s="1"/>
  <c r="N76" i="85"/>
  <c r="N41" i="85" s="1"/>
  <c r="N76" i="87"/>
  <c r="N41" i="87" s="1"/>
  <c r="N76" i="89"/>
  <c r="N41" i="89" s="1"/>
  <c r="N76" i="91"/>
  <c r="N41" i="91" s="1"/>
  <c r="N76" i="100"/>
  <c r="N41" i="100" s="1"/>
  <c r="N76" i="106"/>
  <c r="N41" i="106" s="1"/>
  <c r="N43" i="106" s="1"/>
  <c r="N80" i="160"/>
  <c r="N46" i="160" s="1"/>
  <c r="N48" i="160" s="1"/>
  <c r="N78" i="232"/>
  <c r="N41" i="232" s="1"/>
  <c r="N76" i="234"/>
  <c r="N40" i="234" s="1"/>
  <c r="N81" i="244"/>
  <c r="N45" i="244" s="1"/>
  <c r="N77" i="250"/>
  <c r="N41" i="250" s="1"/>
  <c r="N77" i="254"/>
  <c r="N41" i="254" s="1"/>
  <c r="N91" i="260"/>
  <c r="N47" i="260" s="1"/>
  <c r="N81" i="266"/>
  <c r="N41" i="266" s="1"/>
  <c r="N43" i="267"/>
  <c r="N78" i="272"/>
  <c r="N41" i="272" s="1"/>
  <c r="N81" i="280"/>
  <c r="N44" i="280" s="1"/>
  <c r="N75" i="290"/>
  <c r="N41" i="290" s="1"/>
  <c r="N43" i="290" s="1"/>
  <c r="N77" i="294"/>
  <c r="N41" i="294" s="1"/>
  <c r="N75" i="299"/>
  <c r="N41" i="299" s="1"/>
  <c r="N43" i="299" s="1"/>
  <c r="N77" i="321"/>
  <c r="N77" i="342"/>
  <c r="N41" i="342" s="1"/>
  <c r="N77" i="347"/>
  <c r="N41" i="347" s="1"/>
  <c r="N43" i="347" s="1"/>
  <c r="N77" i="364"/>
  <c r="N41" i="364" s="1"/>
  <c r="N73" i="229"/>
  <c r="N40" i="229" s="1"/>
  <c r="N78" i="270"/>
  <c r="N41" i="270" s="1"/>
  <c r="N78" i="271"/>
  <c r="N41" i="271" s="1"/>
  <c r="N77" i="334"/>
  <c r="N41" i="334" s="1"/>
  <c r="N77" i="348"/>
  <c r="N41" i="348" s="1"/>
  <c r="N43" i="348" s="1"/>
  <c r="N77" i="354"/>
  <c r="N41" i="354" s="1"/>
  <c r="N43" i="354" s="1"/>
  <c r="N77" i="363"/>
  <c r="N41" i="363" s="1"/>
  <c r="N43" i="363" s="1"/>
  <c r="N77" i="365"/>
  <c r="N41" i="365" s="1"/>
  <c r="N76" i="146"/>
  <c r="N41" i="146" s="1"/>
  <c r="N76" i="144"/>
  <c r="N41" i="144" s="1"/>
  <c r="N84" i="220"/>
  <c r="N46" i="220" s="1"/>
  <c r="N83" i="221"/>
  <c r="N46" i="221" s="1"/>
  <c r="N72" i="227"/>
  <c r="N41" i="227" s="1"/>
  <c r="N77" i="262"/>
  <c r="N41" i="262" s="1"/>
  <c r="N75" i="293"/>
  <c r="N41" i="293" s="1"/>
  <c r="N43" i="293" s="1"/>
  <c r="N43" i="31"/>
  <c r="N76" i="136"/>
  <c r="N41" i="136" s="1"/>
  <c r="N75" i="286"/>
  <c r="N41" i="286" s="1"/>
  <c r="N43" i="286" s="1"/>
  <c r="N75" i="289"/>
  <c r="N41" i="289" s="1"/>
  <c r="N43" i="289" s="1"/>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L64" i="160"/>
  <c r="N64" i="160" s="1"/>
  <c r="L65" i="182"/>
  <c r="L58" i="305"/>
  <c r="N58" i="305" s="1"/>
  <c r="N64" i="305" s="1"/>
  <c r="N77" i="305" s="1"/>
  <c r="L60" i="306"/>
  <c r="N60" i="306" s="1"/>
  <c r="N66" i="306" s="1"/>
  <c r="L66" i="268"/>
  <c r="N66" i="268" s="1"/>
  <c r="L64" i="174"/>
  <c r="N64" i="174" s="1"/>
  <c r="L65" i="158"/>
  <c r="L65" i="185"/>
  <c r="L64" i="18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43" i="309" s="1"/>
  <c r="N77" i="312"/>
  <c r="N41" i="312" s="1"/>
  <c r="N76" i="213"/>
  <c r="N42" i="213" s="1"/>
  <c r="N44" i="213" s="1"/>
  <c r="N77" i="253"/>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76" i="209"/>
  <c r="N41" i="209" s="1"/>
  <c r="N76" i="53"/>
  <c r="N76" i="58"/>
  <c r="N42" i="58" s="1"/>
  <c r="N43" i="58" s="1"/>
  <c r="N78" i="58" s="1"/>
  <c r="L83" i="58" s="1"/>
  <c r="N76" i="139"/>
  <c r="N41"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3" i="99"/>
  <c r="N43" i="139"/>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5" i="67" s="1"/>
  <c r="I70" i="67"/>
  <c r="I71" i="67"/>
  <c r="N43" i="68"/>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4"/>
  <c r="N43" i="96"/>
  <c r="I70" i="96"/>
  <c r="I71" i="96"/>
  <c r="N43" i="100"/>
  <c r="N43" i="102"/>
  <c r="I70" i="106"/>
  <c r="I71" i="106"/>
  <c r="I70" i="107"/>
  <c r="I71" i="107"/>
  <c r="I70" i="108"/>
  <c r="I71" i="108"/>
  <c r="N43" i="134"/>
  <c r="N43" i="136"/>
  <c r="I69" i="149"/>
  <c r="I70" i="149"/>
  <c r="I70" i="148"/>
  <c r="I71" i="148"/>
  <c r="I69" i="145"/>
  <c r="I70" i="145"/>
  <c r="I69" i="144"/>
  <c r="I70" i="144"/>
  <c r="N49" i="154"/>
  <c r="I75" i="154"/>
  <c r="I76" i="154"/>
  <c r="I77" i="154"/>
  <c r="N77" i="157"/>
  <c r="N81" i="157" s="1"/>
  <c r="N47" i="157" s="1"/>
  <c r="N49" i="157" s="1"/>
  <c r="I77" i="157"/>
  <c r="N49" i="170"/>
  <c r="N49" i="171"/>
  <c r="N48" i="179"/>
  <c r="N48" i="177"/>
  <c r="N75" i="182"/>
  <c r="I75" i="182"/>
  <c r="N76" i="182"/>
  <c r="I76" i="182"/>
  <c r="N77" i="182"/>
  <c r="I77" i="182"/>
  <c r="N48" i="164"/>
  <c r="I74" i="164"/>
  <c r="I75" i="164"/>
  <c r="I76" i="164"/>
  <c r="N65" i="170"/>
  <c r="I75" i="170"/>
  <c r="I76" i="170"/>
  <c r="I77" i="170"/>
  <c r="N65" i="182"/>
  <c r="N48"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5"/>
  <c r="N43" i="98"/>
  <c r="N43" i="101"/>
  <c r="N43" i="103"/>
  <c r="N43" i="107"/>
  <c r="N43" i="108"/>
  <c r="N43" i="133"/>
  <c r="N43" i="135"/>
  <c r="N43" i="138"/>
  <c r="N43" i="209"/>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5"/>
  <c r="N43" i="143"/>
  <c r="N75" i="158"/>
  <c r="I75" i="158"/>
  <c r="N76" i="158"/>
  <c r="I76" i="158"/>
  <c r="N77" i="158"/>
  <c r="I77" i="158"/>
  <c r="N75" i="168"/>
  <c r="I75" i="168"/>
  <c r="N76" i="168"/>
  <c r="I76" i="168"/>
  <c r="N77" i="168"/>
  <c r="I77" i="168"/>
  <c r="N49" i="176"/>
  <c r="N49" i="178"/>
  <c r="N48" i="180"/>
  <c r="N48" i="181"/>
  <c r="N48" i="183"/>
  <c r="N49" i="186"/>
  <c r="N48" i="207"/>
  <c r="N59" i="154"/>
  <c r="N65" i="158"/>
  <c r="N59" i="170"/>
  <c r="N58" i="174"/>
  <c r="I75" i="176"/>
  <c r="I76" i="176"/>
  <c r="I77" i="176"/>
  <c r="I75" i="178"/>
  <c r="I76" i="178"/>
  <c r="I77" i="178"/>
  <c r="I74" i="180"/>
  <c r="I75" i="180"/>
  <c r="I76" i="180"/>
  <c r="N64" i="181"/>
  <c r="I74" i="181"/>
  <c r="I75" i="181"/>
  <c r="I76" i="181"/>
  <c r="I74" i="183"/>
  <c r="I75" i="183"/>
  <c r="I76" i="183"/>
  <c r="I74" i="184"/>
  <c r="I75" i="184"/>
  <c r="I76" i="184"/>
  <c r="N65" i="185"/>
  <c r="I75" i="185"/>
  <c r="I76" i="185"/>
  <c r="I77" i="185"/>
  <c r="N49" i="187"/>
  <c r="N42" i="231"/>
  <c r="N43" i="233"/>
  <c r="N42" i="234"/>
  <c r="N41" i="239"/>
  <c r="N47" i="244"/>
  <c r="N81" i="248"/>
  <c r="N43" i="248" s="1"/>
  <c r="N45" i="248" s="1"/>
  <c r="N43" i="254"/>
  <c r="I75" i="186"/>
  <c r="I76" i="186"/>
  <c r="I77" i="186"/>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2"/>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2"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43" i="312"/>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25" s="1"/>
  <c r="L8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93" i="260" s="1"/>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7"/>
  <c r="L83" i="67"/>
  <c r="L83" i="65"/>
  <c r="N78" i="56"/>
  <c r="L85" i="56" s="1"/>
  <c r="L83" i="47"/>
  <c r="I70" i="38"/>
  <c r="N43" i="38"/>
  <c r="L84" i="28"/>
  <c r="L83" i="28"/>
  <c r="L85" i="28"/>
  <c r="I70" i="15"/>
  <c r="N76" i="12"/>
  <c r="N42" i="12" s="1"/>
  <c r="N43" i="12" s="1"/>
  <c r="I70" i="12"/>
  <c r="N81" i="50" l="1"/>
  <c r="L87" i="50" s="1"/>
  <c r="L84" i="289"/>
  <c r="N78" i="37"/>
  <c r="L85" i="37" s="1"/>
  <c r="L83" i="7"/>
  <c r="N79" i="347"/>
  <c r="L84" i="347" s="1"/>
  <c r="N43" i="137"/>
  <c r="N78" i="43"/>
  <c r="L85" i="43" s="1"/>
  <c r="N80" i="275"/>
  <c r="L87" i="275" s="1"/>
  <c r="L83" i="289"/>
  <c r="N85" i="289" s="1"/>
  <c r="N87" i="289" s="1"/>
  <c r="D245" i="5" s="1"/>
  <c r="L84" i="78"/>
  <c r="L86" i="323"/>
  <c r="N79" i="306"/>
  <c r="L86" i="306" s="1"/>
  <c r="L85" i="51"/>
  <c r="N78" i="31"/>
  <c r="L83" i="31" s="1"/>
  <c r="N78" i="39"/>
  <c r="L85" i="39" s="1"/>
  <c r="L83" i="51"/>
  <c r="N86" i="51" s="1"/>
  <c r="N88" i="51" s="1"/>
  <c r="D43" i="5" s="1"/>
  <c r="L84" i="65"/>
  <c r="N86" i="65" s="1"/>
  <c r="N88" i="65" s="1"/>
  <c r="D56" i="5" s="1"/>
  <c r="L84" i="208"/>
  <c r="N78" i="21"/>
  <c r="L83" i="21" s="1"/>
  <c r="L83" i="78"/>
  <c r="L86" i="356"/>
  <c r="L84" i="226"/>
  <c r="L84" i="63"/>
  <c r="N86" i="63" s="1"/>
  <c r="N88" i="63" s="1"/>
  <c r="D54" i="5" s="1"/>
  <c r="L84" i="74"/>
  <c r="L82" i="74"/>
  <c r="L83" i="74"/>
  <c r="N78" i="42"/>
  <c r="L85" i="42" s="1"/>
  <c r="L84" i="253"/>
  <c r="N79" i="333"/>
  <c r="L85" i="333" s="1"/>
  <c r="L85" i="46"/>
  <c r="L83" i="46"/>
  <c r="N78" i="38"/>
  <c r="L85" i="38" s="1"/>
  <c r="L85" i="63"/>
  <c r="L82" i="72"/>
  <c r="N79" i="363"/>
  <c r="L86" i="363" s="1"/>
  <c r="L86" i="340"/>
  <c r="L86" i="327"/>
  <c r="L84" i="303"/>
  <c r="N77" i="75"/>
  <c r="L83" i="75" s="1"/>
  <c r="N79" i="296"/>
  <c r="L84" i="340"/>
  <c r="L86" i="339"/>
  <c r="L84" i="327"/>
  <c r="L82" i="303"/>
  <c r="L84" i="123"/>
  <c r="N79" i="365"/>
  <c r="L85" i="365" s="1"/>
  <c r="L89" i="218"/>
  <c r="L85" i="356"/>
  <c r="N87" i="356" s="1"/>
  <c r="N89" i="356" s="1"/>
  <c r="D308" i="5" s="1"/>
  <c r="L85" i="226"/>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L59" i="95"/>
  <c r="N59" i="95" s="1"/>
  <c r="N65" i="95" s="1"/>
  <c r="L59" i="94"/>
  <c r="N59" i="94" s="1"/>
  <c r="N6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L64" i="155"/>
  <c r="N64" i="155" s="1"/>
  <c r="N70" i="155" s="1"/>
  <c r="L66" i="165"/>
  <c r="N66" i="165" s="1"/>
  <c r="L63" i="160"/>
  <c r="N63" i="160" s="1"/>
  <c r="L62" i="150"/>
  <c r="N62"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L59" i="231"/>
  <c r="N59" i="231" s="1"/>
  <c r="N65"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N70" i="267" s="1"/>
  <c r="N83" i="267" s="1"/>
  <c r="L88" i="267" s="1"/>
  <c r="L64" i="266"/>
  <c r="N64" i="266" s="1"/>
  <c r="N70" i="266" s="1"/>
  <c r="N83" i="266" s="1"/>
  <c r="L64" i="268"/>
  <c r="N64" i="268" s="1"/>
  <c r="L61" i="270"/>
  <c r="N61" i="270" s="1"/>
  <c r="N67" i="270" s="1"/>
  <c r="N80" i="270" s="1"/>
  <c r="L58" i="309"/>
  <c r="N58" i="309" s="1"/>
  <c r="N64" i="309" s="1"/>
  <c r="L58" i="301"/>
  <c r="N58" i="301" s="1"/>
  <c r="N64" i="301" s="1"/>
  <c r="L60" i="295"/>
  <c r="N60" i="295" s="1"/>
  <c r="N66" i="295" s="1"/>
  <c r="L61" i="271"/>
  <c r="N61" i="271" s="1"/>
  <c r="N67" i="271" s="1"/>
  <c r="N80" i="271" s="1"/>
  <c r="L87" i="271" s="1"/>
  <c r="L60" i="265"/>
  <c r="N60" i="265" s="1"/>
  <c r="N66" i="265" s="1"/>
  <c r="N79" i="265" s="1"/>
  <c r="L86" i="265" s="1"/>
  <c r="L60" i="264"/>
  <c r="N60" i="264" s="1"/>
  <c r="N66" i="264" s="1"/>
  <c r="L60" i="263"/>
  <c r="N60" i="263" s="1"/>
  <c r="N66"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L67" i="165"/>
  <c r="N67" i="165" s="1"/>
  <c r="L58" i="143"/>
  <c r="N58" i="143" s="1"/>
  <c r="N64" i="143" s="1"/>
  <c r="N78" i="143" s="1"/>
  <c r="L84" i="143" s="1"/>
  <c r="L58" i="147"/>
  <c r="N58" i="147" s="1"/>
  <c r="N64"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254"/>
  <c r="N78" i="103"/>
  <c r="L83" i="103" s="1"/>
  <c r="L85" i="360"/>
  <c r="L86" i="254"/>
  <c r="N79" i="336"/>
  <c r="L86" i="336" s="1"/>
  <c r="L85" i="347"/>
  <c r="L88" i="219"/>
  <c r="L89" i="219"/>
  <c r="L87" i="219"/>
  <c r="N78" i="147"/>
  <c r="L83" i="147" s="1"/>
  <c r="L85" i="7"/>
  <c r="N86" i="7" s="1"/>
  <c r="N88" i="7" s="1"/>
  <c r="D3" i="5" s="1"/>
  <c r="L84" i="46"/>
  <c r="L86" i="50"/>
  <c r="L84" i="339"/>
  <c r="N83" i="282"/>
  <c r="L90" i="282" s="1"/>
  <c r="N79" i="256"/>
  <c r="L84" i="256" s="1"/>
  <c r="N78" i="35"/>
  <c r="N77" i="284"/>
  <c r="L84" i="284" s="1"/>
  <c r="L88" i="218"/>
  <c r="L85" i="253"/>
  <c r="N87" i="253" s="1"/>
  <c r="N89" i="253" s="1"/>
  <c r="D213" i="5" s="1"/>
  <c r="N78" i="33"/>
  <c r="L83" i="33" s="1"/>
  <c r="L84" i="64"/>
  <c r="N86" i="64" s="1"/>
  <c r="N88" i="64" s="1"/>
  <c r="D55" i="5" s="1"/>
  <c r="N78" i="53"/>
  <c r="L85" i="53" s="1"/>
  <c r="N78" i="215"/>
  <c r="L84" i="215" s="1"/>
  <c r="L84" i="348"/>
  <c r="L86" i="328"/>
  <c r="N80" i="272"/>
  <c r="L85" i="272" s="1"/>
  <c r="L84" i="27"/>
  <c r="L85" i="32"/>
  <c r="L84" i="31"/>
  <c r="L84" i="32"/>
  <c r="N78" i="97"/>
  <c r="L84" i="97" s="1"/>
  <c r="L83" i="30"/>
  <c r="N79" i="264"/>
  <c r="L86" i="264" s="1"/>
  <c r="N74" i="227"/>
  <c r="L79" i="227" s="1"/>
  <c r="N69" i="188"/>
  <c r="N82" i="188" s="1"/>
  <c r="L87" i="188" s="1"/>
  <c r="N70" i="186"/>
  <c r="N83" i="186" s="1"/>
  <c r="L88" i="186" s="1"/>
  <c r="N79" i="233"/>
  <c r="L84" i="233" s="1"/>
  <c r="N70" i="182"/>
  <c r="N69" i="160"/>
  <c r="N82" i="160" s="1"/>
  <c r="N67" i="150"/>
  <c r="N79" i="261"/>
  <c r="L84" i="261" s="1"/>
  <c r="L82" i="305"/>
  <c r="L83" i="305"/>
  <c r="L83" i="25"/>
  <c r="N79" i="295"/>
  <c r="L86" i="295" s="1"/>
  <c r="L85" i="240"/>
  <c r="L87" i="281"/>
  <c r="N78" i="243"/>
  <c r="L83" i="243" s="1"/>
  <c r="N70" i="185"/>
  <c r="N83" i="185" s="1"/>
  <c r="L90" i="185" s="1"/>
  <c r="N70" i="158"/>
  <c r="N70" i="187"/>
  <c r="N83" i="187" s="1"/>
  <c r="L88" i="187" s="1"/>
  <c r="N70" i="170"/>
  <c r="N83" i="170" s="1"/>
  <c r="L90" i="170" s="1"/>
  <c r="N78" i="94"/>
  <c r="L85" i="94" s="1"/>
  <c r="L85" i="128"/>
  <c r="N78" i="138"/>
  <c r="L83" i="138" s="1"/>
  <c r="L84" i="25"/>
  <c r="L84" i="306"/>
  <c r="N77" i="301"/>
  <c r="L82" i="301" s="1"/>
  <c r="N78" i="231"/>
  <c r="L84" i="231" s="1"/>
  <c r="N77" i="190"/>
  <c r="L83" i="190" s="1"/>
  <c r="N74" i="246"/>
  <c r="N89" i="246" s="1"/>
  <c r="N79" i="332"/>
  <c r="L85"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N86" i="47" s="1"/>
  <c r="N88" i="47" s="1"/>
  <c r="D39" i="5" s="1"/>
  <c r="L83" i="72"/>
  <c r="L86" i="360"/>
  <c r="L86" i="348"/>
  <c r="L85" i="131"/>
  <c r="N78" i="98"/>
  <c r="L83" i="98" s="1"/>
  <c r="N78" i="79"/>
  <c r="L83" i="79" s="1"/>
  <c r="N78" i="68"/>
  <c r="L84" i="130"/>
  <c r="L85" i="208"/>
  <c r="N86" i="208" s="1"/>
  <c r="N88" i="208" s="1"/>
  <c r="D119" i="5" s="1"/>
  <c r="N79" i="342"/>
  <c r="L85" i="342" s="1"/>
  <c r="L99" i="260"/>
  <c r="L100" i="260"/>
  <c r="N78" i="40"/>
  <c r="L84" i="40" s="1"/>
  <c r="L85" i="105"/>
  <c r="N77" i="309"/>
  <c r="L84" i="309" s="1"/>
  <c r="L87" i="277"/>
  <c r="L86" i="277"/>
  <c r="L85" i="250"/>
  <c r="L84" i="250"/>
  <c r="N78" i="95"/>
  <c r="N77" i="290"/>
  <c r="L84" i="290" s="1"/>
  <c r="N85" i="207"/>
  <c r="L92" i="207" s="1"/>
  <c r="N78" i="96"/>
  <c r="L85" i="96" s="1"/>
  <c r="N78" i="45"/>
  <c r="L85" i="45" s="1"/>
  <c r="N78" i="36"/>
  <c r="N80" i="274"/>
  <c r="L86" i="274" s="1"/>
  <c r="N79" i="263"/>
  <c r="L85" i="263" s="1"/>
  <c r="N79" i="259"/>
  <c r="L84" i="259" s="1"/>
  <c r="N78" i="99"/>
  <c r="L85" i="99" s="1"/>
  <c r="N78" i="144"/>
  <c r="L85" i="144" s="1"/>
  <c r="N77" i="283"/>
  <c r="N85" i="279"/>
  <c r="N83" i="244"/>
  <c r="L90" i="244" s="1"/>
  <c r="N79" i="346"/>
  <c r="L86" i="346" s="1"/>
  <c r="N78" i="17"/>
  <c r="N78" i="23"/>
  <c r="L85" i="367"/>
  <c r="L83" i="367"/>
  <c r="L84" i="367"/>
  <c r="N78" i="20"/>
  <c r="L83" i="20" s="1"/>
  <c r="L83" i="37"/>
  <c r="L84" i="42"/>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37"/>
  <c r="L88" i="50"/>
  <c r="L84" i="57"/>
  <c r="L86" i="347"/>
  <c r="L85" i="371"/>
  <c r="L86" i="343"/>
  <c r="L86" i="321"/>
  <c r="L85" i="328"/>
  <c r="N87" i="328" s="1"/>
  <c r="N89" i="328" s="1"/>
  <c r="D282" i="5" s="1"/>
  <c r="L84" i="323"/>
  <c r="N87" i="323" s="1"/>
  <c r="N89" i="323" s="1"/>
  <c r="D279" i="5" s="1"/>
  <c r="L86" i="250"/>
  <c r="L85" i="224"/>
  <c r="L84" i="132"/>
  <c r="L83" i="131"/>
  <c r="L83" i="127"/>
  <c r="L83" i="129"/>
  <c r="L84" i="129"/>
  <c r="L85" i="129"/>
  <c r="L84" i="52"/>
  <c r="L85" i="52"/>
  <c r="L83" i="52"/>
  <c r="L85" i="306"/>
  <c r="N79" i="337"/>
  <c r="N75" i="229"/>
  <c r="L80" i="229" s="1"/>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6" i="251"/>
  <c r="L84" i="216"/>
  <c r="L83" i="216"/>
  <c r="L83" i="128"/>
  <c r="L83" i="125"/>
  <c r="L84" i="125"/>
  <c r="L84" i="124"/>
  <c r="L85" i="110"/>
  <c r="N87" i="340"/>
  <c r="N89" i="340" s="1"/>
  <c r="D294" i="5" s="1"/>
  <c r="L86" i="364"/>
  <c r="L84" i="364"/>
  <c r="L85" i="364"/>
  <c r="L84" i="363"/>
  <c r="L85" i="354"/>
  <c r="L86" i="354"/>
  <c r="L84" i="354"/>
  <c r="N85" i="303"/>
  <c r="N87" i="303" s="1"/>
  <c r="D259" i="5" s="1"/>
  <c r="D234" i="5"/>
  <c r="N86" i="226"/>
  <c r="N88" i="226" s="1"/>
  <c r="D187" i="5" s="1"/>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N86" i="28"/>
  <c r="N88" i="28" s="1"/>
  <c r="D20" i="5" s="1"/>
  <c r="L85" i="18"/>
  <c r="L83" i="18"/>
  <c r="L85" i="15"/>
  <c r="L83" i="15"/>
  <c r="N78" i="12"/>
  <c r="L85" i="12" s="1"/>
  <c r="N70" i="176" l="1"/>
  <c r="N83" i="176" s="1"/>
  <c r="L88" i="176" s="1"/>
  <c r="N78" i="137"/>
  <c r="L83" i="137" s="1"/>
  <c r="L85" i="31"/>
  <c r="L83" i="24"/>
  <c r="L84" i="332"/>
  <c r="L86" i="332"/>
  <c r="L84" i="43"/>
  <c r="N86" i="43" s="1"/>
  <c r="N88" i="43" s="1"/>
  <c r="D34" i="5" s="1"/>
  <c r="L85" i="215"/>
  <c r="N69" i="184"/>
  <c r="N82" i="184" s="1"/>
  <c r="L88" i="184" s="1"/>
  <c r="N66" i="294"/>
  <c r="N79" i="294" s="1"/>
  <c r="N79" i="318"/>
  <c r="L86" i="318" s="1"/>
  <c r="N77" i="285"/>
  <c r="L82" i="285" s="1"/>
  <c r="N69" i="183"/>
  <c r="N82" i="183" s="1"/>
  <c r="L88" i="183" s="1"/>
  <c r="N79" i="316"/>
  <c r="L85" i="316" s="1"/>
  <c r="N64" i="297"/>
  <c r="N77" i="297" s="1"/>
  <c r="L82" i="297" s="1"/>
  <c r="N69" i="164"/>
  <c r="N82" i="164" s="1"/>
  <c r="L88" i="164" s="1"/>
  <c r="N72" i="165"/>
  <c r="N85" i="165" s="1"/>
  <c r="L91" i="165" s="1"/>
  <c r="N69" i="177"/>
  <c r="N82" i="177" s="1"/>
  <c r="L89" i="177" s="1"/>
  <c r="N70" i="171"/>
  <c r="N83" i="171" s="1"/>
  <c r="L90" i="171" s="1"/>
  <c r="L85" i="275"/>
  <c r="L83" i="43"/>
  <c r="L84" i="365"/>
  <c r="N87" i="371"/>
  <c r="N89" i="371" s="1"/>
  <c r="D293" i="5" s="1"/>
  <c r="L84" i="38"/>
  <c r="L82" i="75"/>
  <c r="L83" i="102"/>
  <c r="L83" i="286"/>
  <c r="L83" i="59"/>
  <c r="N90" i="218"/>
  <c r="N92" i="218" s="1"/>
  <c r="D180" i="5" s="1"/>
  <c r="L84" i="75"/>
  <c r="L83" i="38"/>
  <c r="N86" i="38" s="1"/>
  <c r="N88" i="38" s="1"/>
  <c r="D29" i="5" s="1"/>
  <c r="L86" i="275"/>
  <c r="N87" i="321"/>
  <c r="N89" i="321" s="1"/>
  <c r="D277" i="5" s="1"/>
  <c r="L84" i="346"/>
  <c r="N86" i="124"/>
  <c r="N88" i="124" s="1"/>
  <c r="D113" i="5" s="1"/>
  <c r="N79" i="319"/>
  <c r="L84" i="319" s="1"/>
  <c r="L84" i="30"/>
  <c r="N86" i="123"/>
  <c r="N88" i="123" s="1"/>
  <c r="D114" i="5" s="1"/>
  <c r="N86" i="121"/>
  <c r="N88" i="121" s="1"/>
  <c r="D111" i="5" s="1"/>
  <c r="N79" i="314"/>
  <c r="L86" i="314" s="1"/>
  <c r="L86" i="256"/>
  <c r="N70" i="268"/>
  <c r="N83" i="268" s="1"/>
  <c r="L90" i="268" s="1"/>
  <c r="N70" i="157"/>
  <c r="N83" i="157" s="1"/>
  <c r="L90" i="157" s="1"/>
  <c r="L82" i="284"/>
  <c r="L85" i="92"/>
  <c r="L83" i="39"/>
  <c r="N86" i="46"/>
  <c r="N88" i="46" s="1"/>
  <c r="D38" i="5" s="1"/>
  <c r="L84" i="21"/>
  <c r="L84" i="39"/>
  <c r="L84" i="26"/>
  <c r="L85" i="336"/>
  <c r="L83" i="92"/>
  <c r="L85" i="21"/>
  <c r="N86" i="130"/>
  <c r="N88" i="130" s="1"/>
  <c r="D121" i="5" s="1"/>
  <c r="N85" i="72"/>
  <c r="N87" i="72" s="1"/>
  <c r="D63" i="5" s="1"/>
  <c r="L83" i="105"/>
  <c r="N86" i="105" s="1"/>
  <c r="N88" i="105" s="1"/>
  <c r="D95" i="5" s="1"/>
  <c r="N79" i="311"/>
  <c r="L84" i="311" s="1"/>
  <c r="L83" i="284"/>
  <c r="L85" i="69"/>
  <c r="L85" i="241"/>
  <c r="N90" i="219"/>
  <c r="N92" i="219" s="1"/>
  <c r="D181" i="5" s="1"/>
  <c r="N87" i="327"/>
  <c r="N89" i="327" s="1"/>
  <c r="D281" i="5" s="1"/>
  <c r="L85" i="41"/>
  <c r="L84" i="103"/>
  <c r="N85" i="74"/>
  <c r="N87" i="74" s="1"/>
  <c r="D65" i="5" s="1"/>
  <c r="N69" i="172"/>
  <c r="N69" i="180"/>
  <c r="N82" i="180" s="1"/>
  <c r="L89" i="180" s="1"/>
  <c r="N70" i="168"/>
  <c r="N83" i="168" s="1"/>
  <c r="L90" i="168" s="1"/>
  <c r="L88" i="282"/>
  <c r="L85" i="147"/>
  <c r="L86" i="241"/>
  <c r="L83" i="302"/>
  <c r="L82" i="302"/>
  <c r="N83" i="155"/>
  <c r="L88" i="155" s="1"/>
  <c r="N79" i="313"/>
  <c r="L84" i="313" s="1"/>
  <c r="N79" i="317"/>
  <c r="L92" i="221"/>
  <c r="L84" i="342"/>
  <c r="L91" i="221"/>
  <c r="L84" i="298"/>
  <c r="L83" i="26"/>
  <c r="N86" i="58"/>
  <c r="N88" i="58" s="1"/>
  <c r="D49" i="5" s="1"/>
  <c r="L82" i="286"/>
  <c r="L84" i="102"/>
  <c r="N70" i="178"/>
  <c r="N83" i="178" s="1"/>
  <c r="L90" i="178" s="1"/>
  <c r="N87" i="339"/>
  <c r="N89" i="339" s="1"/>
  <c r="D292" i="5" s="1"/>
  <c r="L89" i="282"/>
  <c r="L85" i="363"/>
  <c r="L86" i="232"/>
  <c r="L85" i="138"/>
  <c r="L87" i="274"/>
  <c r="N87" i="343"/>
  <c r="N89" i="343" s="1"/>
  <c r="D296" i="5" s="1"/>
  <c r="N86" i="131"/>
  <c r="N88" i="131" s="1"/>
  <c r="D122" i="5" s="1"/>
  <c r="N86" i="224"/>
  <c r="N88" i="224" s="1"/>
  <c r="D185" i="5" s="1"/>
  <c r="L86" i="365"/>
  <c r="N87" i="365" s="1"/>
  <c r="N89" i="365" s="1"/>
  <c r="D315" i="5" s="1"/>
  <c r="L83" i="42"/>
  <c r="L84" i="251"/>
  <c r="N87" i="251" s="1"/>
  <c r="N89" i="251" s="1"/>
  <c r="D211" i="5" s="1"/>
  <c r="L84" i="135"/>
  <c r="L84" i="100"/>
  <c r="L83" i="142"/>
  <c r="L84" i="142"/>
  <c r="L85" i="142"/>
  <c r="L84" i="262"/>
  <c r="L85" i="262"/>
  <c r="L86" i="262"/>
  <c r="L84" i="24"/>
  <c r="L85" i="232"/>
  <c r="L85" i="213"/>
  <c r="L84" i="147"/>
  <c r="L83" i="215"/>
  <c r="L84" i="19"/>
  <c r="N86" i="19" s="1"/>
  <c r="N88" i="19" s="1"/>
  <c r="D11" i="5" s="1"/>
  <c r="L83" i="19"/>
  <c r="N79" i="239"/>
  <c r="L84" i="239" s="1"/>
  <c r="N86" i="132"/>
  <c r="N88" i="132" s="1"/>
  <c r="D123" i="5" s="1"/>
  <c r="L86" i="240"/>
  <c r="N87" i="240" s="1"/>
  <c r="N89" i="240" s="1"/>
  <c r="D200" i="5" s="1"/>
  <c r="N89" i="50"/>
  <c r="N91" i="50" s="1"/>
  <c r="D42" i="5" s="1"/>
  <c r="L85" i="135"/>
  <c r="L82" i="298"/>
  <c r="L85" i="27"/>
  <c r="N86" i="27" s="1"/>
  <c r="N88" i="27" s="1"/>
  <c r="D19" i="5" s="1"/>
  <c r="L84" i="333"/>
  <c r="L86" i="333"/>
  <c r="L82" i="325"/>
  <c r="L86" i="342"/>
  <c r="N86" i="49"/>
  <c r="N88" i="49" s="1"/>
  <c r="D41" i="5" s="1"/>
  <c r="N86" i="55"/>
  <c r="N88" i="55" s="1"/>
  <c r="D47" i="5" s="1"/>
  <c r="L84" i="33"/>
  <c r="L84" i="296"/>
  <c r="L86" i="296"/>
  <c r="L85" i="296"/>
  <c r="L84" i="214"/>
  <c r="L85" i="214"/>
  <c r="L83" i="214"/>
  <c r="L84" i="107"/>
  <c r="L85" i="103"/>
  <c r="N87" i="360"/>
  <c r="N89" i="360" s="1"/>
  <c r="D311" i="5" s="1"/>
  <c r="N87" i="254"/>
  <c r="N89" i="254" s="1"/>
  <c r="D214" i="5" s="1"/>
  <c r="N61" i="228"/>
  <c r="N74" i="228" s="1"/>
  <c r="L79" i="228" s="1"/>
  <c r="N86" i="22"/>
  <c r="N88" i="22" s="1"/>
  <c r="D14" i="5" s="1"/>
  <c r="N87" i="348"/>
  <c r="N89" i="348" s="1"/>
  <c r="D301" i="5" s="1"/>
  <c r="L85" i="149"/>
  <c r="L84" i="149"/>
  <c r="L83" i="149"/>
  <c r="L86" i="294"/>
  <c r="L85" i="294"/>
  <c r="L84" i="294"/>
  <c r="L83" i="96"/>
  <c r="N86" i="128"/>
  <c r="N88" i="128" s="1"/>
  <c r="D120" i="5" s="1"/>
  <c r="L84" i="213"/>
  <c r="N86" i="213" s="1"/>
  <c r="N88" i="213" s="1"/>
  <c r="D175" i="5" s="1"/>
  <c r="N78" i="60"/>
  <c r="L84" i="60" s="1"/>
  <c r="L85" i="256"/>
  <c r="N87" i="256" s="1"/>
  <c r="N89" i="256" s="1"/>
  <c r="D215" i="5" s="1"/>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N86" i="30"/>
  <c r="N88" i="30" s="1"/>
  <c r="D22" i="5" s="1"/>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84" i="212"/>
  <c r="L84" i="86"/>
  <c r="L85" i="97"/>
  <c r="L90" i="245"/>
  <c r="L89" i="154"/>
  <c r="L85" i="264"/>
  <c r="N87" i="306"/>
  <c r="N89" i="306" s="1"/>
  <c r="D262" i="5" s="1"/>
  <c r="L84" i="264"/>
  <c r="L86" i="261"/>
  <c r="L84" i="257"/>
  <c r="L85" i="257"/>
  <c r="L83" i="136"/>
  <c r="L82" i="293"/>
  <c r="L83" i="99"/>
  <c r="N86" i="26"/>
  <c r="N88" i="26" s="1"/>
  <c r="D18" i="5" s="1"/>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8" i="177"/>
  <c r="L87" i="177"/>
  <c r="L89" i="171"/>
  <c r="L89" i="170"/>
  <c r="L88" i="170"/>
  <c r="L92" i="165"/>
  <c r="L89"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N87" i="346" s="1"/>
  <c r="N89" i="346" s="1"/>
  <c r="D299" i="5" s="1"/>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249"/>
  <c r="N86" i="216"/>
  <c r="N88" i="216" s="1"/>
  <c r="D178" i="5" s="1"/>
  <c r="N86" i="14"/>
  <c r="N88" i="14" s="1"/>
  <c r="D6" i="5" s="1"/>
  <c r="N86" i="129"/>
  <c r="N88" i="129" s="1"/>
  <c r="D118" i="5" s="1"/>
  <c r="L86" i="271"/>
  <c r="L90" i="165"/>
  <c r="L88" i="249"/>
  <c r="L88" i="157"/>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N87" i="332"/>
  <c r="N89" i="332" s="1"/>
  <c r="D286" i="5" s="1"/>
  <c r="L85" i="44"/>
  <c r="L83" i="44"/>
  <c r="L84" i="44"/>
  <c r="L84" i="337"/>
  <c r="L86" i="337"/>
  <c r="L85" i="337"/>
  <c r="L90" i="280"/>
  <c r="L88" i="280"/>
  <c r="L89" i="280"/>
  <c r="L84" i="287"/>
  <c r="L83" i="287"/>
  <c r="L82" i="287"/>
  <c r="L85" i="48"/>
  <c r="L87" i="48"/>
  <c r="L86" i="48"/>
  <c r="L85" i="66"/>
  <c r="L84" i="66"/>
  <c r="L83" i="66"/>
  <c r="L84" i="71"/>
  <c r="L83" i="71"/>
  <c r="L85" i="71"/>
  <c r="L85" i="54"/>
  <c r="L83" i="54"/>
  <c r="L84" i="54"/>
  <c r="L84" i="314"/>
  <c r="L86" i="335"/>
  <c r="L85" i="335"/>
  <c r="L84" i="335"/>
  <c r="L84" i="357"/>
  <c r="L85" i="357"/>
  <c r="L86" i="357"/>
  <c r="L82" i="310"/>
  <c r="L84" i="310"/>
  <c r="L83" i="310"/>
  <c r="L85" i="331"/>
  <c r="L84" i="331"/>
  <c r="L86" i="331"/>
  <c r="L84" i="316"/>
  <c r="L86" i="316"/>
  <c r="L85" i="344"/>
  <c r="L84" i="344"/>
  <c r="L86" i="344"/>
  <c r="L86" i="355"/>
  <c r="L84" i="355"/>
  <c r="L85" i="355"/>
  <c r="L86" i="359"/>
  <c r="L85" i="359"/>
  <c r="L84" i="359"/>
  <c r="L84" i="351"/>
  <c r="L86" i="351"/>
  <c r="L85" i="351"/>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1"/>
  <c r="L86" i="311"/>
  <c r="L85" i="315"/>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24"/>
  <c r="N88" i="24" s="1"/>
  <c r="D16" i="5" s="1"/>
  <c r="N86" i="15"/>
  <c r="N88" i="15" s="1"/>
  <c r="D7" i="5" s="1"/>
  <c r="L83" i="12"/>
  <c r="L84" i="12"/>
  <c r="L89" i="183" l="1"/>
  <c r="L87" i="183"/>
  <c r="N85" i="298"/>
  <c r="N87" i="298" s="1"/>
  <c r="D254" i="5" s="1"/>
  <c r="L87" i="164"/>
  <c r="N87" i="241"/>
  <c r="N89" i="241" s="1"/>
  <c r="D201" i="5" s="1"/>
  <c r="N85" i="284"/>
  <c r="N87" i="284" s="1"/>
  <c r="D241" i="5" s="1"/>
  <c r="L85" i="314"/>
  <c r="N87" i="314" s="1"/>
  <c r="N89" i="314" s="1"/>
  <c r="D270" i="5" s="1"/>
  <c r="L89" i="164"/>
  <c r="N90" i="164" s="1"/>
  <c r="N92" i="164" s="1"/>
  <c r="D149" i="5" s="1"/>
  <c r="N86" i="103"/>
  <c r="N88" i="103" s="1"/>
  <c r="D93" i="5" s="1"/>
  <c r="N86" i="215"/>
  <c r="N88" i="215" s="1"/>
  <c r="D177" i="5" s="1"/>
  <c r="N86" i="21"/>
  <c r="N88" i="21" s="1"/>
  <c r="D13" i="5" s="1"/>
  <c r="L84" i="318"/>
  <c r="N87" i="336"/>
  <c r="N89" i="336" s="1"/>
  <c r="D290" i="5" s="1"/>
  <c r="N85" i="302"/>
  <c r="N87" i="302" s="1"/>
  <c r="N86" i="99"/>
  <c r="N88" i="99" s="1"/>
  <c r="D89" i="5" s="1"/>
  <c r="N88" i="275"/>
  <c r="N90" i="275" s="1"/>
  <c r="D233" i="5" s="1"/>
  <c r="L84" i="285"/>
  <c r="L88" i="171"/>
  <c r="N91" i="171" s="1"/>
  <c r="N93" i="171" s="1"/>
  <c r="D156" i="5" s="1"/>
  <c r="L86" i="313"/>
  <c r="L85" i="313"/>
  <c r="L87" i="180"/>
  <c r="N86" i="59"/>
  <c r="N88" i="59" s="1"/>
  <c r="D50" i="5" s="1"/>
  <c r="L83" i="297"/>
  <c r="L85" i="319"/>
  <c r="N87" i="319" s="1"/>
  <c r="N89" i="319" s="1"/>
  <c r="D275" i="5" s="1"/>
  <c r="L83" i="285"/>
  <c r="N85" i="285" s="1"/>
  <c r="N87" i="285" s="1"/>
  <c r="D242" i="5" s="1"/>
  <c r="L89" i="189"/>
  <c r="N90" i="189" s="1"/>
  <c r="N92" i="189" s="1"/>
  <c r="D169" i="5" s="1"/>
  <c r="L84" i="297"/>
  <c r="L86" i="319"/>
  <c r="L85" i="239"/>
  <c r="L86" i="239"/>
  <c r="N86" i="39"/>
  <c r="N88" i="39" s="1"/>
  <c r="D30" i="5" s="1"/>
  <c r="L89" i="157"/>
  <c r="N91" i="157" s="1"/>
  <c r="N93" i="157" s="1"/>
  <c r="D145" i="5" s="1"/>
  <c r="N86" i="102"/>
  <c r="N88" i="102" s="1"/>
  <c r="D92" i="5" s="1"/>
  <c r="N85" i="75"/>
  <c r="N87" i="75" s="1"/>
  <c r="D66" i="5" s="1"/>
  <c r="N88" i="232"/>
  <c r="N90" i="232" s="1"/>
  <c r="D192" i="5" s="1"/>
  <c r="N85" i="286"/>
  <c r="N87" i="286" s="1"/>
  <c r="D243" i="5" s="1"/>
  <c r="L89" i="268"/>
  <c r="N91" i="249"/>
  <c r="N93" i="249" s="1"/>
  <c r="D209" i="5" s="1"/>
  <c r="N88" i="274"/>
  <c r="N90" i="274" s="1"/>
  <c r="D232" i="5" s="1"/>
  <c r="N86" i="140"/>
  <c r="N88" i="140" s="1"/>
  <c r="D132" i="5" s="1"/>
  <c r="L88" i="178"/>
  <c r="N91" i="178" s="1"/>
  <c r="N93" i="178" s="1"/>
  <c r="D157" i="5" s="1"/>
  <c r="N86" i="96"/>
  <c r="N88" i="96" s="1"/>
  <c r="D86" i="5" s="1"/>
  <c r="N86" i="92"/>
  <c r="N88" i="92" s="1"/>
  <c r="D83" i="5" s="1"/>
  <c r="L87" i="189"/>
  <c r="N91" i="268"/>
  <c r="N93" i="268" s="1"/>
  <c r="D227" i="5" s="1"/>
  <c r="N87" i="238"/>
  <c r="N89" i="238" s="1"/>
  <c r="D198" i="5" s="1"/>
  <c r="N91" i="282"/>
  <c r="N93" i="282" s="1"/>
  <c r="D239" i="5" s="1"/>
  <c r="N86" i="135"/>
  <c r="N88" i="135" s="1"/>
  <c r="D126" i="5" s="1"/>
  <c r="N86" i="41"/>
  <c r="N88" i="41" s="1"/>
  <c r="D32" i="5" s="1"/>
  <c r="L90" i="155"/>
  <c r="N86" i="147"/>
  <c r="N88" i="147" s="1"/>
  <c r="D137" i="5" s="1"/>
  <c r="N86" i="69"/>
  <c r="N88" i="69" s="1"/>
  <c r="D60" i="5" s="1"/>
  <c r="N86" i="138"/>
  <c r="N88" i="138" s="1"/>
  <c r="D129" i="5" s="1"/>
  <c r="N86" i="53"/>
  <c r="N88" i="53" s="1"/>
  <c r="D45" i="5" s="1"/>
  <c r="L89" i="155"/>
  <c r="N87" i="235"/>
  <c r="N89" i="235" s="1"/>
  <c r="D195" i="5" s="1"/>
  <c r="N86" i="149"/>
  <c r="N88" i="149" s="1"/>
  <c r="D135" i="5" s="1"/>
  <c r="N86" i="33"/>
  <c r="N88" i="33" s="1"/>
  <c r="D25" i="5" s="1"/>
  <c r="N87" i="342"/>
  <c r="N89" i="342" s="1"/>
  <c r="D295" i="5" s="1"/>
  <c r="N86" i="100"/>
  <c r="N88" i="100" s="1"/>
  <c r="D90" i="5" s="1"/>
  <c r="N93" i="221"/>
  <c r="N95" i="221" s="1"/>
  <c r="D184" i="5" s="1"/>
  <c r="L88" i="180"/>
  <c r="N90" i="217"/>
  <c r="N92" i="217" s="1"/>
  <c r="D179" i="5" s="1"/>
  <c r="N86" i="80"/>
  <c r="N88" i="80" s="1"/>
  <c r="D71" i="5" s="1"/>
  <c r="N87" i="295"/>
  <c r="N89" i="295" s="1"/>
  <c r="D251" i="5" s="1"/>
  <c r="N86" i="231"/>
  <c r="N88" i="231" s="1"/>
  <c r="D191" i="5" s="1"/>
  <c r="N87" i="264"/>
  <c r="N89" i="264" s="1"/>
  <c r="D223" i="5" s="1"/>
  <c r="N86" i="9"/>
  <c r="N88" i="9" s="1"/>
  <c r="D4" i="5" s="1"/>
  <c r="N86" i="29"/>
  <c r="N88" i="29" s="1"/>
  <c r="D21" i="5" s="1"/>
  <c r="N87" i="333"/>
  <c r="N89" i="333" s="1"/>
  <c r="D287" i="5" s="1"/>
  <c r="N86" i="88"/>
  <c r="N88" i="88" s="1"/>
  <c r="D79" i="5" s="1"/>
  <c r="N86" i="214"/>
  <c r="N88" i="214" s="1"/>
  <c r="D176" i="5" s="1"/>
  <c r="N85" i="325"/>
  <c r="N87" i="325" s="1"/>
  <c r="D280" i="5" s="1"/>
  <c r="N82" i="227"/>
  <c r="N84" i="227" s="1"/>
  <c r="D188" i="5" s="1"/>
  <c r="N87" i="262"/>
  <c r="N89" i="262" s="1"/>
  <c r="D221" i="5" s="1"/>
  <c r="N86" i="142"/>
  <c r="N88" i="142" s="1"/>
  <c r="D134"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5" i="297" l="1"/>
  <c r="N87" i="297" s="1"/>
  <c r="D253" i="5" s="1"/>
  <c r="N90" i="180"/>
  <c r="N92" i="180" s="1"/>
  <c r="D159" i="5" s="1"/>
  <c r="N91" i="155"/>
  <c r="N93" i="155" s="1"/>
  <c r="D144" i="5" s="1"/>
  <c r="N86" i="60"/>
  <c r="N88" i="60" s="1"/>
  <c r="D51"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<sst xmlns="http://schemas.openxmlformats.org/spreadsheetml/2006/main" count="38555" uniqueCount="2343">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</sst>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0">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1">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0" xfId="0" applyFill="1" applyBorder="1" applyProtection="1"/>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0" xfId="0" applyFill="1" applyBorder="1" applyProtection="1"/>
    <xf numFmtId="0" fontId="0" fillId="17" borderId="74" xfId="0" applyFill="1" applyBorder="1" applyProtection="1"/>
    <xf numFmtId="0" fontId="0" fillId="17" borderId="75"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6"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8"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8"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8"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8"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9" xfId="0" applyNumberFormat="1" applyFont="1" applyFill="1" applyBorder="1" applyAlignment="1" applyProtection="1">
      <alignment wrapText="1"/>
    </xf>
    <xf numFmtId="3" fontId="21" fillId="5" borderId="69"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7" xfId="0" applyFont="1" applyFill="1" applyBorder="1" applyAlignment="1" applyProtection="1">
      <alignment horizontal="center" vertical="center" wrapText="1"/>
    </xf>
    <xf numFmtId="0" fontId="23" fillId="4" borderId="78"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8" xfId="10" applyFont="1" applyFill="1" applyBorder="1" applyAlignment="1" applyProtection="1">
      <alignment horizontal="left" wrapText="1"/>
    </xf>
    <xf numFmtId="0" fontId="32" fillId="5" borderId="68"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69"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79"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7"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6"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6"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4" xfId="0" applyNumberFormat="1" applyFont="1" applyFill="1" applyBorder="1" applyAlignment="1">
      <alignment horizontal="right"/>
    </xf>
    <xf numFmtId="164" fontId="8" fillId="7" borderId="40" xfId="9" applyFont="1" applyFill="1" applyBorder="1" applyAlignment="1">
      <alignment horizontal="right"/>
    </xf>
    <xf numFmtId="170" fontId="8" fillId="7" borderId="76" xfId="0" applyNumberFormat="1" applyFont="1" applyFill="1" applyBorder="1" applyAlignment="1">
      <alignment horizontal="right"/>
    </xf>
    <xf numFmtId="0" fontId="8" fillId="7" borderId="19" xfId="0" applyFont="1" applyFill="1" applyBorder="1" applyAlignment="1"/>
    <xf numFmtId="0" fontId="8" fillId="7" borderId="104"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6"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164" fontId="5" fillId="3" borderId="3" xfId="9" applyFont="1" applyFill="1" applyBorder="1" applyProtection="1">
      <protection locked="0"/>
    </xf>
    <xf numFmtId="164" fontId="5" fillId="29" borderId="3" xfId="9" applyFont="1" applyFill="1" applyBorder="1" applyProtection="1">
      <protection locked="0"/>
    </xf>
    <xf numFmtId="0" fontId="0" fillId="17" borderId="0" xfId="0" applyFill="1" applyBorder="1" applyAlignment="1" applyProtection="1">
      <alignment horizontal="center"/>
    </xf>
    <xf numFmtId="0" fontId="28" fillId="19" borderId="80" xfId="0" applyFont="1" applyFill="1" applyBorder="1" applyAlignment="1" applyProtection="1">
      <alignment horizontal="center" vertical="top" wrapText="1"/>
    </xf>
    <xf numFmtId="0" fontId="29"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3" xfId="0" applyFont="1" applyFill="1" applyBorder="1" applyAlignment="1" applyProtection="1">
      <alignment horizontal="center" vertical="center" wrapText="1"/>
    </xf>
    <xf numFmtId="0" fontId="0" fillId="21" borderId="84" xfId="0" applyFill="1" applyBorder="1" applyAlignment="1" applyProtection="1">
      <alignment horizontal="center" vertical="center"/>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7" xfId="0" applyFill="1" applyBorder="1" applyAlignment="1" applyProtection="1">
      <alignment horizontal="center" vertical="center"/>
    </xf>
    <xf numFmtId="0" fontId="6" fillId="6" borderId="98" xfId="3" applyFont="1"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30" fillId="22" borderId="88" xfId="0" applyFont="1" applyFill="1" applyBorder="1" applyAlignment="1" applyProtection="1">
      <alignment horizontal="center" vertical="center" wrapText="1"/>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6" fillId="24" borderId="93" xfId="3" applyFont="1" applyFill="1" applyBorder="1" applyAlignment="1" applyProtection="1">
      <alignment horizontal="center" vertical="center"/>
    </xf>
    <xf numFmtId="0" fontId="31" fillId="23" borderId="94" xfId="0" applyFont="1" applyFill="1" applyBorder="1" applyAlignment="1" applyProtection="1">
      <alignment horizontal="center" vertical="center" wrapText="1"/>
    </xf>
    <xf numFmtId="0" fontId="31" fillId="23" borderId="95" xfId="0" applyFont="1" applyFill="1" applyBorder="1" applyAlignment="1" applyProtection="1">
      <alignment horizontal="center" vertical="center"/>
    </xf>
    <xf numFmtId="0" fontId="31" fillId="23" borderId="96"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1" xfId="19" applyFont="1" applyBorder="1" applyAlignment="1">
      <alignment horizontal="center"/>
    </xf>
    <xf numFmtId="0" fontId="8" fillId="0" borderId="103" xfId="19" applyFont="1" applyBorder="1" applyAlignment="1">
      <alignment horizontal="center"/>
    </xf>
    <xf numFmtId="0" fontId="8" fillId="0" borderId="105" xfId="19" applyFont="1" applyBorder="1" applyAlignment="1">
      <alignment horizontal="center"/>
    </xf>
    <xf numFmtId="0" fontId="9" fillId="18" borderId="102"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6" xfId="19" applyFont="1" applyFill="1" applyBorder="1" applyAlignment="1">
      <alignment horizontal="center"/>
    </xf>
    <xf numFmtId="0" fontId="14" fillId="18" borderId="42" xfId="19" applyFont="1" applyFill="1" applyBorder="1" applyAlignment="1">
      <alignment horizontal="center"/>
    </xf>
    <xf numFmtId="0" fontId="14" fillId="18" borderId="107"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2"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4"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8"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8"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1" xfId="0" applyFont="1" applyFill="1" applyBorder="1" applyAlignment="1">
      <alignment horizontal="center"/>
    </xf>
    <xf numFmtId="0" fontId="8" fillId="13" borderId="103" xfId="0" applyFont="1" applyFill="1" applyBorder="1" applyAlignment="1">
      <alignment horizontal="center"/>
    </xf>
    <xf numFmtId="0" fontId="8" fillId="13" borderId="105"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4"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6" xfId="0" applyFont="1" applyFill="1" applyBorder="1" applyAlignment="1">
      <alignment horizontal="center"/>
    </xf>
    <xf numFmtId="0" fontId="14" fillId="12" borderId="42" xfId="0" applyFont="1" applyFill="1" applyBorder="1" applyAlignment="1">
      <alignment horizontal="center"/>
    </xf>
    <xf numFmtId="0" fontId="14" fillId="12" borderId="107" xfId="0" applyFont="1" applyFill="1" applyBorder="1" applyAlignment="1">
      <alignment horizontal="center"/>
    </xf>
    <xf numFmtId="0" fontId="14" fillId="12" borderId="102"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2"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1" xfId="0" applyFont="1" applyFill="1" applyBorder="1" applyAlignment="1">
      <alignment horizontal="center"/>
    </xf>
    <xf numFmtId="0" fontId="8" fillId="26" borderId="103" xfId="0" applyFont="1" applyFill="1" applyBorder="1" applyAlignment="1">
      <alignment horizontal="center"/>
    </xf>
    <xf numFmtId="0" fontId="8" fillId="26" borderId="105"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4"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6" xfId="0" applyFont="1" applyFill="1" applyBorder="1" applyAlignment="1">
      <alignment horizontal="center"/>
    </xf>
    <xf numFmtId="0" fontId="14" fillId="28" borderId="42" xfId="0" applyFont="1" applyFill="1" applyBorder="1" applyAlignment="1">
      <alignment horizontal="center"/>
    </xf>
    <xf numFmtId="0" fontId="14" fillId="28" borderId="107" xfId="0" applyFont="1" applyFill="1" applyBorder="1" applyAlignment="1">
      <alignment horizontal="center"/>
    </xf>
    <xf numFmtId="0" fontId="14" fillId="28" borderId="102"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2"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09"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6" fontId="7" fillId="25" borderId="6" xfId="1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SAN ANDRES</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57"/>
      <c r="B32" s="657"/>
      <c r="C32" s="657"/>
      <c r="D32" s="657"/>
      <c r="E32" s="657"/>
      <c r="F32" s="657"/>
      <c r="G32" s="657"/>
      <c r="H32" s="657"/>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57"/>
      <c r="B33" s="657"/>
      <c r="C33" s="657"/>
      <c r="D33" s="657"/>
      <c r="E33" s="657"/>
      <c r="F33" s="657"/>
      <c r="G33" s="657"/>
      <c r="H33" s="657"/>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57"/>
      <c r="B34" s="657"/>
      <c r="C34" s="657"/>
      <c r="D34" s="657"/>
      <c r="E34" s="657"/>
      <c r="F34" s="657"/>
      <c r="G34" s="657"/>
      <c r="H34" s="657"/>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57"/>
      <c r="B35" s="657"/>
      <c r="C35" s="657"/>
      <c r="D35" s="657"/>
      <c r="E35" s="657"/>
      <c r="F35" s="657"/>
      <c r="G35" s="657"/>
      <c r="H35" s="657"/>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57"/>
      <c r="B36" s="657"/>
      <c r="C36" s="657"/>
      <c r="D36" s="657"/>
      <c r="E36" s="657"/>
      <c r="F36" s="657"/>
      <c r="G36" s="657"/>
      <c r="H36" s="657"/>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57"/>
      <c r="B37" s="657"/>
      <c r="C37" s="657"/>
      <c r="D37" s="657"/>
      <c r="E37" s="657"/>
      <c r="F37" s="657"/>
      <c r="G37" s="657"/>
      <c r="H37" s="657"/>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57"/>
      <c r="B38" s="657"/>
      <c r="C38" s="657"/>
      <c r="D38" s="657"/>
      <c r="E38" s="657"/>
      <c r="F38" s="657"/>
      <c r="G38" s="657"/>
      <c r="H38" s="657"/>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117" activePane="bottomRight" state="frozen"/>
      <selection activeCell="D20" sqref="D20"/>
      <selection pane="topRight" activeCell="D20" sqref="D20"/>
      <selection pane="bottomLeft" activeCell="D20" sqref="D20"/>
      <selection pane="bottomRight" activeCell="E7" sqref="E7"/>
    </sheetView>
  </sheetViews>
  <sheetFormatPr baseColWidth="10" defaultRowHeight="52.5"/>
  <cols>
    <col min="1" max="1" width="16.7109375" style="117" customWidth="1"/>
    <col min="2" max="2" width="108.28515625" style="116" customWidth="1"/>
    <col min="3" max="3" width="15.42578125" style="147" customWidth="1"/>
    <col min="4" max="4" width="23.5703125" style="186" customWidth="1"/>
    <col min="5" max="5" width="30" style="210" customWidth="1"/>
    <col min="6" max="7" width="11.42578125" customWidth="1"/>
    <col min="8" max="8" width="1.28515625" customWidth="1"/>
    <col min="10" max="10" width="34.42578125" customWidth="1"/>
  </cols>
  <sheetData>
    <row r="1" spans="1:10" ht="96" customHeight="1" thickTop="1" thickBot="1">
      <c r="A1" s="658" t="s">
        <v>1933</v>
      </c>
      <c r="B1" s="659"/>
      <c r="C1" s="659"/>
      <c r="D1" s="660"/>
    </row>
    <row r="2" spans="1:10" ht="56.25" customHeight="1" thickTop="1" thickBot="1">
      <c r="A2" s="196" t="s">
        <v>1027</v>
      </c>
      <c r="B2" s="197" t="s">
        <v>1521</v>
      </c>
      <c r="C2" s="197" t="s">
        <v>1066</v>
      </c>
      <c r="D2" s="227" t="s">
        <v>1931</v>
      </c>
    </row>
    <row r="3" spans="1:10" ht="54" thickTop="1" thickBot="1">
      <c r="A3" s="134" t="s">
        <v>1067</v>
      </c>
      <c r="B3" s="135" t="s">
        <v>1304</v>
      </c>
      <c r="C3" s="136" t="str">
        <f>'200.1'!L31</f>
        <v>Ha</v>
      </c>
      <c r="D3" s="183">
        <f>VLOOKUP('200.1'!A88,'200.1'!A36:N107,14,FALSE)</f>
        <v>5512564.3254465843</v>
      </c>
      <c r="G3" t="s">
        <v>1064</v>
      </c>
      <c r="J3" s="1"/>
    </row>
    <row r="4" spans="1:10" ht="54" thickTop="1" thickBot="1">
      <c r="A4" s="137" t="s">
        <v>1069</v>
      </c>
      <c r="B4" s="138" t="s">
        <v>1253</v>
      </c>
      <c r="C4" s="136" t="s">
        <v>1068</v>
      </c>
      <c r="D4" s="183">
        <f>VLOOKUP('200.2'!A88,'200.2'!A37:N108,14,FALSE)</f>
        <v>400920.71244343434</v>
      </c>
      <c r="J4" s="1"/>
    </row>
    <row r="5" spans="1:10" ht="54" thickTop="1" thickBot="1">
      <c r="A5" s="137" t="s">
        <v>1070</v>
      </c>
      <c r="B5" s="138" t="s">
        <v>1254</v>
      </c>
      <c r="C5" s="139" t="s">
        <v>1071</v>
      </c>
      <c r="D5" s="183">
        <f>VLOOKUP('201.1'!A88,'201.1'!A38:N109,14,FALSE)</f>
        <v>313583.29377510166</v>
      </c>
    </row>
    <row r="6" spans="1:10" ht="54" thickTop="1" thickBot="1">
      <c r="A6" s="137" t="s">
        <v>1072</v>
      </c>
      <c r="B6" s="138" t="s">
        <v>1255</v>
      </c>
      <c r="C6" s="139" t="s">
        <v>1071</v>
      </c>
      <c r="D6" s="183">
        <f>VLOOKUP('201.2'!A88,'201.2'!A39:N110,14,FALSE)</f>
        <v>333092.88363752118</v>
      </c>
    </row>
    <row r="7" spans="1:10" ht="70.5" customHeight="1" thickTop="1" thickBot="1">
      <c r="A7" s="137" t="s">
        <v>1073</v>
      </c>
      <c r="B7" s="138" t="s">
        <v>1256</v>
      </c>
      <c r="C7" s="139" t="s">
        <v>1071</v>
      </c>
      <c r="D7" s="183">
        <f>VLOOKUP('201.3'!A88,'201.3'!A40:N111,14,FALSE)</f>
        <v>75430.783182514846</v>
      </c>
    </row>
    <row r="8" spans="1:10" ht="54" thickTop="1" thickBot="1">
      <c r="A8" s="137" t="s">
        <v>1074</v>
      </c>
      <c r="B8" s="138" t="s">
        <v>1257</v>
      </c>
      <c r="C8" s="139" t="s">
        <v>1071</v>
      </c>
      <c r="D8" s="183">
        <f>VLOOKUP('201.4'!A88,'201.4'!A41:N112,14,FALSE)</f>
        <v>128264.99377079844</v>
      </c>
    </row>
    <row r="9" spans="1:10" ht="54" thickTop="1" thickBot="1">
      <c r="A9" s="137" t="s">
        <v>1075</v>
      </c>
      <c r="B9" s="138" t="s">
        <v>1254</v>
      </c>
      <c r="C9" s="139" t="s">
        <v>1929</v>
      </c>
      <c r="D9" s="183">
        <f>VLOOKUP('201.5'!A88,'201.5'!A42:N113,14,FALSE)</f>
        <v>313583.29377510166</v>
      </c>
    </row>
    <row r="10" spans="1:10" ht="54" thickTop="1" thickBot="1">
      <c r="A10" s="137" t="s">
        <v>1076</v>
      </c>
      <c r="B10" s="138" t="s">
        <v>1255</v>
      </c>
      <c r="C10" s="139" t="s">
        <v>1929</v>
      </c>
      <c r="D10" s="183">
        <f>VLOOKUP('201.6'!A88,'201.6'!A43:N114,14,FALSE)</f>
        <v>333092.88363752118</v>
      </c>
    </row>
    <row r="11" spans="1:10" ht="54" thickTop="1" thickBot="1">
      <c r="A11" s="137" t="s">
        <v>1077</v>
      </c>
      <c r="B11" s="138" t="s">
        <v>1255</v>
      </c>
      <c r="C11" s="139" t="s">
        <v>388</v>
      </c>
      <c r="D11" s="183">
        <f>VLOOKUP('201.7'!A88,'201.7'!A44:N115,14,FALSE)</f>
        <v>330639.14302462246</v>
      </c>
    </row>
    <row r="12" spans="1:10" ht="54" thickTop="1" thickBot="1">
      <c r="A12" s="137" t="s">
        <v>1078</v>
      </c>
      <c r="B12" s="138" t="s">
        <v>1258</v>
      </c>
      <c r="C12" s="139" t="s">
        <v>233</v>
      </c>
      <c r="D12" s="183">
        <f>VLOOKUP('201.8'!A88,'201.8'!A45:N116,14,FALSE)</f>
        <v>31714.156548225263</v>
      </c>
    </row>
    <row r="13" spans="1:10" ht="54" thickTop="1" thickBot="1">
      <c r="A13" s="137" t="s">
        <v>1079</v>
      </c>
      <c r="B13" s="138" t="s">
        <v>1259</v>
      </c>
      <c r="C13" s="139" t="s">
        <v>233</v>
      </c>
      <c r="D13" s="183">
        <f>VLOOKUP('201.9'!A88,'201.9'!A46:N117,14,FALSE)</f>
        <v>31224.848624785769</v>
      </c>
    </row>
    <row r="14" spans="1:10" ht="54" thickTop="1" thickBot="1">
      <c r="A14" s="137" t="s">
        <v>1080</v>
      </c>
      <c r="B14" s="138" t="s">
        <v>1260</v>
      </c>
      <c r="C14" s="139" t="s">
        <v>144</v>
      </c>
      <c r="D14" s="183">
        <f>VLOOKUP('201.10'!A88,'201.10'!A47:N118,14,FALSE)</f>
        <v>15015.446230410875</v>
      </c>
    </row>
    <row r="15" spans="1:10" ht="54" thickTop="1" thickBot="1">
      <c r="A15" s="137" t="s">
        <v>1081</v>
      </c>
      <c r="B15" s="138" t="s">
        <v>1261</v>
      </c>
      <c r="C15" s="139" t="s">
        <v>1082</v>
      </c>
      <c r="D15" s="183">
        <f>VLOOKUP('201.11'!A88,'201.11'!A48:N119,14,FALSE)</f>
        <v>1591.8237707490334</v>
      </c>
    </row>
    <row r="16" spans="1:10" ht="54" thickTop="1" thickBot="1">
      <c r="A16" s="137" t="s">
        <v>1083</v>
      </c>
      <c r="B16" s="138" t="s">
        <v>1262</v>
      </c>
      <c r="C16" s="139" t="s">
        <v>1929</v>
      </c>
      <c r="D16" s="183">
        <f>VLOOKUP('201.12'!A88,'201.12'!A49:N120,14,FALSE)</f>
        <v>189117.29515687149</v>
      </c>
    </row>
    <row r="17" spans="1:4" ht="64.5" thickTop="1" thickBot="1">
      <c r="A17" s="140" t="s">
        <v>1084</v>
      </c>
      <c r="B17" s="141" t="s">
        <v>1263</v>
      </c>
      <c r="C17" s="139" t="s">
        <v>1929</v>
      </c>
      <c r="D17" s="183">
        <f>VLOOKUP('201.13'!A88,'201.13'!A50:N121,14,FALSE)</f>
        <v>123148.57335411792</v>
      </c>
    </row>
    <row r="18" spans="1:4" ht="54" thickTop="1" thickBot="1">
      <c r="A18" s="137" t="s">
        <v>1085</v>
      </c>
      <c r="B18" s="138" t="s">
        <v>1264</v>
      </c>
      <c r="C18" s="139" t="s">
        <v>144</v>
      </c>
      <c r="D18" s="183">
        <f>VLOOKUP('201.14'!A88,'201.14'!A51:N122,14,FALSE)</f>
        <v>39790.652485206047</v>
      </c>
    </row>
    <row r="19" spans="1:4" ht="54" thickTop="1" thickBot="1">
      <c r="A19" s="137" t="s">
        <v>1086</v>
      </c>
      <c r="B19" s="138" t="s">
        <v>1265</v>
      </c>
      <c r="C19" s="139" t="s">
        <v>144</v>
      </c>
      <c r="D19" s="183">
        <f>VLOOKUP('201.15'!A88,'201.15'!A52:N123,14,FALSE)</f>
        <v>50470.84766566215</v>
      </c>
    </row>
    <row r="20" spans="1:4" ht="54" thickTop="1" thickBot="1">
      <c r="A20" s="137" t="s">
        <v>1087</v>
      </c>
      <c r="B20" s="138" t="s">
        <v>1266</v>
      </c>
      <c r="C20" s="139" t="s">
        <v>144</v>
      </c>
      <c r="D20" s="183">
        <f>VLOOKUP('201.16'!A88,'201.16'!A53:N124,14,FALSE)</f>
        <v>1947.3627585259464</v>
      </c>
    </row>
    <row r="21" spans="1:4" ht="54" thickTop="1" thickBot="1">
      <c r="A21" s="137" t="s">
        <v>1088</v>
      </c>
      <c r="B21" s="138" t="s">
        <v>1267</v>
      </c>
      <c r="C21" s="139" t="s">
        <v>1929</v>
      </c>
      <c r="D21" s="183">
        <f>VLOOKUP('201.17'!A88,'201.17'!A54:N125,14,FALSE)</f>
        <v>126540.09055253981</v>
      </c>
    </row>
    <row r="22" spans="1:4" ht="54" thickTop="1" thickBot="1">
      <c r="A22" s="137" t="s">
        <v>1089</v>
      </c>
      <c r="B22" s="138" t="s">
        <v>1268</v>
      </c>
      <c r="C22" s="139" t="s">
        <v>1929</v>
      </c>
      <c r="D22" s="183">
        <f>VLOOKUP('201.18'!A88,'201.18'!A55:N126,14,FALSE)</f>
        <v>126540.09055253981</v>
      </c>
    </row>
    <row r="23" spans="1:4" ht="54" thickTop="1" thickBot="1">
      <c r="A23" s="137" t="s">
        <v>1090</v>
      </c>
      <c r="B23" s="138" t="s">
        <v>1269</v>
      </c>
      <c r="C23" s="139" t="s">
        <v>144</v>
      </c>
      <c r="D23" s="183">
        <f>VLOOKUP('201.19'!A88,'201.19'!A56:N127,14,FALSE)</f>
        <v>10311.398050268754</v>
      </c>
    </row>
    <row r="24" spans="1:4" ht="54" thickTop="1" thickBot="1">
      <c r="A24" s="137" t="s">
        <v>1091</v>
      </c>
      <c r="B24" s="138" t="s">
        <v>1270</v>
      </c>
      <c r="C24" s="139" t="s">
        <v>144</v>
      </c>
      <c r="D24" s="183">
        <f>VLOOKUP('201.20'!A88,'201.20'!A57:N128,14,FALSE)</f>
        <v>815.43037371095159</v>
      </c>
    </row>
    <row r="25" spans="1:4" ht="54" thickTop="1" thickBot="1">
      <c r="A25" s="137" t="s">
        <v>1092</v>
      </c>
      <c r="B25" s="138" t="s">
        <v>1271</v>
      </c>
      <c r="C25" s="139" t="s">
        <v>144</v>
      </c>
      <c r="D25" s="183">
        <f>VLOOKUP('201.21'!A88,'201.21'!A58:N129,14,FALSE)</f>
        <v>11063.179949668935</v>
      </c>
    </row>
    <row r="26" spans="1:4" ht="54" thickTop="1" thickBot="1">
      <c r="A26" s="137" t="s">
        <v>1509</v>
      </c>
      <c r="B26" s="138" t="s">
        <v>1497</v>
      </c>
      <c r="C26" s="139" t="s">
        <v>1929</v>
      </c>
      <c r="D26" s="183">
        <f>VLOOKUP('203.1'!A88,'203.1'!A59:N130,14,FALSE)</f>
        <v>1215177.7346351109</v>
      </c>
    </row>
    <row r="27" spans="1:4" ht="54" thickTop="1" thickBot="1">
      <c r="A27" s="137" t="s">
        <v>1510</v>
      </c>
      <c r="B27" s="138" t="s">
        <v>1501</v>
      </c>
      <c r="C27" s="139" t="s">
        <v>1929</v>
      </c>
      <c r="D27" s="183">
        <f>VLOOKUP('203.2'!A88,'203.2'!A60:N131,14,FALSE)</f>
        <v>1442547.1023891617</v>
      </c>
    </row>
    <row r="28" spans="1:4" ht="54" thickTop="1" thickBot="1">
      <c r="A28" s="137" t="s">
        <v>1511</v>
      </c>
      <c r="B28" s="138" t="s">
        <v>1502</v>
      </c>
      <c r="C28" s="139" t="s">
        <v>1929</v>
      </c>
      <c r="D28" s="183">
        <f>VLOOKUP('203.3'!A88,'203.3'!A61:N132,14,FALSE)</f>
        <v>1604953.7936420548</v>
      </c>
    </row>
    <row r="29" spans="1:4" ht="54" thickTop="1" thickBot="1">
      <c r="A29" s="137" t="s">
        <v>1512</v>
      </c>
      <c r="B29" s="138" t="s">
        <v>1503</v>
      </c>
      <c r="C29" s="139" t="s">
        <v>1929</v>
      </c>
      <c r="D29" s="183">
        <f>VLOOKUP('203.4'!A88,'203.4'!A62:N133,14,FALSE)</f>
        <v>724239.08405866299</v>
      </c>
    </row>
    <row r="30" spans="1:4" ht="54" thickTop="1" thickBot="1">
      <c r="A30" s="137" t="s">
        <v>1513</v>
      </c>
      <c r="B30" s="138" t="s">
        <v>1504</v>
      </c>
      <c r="C30" s="139" t="s">
        <v>1929</v>
      </c>
      <c r="D30" s="183">
        <f>VLOOKUP('203.5'!A88,'203.5'!A63:N134,14,FALSE)</f>
        <v>830850.5273913939</v>
      </c>
    </row>
    <row r="31" spans="1:4" ht="54" thickTop="1" thickBot="1">
      <c r="A31" s="137" t="s">
        <v>1514</v>
      </c>
      <c r="B31" s="138" t="s">
        <v>1505</v>
      </c>
      <c r="C31" s="139" t="s">
        <v>1929</v>
      </c>
      <c r="D31" s="183">
        <f>VLOOKUP('203.6'!A88,'203.6'!A64:N135,14,FALSE)</f>
        <v>898694.17314858607</v>
      </c>
    </row>
    <row r="32" spans="1:4" ht="54" thickTop="1" thickBot="1">
      <c r="A32" s="137" t="s">
        <v>1515</v>
      </c>
      <c r="B32" s="138" t="s">
        <v>1506</v>
      </c>
      <c r="C32" s="139" t="s">
        <v>1929</v>
      </c>
      <c r="D32" s="183">
        <f>VLOOKUP('203.7'!A88,'203.7'!A65:N136,14,FALSE)</f>
        <v>321718.02272809873</v>
      </c>
    </row>
    <row r="33" spans="1:4" ht="54" thickTop="1" thickBot="1">
      <c r="A33" s="137" t="s">
        <v>1516</v>
      </c>
      <c r="B33" s="138" t="s">
        <v>1955</v>
      </c>
      <c r="C33" s="139" t="s">
        <v>1929</v>
      </c>
      <c r="D33" s="183">
        <f>VLOOKUP('203.8'!A88,'203.8'!A66:N137,14,FALSE)</f>
        <v>505143.96278516541</v>
      </c>
    </row>
    <row r="34" spans="1:4" ht="54" thickTop="1" thickBot="1">
      <c r="A34" s="137" t="s">
        <v>1517</v>
      </c>
      <c r="B34" s="138" t="s">
        <v>1508</v>
      </c>
      <c r="C34" s="139" t="s">
        <v>1929</v>
      </c>
      <c r="D34" s="183">
        <f>VLOOKUP('203.9'!A88,'203.9'!A67:N138,14,FALSE)</f>
        <v>533182.19870002451</v>
      </c>
    </row>
    <row r="35" spans="1:4" ht="54" thickTop="1" thickBot="1">
      <c r="A35" s="137" t="s">
        <v>1518</v>
      </c>
      <c r="B35" s="138" t="s">
        <v>1498</v>
      </c>
      <c r="C35" s="139" t="s">
        <v>1929</v>
      </c>
      <c r="D35" s="183">
        <f>VLOOKUP('203.10'!A88,'203.10'!A68:N139,14,FALSE)</f>
        <v>262431.12306164374</v>
      </c>
    </row>
    <row r="36" spans="1:4" ht="54" thickTop="1" thickBot="1">
      <c r="A36" s="137" t="s">
        <v>1519</v>
      </c>
      <c r="B36" s="138" t="s">
        <v>1499</v>
      </c>
      <c r="C36" s="139" t="s">
        <v>1929</v>
      </c>
      <c r="D36" s="183">
        <f>VLOOKUP('203.11'!A88,'203.11'!A69:N140,14,FALSE)</f>
        <v>390442.08858801454</v>
      </c>
    </row>
    <row r="37" spans="1:4" ht="54" thickTop="1" thickBot="1">
      <c r="A37" s="137" t="s">
        <v>1520</v>
      </c>
      <c r="B37" s="224" t="s">
        <v>1500</v>
      </c>
      <c r="C37" s="139" t="s">
        <v>1929</v>
      </c>
      <c r="D37" s="183">
        <f>VLOOKUP('203.12'!A88,'203.12'!A70:N141,14,FALSE)</f>
        <v>405007.40594638279</v>
      </c>
    </row>
    <row r="38" spans="1:4" ht="54" thickTop="1" thickBot="1">
      <c r="A38" s="137" t="s">
        <v>1093</v>
      </c>
      <c r="B38" s="138" t="s">
        <v>1272</v>
      </c>
      <c r="C38" s="139" t="s">
        <v>388</v>
      </c>
      <c r="D38" s="183">
        <f>VLOOKUP('210.1.1'!A88,'210.1.1'!A71:N142,14,FALSE)</f>
        <v>17318.842207642349</v>
      </c>
    </row>
    <row r="39" spans="1:4" ht="54" thickTop="1" thickBot="1">
      <c r="A39" s="137" t="s">
        <v>1094</v>
      </c>
      <c r="B39" s="138" t="s">
        <v>1273</v>
      </c>
      <c r="C39" s="139" t="s">
        <v>388</v>
      </c>
      <c r="D39" s="183">
        <f>VLOOKUP('210.1.2'!A88,'210.1.2'!A72:N143,14,FALSE)</f>
        <v>7020.930379612897</v>
      </c>
    </row>
    <row r="40" spans="1:4" ht="54" thickTop="1" thickBot="1">
      <c r="A40" s="137" t="s">
        <v>1095</v>
      </c>
      <c r="B40" s="138" t="s">
        <v>1274</v>
      </c>
      <c r="C40" s="139" t="s">
        <v>388</v>
      </c>
      <c r="D40" s="183">
        <f>VLOOKUP('210.2.1'!A90,'210.2.1'!A73:N144,14,FALSE)</f>
        <v>42455.634422578194</v>
      </c>
    </row>
    <row r="41" spans="1:4" ht="54" thickTop="1" thickBot="1">
      <c r="A41" s="137" t="s">
        <v>1096</v>
      </c>
      <c r="B41" s="138" t="s">
        <v>1275</v>
      </c>
      <c r="C41" s="139" t="s">
        <v>388</v>
      </c>
      <c r="D41" s="183">
        <f>VLOOKUP('210.2.2'!A88,'210.2.2'!A74:N145,14,FALSE)</f>
        <v>17318.842207642349</v>
      </c>
    </row>
    <row r="42" spans="1:4" ht="54" thickTop="1" thickBot="1">
      <c r="A42" s="137" t="s">
        <v>1097</v>
      </c>
      <c r="B42" s="138" t="s">
        <v>1276</v>
      </c>
      <c r="C42" s="139" t="s">
        <v>388</v>
      </c>
      <c r="D42" s="183">
        <f>VLOOKUP('210.2.3'!A91,'210.2.3'!A91:N146,14,FALSE)</f>
        <v>32157.722594548744</v>
      </c>
    </row>
    <row r="43" spans="1:4" ht="54" thickTop="1" thickBot="1">
      <c r="A43" s="137" t="s">
        <v>1098</v>
      </c>
      <c r="B43" s="138" t="s">
        <v>1277</v>
      </c>
      <c r="C43" s="139" t="s">
        <v>388</v>
      </c>
      <c r="D43" s="183">
        <f>VLOOKUP('210.2.4'!A88,'210.2.4'!A88:N147,14,FALSE)</f>
        <v>7020.930379612897</v>
      </c>
    </row>
    <row r="44" spans="1:4" ht="54" thickTop="1" thickBot="1">
      <c r="A44" s="137" t="s">
        <v>1099</v>
      </c>
      <c r="B44" s="138" t="s">
        <v>1278</v>
      </c>
      <c r="C44" s="139" t="s">
        <v>388</v>
      </c>
      <c r="D44" s="183">
        <f>VLOOKUP('211.1'!A88,'211.1'!A88:N148,14,FALSE)</f>
        <v>12737.532795555624</v>
      </c>
    </row>
    <row r="45" spans="1:4" ht="54" thickTop="1" thickBot="1">
      <c r="A45" s="137" t="s">
        <v>1100</v>
      </c>
      <c r="B45" s="138" t="s">
        <v>1279</v>
      </c>
      <c r="C45" s="139" t="s">
        <v>388</v>
      </c>
      <c r="D45" s="183">
        <f>VLOOKUP('220.1'!A88,'220.1'!A88:N149,14,FALSE)</f>
        <v>25235.298044360439</v>
      </c>
    </row>
    <row r="46" spans="1:4" ht="54" thickTop="1" thickBot="1">
      <c r="A46" s="137" t="s">
        <v>1101</v>
      </c>
      <c r="B46" s="138" t="s">
        <v>1280</v>
      </c>
      <c r="C46" s="139" t="s">
        <v>388</v>
      </c>
      <c r="D46" s="183">
        <f>VLOOKUP('221.1'!A88,'221.1'!A88:N150,14,FALSE)</f>
        <v>16489.915208895436</v>
      </c>
    </row>
    <row r="47" spans="1:4" ht="54" thickTop="1" thickBot="1">
      <c r="A47" s="137" t="s">
        <v>1102</v>
      </c>
      <c r="B47" s="138" t="s">
        <v>1281</v>
      </c>
      <c r="C47" s="139" t="s">
        <v>388</v>
      </c>
      <c r="D47" s="183">
        <f>VLOOKUP('221.2'!A88,'221.2'!A88:N151,14,FALSE)</f>
        <v>10691.473185248335</v>
      </c>
    </row>
    <row r="48" spans="1:4" ht="64.5" thickTop="1" thickBot="1">
      <c r="A48" s="137" t="s">
        <v>1525</v>
      </c>
      <c r="B48" s="138" t="s">
        <v>1522</v>
      </c>
      <c r="C48" s="139" t="s">
        <v>233</v>
      </c>
      <c r="D48" s="183">
        <f>VLOOKUP('223.1'!A88,'223.1'!A88:N152,14,FALSE)</f>
        <v>8326.1249617424382</v>
      </c>
    </row>
    <row r="49" spans="1:4" ht="54" thickTop="1" thickBot="1">
      <c r="A49" s="137" t="s">
        <v>1526</v>
      </c>
      <c r="B49" s="138" t="s">
        <v>1523</v>
      </c>
      <c r="C49" s="139" t="s">
        <v>233</v>
      </c>
      <c r="D49" s="183">
        <f>VLOOKUP('223.2'!A88,'223.2'!A88:N153,14,FALSE)</f>
        <v>12149.808281203084</v>
      </c>
    </row>
    <row r="50" spans="1:4" ht="54" thickTop="1" thickBot="1">
      <c r="A50" s="137" t="s">
        <v>1527</v>
      </c>
      <c r="B50" s="138" t="s">
        <v>1524</v>
      </c>
      <c r="C50" s="139" t="s">
        <v>388</v>
      </c>
      <c r="D50" s="183">
        <f>VLOOKUP('223.3.1'!A88,'223.3.1'!A88:N154,14,FALSE)</f>
        <v>443677</v>
      </c>
    </row>
    <row r="51" spans="1:4" ht="64.5" thickTop="1" thickBot="1">
      <c r="A51" s="137" t="s">
        <v>1528</v>
      </c>
      <c r="B51" s="138" t="s">
        <v>1530</v>
      </c>
      <c r="C51" s="139" t="s">
        <v>388</v>
      </c>
      <c r="D51" s="183">
        <f>VLOOKUP('223.3.2'!A88,'223.3.2'!A88:N155,14,FALSE)</f>
        <v>747172.72974805092</v>
      </c>
    </row>
    <row r="52" spans="1:4" ht="54" thickTop="1" thickBot="1">
      <c r="A52" s="137" t="s">
        <v>1529</v>
      </c>
      <c r="B52" s="138" t="s">
        <v>1531</v>
      </c>
      <c r="C52" s="139" t="s">
        <v>388</v>
      </c>
      <c r="D52" s="183">
        <f>VLOOKUP('223.3.3'!A88,'223.3.3'!A88:N156,14,FALSE)</f>
        <v>747172.72974805092</v>
      </c>
    </row>
    <row r="53" spans="1:4" ht="54" thickTop="1" thickBot="1">
      <c r="A53" s="143" t="s">
        <v>1103</v>
      </c>
      <c r="B53" s="144" t="s">
        <v>2062</v>
      </c>
      <c r="C53" s="139" t="s">
        <v>233</v>
      </c>
      <c r="D53" s="183">
        <f>VLOOKUP('230.1'!A88,'230.1'!A88:N157,14,FALSE)</f>
        <v>5346.7268214785627</v>
      </c>
    </row>
    <row r="54" spans="1:4" ht="54" thickTop="1" thickBot="1">
      <c r="A54" s="143" t="s">
        <v>1104</v>
      </c>
      <c r="B54" s="144" t="s">
        <v>1282</v>
      </c>
      <c r="C54" s="139" t="s">
        <v>233</v>
      </c>
      <c r="D54" s="183">
        <f>VLOOKUP('231.1'!A88,'231.1'!A88:N159,14,FALSE)</f>
        <v>8559.6049617424378</v>
      </c>
    </row>
    <row r="55" spans="1:4" ht="54" thickTop="1" thickBot="1">
      <c r="A55" s="143" t="s">
        <v>1105</v>
      </c>
      <c r="B55" s="144" t="s">
        <v>1532</v>
      </c>
      <c r="C55" s="139" t="s">
        <v>233</v>
      </c>
      <c r="D55" s="183">
        <f>VLOOKUP('232.1'!A88,'232.1'!A88:N160,14,FALSE)</f>
        <v>7529.1729617424371</v>
      </c>
    </row>
    <row r="56" spans="1:4" ht="54" thickTop="1" thickBot="1">
      <c r="A56" s="143" t="s">
        <v>1533</v>
      </c>
      <c r="B56" s="144" t="s">
        <v>1956</v>
      </c>
      <c r="C56" s="139" t="s">
        <v>233</v>
      </c>
      <c r="D56" s="183">
        <f>VLOOKUP('233.1'!A88,'233.1'!A88:N161,14,FALSE)</f>
        <v>12738.326935155386</v>
      </c>
    </row>
    <row r="57" spans="1:4" ht="54" thickTop="1" thickBot="1">
      <c r="A57" s="143" t="s">
        <v>1535</v>
      </c>
      <c r="B57" s="144" t="s">
        <v>1536</v>
      </c>
      <c r="C57" s="139" t="s">
        <v>233</v>
      </c>
      <c r="D57" s="183">
        <f>VLOOKUP('233.10'!A88,'233.10'!A88:N162,14,FALSE)</f>
        <v>19473.653713569038</v>
      </c>
    </row>
    <row r="58" spans="1:4" ht="54" thickTop="1" thickBot="1">
      <c r="A58" s="143" t="s">
        <v>1106</v>
      </c>
      <c r="B58" s="144" t="s">
        <v>1537</v>
      </c>
      <c r="C58" s="139" t="s">
        <v>233</v>
      </c>
      <c r="D58" s="183">
        <f>VLOOKUP('234.1'!A88,'234.1'!A88:N163,14,FALSE)</f>
        <v>1991.335447245373</v>
      </c>
    </row>
    <row r="59" spans="1:4" ht="54" thickTop="1" thickBot="1">
      <c r="A59" s="143" t="s">
        <v>1540</v>
      </c>
      <c r="B59" s="144" t="s">
        <v>1541</v>
      </c>
      <c r="C59" s="139" t="s">
        <v>388</v>
      </c>
      <c r="D59" s="183">
        <f>VLOOKUP('235.1'!A88,'235.1'!A88:N164,14,FALSE)</f>
        <v>105596.46618716407</v>
      </c>
    </row>
    <row r="60" spans="1:4" ht="54" thickTop="1" thickBot="1">
      <c r="A60" s="145" t="s">
        <v>1542</v>
      </c>
      <c r="B60" s="144" t="s">
        <v>1543</v>
      </c>
      <c r="C60" s="139" t="s">
        <v>388</v>
      </c>
      <c r="D60" s="183">
        <f>VLOOKUP('235.10'!A88,'235.10'!A88:N165,14,FALSE)</f>
        <v>44444.466187164071</v>
      </c>
    </row>
    <row r="61" spans="1:4" ht="54" thickTop="1" thickBot="1">
      <c r="A61" s="145" t="s">
        <v>1544</v>
      </c>
      <c r="B61" s="144" t="s">
        <v>1545</v>
      </c>
      <c r="C61" s="139" t="s">
        <v>377</v>
      </c>
      <c r="D61" s="183">
        <f>VLOOKUP('235.11'!A88,'235.11'!A88:N166,14,FALSE)</f>
        <v>764.4</v>
      </c>
    </row>
    <row r="62" spans="1:4" ht="54" thickTop="1" thickBot="1">
      <c r="A62" s="145" t="s">
        <v>1546</v>
      </c>
      <c r="B62" s="144" t="s">
        <v>1957</v>
      </c>
      <c r="C62" s="139" t="s">
        <v>388</v>
      </c>
      <c r="D62" s="183">
        <f>VLOOKUP('236.1'!A88,'236.1'!A88:N167,14,FALSE)</f>
        <v>238829.20963319548</v>
      </c>
    </row>
    <row r="63" spans="1:4" ht="54" thickTop="1" thickBot="1">
      <c r="A63" s="145" t="s">
        <v>1549</v>
      </c>
      <c r="B63" s="144" t="s">
        <v>1958</v>
      </c>
      <c r="C63" s="139" t="s">
        <v>388</v>
      </c>
      <c r="D63" s="183">
        <f>VLOOKUP('236.10'!A87,'236.10'!A87:N168,14,FALSE)</f>
        <v>44444.466187164071</v>
      </c>
    </row>
    <row r="64" spans="1:4" ht="54" thickTop="1" thickBot="1">
      <c r="A64" s="145" t="s">
        <v>1550</v>
      </c>
      <c r="B64" s="146" t="s">
        <v>1551</v>
      </c>
      <c r="C64" s="180" t="s">
        <v>377</v>
      </c>
      <c r="D64" s="183">
        <f>VLOOKUP('236.11'!A88,'236.11'!A88:N169,14,FALSE)</f>
        <v>2429.8092930753928</v>
      </c>
    </row>
    <row r="65" spans="1:4" ht="54" thickTop="1" thickBot="1">
      <c r="A65" s="143" t="s">
        <v>1107</v>
      </c>
      <c r="B65" s="144" t="s">
        <v>1283</v>
      </c>
      <c r="C65" s="139" t="s">
        <v>233</v>
      </c>
      <c r="D65" s="183">
        <f>VLOOKUP('310.1'!A87,'310.1'!A87:N170,14,FALSE)</f>
        <v>3803.5136344599505</v>
      </c>
    </row>
    <row r="66" spans="1:4" ht="54" thickTop="1" thickBot="1">
      <c r="A66" s="143" t="s">
        <v>1108</v>
      </c>
      <c r="B66" s="144" t="s">
        <v>1284</v>
      </c>
      <c r="C66" s="139" t="s">
        <v>388</v>
      </c>
      <c r="D66" s="183">
        <f>VLOOKUP('311.1'!A87,'311.1'!A87:N171,14,FALSE)</f>
        <v>454372.37397947622</v>
      </c>
    </row>
    <row r="67" spans="1:4" ht="54" thickTop="1" thickBot="1">
      <c r="A67" s="143" t="s">
        <v>1109</v>
      </c>
      <c r="B67" s="144" t="s">
        <v>1285</v>
      </c>
      <c r="C67" s="139" t="s">
        <v>1082</v>
      </c>
      <c r="D67" s="183">
        <f>VLOOKUP('312.1'!A88,'312.1'!A88:N172,14,FALSE)</f>
        <v>7386.711058394847</v>
      </c>
    </row>
    <row r="68" spans="1:4" ht="54" thickTop="1" thickBot="1">
      <c r="A68" s="143" t="s">
        <v>1110</v>
      </c>
      <c r="B68" s="144" t="s">
        <v>1286</v>
      </c>
      <c r="C68" s="139" t="s">
        <v>1082</v>
      </c>
      <c r="D68" s="183">
        <f>VLOOKUP('312.2'!A88,'312.2'!A88:N173,14,FALSE)</f>
        <v>4714.9219521669238</v>
      </c>
    </row>
    <row r="69" spans="1:4" ht="54" thickTop="1" thickBot="1">
      <c r="A69" s="143" t="s">
        <v>1111</v>
      </c>
      <c r="B69" s="144" t="s">
        <v>1287</v>
      </c>
      <c r="C69" s="139" t="s">
        <v>1548</v>
      </c>
      <c r="D69" s="183">
        <f>VLOOKUP('312.3'!A87,'312.3'!A87:N174,14,FALSE)</f>
        <v>2483.1922281412462</v>
      </c>
    </row>
    <row r="70" spans="1:4" ht="54" thickTop="1" thickBot="1">
      <c r="A70" s="143" t="s">
        <v>1112</v>
      </c>
      <c r="B70" s="144" t="s">
        <v>1288</v>
      </c>
      <c r="C70" s="139" t="s">
        <v>388</v>
      </c>
      <c r="D70" s="184">
        <f>VLOOKUP('312.4'!A88,'312.4'!A88:N175,14,FALSE)</f>
        <v>454364.9976053909</v>
      </c>
    </row>
    <row r="71" spans="1:4" ht="54" thickTop="1" thickBot="1">
      <c r="A71" s="143" t="s">
        <v>1113</v>
      </c>
      <c r="B71" s="144" t="s">
        <v>1553</v>
      </c>
      <c r="C71" s="139" t="s">
        <v>388</v>
      </c>
      <c r="D71" s="184">
        <f>VLOOKUP('320.1'!A88,'320.1'!A88:N176,14,FALSE)</f>
        <v>785832.11142275017</v>
      </c>
    </row>
    <row r="72" spans="1:4" ht="54" thickTop="1" thickBot="1">
      <c r="A72" s="143" t="s">
        <v>1114</v>
      </c>
      <c r="B72" s="144" t="s">
        <v>1554</v>
      </c>
      <c r="C72" s="139" t="s">
        <v>388</v>
      </c>
      <c r="D72" s="184">
        <f>VLOOKUP('320.2'!A88,'320.2'!A88:N177,14,FALSE)</f>
        <v>785832.11142275017</v>
      </c>
    </row>
    <row r="73" spans="1:4" ht="54" thickTop="1" thickBot="1">
      <c r="A73" s="143" t="s">
        <v>1557</v>
      </c>
      <c r="B73" s="144" t="s">
        <v>1558</v>
      </c>
      <c r="C73" s="139" t="s">
        <v>388</v>
      </c>
      <c r="D73" s="184">
        <f>VLOOKUP('320.3'!A88,'320.3'!A88:N178,14,FALSE)</f>
        <v>785832.11142275017</v>
      </c>
    </row>
    <row r="74" spans="1:4" ht="54" thickTop="1" thickBot="1">
      <c r="A74" s="143" t="s">
        <v>1559</v>
      </c>
      <c r="B74" s="144" t="s">
        <v>1560</v>
      </c>
      <c r="C74" s="139" t="s">
        <v>388</v>
      </c>
      <c r="D74" s="184">
        <f>VLOOKUP('320.4'!A88,'320.4'!A88:N179,14,FALSE)</f>
        <v>815908.79674893676</v>
      </c>
    </row>
    <row r="75" spans="1:4" ht="54" thickTop="1" thickBot="1">
      <c r="A75" s="143" t="s">
        <v>1561</v>
      </c>
      <c r="B75" s="144" t="s">
        <v>1562</v>
      </c>
      <c r="C75" s="139" t="s">
        <v>388</v>
      </c>
      <c r="D75" s="184">
        <f>VLOOKUP('320.5'!A88,'320.5'!A88:N180,14,FALSE)</f>
        <v>815908.79674893676</v>
      </c>
    </row>
    <row r="76" spans="1:4" ht="54" thickTop="1" thickBot="1">
      <c r="A76" s="143" t="s">
        <v>1563</v>
      </c>
      <c r="B76" s="144" t="s">
        <v>1564</v>
      </c>
      <c r="C76" s="139" t="s">
        <v>388</v>
      </c>
      <c r="D76" s="184">
        <f>VLOOKUP('320.6'!A88,'320.6'!A88:N181,14,FALSE)</f>
        <v>815908.79674893676</v>
      </c>
    </row>
    <row r="77" spans="1:4" ht="54" thickTop="1" thickBot="1">
      <c r="A77" s="143" t="s">
        <v>1115</v>
      </c>
      <c r="B77" s="144" t="s">
        <v>1565</v>
      </c>
      <c r="C77" s="139" t="s">
        <v>388</v>
      </c>
      <c r="D77" s="184">
        <f>VLOOKUP('330.1'!A88,'330.1'!A88:N182,14,FALSE)</f>
        <v>785832.11142275017</v>
      </c>
    </row>
    <row r="78" spans="1:4" ht="54" thickTop="1" thickBot="1">
      <c r="A78" s="145" t="s">
        <v>1116</v>
      </c>
      <c r="B78" s="144" t="s">
        <v>1566</v>
      </c>
      <c r="C78" s="139" t="s">
        <v>388</v>
      </c>
      <c r="D78" s="184">
        <f>VLOOKUP('330.2'!A88,'330.1'!A88:N183,14,FALSE)</f>
        <v>785832.11142275017</v>
      </c>
    </row>
    <row r="79" spans="1:4" ht="54" thickTop="1" thickBot="1">
      <c r="A79" s="145" t="s">
        <v>1567</v>
      </c>
      <c r="B79" s="146" t="s">
        <v>1568</v>
      </c>
      <c r="C79" s="139" t="s">
        <v>388</v>
      </c>
      <c r="D79" s="184">
        <f>VLOOKUP('330.3'!A88,'330.3'!A88:N184,14,FALSE)</f>
        <v>785832.11142275017</v>
      </c>
    </row>
    <row r="80" spans="1:4" ht="54" thickTop="1" thickBot="1">
      <c r="A80" s="145" t="s">
        <v>1569</v>
      </c>
      <c r="B80" s="146" t="s">
        <v>1570</v>
      </c>
      <c r="C80" s="139" t="s">
        <v>388</v>
      </c>
      <c r="D80" s="184">
        <f>VLOOKUP('330.4'!A88,'330.4'!A88:N185,14,FALSE)</f>
        <v>815908.79674893676</v>
      </c>
    </row>
    <row r="81" spans="1:4" ht="54" thickTop="1" thickBot="1">
      <c r="A81" s="145" t="s">
        <v>1571</v>
      </c>
      <c r="B81" s="146" t="s">
        <v>1572</v>
      </c>
      <c r="C81" s="139" t="s">
        <v>388</v>
      </c>
      <c r="D81" s="184">
        <f>VLOOKUP('330.5'!A88,'330.5'!A88:N186,14,FALSE)</f>
        <v>815908.79674893676</v>
      </c>
    </row>
    <row r="82" spans="1:4" ht="54" thickTop="1" thickBot="1">
      <c r="A82" s="145" t="s">
        <v>1573</v>
      </c>
      <c r="B82" s="146" t="s">
        <v>1574</v>
      </c>
      <c r="C82" s="139" t="s">
        <v>388</v>
      </c>
      <c r="D82" s="184">
        <f>VLOOKUP('330.6'!A88,'330.6'!A88:N187,14,FALSE)</f>
        <v>815908.79674893676</v>
      </c>
    </row>
    <row r="83" spans="1:4" ht="54" thickTop="1" thickBot="1">
      <c r="A83" s="143" t="s">
        <v>1117</v>
      </c>
      <c r="B83" s="144" t="s">
        <v>1575</v>
      </c>
      <c r="C83" s="139" t="s">
        <v>388</v>
      </c>
      <c r="D83" s="184">
        <f>VLOOKUP('340.1'!A88,'340.1'!A88:N188,14,FALSE)</f>
        <v>750972.54743290565</v>
      </c>
    </row>
    <row r="84" spans="1:4" ht="54" thickTop="1" thickBot="1">
      <c r="A84" s="143" t="s">
        <v>1118</v>
      </c>
      <c r="B84" s="144" t="s">
        <v>1576</v>
      </c>
      <c r="C84" s="139" t="s">
        <v>388</v>
      </c>
      <c r="D84" s="184">
        <f>VLOOKUP('340.2'!A88,'340.2'!A88:N190,14,FALSE)</f>
        <v>750972.54743290565</v>
      </c>
    </row>
    <row r="85" spans="1:4" ht="54" thickTop="1" thickBot="1">
      <c r="A85" s="143" t="s">
        <v>1119</v>
      </c>
      <c r="B85" s="144" t="s">
        <v>1577</v>
      </c>
      <c r="C85" s="139" t="s">
        <v>388</v>
      </c>
      <c r="D85" s="184">
        <f>VLOOKUP('340.3'!A88,'340.3'!A88:N191,14,FALSE)</f>
        <v>750972.54743290565</v>
      </c>
    </row>
    <row r="86" spans="1:4" ht="54" thickTop="1" thickBot="1">
      <c r="A86" s="143" t="s">
        <v>1578</v>
      </c>
      <c r="B86" s="144" t="s">
        <v>2127</v>
      </c>
      <c r="C86" s="139" t="s">
        <v>388</v>
      </c>
      <c r="D86" s="184">
        <f>VLOOKUP('350.1'!A88,'350.1'!A88:N192,14,FALSE)</f>
        <v>836582.08758352092</v>
      </c>
    </row>
    <row r="87" spans="1:4" ht="54" thickTop="1" thickBot="1">
      <c r="A87" s="202" t="s">
        <v>1579</v>
      </c>
      <c r="B87" s="144" t="s">
        <v>2128</v>
      </c>
      <c r="C87" s="139" t="s">
        <v>388</v>
      </c>
      <c r="D87" s="184">
        <f>VLOOKUP('350.2'!A88,'350.2'!A88:N193,14,FALSE)</f>
        <v>836582.08758352092</v>
      </c>
    </row>
    <row r="88" spans="1:4" ht="54" thickTop="1" thickBot="1">
      <c r="A88" s="145" t="s">
        <v>1580</v>
      </c>
      <c r="B88" s="146" t="s">
        <v>1581</v>
      </c>
      <c r="C88" s="139" t="s">
        <v>388</v>
      </c>
      <c r="D88" s="184">
        <f>VLOOKUP('350.3'!A88,'350.3'!A88:N194,14,FALSE)</f>
        <v>836582.08758352092</v>
      </c>
    </row>
    <row r="89" spans="1:4" ht="54" thickTop="1" thickBot="1">
      <c r="A89" s="143" t="s">
        <v>1582</v>
      </c>
      <c r="B89" s="144" t="s">
        <v>1583</v>
      </c>
      <c r="C89" s="139" t="s">
        <v>388</v>
      </c>
      <c r="D89" s="184">
        <f>VLOOKUP('350.4'!A88,'350.4'!A88:N195,14,FALSE)</f>
        <v>836582.08758352092</v>
      </c>
    </row>
    <row r="90" spans="1:4" ht="54" thickTop="1" thickBot="1">
      <c r="A90" s="145" t="s">
        <v>1584</v>
      </c>
      <c r="B90" s="146" t="s">
        <v>1585</v>
      </c>
      <c r="C90" s="139" t="s">
        <v>388</v>
      </c>
      <c r="D90" s="184">
        <f>VLOOKUP('350.10'!A88,'350.10'!A88:N196,14,FALSE)</f>
        <v>767786.08758352092</v>
      </c>
    </row>
    <row r="91" spans="1:4" ht="54" thickTop="1" thickBot="1">
      <c r="A91" s="145" t="s">
        <v>1586</v>
      </c>
      <c r="B91" s="146" t="s">
        <v>1587</v>
      </c>
      <c r="C91" s="139" t="s">
        <v>388</v>
      </c>
      <c r="D91" s="184">
        <f>VLOOKUP('350.11'!A88,'350.11'!A88:N197,14,FALSE)</f>
        <v>767786.08758352092</v>
      </c>
    </row>
    <row r="92" spans="1:4" ht="54" thickTop="1" thickBot="1">
      <c r="A92" s="145" t="s">
        <v>1588</v>
      </c>
      <c r="B92" s="146" t="s">
        <v>1589</v>
      </c>
      <c r="C92" s="139" t="s">
        <v>388</v>
      </c>
      <c r="D92" s="184">
        <f>VLOOKUP('350.12'!A88,'350.12'!A88:N198,14,FALSE)</f>
        <v>767786.08758352092</v>
      </c>
    </row>
    <row r="93" spans="1:4" ht="54" thickTop="1" thickBot="1">
      <c r="A93" s="145" t="s">
        <v>1590</v>
      </c>
      <c r="B93" s="146" t="s">
        <v>1591</v>
      </c>
      <c r="C93" s="139" t="s">
        <v>388</v>
      </c>
      <c r="D93" s="184">
        <f>VLOOKUP('350.13'!A88,'350.13'!A88:N199,14,FALSE)</f>
        <v>767786.08758352092</v>
      </c>
    </row>
    <row r="94" spans="1:4" ht="54" thickTop="1" thickBot="1">
      <c r="A94" s="143" t="s">
        <v>1592</v>
      </c>
      <c r="B94" s="144" t="s">
        <v>1593</v>
      </c>
      <c r="C94" s="139" t="s">
        <v>1082</v>
      </c>
      <c r="D94" s="184">
        <f>VLOOKUP('350.14'!A88,'350.14'!A88:N200,14,FALSE)</f>
        <v>764.4</v>
      </c>
    </row>
    <row r="95" spans="1:4" ht="54" thickTop="1" thickBot="1">
      <c r="A95" s="145" t="s">
        <v>1594</v>
      </c>
      <c r="B95" s="146" t="s">
        <v>1595</v>
      </c>
      <c r="C95" s="139" t="s">
        <v>388</v>
      </c>
      <c r="D95" s="184">
        <f>VLOOKUP('351.1'!A88,'351.1'!A88:N201,14,FALSE)</f>
        <v>836582.08758352092</v>
      </c>
    </row>
    <row r="96" spans="1:4" ht="54" thickTop="1" thickBot="1">
      <c r="A96" s="145" t="s">
        <v>1596</v>
      </c>
      <c r="B96" s="146" t="s">
        <v>1597</v>
      </c>
      <c r="C96" s="139" t="s">
        <v>388</v>
      </c>
      <c r="D96" s="184">
        <f>VLOOKUP('351.2'!A88,'351.2'!A88:N202,14,FALSE)</f>
        <v>836582.08758352092</v>
      </c>
    </row>
    <row r="97" spans="1:4" ht="54" thickTop="1" thickBot="1">
      <c r="A97" s="145" t="s">
        <v>1598</v>
      </c>
      <c r="B97" s="146" t="s">
        <v>1599</v>
      </c>
      <c r="C97" s="139" t="s">
        <v>388</v>
      </c>
      <c r="D97" s="184">
        <f>VLOOKUP('351.10'!A88,'351.10'!A88:N203,14,FALSE)</f>
        <v>767786.08758352092</v>
      </c>
    </row>
    <row r="98" spans="1:4" ht="54" thickTop="1" thickBot="1">
      <c r="A98" s="145" t="s">
        <v>1600</v>
      </c>
      <c r="B98" s="146" t="s">
        <v>1601</v>
      </c>
      <c r="C98" s="139" t="s">
        <v>388</v>
      </c>
      <c r="D98" s="184">
        <f>VLOOKUP('351.11'!A88,'351.11'!A88:N204,14,FALSE)</f>
        <v>767786.08758352092</v>
      </c>
    </row>
    <row r="99" spans="1:4" ht="54" thickTop="1" thickBot="1">
      <c r="A99" s="145" t="s">
        <v>1602</v>
      </c>
      <c r="B99" s="146" t="s">
        <v>1603</v>
      </c>
      <c r="C99" s="139" t="s">
        <v>1082</v>
      </c>
      <c r="D99" s="184">
        <f>VLOOKUP('351.12'!A88,'351.12'!A88:N205,14,FALSE)</f>
        <v>764.4</v>
      </c>
    </row>
    <row r="100" spans="1:4" ht="54" thickTop="1" thickBot="1">
      <c r="A100" s="145" t="s">
        <v>1606</v>
      </c>
      <c r="B100" s="146" t="s">
        <v>1604</v>
      </c>
      <c r="C100" s="139" t="s">
        <v>1082</v>
      </c>
      <c r="D100" s="184">
        <f>VLOOKUP('410.1'!A88,'410.1'!A88:N206,14,FALSE)</f>
        <v>35416.739157758588</v>
      </c>
    </row>
    <row r="101" spans="1:4" ht="54" thickTop="1" thickBot="1">
      <c r="A101" s="145" t="s">
        <v>1607</v>
      </c>
      <c r="B101" s="146" t="s">
        <v>1605</v>
      </c>
      <c r="C101" s="139" t="s">
        <v>1082</v>
      </c>
      <c r="D101" s="184">
        <f>VLOOKUP('410.2'!A88,'410.2'!A88:N207,14,FALSE)</f>
        <v>2828.9531713001543</v>
      </c>
    </row>
    <row r="102" spans="1:4" ht="54" thickTop="1" thickBot="1">
      <c r="A102" s="145" t="s">
        <v>1609</v>
      </c>
      <c r="B102" s="146" t="s">
        <v>1608</v>
      </c>
      <c r="C102" s="139" t="s">
        <v>377</v>
      </c>
      <c r="D102" s="184">
        <f>VLOOKUP('410.3'!A88,'410.3'!A88:N208,14,FALSE)</f>
        <v>2671.7891062279232</v>
      </c>
    </row>
    <row r="103" spans="1:4" ht="54" thickTop="1" thickBot="1">
      <c r="A103" s="145" t="s">
        <v>1611</v>
      </c>
      <c r="B103" s="146" t="s">
        <v>1610</v>
      </c>
      <c r="C103" s="139" t="s">
        <v>1548</v>
      </c>
      <c r="D103" s="184">
        <f>VLOOKUP('411.1'!A88,'411.1'!A88:N209,14,FALSE)</f>
        <v>8251.1134162921171</v>
      </c>
    </row>
    <row r="104" spans="1:4" ht="54" thickTop="1" thickBot="1">
      <c r="A104" s="143" t="s">
        <v>1120</v>
      </c>
      <c r="B104" s="144" t="s">
        <v>2064</v>
      </c>
      <c r="C104" s="139" t="s">
        <v>1548</v>
      </c>
      <c r="D104" s="184">
        <f>VLOOKUP('411.2'!A88,'411.2'!A88:N210,14,FALSE)</f>
        <v>2514.625041155693</v>
      </c>
    </row>
    <row r="105" spans="1:4" ht="54" thickTop="1" thickBot="1">
      <c r="A105" s="143" t="s">
        <v>1121</v>
      </c>
      <c r="B105" s="144" t="s">
        <v>2160</v>
      </c>
      <c r="C105" s="139" t="s">
        <v>1548</v>
      </c>
      <c r="D105" s="184">
        <f>VLOOKUP('411.3'!A88,'411.3'!A88:N211,14,FALSE)</f>
        <v>8251.1134162921171</v>
      </c>
    </row>
    <row r="106" spans="1:4" ht="54" thickTop="1" thickBot="1">
      <c r="A106" s="143" t="s">
        <v>1612</v>
      </c>
      <c r="B106" s="144" t="s">
        <v>2161</v>
      </c>
      <c r="C106" s="139" t="s">
        <v>1548</v>
      </c>
      <c r="D106" s="184">
        <f>VLOOKUP('411.4'!A88,'411.4'!A88:N212,14,FALSE)</f>
        <v>8251.1134162921171</v>
      </c>
    </row>
    <row r="107" spans="1:4" ht="54" thickTop="1" thickBot="1">
      <c r="A107" s="143" t="s">
        <v>1619</v>
      </c>
      <c r="B107" s="198" t="s">
        <v>1690</v>
      </c>
      <c r="C107" s="139" t="s">
        <v>1082</v>
      </c>
      <c r="D107" s="184">
        <f>VLOOKUP('413.1'!A88,'413.1'!A88:N213,14,FALSE)</f>
        <v>3251.1988166321448</v>
      </c>
    </row>
    <row r="108" spans="1:4" ht="54" thickTop="1" thickBot="1">
      <c r="A108" s="143" t="s">
        <v>1621</v>
      </c>
      <c r="B108" s="144" t="s">
        <v>1691</v>
      </c>
      <c r="C108" s="139" t="s">
        <v>1082</v>
      </c>
      <c r="D108" s="184">
        <f>VLOOKUP('413.2'!A88,'413.2'!A88:N214,14,FALSE)</f>
        <v>3300.4453665168471</v>
      </c>
    </row>
    <row r="109" spans="1:4" ht="54" thickTop="1" thickBot="1">
      <c r="A109" s="143" t="s">
        <v>1623</v>
      </c>
      <c r="B109" s="144" t="s">
        <v>1692</v>
      </c>
      <c r="C109" s="139" t="s">
        <v>1082</v>
      </c>
      <c r="D109" s="184">
        <f>VLOOKUP('413.3'!A88,'413.3'!A88:N215,14,FALSE)</f>
        <v>3143.281301444616</v>
      </c>
    </row>
    <row r="110" spans="1:4" ht="54" thickTop="1" thickBot="1">
      <c r="A110" s="143" t="s">
        <v>1122</v>
      </c>
      <c r="B110" s="144" t="s">
        <v>1289</v>
      </c>
      <c r="C110" s="139" t="s">
        <v>1082</v>
      </c>
      <c r="D110" s="184">
        <f>VLOOKUP('414.1'!A88,'414.1'!A88:N216,14,FALSE)</f>
        <v>4243.4297569502323</v>
      </c>
    </row>
    <row r="111" spans="1:4" ht="54" thickTop="1" thickBot="1">
      <c r="A111" s="143" t="s">
        <v>1123</v>
      </c>
      <c r="B111" s="144" t="s">
        <v>2065</v>
      </c>
      <c r="C111" s="139" t="s">
        <v>1082</v>
      </c>
      <c r="D111" s="184">
        <f>VLOOKUP('414.2'!A88,'414.2'!A88:N217,14,FALSE)</f>
        <v>4400.5938220224625</v>
      </c>
    </row>
    <row r="112" spans="1:4" ht="54" thickTop="1" thickBot="1">
      <c r="A112" s="143" t="s">
        <v>1124</v>
      </c>
      <c r="B112" s="144" t="s">
        <v>2066</v>
      </c>
      <c r="C112" s="139" t="s">
        <v>1082</v>
      </c>
      <c r="D112" s="184">
        <f>VLOOKUP('414.3'!A88,'414.3'!A88:N218,14,FALSE)</f>
        <v>4400.5938220224625</v>
      </c>
    </row>
    <row r="113" spans="1:4" ht="54" thickTop="1" thickBot="1">
      <c r="A113" s="143" t="s">
        <v>1125</v>
      </c>
      <c r="B113" s="144" t="s">
        <v>1290</v>
      </c>
      <c r="C113" s="139" t="s">
        <v>1082</v>
      </c>
      <c r="D113" s="184">
        <f>VLOOKUP('414.4'!A88,'414.4'!A88:N219,14,FALSE)</f>
        <v>4557.7578870946927</v>
      </c>
    </row>
    <row r="114" spans="1:4" ht="54" thickTop="1" thickBot="1">
      <c r="A114" s="143" t="s">
        <v>1126</v>
      </c>
      <c r="B114" s="144" t="s">
        <v>1291</v>
      </c>
      <c r="C114" s="139" t="s">
        <v>1082</v>
      </c>
      <c r="D114" s="184">
        <f>VLOOKUP('414.5'!A88,'414.5'!A88:N220,14,FALSE)</f>
        <v>4714.9219521669238</v>
      </c>
    </row>
    <row r="115" spans="1:4" ht="54" thickTop="1" thickBot="1">
      <c r="A115" s="143" t="s">
        <v>1630</v>
      </c>
      <c r="B115" s="144" t="s">
        <v>2162</v>
      </c>
      <c r="C115" s="139" t="s">
        <v>1082</v>
      </c>
      <c r="D115" s="184">
        <f>VLOOKUP('414.6'!A88,'414.6'!A88:N221,14,FALSE)</f>
        <v>5500.7422775280775</v>
      </c>
    </row>
    <row r="116" spans="1:4" ht="54" thickTop="1" thickBot="1">
      <c r="A116" s="143" t="s">
        <v>1127</v>
      </c>
      <c r="B116" s="144" t="s">
        <v>2067</v>
      </c>
      <c r="C116" s="139" t="s">
        <v>1548</v>
      </c>
      <c r="D116" s="184">
        <f>VLOOKUP('415.1'!A88,'415.1'!A88:N222,14,FALSE)</f>
        <v>8329.6954488282336</v>
      </c>
    </row>
    <row r="117" spans="1:4" ht="54" thickTop="1" thickBot="1">
      <c r="A117" s="143" t="s">
        <v>1128</v>
      </c>
      <c r="B117" s="144" t="s">
        <v>2164</v>
      </c>
      <c r="C117" s="139" t="s">
        <v>233</v>
      </c>
      <c r="D117" s="184">
        <f>VLOOKUP('420.1'!A87,'420.1'!A87:N223,14,FALSE)</f>
        <v>9328.7880321953162</v>
      </c>
    </row>
    <row r="118" spans="1:4" ht="54" thickTop="1" thickBot="1">
      <c r="A118" s="143" t="s">
        <v>1129</v>
      </c>
      <c r="B118" s="144" t="s">
        <v>2163</v>
      </c>
      <c r="C118" s="148" t="s">
        <v>233</v>
      </c>
      <c r="D118" s="184">
        <f>VLOOKUP('420.2 '!A88,'420.2 '!A59:N107,14,FALSE)</f>
        <v>9328.7880321953162</v>
      </c>
    </row>
    <row r="119" spans="1:4" ht="54" thickTop="1" thickBot="1">
      <c r="A119" s="143" t="s">
        <v>1635</v>
      </c>
      <c r="B119" s="144" t="s">
        <v>1636</v>
      </c>
      <c r="C119" s="139" t="s">
        <v>233</v>
      </c>
      <c r="D119" s="184">
        <f>VLOOKUP('420.3'!A88,'420.3'!A88:N225,14,FALSE)</f>
        <v>4943.9106166800775</v>
      </c>
    </row>
    <row r="120" spans="1:4" ht="54" thickTop="1" thickBot="1">
      <c r="A120" s="143" t="s">
        <v>1130</v>
      </c>
      <c r="B120" s="144" t="s">
        <v>1292</v>
      </c>
      <c r="C120" s="139" t="s">
        <v>233</v>
      </c>
      <c r="D120" s="184">
        <f>VLOOKUP('421.1'!A88,'421.1'!A88:N226,14,FALSE)</f>
        <v>4790.6756532346535</v>
      </c>
    </row>
    <row r="121" spans="1:4" ht="54" thickTop="1" thickBot="1">
      <c r="A121" s="143" t="s">
        <v>1131</v>
      </c>
      <c r="B121" s="144" t="s">
        <v>1293</v>
      </c>
      <c r="C121" s="139" t="s">
        <v>233</v>
      </c>
      <c r="D121" s="184">
        <f>VLOOKUP('421.2'!A88,'421.2'!A88:N227,14,FALSE)</f>
        <v>4790.6756532346535</v>
      </c>
    </row>
    <row r="122" spans="1:4" ht="54" thickTop="1" thickBot="1">
      <c r="A122" s="143" t="s">
        <v>1132</v>
      </c>
      <c r="B122" s="144" t="s">
        <v>2068</v>
      </c>
      <c r="C122" s="139" t="s">
        <v>233</v>
      </c>
      <c r="D122" s="184">
        <f>VLOOKUP('421.3'!A88,'421.3'!A88:N228,14,FALSE)</f>
        <v>4790.6756532346535</v>
      </c>
    </row>
    <row r="123" spans="1:4" ht="54" thickTop="1" thickBot="1">
      <c r="A123" s="143" t="s">
        <v>1133</v>
      </c>
      <c r="B123" s="144" t="s">
        <v>2069</v>
      </c>
      <c r="C123" s="139" t="s">
        <v>233</v>
      </c>
      <c r="D123" s="184">
        <f>VLOOKUP('421.4'!A88,'421.4'!A88:N229,14,FALSE)</f>
        <v>4790.6756532346535</v>
      </c>
    </row>
    <row r="124" spans="1:4" ht="54" thickTop="1" thickBot="1">
      <c r="A124" s="143" t="s">
        <v>1640</v>
      </c>
      <c r="B124" s="146" t="s">
        <v>1641</v>
      </c>
      <c r="C124" s="139" t="s">
        <v>233</v>
      </c>
      <c r="D124" s="184">
        <f>VLOOKUP('430.1.1'!A87,'430.1.1'!A87:N230,14,FALSE)</f>
        <v>28278.894933664313</v>
      </c>
    </row>
    <row r="125" spans="1:4" ht="54" thickTop="1" thickBot="1">
      <c r="A125" s="143" t="s">
        <v>1642</v>
      </c>
      <c r="B125" s="144" t="s">
        <v>1643</v>
      </c>
      <c r="C125" s="139" t="s">
        <v>233</v>
      </c>
      <c r="D125" s="184">
        <f>VLOOKUP('430.1.2'!A88,'430.1.2'!A88:N231,14,FALSE)</f>
        <v>22105.142637815316</v>
      </c>
    </row>
    <row r="126" spans="1:4" ht="54" thickTop="1" thickBot="1">
      <c r="A126" s="143" t="s">
        <v>1644</v>
      </c>
      <c r="B126" s="144" t="s">
        <v>1693</v>
      </c>
      <c r="C126" s="139" t="s">
        <v>233</v>
      </c>
      <c r="D126" s="184">
        <f>VLOOKUP('430.2.1'!A88,'430.2.1'!A88:N232,14,FALSE)</f>
        <v>28278.894933664313</v>
      </c>
    </row>
    <row r="127" spans="1:4" ht="54" thickTop="1" thickBot="1">
      <c r="A127" s="143" t="s">
        <v>1646</v>
      </c>
      <c r="B127" s="144" t="s">
        <v>1694</v>
      </c>
      <c r="C127" s="139" t="s">
        <v>233</v>
      </c>
      <c r="D127" s="184">
        <f>VLOOKUP('430.2.2'!A88,'430.2.2'!A88:N233,14,FALSE)</f>
        <v>22105.142637815316</v>
      </c>
    </row>
    <row r="128" spans="1:4" ht="54" thickTop="1" thickBot="1">
      <c r="A128" s="143" t="s">
        <v>1647</v>
      </c>
      <c r="B128" s="144" t="s">
        <v>1695</v>
      </c>
      <c r="C128" s="139" t="s">
        <v>233</v>
      </c>
      <c r="D128" s="184">
        <f>VLOOKUP('431.1.1'!A88,'431.1.1'!A88:N234,14,FALSE)</f>
        <v>60115.314576949051</v>
      </c>
    </row>
    <row r="129" spans="1:4" ht="54" thickTop="1" thickBot="1">
      <c r="A129" s="143" t="s">
        <v>1649</v>
      </c>
      <c r="B129" s="144" t="s">
        <v>1696</v>
      </c>
      <c r="C129" s="139" t="s">
        <v>233</v>
      </c>
      <c r="D129" s="184">
        <f>VLOOKUP('431.1.2'!A88,'431.1.2'!A88:N235,14,FALSE)</f>
        <v>46687.873857948027</v>
      </c>
    </row>
    <row r="130" spans="1:4" ht="54" thickTop="1" thickBot="1">
      <c r="A130" s="143" t="s">
        <v>1652</v>
      </c>
      <c r="B130" s="144" t="s">
        <v>1697</v>
      </c>
      <c r="C130" s="139" t="s">
        <v>233</v>
      </c>
      <c r="D130" s="184">
        <f>VLOOKUP('431.2.1'!A88,'431.2.1'!A88:N236,14,FALSE)</f>
        <v>60115.314576949051</v>
      </c>
    </row>
    <row r="131" spans="1:4" ht="54" thickTop="1" thickBot="1">
      <c r="A131" s="143" t="s">
        <v>1653</v>
      </c>
      <c r="B131" s="144" t="s">
        <v>1698</v>
      </c>
      <c r="C131" s="139" t="s">
        <v>233</v>
      </c>
      <c r="D131" s="184">
        <f>VLOOKUP('431.2.2'!A88,'431.2.2'!A88:N237,14,FALSE)</f>
        <v>46687.873857948027</v>
      </c>
    </row>
    <row r="132" spans="1:4" ht="54" thickTop="1" thickBot="1">
      <c r="A132" s="143" t="s">
        <v>1134</v>
      </c>
      <c r="B132" s="144" t="s">
        <v>1294</v>
      </c>
      <c r="C132" s="139" t="s">
        <v>233</v>
      </c>
      <c r="D132" s="184">
        <f>VLOOKUP('432.1'!A88,'432.1'!A88:N238,14,FALSE)</f>
        <v>17887.039321140164</v>
      </c>
    </row>
    <row r="133" spans="1:4" ht="54" thickTop="1" thickBot="1">
      <c r="A133" s="143" t="s">
        <v>1135</v>
      </c>
      <c r="B133" s="144" t="s">
        <v>2070</v>
      </c>
      <c r="C133" s="139" t="s">
        <v>233</v>
      </c>
      <c r="D133" s="184">
        <f>VLOOKUP('432.2'!A88,'432.2'!A88:N239,14,FALSE)</f>
        <v>17887.039321140164</v>
      </c>
    </row>
    <row r="134" spans="1:4" ht="54" thickTop="1" thickBot="1">
      <c r="A134" s="143" t="s">
        <v>1136</v>
      </c>
      <c r="B134" s="144" t="s">
        <v>2071</v>
      </c>
      <c r="C134" s="139" t="s">
        <v>233</v>
      </c>
      <c r="D134" s="184">
        <f>VLOOKUP('433.1'!A88,'433.1'!A88:N240,14,FALSE)</f>
        <v>19912.640425963033</v>
      </c>
    </row>
    <row r="135" spans="1:4" ht="54" thickTop="1" thickBot="1">
      <c r="A135" s="143" t="s">
        <v>1137</v>
      </c>
      <c r="B135" s="144" t="s">
        <v>2072</v>
      </c>
      <c r="C135" s="139" t="s">
        <v>233</v>
      </c>
      <c r="D135" s="184">
        <f>VLOOKUP('433.2'!A88,'433.2'!A88:N241,14,FALSE)</f>
        <v>17760.202872433612</v>
      </c>
    </row>
    <row r="136" spans="1:4" ht="54" thickTop="1" thickBot="1">
      <c r="A136" s="143" t="s">
        <v>1138</v>
      </c>
      <c r="B136" s="144" t="s">
        <v>2073</v>
      </c>
      <c r="C136" s="139" t="s">
        <v>233</v>
      </c>
      <c r="D136" s="184">
        <f>VLOOKUP('433.3'!A88,'433.3'!A88:N242,14,FALSE)</f>
        <v>20229.348562259031</v>
      </c>
    </row>
    <row r="137" spans="1:4" ht="54" thickTop="1" thickBot="1">
      <c r="A137" s="143" t="s">
        <v>1139</v>
      </c>
      <c r="B137" s="144" t="s">
        <v>1295</v>
      </c>
      <c r="C137" s="139" t="s">
        <v>233</v>
      </c>
      <c r="D137" s="184">
        <f>VLOOKUP('433.4'!A88,'433.4'!A88:N243,14,FALSE)</f>
        <v>12206.371563187571</v>
      </c>
    </row>
    <row r="138" spans="1:4" ht="54" thickTop="1" thickBot="1">
      <c r="A138" s="143" t="s">
        <v>1140</v>
      </c>
      <c r="B138" s="144" t="s">
        <v>2074</v>
      </c>
      <c r="C138" s="139" t="s">
        <v>233</v>
      </c>
      <c r="D138" s="184">
        <f>VLOOKUP('433.5'!A88,'433.5'!A88:N244,14,FALSE)</f>
        <v>19912.640425963033</v>
      </c>
    </row>
    <row r="139" spans="1:4" ht="54" thickTop="1" thickBot="1">
      <c r="A139" s="143" t="s">
        <v>1141</v>
      </c>
      <c r="B139" s="144" t="s">
        <v>2075</v>
      </c>
      <c r="C139" s="139" t="s">
        <v>233</v>
      </c>
      <c r="D139" s="184">
        <f>VLOOKUP('433.6'!A88,'433.6'!A88:N245,14,FALSE)</f>
        <v>17760.202872433612</v>
      </c>
    </row>
    <row r="140" spans="1:4" ht="54" thickTop="1" thickBot="1">
      <c r="A140" s="143" t="s">
        <v>1142</v>
      </c>
      <c r="B140" s="144" t="s">
        <v>2076</v>
      </c>
      <c r="C140" s="139" t="s">
        <v>233</v>
      </c>
      <c r="D140" s="184">
        <f>VLOOKUP('433.7'!A88,'433.7'!A88:N246,14,FALSE)</f>
        <v>20229.348562259031</v>
      </c>
    </row>
    <row r="141" spans="1:4" ht="54" thickTop="1" thickBot="1">
      <c r="A141" s="143" t="s">
        <v>1143</v>
      </c>
      <c r="B141" s="144" t="s">
        <v>1296</v>
      </c>
      <c r="C141" s="139" t="s">
        <v>233</v>
      </c>
      <c r="D141" s="184">
        <f>VLOOKUP('433.8'!A88,'433.8'!A88:N247,14,FALSE)</f>
        <v>12206.371563187571</v>
      </c>
    </row>
    <row r="142" spans="1:4" ht="54" thickTop="1" thickBot="1">
      <c r="A142" s="143" t="s">
        <v>1144</v>
      </c>
      <c r="B142" s="144" t="s">
        <v>2077</v>
      </c>
      <c r="C142" s="139" t="s">
        <v>388</v>
      </c>
      <c r="D142" s="184">
        <f>VLOOKUP('440.1'!A89,'440.1'!A89:N248,14,FALSE)</f>
        <v>1033122.9771416129</v>
      </c>
    </row>
    <row r="143" spans="1:4" ht="54" thickTop="1" thickBot="1">
      <c r="A143" s="143" t="s">
        <v>1145</v>
      </c>
      <c r="B143" s="144" t="s">
        <v>2078</v>
      </c>
      <c r="C143" s="139" t="s">
        <v>388</v>
      </c>
      <c r="D143" s="184">
        <f>VLOOKUP('440.2'!A93,'440.2'!A93:N250,14,FALSE)</f>
        <v>1033122.9771416129</v>
      </c>
    </row>
    <row r="144" spans="1:4" ht="54" thickTop="1" thickBot="1">
      <c r="A144" s="143" t="s">
        <v>1146</v>
      </c>
      <c r="B144" s="144" t="s">
        <v>2079</v>
      </c>
      <c r="C144" s="139" t="s">
        <v>388</v>
      </c>
      <c r="D144" s="184">
        <f>VLOOKUP('440.3'!A93,'440.3'!A93:N252,14,FALSE)</f>
        <v>1033122.9771416129</v>
      </c>
    </row>
    <row r="145" spans="1:4" ht="54" thickTop="1" thickBot="1">
      <c r="A145" s="143" t="s">
        <v>1147</v>
      </c>
      <c r="B145" s="144" t="s">
        <v>1297</v>
      </c>
      <c r="C145" s="139" t="s">
        <v>388</v>
      </c>
      <c r="D145" s="184">
        <f>VLOOKUP('440.4'!A93,'440.4'!A93:N254,14,FALSE)</f>
        <v>1061873.3062727004</v>
      </c>
    </row>
    <row r="146" spans="1:4" ht="54" thickTop="1" thickBot="1">
      <c r="A146" s="143" t="s">
        <v>1148</v>
      </c>
      <c r="B146" s="144" t="s">
        <v>2080</v>
      </c>
      <c r="C146" s="139" t="s">
        <v>388</v>
      </c>
      <c r="D146" s="184">
        <f>VLOOKUP('441.1'!A93,'441.1'!A93:N256,14,FALSE)</f>
        <v>1033122.9771416129</v>
      </c>
    </row>
    <row r="147" spans="1:4" ht="54" thickTop="1" thickBot="1">
      <c r="A147" s="143" t="s">
        <v>1149</v>
      </c>
      <c r="B147" s="144" t="s">
        <v>2081</v>
      </c>
      <c r="C147" s="139" t="s">
        <v>388</v>
      </c>
      <c r="D147" s="184">
        <f>VLOOKUP('441.2'!A92,'441.2'!A92:N258,14,FALSE)</f>
        <v>1033122.9771416129</v>
      </c>
    </row>
    <row r="148" spans="1:4" ht="54" thickTop="1" thickBot="1">
      <c r="A148" s="143" t="s">
        <v>1150</v>
      </c>
      <c r="B148" s="144" t="s">
        <v>2082</v>
      </c>
      <c r="C148" s="139" t="s">
        <v>388</v>
      </c>
      <c r="D148" s="184">
        <f>VLOOKUP('441.3'!A93,'441.3'!A93:N260,14,FALSE)</f>
        <v>1033122.9771416129</v>
      </c>
    </row>
    <row r="149" spans="1:4" ht="54" thickTop="1" thickBot="1">
      <c r="A149" s="143" t="s">
        <v>1151</v>
      </c>
      <c r="B149" s="144" t="s">
        <v>2083</v>
      </c>
      <c r="C149" s="139" t="s">
        <v>388</v>
      </c>
      <c r="D149" s="184">
        <f>VLOOKUP('441.4'!A92,'441.4'!A92:N262,14,FALSE)</f>
        <v>1061873.3062727004</v>
      </c>
    </row>
    <row r="150" spans="1:4" ht="54" thickTop="1" thickBot="1">
      <c r="A150" s="143" t="s">
        <v>1152</v>
      </c>
      <c r="B150" s="144" t="s">
        <v>2063</v>
      </c>
      <c r="C150" s="139" t="s">
        <v>388</v>
      </c>
      <c r="D150" s="184">
        <f>VLOOKUP('450.1'!A95,'450.1'!A95:N264,14,FALSE)</f>
        <v>1072377.4667643073</v>
      </c>
    </row>
    <row r="151" spans="1:4" ht="54" thickTop="1" thickBot="1">
      <c r="A151" s="143" t="s">
        <v>1153</v>
      </c>
      <c r="B151" s="144" t="s">
        <v>2084</v>
      </c>
      <c r="C151" s="139" t="s">
        <v>388</v>
      </c>
      <c r="D151" s="184">
        <f>VLOOKUP('450.2'!A93,'450.2'!A93:N266,14,FALSE)</f>
        <v>1072377.4667643073</v>
      </c>
    </row>
    <row r="152" spans="1:4" ht="54" thickTop="1" thickBot="1">
      <c r="A152" s="143" t="s">
        <v>1154</v>
      </c>
      <c r="B152" s="144" t="s">
        <v>2085</v>
      </c>
      <c r="C152" s="139" t="s">
        <v>388</v>
      </c>
      <c r="D152" s="184">
        <f>VLOOKUP('450.3'!A93,'450.3'!A93:N268,14,FALSE)</f>
        <v>1072377.4667643073</v>
      </c>
    </row>
    <row r="153" spans="1:4" ht="54" thickTop="1" thickBot="1">
      <c r="A153" s="143" t="s">
        <v>1155</v>
      </c>
      <c r="B153" s="144" t="s">
        <v>2086</v>
      </c>
      <c r="C153" s="139" t="s">
        <v>388</v>
      </c>
      <c r="D153" s="184">
        <f>VLOOKUP('450.4'!A92,'450.4'!A92:N270,14,FALSE)</f>
        <v>1072377.4667643073</v>
      </c>
    </row>
    <row r="154" spans="1:4" ht="63.75" customHeight="1" thickTop="1" thickBot="1">
      <c r="A154" s="143" t="s">
        <v>1156</v>
      </c>
      <c r="B154" s="144" t="s">
        <v>2087</v>
      </c>
      <c r="C154" s="139" t="s">
        <v>388</v>
      </c>
      <c r="D154" s="184">
        <f>VLOOKUP('450.5'!A92,'450.5'!A92:N272,14,FALSE)</f>
        <v>1072377.4667643073</v>
      </c>
    </row>
    <row r="155" spans="1:4" ht="54" thickTop="1" thickBot="1">
      <c r="A155" s="143" t="s">
        <v>1157</v>
      </c>
      <c r="B155" s="144" t="s">
        <v>2088</v>
      </c>
      <c r="C155" s="139" t="s">
        <v>388</v>
      </c>
      <c r="D155" s="184">
        <f>VLOOKUP('450.6'!A93,'450.6'!A93:N274,14,FALSE)</f>
        <v>1072377.4667643073</v>
      </c>
    </row>
    <row r="156" spans="1:4" ht="54" thickTop="1" thickBot="1">
      <c r="A156" s="143" t="s">
        <v>1158</v>
      </c>
      <c r="B156" s="144" t="s">
        <v>2089</v>
      </c>
      <c r="C156" s="139" t="s">
        <v>388</v>
      </c>
      <c r="D156" s="184">
        <f>VLOOKUP('450.7'!A93,'450.7'!A93:N275,14,FALSE)</f>
        <v>1072377.4667643073</v>
      </c>
    </row>
    <row r="157" spans="1:4" ht="54" thickTop="1" thickBot="1">
      <c r="A157" s="143" t="s">
        <v>1159</v>
      </c>
      <c r="B157" s="144" t="s">
        <v>2090</v>
      </c>
      <c r="C157" s="139" t="s">
        <v>388</v>
      </c>
      <c r="D157" s="184">
        <f>VLOOKUP('450.8'!A93,'450.8'!A93:N276,14,FALSE)</f>
        <v>1072377.4667643073</v>
      </c>
    </row>
    <row r="158" spans="1:4" ht="54" thickTop="1" thickBot="1">
      <c r="A158" s="143" t="s">
        <v>1668</v>
      </c>
      <c r="B158" s="144" t="s">
        <v>1699</v>
      </c>
      <c r="C158" s="139" t="s">
        <v>388</v>
      </c>
      <c r="D158" s="184">
        <f>VLOOKUP('450.10'!A92,'450.10'!A92:N277,14,FALSE)</f>
        <v>1120639.153566045</v>
      </c>
    </row>
    <row r="159" spans="1:4" ht="54" thickTop="1" thickBot="1">
      <c r="A159" s="143" t="s">
        <v>1670</v>
      </c>
      <c r="B159" s="144" t="s">
        <v>1700</v>
      </c>
      <c r="C159" s="139" t="s">
        <v>388</v>
      </c>
      <c r="D159" s="184">
        <f>VLOOKUP('450.11'!A92,'450.11'!A92:N278,14,FALSE)</f>
        <v>1120639.153566045</v>
      </c>
    </row>
    <row r="160" spans="1:4" ht="54" thickTop="1" thickBot="1">
      <c r="A160" s="143" t="s">
        <v>1672</v>
      </c>
      <c r="B160" s="144" t="s">
        <v>1701</v>
      </c>
      <c r="C160" s="139" t="s">
        <v>388</v>
      </c>
      <c r="D160" s="184">
        <f>VLOOKUP('450.12'!A92,'450.11'!A92:N279,14,FALSE)</f>
        <v>1120639.153566045</v>
      </c>
    </row>
    <row r="161" spans="1:4" ht="54" thickTop="1" thickBot="1">
      <c r="A161" s="143" t="s">
        <v>1160</v>
      </c>
      <c r="B161" s="144" t="s">
        <v>2091</v>
      </c>
      <c r="C161" s="139" t="s">
        <v>388</v>
      </c>
      <c r="D161" s="184">
        <f>VLOOKUP('451.1'!A92,'451.1'!A92:N280,14,FALSE)</f>
        <v>1072377.4667643073</v>
      </c>
    </row>
    <row r="162" spans="1:4" ht="54" thickTop="1" thickBot="1">
      <c r="A162" s="143" t="s">
        <v>1161</v>
      </c>
      <c r="B162" s="144" t="s">
        <v>2092</v>
      </c>
      <c r="C162" s="139" t="s">
        <v>388</v>
      </c>
      <c r="D162" s="184">
        <f>VLOOKUP('451.2'!A93,'451.2'!A93:N281,14,FALSE)</f>
        <v>1072377.4667643073</v>
      </c>
    </row>
    <row r="163" spans="1:4" ht="54" thickTop="1" thickBot="1">
      <c r="A163" s="143" t="s">
        <v>1162</v>
      </c>
      <c r="B163" s="144" t="s">
        <v>2093</v>
      </c>
      <c r="C163" s="139" t="s">
        <v>388</v>
      </c>
      <c r="D163" s="184">
        <f>VLOOKUP('451.3'!A92,'451.3'!A92:N282,14,FALSE)</f>
        <v>1072377.4667643073</v>
      </c>
    </row>
    <row r="164" spans="1:4" ht="54" thickTop="1" thickBot="1">
      <c r="A164" s="143" t="s">
        <v>1163</v>
      </c>
      <c r="B164" s="144" t="s">
        <v>2094</v>
      </c>
      <c r="C164" s="139" t="s">
        <v>388</v>
      </c>
      <c r="D164" s="184">
        <f>VLOOKUP('451.4'!A92,'451.4'!A92:N283,14,FALSE)</f>
        <v>1120639.153566045</v>
      </c>
    </row>
    <row r="165" spans="1:4" ht="54" thickTop="1" thickBot="1">
      <c r="A165" s="143" t="s">
        <v>1164</v>
      </c>
      <c r="B165" s="144" t="s">
        <v>2095</v>
      </c>
      <c r="C165" s="139" t="s">
        <v>388</v>
      </c>
      <c r="D165" s="184">
        <f>VLOOKUP('452.1'!A93,'452.1'!A93:N284,14,FALSE)</f>
        <v>1072377.4667643073</v>
      </c>
    </row>
    <row r="166" spans="1:4" ht="54" thickTop="1" thickBot="1">
      <c r="A166" s="143" t="s">
        <v>1165</v>
      </c>
      <c r="B166" s="144" t="s">
        <v>2096</v>
      </c>
      <c r="C166" s="139" t="s">
        <v>388</v>
      </c>
      <c r="D166" s="184">
        <f>VLOOKUP('452.2'!A93,'452.2'!A93:N285,14,FALSE)</f>
        <v>1072377.4667643073</v>
      </c>
    </row>
    <row r="167" spans="1:4" ht="54" thickTop="1" thickBot="1">
      <c r="A167" s="143" t="s">
        <v>1166</v>
      </c>
      <c r="B167" s="144" t="s">
        <v>2097</v>
      </c>
      <c r="C167" s="139" t="s">
        <v>388</v>
      </c>
      <c r="D167" s="184">
        <f>VLOOKUP('452.3'!A92,'452.3'!A92:N286,14,FALSE)</f>
        <v>1072377.4667643073</v>
      </c>
    </row>
    <row r="168" spans="1:4" ht="54" thickTop="1" thickBot="1">
      <c r="A168" s="143" t="s">
        <v>1167</v>
      </c>
      <c r="B168" s="144" t="s">
        <v>2098</v>
      </c>
      <c r="C168" s="139" t="s">
        <v>388</v>
      </c>
      <c r="D168" s="184">
        <f>VLOOKUP('452.4'!A93,'452.4'!A93:N287,14,FALSE)</f>
        <v>1072377.4667643073</v>
      </c>
    </row>
    <row r="169" spans="1:4" ht="54" thickTop="1" thickBot="1">
      <c r="A169" s="143" t="s">
        <v>1168</v>
      </c>
      <c r="B169" s="144" t="s">
        <v>1298</v>
      </c>
      <c r="C169" s="139" t="s">
        <v>388</v>
      </c>
      <c r="D169" s="184">
        <f>VLOOKUP('453.1'!A92,'453.1'!A92:N288,14,FALSE)</f>
        <v>1053375.1338647511</v>
      </c>
    </row>
    <row r="170" spans="1:4" ht="54" thickTop="1" thickBot="1">
      <c r="A170" s="143" t="s">
        <v>1169</v>
      </c>
      <c r="B170" s="144" t="s">
        <v>2099</v>
      </c>
      <c r="C170" s="139" t="s">
        <v>233</v>
      </c>
      <c r="D170" s="184">
        <f>VLOOKUP('460.1'!A87,'460.1'!A87:N289,14,FALSE)</f>
        <v>6029.5413366202793</v>
      </c>
    </row>
    <row r="171" spans="1:4" ht="54" thickTop="1" thickBot="1">
      <c r="A171" s="203" t="s">
        <v>2123</v>
      </c>
      <c r="B171" s="144" t="s">
        <v>2179</v>
      </c>
      <c r="C171" s="139" t="s">
        <v>233</v>
      </c>
      <c r="D171" s="184">
        <f>VLOOKUP('460.2'!A87,'460.2'!A87:N290,14,FALSE)</f>
        <v>3014.7706683101396</v>
      </c>
    </row>
    <row r="172" spans="1:4" ht="51.75" customHeight="1" thickTop="1" thickBot="1">
      <c r="A172" s="143" t="s">
        <v>1170</v>
      </c>
      <c r="B172" s="144" t="s">
        <v>1299</v>
      </c>
      <c r="C172" s="139" t="s">
        <v>388</v>
      </c>
      <c r="D172" s="184">
        <f>VLOOKUP('461.1'!A87,'461.1'!A87:N291,14,FALSE)</f>
        <v>256920.16229637992</v>
      </c>
    </row>
    <row r="173" spans="1:4" ht="54" thickTop="1" thickBot="1">
      <c r="A173" s="143" t="s">
        <v>1171</v>
      </c>
      <c r="B173" s="144" t="s">
        <v>1300</v>
      </c>
      <c r="C173" s="139" t="s">
        <v>388</v>
      </c>
      <c r="D173" s="184">
        <f>VLOOKUP('461.2'!A89,'461.2'!A89:N294,14,FALSE)</f>
        <v>222378.7863616923</v>
      </c>
    </row>
    <row r="174" spans="1:4" ht="54" thickTop="1" thickBot="1">
      <c r="A174" s="143" t="s">
        <v>1682</v>
      </c>
      <c r="B174" s="144" t="s">
        <v>2184</v>
      </c>
      <c r="C174" s="139" t="s">
        <v>388</v>
      </c>
      <c r="D174" s="184">
        <f>VLOOKUP('462.1.1'!A88,'462.1.1'!A88:N293,14,FALSE)</f>
        <v>197323.97695487915</v>
      </c>
    </row>
    <row r="175" spans="1:4" ht="54" thickTop="1" thickBot="1">
      <c r="A175" s="143" t="s">
        <v>1683</v>
      </c>
      <c r="B175" s="144" t="s">
        <v>2185</v>
      </c>
      <c r="C175" s="139" t="s">
        <v>388</v>
      </c>
      <c r="D175" s="184">
        <f>VLOOKUP('462.1.2'!A88,'462.1.2'!A88:N294,14,FALSE)</f>
        <v>187881.07271673781</v>
      </c>
    </row>
    <row r="176" spans="1:4" ht="54" thickTop="1" thickBot="1">
      <c r="A176" s="143" t="s">
        <v>1684</v>
      </c>
      <c r="B176" s="144" t="s">
        <v>2188</v>
      </c>
      <c r="C176" s="139" t="s">
        <v>388</v>
      </c>
      <c r="D176" s="184">
        <f>VLOOKUP('462.2.1'!A88,'462.2.1'!A88:N295,14,FALSE)</f>
        <v>218559.5392997</v>
      </c>
    </row>
    <row r="177" spans="1:4" ht="54" thickTop="1" thickBot="1">
      <c r="A177" s="143" t="s">
        <v>1685</v>
      </c>
      <c r="B177" s="144" t="s">
        <v>2189</v>
      </c>
      <c r="C177" s="139" t="s">
        <v>388</v>
      </c>
      <c r="D177" s="184">
        <f>VLOOKUP('462.2.2'!A88,'462.2.2'!A88:N296,14,FALSE)</f>
        <v>209116.63506155863</v>
      </c>
    </row>
    <row r="178" spans="1:4" ht="54" thickTop="1" thickBot="1">
      <c r="A178" s="143" t="s">
        <v>1172</v>
      </c>
      <c r="B178" s="144" t="s">
        <v>1702</v>
      </c>
      <c r="C178" s="139" t="s">
        <v>233</v>
      </c>
      <c r="D178" s="184">
        <f>VLOOKUP('464.1'!A88,'464.1'!A88:N297,14,FALSE)</f>
        <v>4083.1089234848741</v>
      </c>
    </row>
    <row r="179" spans="1:4" ht="54" thickTop="1" thickBot="1">
      <c r="A179" s="143" t="s">
        <v>1173</v>
      </c>
      <c r="B179" s="144" t="s">
        <v>1703</v>
      </c>
      <c r="C179" s="139" t="s">
        <v>388</v>
      </c>
      <c r="D179" s="184">
        <f>VLOOKUP('465.1'!A92,'465.1'!A92:N298,14,FALSE)</f>
        <v>179987.76609678098</v>
      </c>
    </row>
    <row r="180" spans="1:4" ht="54" thickTop="1" thickBot="1">
      <c r="A180" s="143" t="s">
        <v>1686</v>
      </c>
      <c r="B180" s="144" t="s">
        <v>1704</v>
      </c>
      <c r="C180" s="139" t="s">
        <v>388</v>
      </c>
      <c r="D180" s="184">
        <f>VLOOKUP('465.2'!A92,'465.2'!A92:N299,14,FALSE)</f>
        <v>49011.815552417364</v>
      </c>
    </row>
    <row r="181" spans="1:4" ht="54" thickTop="1" thickBot="1">
      <c r="A181" s="143" t="s">
        <v>1174</v>
      </c>
      <c r="B181" s="144" t="s">
        <v>1705</v>
      </c>
      <c r="C181" s="139" t="s">
        <v>144</v>
      </c>
      <c r="D181" s="184">
        <f>VLOOKUP('466.1'!A92,'466.1'!A92:N300,14,FALSE)</f>
        <v>5252.3411163064166</v>
      </c>
    </row>
    <row r="182" spans="1:4" ht="54" thickTop="1" thickBot="1">
      <c r="A182" s="143" t="s">
        <v>1175</v>
      </c>
      <c r="B182" s="144" t="s">
        <v>1706</v>
      </c>
      <c r="C182" s="139" t="s">
        <v>144</v>
      </c>
      <c r="D182" s="184">
        <f>VLOOKUP('466.2'!A96,'466.2'!A96:N301,14,FALSE)</f>
        <v>7850.717181525386</v>
      </c>
    </row>
    <row r="183" spans="1:4" ht="54" thickTop="1" thickBot="1">
      <c r="A183" s="145" t="s">
        <v>1176</v>
      </c>
      <c r="B183" s="146" t="s">
        <v>1819</v>
      </c>
      <c r="C183" s="139" t="s">
        <v>388</v>
      </c>
      <c r="D183" s="184">
        <f>VLOOKUP('500.1'!A95,'500.1'!A95:N302,14,FALSE)</f>
        <v>1481370.7617375869</v>
      </c>
    </row>
    <row r="184" spans="1:4" ht="54" thickTop="1" thickBot="1">
      <c r="A184" s="143" t="s">
        <v>1708</v>
      </c>
      <c r="B184" s="144" t="s">
        <v>1820</v>
      </c>
      <c r="C184" s="139" t="s">
        <v>388</v>
      </c>
      <c r="D184" s="184">
        <f>VLOOKUP('500.2'!A95,'500.2'!A95:N303,14,FALSE)</f>
        <v>1504930.2977375868</v>
      </c>
    </row>
    <row r="185" spans="1:4" ht="57.75" thickTop="1" thickBot="1">
      <c r="A185" s="143" t="s">
        <v>1177</v>
      </c>
      <c r="B185" s="144" t="s">
        <v>1959</v>
      </c>
      <c r="C185" s="139" t="s">
        <v>377</v>
      </c>
      <c r="D185" s="184">
        <f>VLOOKUP('501.1'!A88,'501.1'!A88:N304,14,FALSE)</f>
        <v>1073.4305644433364</v>
      </c>
    </row>
    <row r="186" spans="1:4" ht="57.75" thickTop="1" thickBot="1">
      <c r="A186" s="143" t="s">
        <v>1710</v>
      </c>
      <c r="B186" s="144" t="s">
        <v>1960</v>
      </c>
      <c r="C186" s="139" t="s">
        <v>377</v>
      </c>
      <c r="D186" s="184">
        <f>VLOOKUP('501.10'!A88,'501.10'!A88:N305,14,FALSE)</f>
        <v>1163.014081534508</v>
      </c>
    </row>
    <row r="187" spans="1:4" ht="57.75" thickTop="1" thickBot="1">
      <c r="A187" s="143" t="s">
        <v>1711</v>
      </c>
      <c r="B187" s="144" t="s">
        <v>1961</v>
      </c>
      <c r="C187" s="139" t="s">
        <v>377</v>
      </c>
      <c r="D187" s="184">
        <f>VLOOKUP('501.20'!A88,'501.20'!A88:N306,14,FALSE)</f>
        <v>764.4</v>
      </c>
    </row>
    <row r="188" spans="1:4" ht="54" thickTop="1" thickBot="1">
      <c r="A188" s="143" t="s">
        <v>1712</v>
      </c>
      <c r="B188" s="144" t="s">
        <v>1821</v>
      </c>
      <c r="C188" s="139" t="s">
        <v>388</v>
      </c>
      <c r="D188" s="184">
        <f>VLOOKUP('505.1'!A84,'505.1'!A84:N307,14,FALSE)</f>
        <v>1367269.057451749</v>
      </c>
    </row>
    <row r="189" spans="1:4" ht="54" thickTop="1" thickBot="1">
      <c r="A189" s="143" t="s">
        <v>1178</v>
      </c>
      <c r="B189" s="144" t="s">
        <v>1822</v>
      </c>
      <c r="C189" s="139" t="s">
        <v>233</v>
      </c>
      <c r="D189" s="184">
        <f>VLOOKUP('510.1'!A84,'510.1'!A84:N308,14,FALSE)</f>
        <v>132648.56639992347</v>
      </c>
    </row>
    <row r="190" spans="1:4" ht="54" thickTop="1" thickBot="1">
      <c r="A190" s="143" t="s">
        <v>1716</v>
      </c>
      <c r="B190" s="144" t="s">
        <v>1301</v>
      </c>
      <c r="C190" s="139" t="s">
        <v>388</v>
      </c>
      <c r="D190" s="184">
        <f>VLOOKUP('600.1.1'!A85,'600.1.1'!A85:N311,14,FALSE)</f>
        <v>33059.797756997621</v>
      </c>
    </row>
    <row r="191" spans="1:4" ht="54" thickTop="1" thickBot="1">
      <c r="A191" s="143" t="s">
        <v>1717</v>
      </c>
      <c r="B191" s="144" t="s">
        <v>1823</v>
      </c>
      <c r="C191" s="139" t="s">
        <v>388</v>
      </c>
      <c r="D191" s="184">
        <f>VLOOKUP('600.2.1'!A88,'600.2.1'!A88:N310,14,FALSE)</f>
        <v>186874.47921929706</v>
      </c>
    </row>
    <row r="192" spans="1:4" ht="54" thickTop="1" thickBot="1">
      <c r="A192" s="143" t="s">
        <v>1718</v>
      </c>
      <c r="B192" s="144" t="s">
        <v>1824</v>
      </c>
      <c r="C192" s="139" t="s">
        <v>388</v>
      </c>
      <c r="D192" s="184">
        <f>VLOOKUP('600.2.2'!A90,'600.2.2'!A90:N312,14,FALSE)</f>
        <v>240921.43256875515</v>
      </c>
    </row>
    <row r="193" spans="1:4" ht="54" thickTop="1" thickBot="1">
      <c r="A193" s="143" t="s">
        <v>1719</v>
      </c>
      <c r="B193" s="144" t="s">
        <v>1825</v>
      </c>
      <c r="C193" s="139" t="s">
        <v>388</v>
      </c>
      <c r="D193" s="184">
        <f>VLOOKUP('600.2.3'!A89,'600.2.3'!A89:N312,14,FALSE)</f>
        <v>29135.310452060818</v>
      </c>
    </row>
    <row r="194" spans="1:4" ht="54" thickTop="1" thickBot="1">
      <c r="A194" s="143" t="s">
        <v>1720</v>
      </c>
      <c r="B194" s="144" t="s">
        <v>1826</v>
      </c>
      <c r="C194" s="139" t="s">
        <v>388</v>
      </c>
      <c r="D194" s="184">
        <f>VLOOKUP('600.2.4'!A88,'600.2.4'!A88:N312,14,FALSE)</f>
        <v>39397.777902160582</v>
      </c>
    </row>
    <row r="195" spans="1:4" ht="54" thickTop="1" thickBot="1">
      <c r="A195" s="143" t="s">
        <v>1179</v>
      </c>
      <c r="B195" s="144" t="s">
        <v>2200</v>
      </c>
      <c r="C195" s="139" t="s">
        <v>388</v>
      </c>
      <c r="D195" s="184">
        <f>VLOOKUP('610.1'!A89,'610.1'!A89:N314,14,FALSE)</f>
        <v>494532.32578682154</v>
      </c>
    </row>
    <row r="196" spans="1:4" ht="54" thickTop="1" thickBot="1">
      <c r="A196" s="143" t="s">
        <v>1180</v>
      </c>
      <c r="B196" s="144" t="s">
        <v>1827</v>
      </c>
      <c r="C196" s="139" t="s">
        <v>388</v>
      </c>
      <c r="D196" s="184">
        <f>VLOOKUP('610.2'!A89,'610.2'!A89:N315,14,FALSE)</f>
        <v>810167.70843515487</v>
      </c>
    </row>
    <row r="197" spans="1:4" ht="54" thickTop="1" thickBot="1">
      <c r="A197" s="143" t="s">
        <v>1722</v>
      </c>
      <c r="B197" s="144" t="s">
        <v>1828</v>
      </c>
      <c r="C197" s="139" t="s">
        <v>388</v>
      </c>
      <c r="D197" s="184">
        <f>VLOOKUP('610.3'!A89,'610.3'!A89:N316,14,FALSE)</f>
        <v>810167.70843515487</v>
      </c>
    </row>
    <row r="198" spans="1:4" ht="54" thickTop="1" thickBot="1">
      <c r="A198" s="143" t="s">
        <v>1724</v>
      </c>
      <c r="B198" s="144" t="s">
        <v>1829</v>
      </c>
      <c r="C198" s="139" t="s">
        <v>388</v>
      </c>
      <c r="D198" s="184">
        <f>VLOOKUP('610.4'!A89,'610.4'!A89:N317,14,FALSE)</f>
        <v>810167.70843515487</v>
      </c>
    </row>
    <row r="199" spans="1:4" ht="54" thickTop="1" thickBot="1">
      <c r="A199" s="143" t="s">
        <v>1726</v>
      </c>
      <c r="B199" s="144" t="s">
        <v>1302</v>
      </c>
      <c r="C199" s="139" t="s">
        <v>388</v>
      </c>
      <c r="D199" s="184">
        <f>VLOOKUP('610.5'!A89,'610.5'!A89:N318,14,FALSE)</f>
        <v>758147.73176834499</v>
      </c>
    </row>
    <row r="200" spans="1:4" ht="54" thickTop="1" thickBot="1">
      <c r="A200" s="143" t="s">
        <v>1728</v>
      </c>
      <c r="B200" s="144" t="s">
        <v>1830</v>
      </c>
      <c r="C200" s="139" t="s">
        <v>388</v>
      </c>
      <c r="D200" s="184">
        <f>VLOOKUP('610.6'!A89,'610.6'!A89:N319,14,FALSE)</f>
        <v>436961.21196218446</v>
      </c>
    </row>
    <row r="201" spans="1:4" ht="54" thickTop="1" thickBot="1">
      <c r="A201" s="143" t="s">
        <v>1730</v>
      </c>
      <c r="B201" s="144" t="s">
        <v>1831</v>
      </c>
      <c r="C201" s="139" t="s">
        <v>388</v>
      </c>
      <c r="D201" s="184">
        <f>VLOOKUP('610.7'!A89,'610.7'!A89:N320,14,FALSE)</f>
        <v>635269.11471750517</v>
      </c>
    </row>
    <row r="202" spans="1:4" ht="54" thickTop="1" thickBot="1">
      <c r="A202" s="143" t="s">
        <v>1181</v>
      </c>
      <c r="B202" s="144" t="s">
        <v>1832</v>
      </c>
      <c r="C202" s="139" t="s">
        <v>144</v>
      </c>
      <c r="D202" s="184">
        <f>VLOOKUP('620.1'!A88,'620.1'!A88:N321,14,FALSE)</f>
        <v>444627.97326860082</v>
      </c>
    </row>
    <row r="203" spans="1:4" ht="54" thickTop="1" thickBot="1">
      <c r="A203" s="143" t="s">
        <v>1182</v>
      </c>
      <c r="B203" s="144" t="s">
        <v>1962</v>
      </c>
      <c r="C203" s="139" t="s">
        <v>144</v>
      </c>
      <c r="D203" s="184">
        <f>VLOOKUP('620.2'!A88,'620.2'!A88:N322,14,FALSE)</f>
        <v>444627.97326860082</v>
      </c>
    </row>
    <row r="204" spans="1:4" ht="54" thickTop="1" thickBot="1">
      <c r="A204" s="143" t="s">
        <v>1183</v>
      </c>
      <c r="B204" s="144" t="s">
        <v>1833</v>
      </c>
      <c r="C204" s="139" t="s">
        <v>1929</v>
      </c>
      <c r="D204" s="184">
        <f>VLOOKUP('620.3'!A93,'620.3'!A93:N323,14,FALSE)</f>
        <v>90256279.572145611</v>
      </c>
    </row>
    <row r="205" spans="1:4" ht="54" thickTop="1" thickBot="1">
      <c r="A205" s="143" t="s">
        <v>1734</v>
      </c>
      <c r="B205" s="144" t="s">
        <v>1834</v>
      </c>
      <c r="C205" s="139" t="s">
        <v>144</v>
      </c>
      <c r="D205" s="184">
        <f>VLOOKUP('621.1.1'!A95,'621.1.1'!A95:N325,14,FALSE)</f>
        <v>3030286.8600361524</v>
      </c>
    </row>
    <row r="206" spans="1:4" ht="54" thickTop="1" thickBot="1">
      <c r="A206" s="143" t="s">
        <v>1736</v>
      </c>
      <c r="B206" s="144" t="s">
        <v>1835</v>
      </c>
      <c r="C206" s="139" t="s">
        <v>144</v>
      </c>
      <c r="D206" s="184">
        <f>VLOOKUP('621.1.2'!A99,'621.1.2'!A99:N326,14,FALSE)</f>
        <v>6576915.1060227398</v>
      </c>
    </row>
    <row r="207" spans="1:4" ht="54" thickTop="1" thickBot="1">
      <c r="A207" s="143" t="s">
        <v>1184</v>
      </c>
      <c r="B207" s="144" t="s">
        <v>1836</v>
      </c>
      <c r="C207" s="139" t="s">
        <v>388</v>
      </c>
      <c r="D207" s="184">
        <f>VLOOKUP('621.2'!A89,'621.2'!A89:N326,14,FALSE)</f>
        <v>4010740.4083726411</v>
      </c>
    </row>
    <row r="208" spans="1:4" ht="54" thickTop="1" thickBot="1">
      <c r="A208" s="143" t="s">
        <v>1185</v>
      </c>
      <c r="B208" s="144" t="s">
        <v>1837</v>
      </c>
      <c r="C208" s="139" t="s">
        <v>144</v>
      </c>
      <c r="D208" s="184">
        <f>VLOOKUP('621.3'!A93,'621.3'!A93:N327,14,FALSE)</f>
        <v>57962975.15522819</v>
      </c>
    </row>
    <row r="209" spans="1:4" ht="54" thickTop="1" thickBot="1">
      <c r="A209" s="143" t="s">
        <v>1186</v>
      </c>
      <c r="B209" s="144" t="s">
        <v>1838</v>
      </c>
      <c r="C209" s="139" t="s">
        <v>388</v>
      </c>
      <c r="D209" s="184">
        <f>VLOOKUP('621.4'!A93,'621.4'!A93:N328,14,FALSE)</f>
        <v>48506268.405013084</v>
      </c>
    </row>
    <row r="210" spans="1:4" ht="54" thickTop="1" thickBot="1">
      <c r="A210" s="143" t="s">
        <v>1187</v>
      </c>
      <c r="B210" s="144" t="s">
        <v>1839</v>
      </c>
      <c r="C210" s="139" t="s">
        <v>144</v>
      </c>
      <c r="D210" s="184">
        <f>VLOOKUP('621.5'!A89,'621.5'!A89:N329,14,FALSE)</f>
        <v>4168734.2246840294</v>
      </c>
    </row>
    <row r="211" spans="1:4" ht="54" thickTop="1" thickBot="1">
      <c r="A211" s="143" t="s">
        <v>1740</v>
      </c>
      <c r="B211" s="144" t="s">
        <v>1840</v>
      </c>
      <c r="C211" s="139" t="s">
        <v>144</v>
      </c>
      <c r="D211" s="184">
        <f>VLOOKUP('621.5.1'!A89,'621.5.1'!A89:N330,14,FALSE)</f>
        <v>1032190.9085386386</v>
      </c>
    </row>
    <row r="212" spans="1:4" ht="54" thickTop="1" thickBot="1">
      <c r="A212" s="143" t="s">
        <v>1188</v>
      </c>
      <c r="B212" s="144" t="s">
        <v>1841</v>
      </c>
      <c r="C212" s="139" t="s">
        <v>1929</v>
      </c>
      <c r="D212" s="184">
        <f>VLOOKUP('621.6'!A98,'621.6'!A98:N331,14,FALSE)</f>
        <v>59940612.582960993</v>
      </c>
    </row>
    <row r="213" spans="1:4" ht="54" thickTop="1" thickBot="1">
      <c r="A213" s="143" t="s">
        <v>1815</v>
      </c>
      <c r="B213" s="144" t="s">
        <v>1842</v>
      </c>
      <c r="C213" s="139" t="s">
        <v>1929</v>
      </c>
      <c r="D213" s="184">
        <f>VLOOKUP('621.7'!A89,'621.7'!A89:N332,14,FALSE)</f>
        <v>2693092.6930352319</v>
      </c>
    </row>
    <row r="214" spans="1:4" ht="54" thickTop="1" thickBot="1">
      <c r="A214" s="143" t="s">
        <v>1189</v>
      </c>
      <c r="B214" s="144" t="s">
        <v>2100</v>
      </c>
      <c r="C214" s="139" t="s">
        <v>233</v>
      </c>
      <c r="D214" s="184">
        <f>VLOOKUP('622.1'!A89,'622.1'!A89:N333,14,FALSE)</f>
        <v>120036.23253727265</v>
      </c>
    </row>
    <row r="215" spans="1:4" ht="54" thickTop="1" thickBot="1">
      <c r="A215" s="143" t="s">
        <v>1190</v>
      </c>
      <c r="B215" s="144" t="s">
        <v>1843</v>
      </c>
      <c r="C215" s="139" t="s">
        <v>233</v>
      </c>
      <c r="D215" s="184">
        <f>VLOOKUP('622.2'!A89,'622.2'!A89:N335,14,FALSE)</f>
        <v>626926.6513129595</v>
      </c>
    </row>
    <row r="216" spans="1:4" ht="54" thickTop="1" thickBot="1">
      <c r="A216" s="143" t="s">
        <v>1191</v>
      </c>
      <c r="B216" s="144" t="s">
        <v>1844</v>
      </c>
      <c r="C216" s="139" t="s">
        <v>233</v>
      </c>
      <c r="D216" s="184">
        <f>VLOOKUP('622.3'!A89,'622.3'!A89:N336,14,FALSE)</f>
        <v>1152071.6042865622</v>
      </c>
    </row>
    <row r="217" spans="1:4" ht="54" thickTop="1" thickBot="1">
      <c r="A217" s="143" t="s">
        <v>1192</v>
      </c>
      <c r="B217" s="144" t="s">
        <v>1845</v>
      </c>
      <c r="C217" s="139" t="s">
        <v>233</v>
      </c>
      <c r="D217" s="184">
        <f>VLOOKUP('622.4'!A89,'622.4'!A89:N337,14,FALSE)</f>
        <v>1117000.7441141708</v>
      </c>
    </row>
    <row r="218" spans="1:4" ht="54" thickTop="1" thickBot="1">
      <c r="A218" s="143" t="s">
        <v>1193</v>
      </c>
      <c r="B218" s="144" t="s">
        <v>1846</v>
      </c>
      <c r="C218" s="139" t="s">
        <v>144</v>
      </c>
      <c r="D218" s="184">
        <f>VLOOKUP('622.5'!A89,'622.5'!A89:N338,14,FALSE)</f>
        <v>117588.56289598154</v>
      </c>
    </row>
    <row r="219" spans="1:4" ht="54" thickTop="1" thickBot="1">
      <c r="A219" s="143" t="s">
        <v>1194</v>
      </c>
      <c r="B219" s="144" t="s">
        <v>1847</v>
      </c>
      <c r="C219" s="139" t="s">
        <v>144</v>
      </c>
      <c r="D219" s="184">
        <f>VLOOKUP('623.1'!A103,'623.1'!A103:N339,14,FALSE)</f>
        <v>636633.35491566709</v>
      </c>
    </row>
    <row r="220" spans="1:4" ht="54" thickTop="1" thickBot="1">
      <c r="A220" s="143" t="s">
        <v>1195</v>
      </c>
      <c r="B220" s="144" t="s">
        <v>1303</v>
      </c>
      <c r="C220" s="139" t="s">
        <v>2101</v>
      </c>
      <c r="D220" s="184">
        <f>VLOOKUP('623.2'!A89,'623.2'!A89:N340,14,FALSE)</f>
        <v>2984057.9832733665</v>
      </c>
    </row>
    <row r="221" spans="1:4" ht="54" thickTop="1" thickBot="1">
      <c r="A221" s="143" t="s">
        <v>1196</v>
      </c>
      <c r="B221" s="144" t="s">
        <v>2220</v>
      </c>
      <c r="C221" s="139" t="s">
        <v>388</v>
      </c>
      <c r="D221" s="184">
        <f>VLOOKUP('630.1'!A89,'630.1'!A89:N341,14,FALSE)</f>
        <v>1812690.9701135689</v>
      </c>
    </row>
    <row r="222" spans="1:4" ht="54" thickTop="1" thickBot="1">
      <c r="A222" s="143" t="s">
        <v>1197</v>
      </c>
      <c r="B222" s="144" t="s">
        <v>2221</v>
      </c>
      <c r="C222" s="139" t="s">
        <v>388</v>
      </c>
      <c r="D222" s="184">
        <f>VLOOKUP('630.2'!A89,'630.2'!A89:N342,14,FALSE)</f>
        <v>1771477.6282252781</v>
      </c>
    </row>
    <row r="223" spans="1:4" ht="54" thickTop="1" thickBot="1">
      <c r="A223" s="143" t="s">
        <v>1198</v>
      </c>
      <c r="B223" s="144" t="s">
        <v>2222</v>
      </c>
      <c r="C223" s="139" t="s">
        <v>388</v>
      </c>
      <c r="D223" s="184">
        <f>VLOOKUP('630.3'!A89,'630.3'!A89:N343,14,FALSE)</f>
        <v>1417959.3725457925</v>
      </c>
    </row>
    <row r="224" spans="1:4" ht="54" thickTop="1" thickBot="1">
      <c r="A224" s="143" t="s">
        <v>1199</v>
      </c>
      <c r="B224" s="144" t="s">
        <v>2223</v>
      </c>
      <c r="C224" s="139" t="s">
        <v>388</v>
      </c>
      <c r="D224" s="184">
        <f>VLOOKUP('630.4'!A89,'630.4'!A89:N344,14,FALSE)</f>
        <v>1407522.7282907425</v>
      </c>
    </row>
    <row r="225" spans="1:4" ht="54" thickTop="1" thickBot="1">
      <c r="A225" s="143" t="s">
        <v>1200</v>
      </c>
      <c r="B225" s="144" t="s">
        <v>2224</v>
      </c>
      <c r="C225" s="139" t="s">
        <v>388</v>
      </c>
      <c r="D225" s="184">
        <f>VLOOKUP('630.5'!A93,'630.5'!A93:N345,14,FALSE)</f>
        <v>1366501.1218603</v>
      </c>
    </row>
    <row r="226" spans="1:4" ht="54" thickTop="1" thickBot="1">
      <c r="A226" s="143" t="s">
        <v>1201</v>
      </c>
      <c r="B226" s="144" t="s">
        <v>2225</v>
      </c>
      <c r="C226" s="139" t="s">
        <v>388</v>
      </c>
      <c r="D226" s="184">
        <f>VLOOKUP('630.6'!A93,'630.6'!A89:N346,14,FALSE)</f>
        <v>1210533.4741317234</v>
      </c>
    </row>
    <row r="227" spans="1:4" ht="54" thickTop="1" thickBot="1">
      <c r="A227" s="143" t="s">
        <v>1202</v>
      </c>
      <c r="B227" s="144" t="s">
        <v>2226</v>
      </c>
      <c r="C227" s="139" t="s">
        <v>388</v>
      </c>
      <c r="D227" s="184">
        <f>VLOOKUP('630.7'!A93,'630.7'!A90:N347,14,FALSE)</f>
        <v>908124.86555003806</v>
      </c>
    </row>
    <row r="228" spans="1:4" ht="54" thickTop="1" thickBot="1">
      <c r="A228" s="143" t="s">
        <v>1203</v>
      </c>
      <c r="B228" s="144" t="s">
        <v>1848</v>
      </c>
      <c r="C228" s="139" t="s">
        <v>144</v>
      </c>
      <c r="D228" s="184">
        <f>VLOOKUP('632.1'!A90,'632.1'!A90:N349,14,FALSE)</f>
        <v>475316.83220522554</v>
      </c>
    </row>
    <row r="229" spans="1:4" ht="54" thickTop="1" thickBot="1">
      <c r="A229" s="143" t="s">
        <v>1743</v>
      </c>
      <c r="B229" s="144" t="s">
        <v>1849</v>
      </c>
      <c r="C229" s="139" t="s">
        <v>144</v>
      </c>
      <c r="D229" s="184">
        <f>VLOOKUP('632.2'!A90,'632.2'!A90:N350,14,FALSE)</f>
        <v>476954.83220522554</v>
      </c>
    </row>
    <row r="230" spans="1:4" ht="54" thickTop="1" thickBot="1">
      <c r="A230" s="143" t="s">
        <v>1746</v>
      </c>
      <c r="B230" s="144" t="s">
        <v>1850</v>
      </c>
      <c r="C230" s="139" t="s">
        <v>377</v>
      </c>
      <c r="D230" s="184">
        <f>VLOOKUP('640.1'!A90,'640.1'!A90:N351,14,FALSE)</f>
        <v>5525.3716318072138</v>
      </c>
    </row>
    <row r="231" spans="1:4" ht="54" thickTop="1" thickBot="1">
      <c r="A231" s="143" t="s">
        <v>1747</v>
      </c>
      <c r="B231" s="144" t="s">
        <v>1851</v>
      </c>
      <c r="C231" s="139" t="s">
        <v>377</v>
      </c>
      <c r="D231" s="184">
        <f>VLOOKUP('640.2'!A90,'640.2'!A90:N352,14,FALSE)</f>
        <v>5558.3031542003573</v>
      </c>
    </row>
    <row r="232" spans="1:4" ht="54" thickTop="1" thickBot="1">
      <c r="A232" s="143" t="s">
        <v>1204</v>
      </c>
      <c r="B232" s="144" t="s">
        <v>1852</v>
      </c>
      <c r="C232" s="139" t="s">
        <v>1748</v>
      </c>
      <c r="D232" s="184">
        <f>VLOOKUP('641.1'!A90,'641.1'!A90:N353,14,FALSE)</f>
        <v>2042.3246360176722</v>
      </c>
    </row>
    <row r="233" spans="1:4" ht="54" thickTop="1" thickBot="1">
      <c r="A233" s="143" t="s">
        <v>1205</v>
      </c>
      <c r="B233" s="144" t="s">
        <v>1852</v>
      </c>
      <c r="C233" s="139" t="s">
        <v>377</v>
      </c>
      <c r="D233" s="184">
        <f>VLOOKUP('641.2'!A90,'641.2'!A90:N354,14,FALSE)</f>
        <v>42973.435862572172</v>
      </c>
    </row>
    <row r="234" spans="1:4" ht="54" thickTop="1" thickBot="1">
      <c r="A234" s="143" t="s">
        <v>1206</v>
      </c>
      <c r="B234" s="144" t="s">
        <v>1853</v>
      </c>
      <c r="C234" s="139" t="s">
        <v>1929</v>
      </c>
      <c r="D234" s="184">
        <f>VLOOKUP('642.1'!A90,'642.1'!A90:N355,14,FALSE)</f>
        <v>630751.61155253614</v>
      </c>
    </row>
    <row r="235" spans="1:4" ht="54" thickTop="1" thickBot="1">
      <c r="A235" s="143" t="s">
        <v>1207</v>
      </c>
      <c r="B235" s="144" t="s">
        <v>1854</v>
      </c>
      <c r="C235" s="139" t="s">
        <v>144</v>
      </c>
      <c r="D235" s="184">
        <f>VLOOKUP('642.2'!A90,'642.2'!A90:N356,14,FALSE)</f>
        <v>29922.634702126532</v>
      </c>
    </row>
    <row r="236" spans="1:4" ht="54" thickTop="1" thickBot="1">
      <c r="A236" s="143" t="s">
        <v>1208</v>
      </c>
      <c r="B236" s="144" t="s">
        <v>1855</v>
      </c>
      <c r="C236" s="139" t="s">
        <v>377</v>
      </c>
      <c r="D236" s="184">
        <f>VLOOKUP('650.1'!A95,'650.1'!A95:N358,14,FALSE)</f>
        <v>14285.543366360875</v>
      </c>
    </row>
    <row r="237" spans="1:4" ht="54" thickTop="1" thickBot="1">
      <c r="A237" s="143" t="s">
        <v>1209</v>
      </c>
      <c r="B237" s="144" t="s">
        <v>2233</v>
      </c>
      <c r="C237" s="139" t="s">
        <v>377</v>
      </c>
      <c r="D237" s="184">
        <f>VLOOKUP('650.2'!A93,'650.2'!A93:N359,14,FALSE)</f>
        <v>12322.17972228466</v>
      </c>
    </row>
    <row r="238" spans="1:4" ht="54" thickTop="1" thickBot="1">
      <c r="A238" s="143" t="s">
        <v>1210</v>
      </c>
      <c r="B238" s="144" t="s">
        <v>1856</v>
      </c>
      <c r="C238" s="139" t="s">
        <v>377</v>
      </c>
      <c r="D238" s="209">
        <f>VLOOKUP('650.3'!A90,'650.3'!A90:N360,14,FALSE)</f>
        <v>0.39309505611125761</v>
      </c>
    </row>
    <row r="239" spans="1:4" ht="54" thickTop="1" thickBot="1">
      <c r="A239" s="143" t="s">
        <v>1211</v>
      </c>
      <c r="B239" s="144" t="s">
        <v>2237</v>
      </c>
      <c r="C239" s="139" t="s">
        <v>377</v>
      </c>
      <c r="D239" s="184">
        <f>VLOOKUP('650.4'!A93,'650.4'!A93:N361,14,FALSE)</f>
        <v>4799.9665006899768</v>
      </c>
    </row>
    <row r="240" spans="1:4" ht="57.75" thickTop="1" thickBot="1">
      <c r="A240" s="143" t="s">
        <v>1212</v>
      </c>
      <c r="B240" s="144" t="s">
        <v>1857</v>
      </c>
      <c r="C240" s="139" t="s">
        <v>233</v>
      </c>
      <c r="D240" s="184">
        <f>VLOOKUP('660.1'!A87,'660.1'!A87:N362,14,FALSE)</f>
        <v>624481.07976182515</v>
      </c>
    </row>
    <row r="241" spans="1:4" ht="76.5" thickTop="1" thickBot="1">
      <c r="A241" s="143" t="s">
        <v>1213</v>
      </c>
      <c r="B241" s="144" t="s">
        <v>1964</v>
      </c>
      <c r="C241" s="139" t="s">
        <v>144</v>
      </c>
      <c r="D241" s="184">
        <f>VLOOKUP('660.2'!A87,'660.2'!A87:N363,14,FALSE)</f>
        <v>751437.39862337848</v>
      </c>
    </row>
    <row r="242" spans="1:4" ht="54" thickTop="1" thickBot="1">
      <c r="A242" s="143" t="s">
        <v>1761</v>
      </c>
      <c r="B242" s="144" t="s">
        <v>1858</v>
      </c>
      <c r="C242" s="139" t="s">
        <v>144</v>
      </c>
      <c r="D242" s="184">
        <f>VLOOKUP('661.1'!A87,'661.1'!A87:N364,14,FALSE)</f>
        <v>1185908.7570458243</v>
      </c>
    </row>
    <row r="243" spans="1:4" ht="54" thickTop="1" thickBot="1">
      <c r="A243" s="143" t="s">
        <v>1214</v>
      </c>
      <c r="B243" s="144" t="s">
        <v>1859</v>
      </c>
      <c r="C243" s="139" t="s">
        <v>144</v>
      </c>
      <c r="D243" s="184">
        <f>VLOOKUP('662.1'!A87,'662.1'!A87:N365,14,FALSE)</f>
        <v>738558.37317340204</v>
      </c>
    </row>
    <row r="244" spans="1:4" ht="54" thickTop="1" thickBot="1">
      <c r="A244" s="143" t="s">
        <v>1215</v>
      </c>
      <c r="B244" s="144" t="s">
        <v>1860</v>
      </c>
      <c r="C244" s="139" t="s">
        <v>144</v>
      </c>
      <c r="D244" s="184">
        <f>VLOOKUP('662.2'!A87,'662.2'!A87:N366,14,FALSE)</f>
        <v>716560.29097371886</v>
      </c>
    </row>
    <row r="245" spans="1:4" ht="54" thickTop="1" thickBot="1">
      <c r="A245" s="143" t="s">
        <v>1762</v>
      </c>
      <c r="B245" s="144" t="s">
        <v>1861</v>
      </c>
      <c r="C245" s="139" t="s">
        <v>144</v>
      </c>
      <c r="D245" s="184">
        <f>VLOOKUP('663.1'!A87,'663.1'!A87:N367,14,FALSE)</f>
        <v>27352.746868984243</v>
      </c>
    </row>
    <row r="246" spans="1:4" ht="54" thickTop="1" thickBot="1">
      <c r="A246" s="143" t="s">
        <v>1216</v>
      </c>
      <c r="B246" s="144" t="s">
        <v>1862</v>
      </c>
      <c r="C246" s="139" t="s">
        <v>388</v>
      </c>
      <c r="D246" s="184">
        <f>VLOOKUP('670.1'!A87,'670.1'!A87:N368,14,FALSE)</f>
        <v>770682.05141774635</v>
      </c>
    </row>
    <row r="247" spans="1:4" ht="54" thickTop="1" thickBot="1">
      <c r="A247" s="143" t="s">
        <v>1217</v>
      </c>
      <c r="B247" s="144" t="s">
        <v>1863</v>
      </c>
      <c r="C247" s="139" t="s">
        <v>388</v>
      </c>
      <c r="D247" s="184">
        <f>VLOOKUP('670.2'!A87,'670.2'!A87:N369,14,FALSE)</f>
        <v>798144.91153870523</v>
      </c>
    </row>
    <row r="248" spans="1:4" ht="54" thickTop="1" thickBot="1">
      <c r="A248" s="143" t="s">
        <v>1764</v>
      </c>
      <c r="B248" s="144" t="s">
        <v>1864</v>
      </c>
      <c r="C248" s="139" t="s">
        <v>388</v>
      </c>
      <c r="D248" s="184">
        <f>VLOOKUP('670.3'!A87,'670.3'!A87:N370,14,FALSE)</f>
        <v>805482.79984160443</v>
      </c>
    </row>
    <row r="249" spans="1:4" ht="54" thickTop="1" thickBot="1">
      <c r="A249" s="143" t="s">
        <v>1765</v>
      </c>
      <c r="B249" s="144" t="s">
        <v>1865</v>
      </c>
      <c r="C249" s="139" t="s">
        <v>388</v>
      </c>
      <c r="D249" s="184">
        <f>VLOOKUP('670.4'!A87,'670.4'!A87:N371,14,FALSE)</f>
        <v>809064.67183257034</v>
      </c>
    </row>
    <row r="250" spans="1:4" ht="54" thickTop="1" thickBot="1">
      <c r="A250" s="143" t="s">
        <v>1766</v>
      </c>
      <c r="B250" s="144" t="s">
        <v>1866</v>
      </c>
      <c r="C250" s="139" t="s">
        <v>388</v>
      </c>
      <c r="D250" s="184">
        <f>VLOOKUP('670.5'!A89,'670.5'!A89:N372,14,FALSE)</f>
        <v>991560.4566569567</v>
      </c>
    </row>
    <row r="251" spans="1:4" ht="54" thickTop="1" thickBot="1">
      <c r="A251" s="143" t="s">
        <v>1218</v>
      </c>
      <c r="B251" s="144" t="s">
        <v>1867</v>
      </c>
      <c r="C251" s="139" t="s">
        <v>388</v>
      </c>
      <c r="D251" s="184">
        <f>VLOOKUP('671.1'!A89,'671.1'!A89:N373,14,FALSE)</f>
        <v>1249893.7384067802</v>
      </c>
    </row>
    <row r="252" spans="1:4" ht="54" thickTop="1" thickBot="1">
      <c r="A252" s="143" t="s">
        <v>1219</v>
      </c>
      <c r="B252" s="144" t="s">
        <v>1868</v>
      </c>
      <c r="C252" s="139" t="s">
        <v>144</v>
      </c>
      <c r="D252" s="184">
        <f>VLOOKUP('671.2'!A89,'671.2'!A89:N374,14,FALSE)</f>
        <v>66923.231450455394</v>
      </c>
    </row>
    <row r="253" spans="1:4" ht="54" thickTop="1" thickBot="1">
      <c r="A253" s="143" t="s">
        <v>1767</v>
      </c>
      <c r="B253" s="144" t="s">
        <v>1869</v>
      </c>
      <c r="C253" s="139" t="s">
        <v>388</v>
      </c>
      <c r="D253" s="184">
        <f>VLOOKUP('671.3'!A87,'671.3'!A87:N375,14,FALSE)</f>
        <v>1447804.7469932772</v>
      </c>
    </row>
    <row r="254" spans="1:4" ht="54" thickTop="1" thickBot="1">
      <c r="A254" s="143" t="s">
        <v>1768</v>
      </c>
      <c r="B254" s="144" t="s">
        <v>1870</v>
      </c>
      <c r="C254" s="139" t="s">
        <v>144</v>
      </c>
      <c r="D254" s="184">
        <f>VLOOKUP('671.4'!A87,'671.4'!A87:N376,14,FALSE)</f>
        <v>85656.482521017519</v>
      </c>
    </row>
    <row r="255" spans="1:4" ht="54" thickTop="1" thickBot="1">
      <c r="A255" s="143" t="s">
        <v>1220</v>
      </c>
      <c r="B255" s="144" t="s">
        <v>1871</v>
      </c>
      <c r="C255" s="139" t="s">
        <v>144</v>
      </c>
      <c r="D255" s="184">
        <f>VLOOKUP('672.1'!A87,'672.1'!A87:N377,14,FALSE)</f>
        <v>96813.127381390776</v>
      </c>
    </row>
    <row r="256" spans="1:4" ht="54" thickTop="1" thickBot="1">
      <c r="A256" s="143" t="s">
        <v>1769</v>
      </c>
      <c r="B256" s="144" t="s">
        <v>1872</v>
      </c>
      <c r="C256" s="139" t="s">
        <v>144</v>
      </c>
      <c r="D256" s="184">
        <f>VLOOKUP('672.2'!A87,'672.2'!A87:N378,14,FALSE)</f>
        <v>109909.14100666074</v>
      </c>
    </row>
    <row r="257" spans="1:4" ht="54" thickTop="1" thickBot="1">
      <c r="A257" s="143" t="s">
        <v>1770</v>
      </c>
      <c r="B257" s="144" t="s">
        <v>1873</v>
      </c>
      <c r="C257" s="139" t="s">
        <v>144</v>
      </c>
      <c r="D257" s="184">
        <f>VLOOKUP('672.3'!A87,'672.3'!A87:N379,14,FALSE)</f>
        <v>100305.5714912368</v>
      </c>
    </row>
    <row r="258" spans="1:4" ht="54" thickTop="1" thickBot="1">
      <c r="A258" s="143" t="s">
        <v>1771</v>
      </c>
      <c r="B258" s="144" t="s">
        <v>1874</v>
      </c>
      <c r="C258" s="139" t="s">
        <v>144</v>
      </c>
      <c r="D258" s="184">
        <f>VLOOKUP('672.4'!A87,'672.3'!A87:N380,14,FALSE)</f>
        <v>100305.5714912368</v>
      </c>
    </row>
    <row r="259" spans="1:4" ht="54" thickTop="1" thickBot="1">
      <c r="A259" s="143" t="s">
        <v>1816</v>
      </c>
      <c r="B259" s="144" t="s">
        <v>1875</v>
      </c>
      <c r="C259" s="139" t="s">
        <v>233</v>
      </c>
      <c r="D259" s="184">
        <f>VLOOKUP('673.1.1'!A87,'673.1.1'!A87:N381,14,FALSE)</f>
        <v>7399.1294592193881</v>
      </c>
    </row>
    <row r="260" spans="1:4" ht="54" thickTop="1" thickBot="1">
      <c r="A260" s="143" t="s">
        <v>1817</v>
      </c>
      <c r="B260" s="144" t="s">
        <v>2152</v>
      </c>
      <c r="C260" s="139" t="s">
        <v>233</v>
      </c>
      <c r="D260" s="184">
        <f>VLOOKUP('673.1.2'!A87,'673.1.2'!A87:N382,14,FALSE)</f>
        <v>8181.339459219389</v>
      </c>
    </row>
    <row r="261" spans="1:4" ht="54" thickTop="1" thickBot="1">
      <c r="A261" s="143" t="s">
        <v>1221</v>
      </c>
      <c r="B261" s="144" t="s">
        <v>1876</v>
      </c>
      <c r="C261" s="139" t="s">
        <v>388</v>
      </c>
      <c r="D261" s="184">
        <f>VLOOKUP('673.2'!A87,'673.2'!A87:N383,14,FALSE)</f>
        <v>641027.03409940214</v>
      </c>
    </row>
    <row r="262" spans="1:4" ht="54" thickTop="1" thickBot="1">
      <c r="A262" s="143" t="s">
        <v>1222</v>
      </c>
      <c r="B262" s="144" t="s">
        <v>1877</v>
      </c>
      <c r="C262" s="139" t="s">
        <v>388</v>
      </c>
      <c r="D262" s="184">
        <f>VLOOKUP('673.3'!A89,'673.3'!A89:N384,14,FALSE)</f>
        <v>732434.08397775178</v>
      </c>
    </row>
    <row r="263" spans="1:4" ht="54" thickTop="1" thickBot="1">
      <c r="A263" s="143" t="s">
        <v>1223</v>
      </c>
      <c r="B263" s="144" t="s">
        <v>2102</v>
      </c>
      <c r="C263" s="139" t="s">
        <v>144</v>
      </c>
      <c r="D263" s="184">
        <f>VLOOKUP('674.1'!A89,'674.1'!A89:N385,14,FALSE)</f>
        <v>121933.42542968674</v>
      </c>
    </row>
    <row r="264" spans="1:4" ht="54" thickTop="1" thickBot="1">
      <c r="A264" s="143" t="s">
        <v>1224</v>
      </c>
      <c r="B264" s="144" t="s">
        <v>1878</v>
      </c>
      <c r="C264" s="139" t="s">
        <v>144</v>
      </c>
      <c r="D264" s="184">
        <f>VLOOKUP('674.2'!A89,'674.2'!A89:N386,14,FALSE)</f>
        <v>215915.66911095643</v>
      </c>
    </row>
    <row r="265" spans="1:4" ht="54" thickTop="1" thickBot="1">
      <c r="A265" s="143" t="s">
        <v>1225</v>
      </c>
      <c r="B265" s="144" t="s">
        <v>1879</v>
      </c>
      <c r="C265" s="139" t="s">
        <v>233</v>
      </c>
      <c r="D265" s="184">
        <f>VLOOKUP('680.1'!A87,'680.1'!A87:N387,14,FALSE)</f>
        <v>307046.49097065377</v>
      </c>
    </row>
    <row r="266" spans="1:4" ht="54" thickTop="1" thickBot="1">
      <c r="A266" s="143" t="s">
        <v>1226</v>
      </c>
      <c r="B266" s="144" t="s">
        <v>1880</v>
      </c>
      <c r="C266" s="139" t="s">
        <v>144</v>
      </c>
      <c r="D266" s="184">
        <f>VLOOKUP('680.2'!A87,'680.2'!A87:N388,14,FALSE)</f>
        <v>14278.684737496362</v>
      </c>
    </row>
    <row r="267" spans="1:4" ht="54" thickTop="1" thickBot="1">
      <c r="A267" s="143" t="s">
        <v>1227</v>
      </c>
      <c r="B267" s="144" t="s">
        <v>1881</v>
      </c>
      <c r="C267" s="139" t="s">
        <v>388</v>
      </c>
      <c r="D267" s="184">
        <f>VLOOKUP('680.3'!A89,'680.3'!A89:N389,14,FALSE)</f>
        <v>410438.08576863725</v>
      </c>
    </row>
    <row r="268" spans="1:4" ht="54" thickTop="1" thickBot="1">
      <c r="A268" s="143" t="s">
        <v>1228</v>
      </c>
      <c r="B268" s="144" t="s">
        <v>1882</v>
      </c>
      <c r="C268" s="139" t="s">
        <v>388</v>
      </c>
      <c r="D268" s="184">
        <f>VLOOKUP('681.1'!A89,'681.1'!A89:N390,14,FALSE)</f>
        <v>586145.15421118704</v>
      </c>
    </row>
    <row r="269" spans="1:4" ht="54" thickTop="1" thickBot="1">
      <c r="A269" s="143" t="s">
        <v>1776</v>
      </c>
      <c r="B269" s="144" t="s">
        <v>1883</v>
      </c>
      <c r="C269" s="139" t="s">
        <v>388</v>
      </c>
      <c r="D269" s="184">
        <f>VLOOKUP('681.2'!A89,'681.2'!A89:N391,14,FALSE)</f>
        <v>613608.0143321458</v>
      </c>
    </row>
    <row r="270" spans="1:4" ht="54" thickTop="1" thickBot="1">
      <c r="A270" s="143" t="s">
        <v>1777</v>
      </c>
      <c r="B270" s="144" t="s">
        <v>1884</v>
      </c>
      <c r="C270" s="139" t="s">
        <v>388</v>
      </c>
      <c r="D270" s="184">
        <f>VLOOKUP('681.3'!A89,'681.3'!A89:N392,14,FALSE)</f>
        <v>620945.90263504512</v>
      </c>
    </row>
    <row r="271" spans="1:4" ht="54" thickTop="1" thickBot="1">
      <c r="A271" s="143" t="s">
        <v>1778</v>
      </c>
      <c r="B271" s="144" t="s">
        <v>1885</v>
      </c>
      <c r="C271" s="139" t="s">
        <v>388</v>
      </c>
      <c r="D271" s="184">
        <f>VLOOKUP('681.4'!A89,'681.4'!A89:N393,14,FALSE)</f>
        <v>624527.77462601103</v>
      </c>
    </row>
    <row r="272" spans="1:4" ht="54" thickTop="1" thickBot="1">
      <c r="A272" s="143" t="s">
        <v>1229</v>
      </c>
      <c r="B272" s="144" t="s">
        <v>1886</v>
      </c>
      <c r="C272" s="139" t="s">
        <v>388</v>
      </c>
      <c r="D272" s="184">
        <f>VLOOKUP('682.1'!A89,'682.1'!A89:N394,14,FALSE)</f>
        <v>606438.23015905032</v>
      </c>
    </row>
    <row r="273" spans="1:4" ht="54" thickTop="1" thickBot="1">
      <c r="A273" s="143" t="s">
        <v>1779</v>
      </c>
      <c r="B273" s="144" t="s">
        <v>1887</v>
      </c>
      <c r="C273" s="139" t="s">
        <v>388</v>
      </c>
      <c r="D273" s="184">
        <f>VLOOKUP('682.2'!A89,'682.2'!A89:N395,14,FALSE)</f>
        <v>606438.23015905032</v>
      </c>
    </row>
    <row r="274" spans="1:4" ht="54" thickTop="1" thickBot="1">
      <c r="A274" s="143" t="s">
        <v>1781</v>
      </c>
      <c r="B274" s="144" t="s">
        <v>1888</v>
      </c>
      <c r="C274" s="139" t="s">
        <v>388</v>
      </c>
      <c r="D274" s="184">
        <f>VLOOKUP('682.3'!A89,'682.3'!A89:N396,14,FALSE)</f>
        <v>606438.23015905032</v>
      </c>
    </row>
    <row r="275" spans="1:4" ht="54" thickTop="1" thickBot="1">
      <c r="A275" s="143" t="s">
        <v>1783</v>
      </c>
      <c r="B275" s="144" t="s">
        <v>2103</v>
      </c>
      <c r="C275" s="139" t="s">
        <v>388</v>
      </c>
      <c r="D275" s="184">
        <f>VLOOKUP('682.4'!A89,'682.4'!A89:N397,14,FALSE)</f>
        <v>606438.23015905032</v>
      </c>
    </row>
    <row r="276" spans="1:4" ht="54" thickTop="1" thickBot="1">
      <c r="A276" s="143" t="s">
        <v>1785</v>
      </c>
      <c r="B276" s="144" t="s">
        <v>1889</v>
      </c>
      <c r="C276" s="139" t="s">
        <v>233</v>
      </c>
      <c r="D276" s="184">
        <f>VLOOKUP('683.1'!A89,'683.1'!A89:N398,14,FALSE)</f>
        <v>10164.152386793901</v>
      </c>
    </row>
    <row r="277" spans="1:4" ht="54" thickTop="1" thickBot="1">
      <c r="A277" s="143" t="s">
        <v>1787</v>
      </c>
      <c r="B277" s="144" t="s">
        <v>1890</v>
      </c>
      <c r="C277" s="139" t="s">
        <v>233</v>
      </c>
      <c r="D277" s="184">
        <f>VLOOKUP('683.2'!A89,'683.2'!A89:N399,14,FALSE)</f>
        <v>21197.0697548645</v>
      </c>
    </row>
    <row r="278" spans="1:4" ht="54" thickTop="1" thickBot="1">
      <c r="A278" s="143" t="s">
        <v>1789</v>
      </c>
      <c r="B278" s="144" t="s">
        <v>1891</v>
      </c>
      <c r="C278" s="139" t="s">
        <v>233</v>
      </c>
      <c r="D278" s="184">
        <f>VLOOKUP('683.3'!A89,'683.3'!A89:N400,14,FALSE)</f>
        <v>10164.152386793901</v>
      </c>
    </row>
    <row r="279" spans="1:4" ht="54" thickTop="1" thickBot="1">
      <c r="A279" s="143" t="s">
        <v>1790</v>
      </c>
      <c r="B279" s="144" t="s">
        <v>1892</v>
      </c>
      <c r="C279" s="139" t="s">
        <v>233</v>
      </c>
      <c r="D279" s="184">
        <f>VLOOKUP('683.4'!A89,'683.4'!A89:N401,14,FALSE)</f>
        <v>21197.0697548645</v>
      </c>
    </row>
    <row r="280" spans="1:4" ht="54" thickTop="1" thickBot="1">
      <c r="A280" s="143" t="s">
        <v>1791</v>
      </c>
      <c r="B280" s="144" t="s">
        <v>1893</v>
      </c>
      <c r="C280" s="139" t="s">
        <v>233</v>
      </c>
      <c r="D280" s="184">
        <f>VLOOKUP('683.5'!A87,'683.5'!A87:N402,14,FALSE)</f>
        <v>515934.85107826383</v>
      </c>
    </row>
    <row r="281" spans="1:4" ht="54" thickTop="1" thickBot="1">
      <c r="A281" s="143" t="s">
        <v>2153</v>
      </c>
      <c r="B281" s="144" t="s">
        <v>1894</v>
      </c>
      <c r="C281" s="139" t="s">
        <v>233</v>
      </c>
      <c r="D281" s="184">
        <f>VLOOKUP('690.1.1'!A89,'690.1.1'!A89:N403,14,FALSE)</f>
        <v>13708.26940425306</v>
      </c>
    </row>
    <row r="282" spans="1:4" ht="54" thickTop="1" thickBot="1">
      <c r="A282" s="143" t="s">
        <v>1794</v>
      </c>
      <c r="B282" s="144" t="s">
        <v>1895</v>
      </c>
      <c r="C282" s="139" t="s">
        <v>233</v>
      </c>
      <c r="D282" s="184">
        <f>VLOOKUP('690.1.2'!A89,'690.1.2'!A89:N404,14,FALSE)</f>
        <v>31516.859192759672</v>
      </c>
    </row>
    <row r="283" spans="1:4" ht="54" thickTop="1" thickBot="1">
      <c r="A283" s="143" t="s">
        <v>1230</v>
      </c>
      <c r="B283" s="144" t="s">
        <v>1896</v>
      </c>
      <c r="C283" s="139" t="s">
        <v>144</v>
      </c>
      <c r="D283" s="184">
        <f>VLOOKUP('700.1'!A89,'700.1'!A89:N405,14,FALSE)</f>
        <v>1582.2548112217182</v>
      </c>
    </row>
    <row r="284" spans="1:4" ht="54" thickTop="1" thickBot="1">
      <c r="A284" s="143" t="s">
        <v>1231</v>
      </c>
      <c r="B284" s="144" t="s">
        <v>1897</v>
      </c>
      <c r="C284" s="139" t="s">
        <v>144</v>
      </c>
      <c r="D284" s="184">
        <f>VLOOKUP('700.2'!A89,'700.2'!A89:N406,14,FALSE)</f>
        <v>3422.0892456777428</v>
      </c>
    </row>
    <row r="285" spans="1:4" ht="54" thickTop="1" thickBot="1">
      <c r="A285" s="143" t="s">
        <v>1232</v>
      </c>
      <c r="B285" s="144" t="s">
        <v>1898</v>
      </c>
      <c r="C285" s="139" t="s">
        <v>233</v>
      </c>
      <c r="D285" s="184">
        <f>VLOOKUP('700.3'!A89,'700.3'!A89:N407,14,FALSE)</f>
        <v>47615.250521241949</v>
      </c>
    </row>
    <row r="286" spans="1:4" ht="54" thickTop="1" thickBot="1">
      <c r="A286" s="143" t="s">
        <v>1233</v>
      </c>
      <c r="B286" s="144" t="s">
        <v>1899</v>
      </c>
      <c r="C286" s="139" t="s">
        <v>233</v>
      </c>
      <c r="D286" s="184">
        <f>VLOOKUP('700.4'!A89,'700.4'!A89:N408,14,FALSE)</f>
        <v>64330.125439258511</v>
      </c>
    </row>
    <row r="287" spans="1:4" ht="54" thickTop="1" thickBot="1">
      <c r="A287" s="143" t="s">
        <v>1234</v>
      </c>
      <c r="B287" s="144" t="s">
        <v>1900</v>
      </c>
      <c r="C287" s="139" t="s">
        <v>1929</v>
      </c>
      <c r="D287" s="184">
        <f>VLOOKUP('701.1'!A89,'701.1'!A89:N409,14,FALSE)</f>
        <v>8828.2834054978211</v>
      </c>
    </row>
    <row r="288" spans="1:4" ht="54" thickTop="1" thickBot="1">
      <c r="A288" s="143" t="s">
        <v>1797</v>
      </c>
      <c r="B288" s="144" t="s">
        <v>1901</v>
      </c>
      <c r="C288" s="139" t="s">
        <v>1929</v>
      </c>
      <c r="D288" s="184">
        <f>VLOOKUP('710.1'!A89,'710.1'!A89:N410,14,FALSE)</f>
        <v>389117.81967624859</v>
      </c>
    </row>
    <row r="289" spans="1:4" ht="54" thickTop="1" thickBot="1">
      <c r="A289" s="143" t="s">
        <v>1235</v>
      </c>
      <c r="B289" s="144" t="s">
        <v>1902</v>
      </c>
      <c r="C289" s="139" t="s">
        <v>233</v>
      </c>
      <c r="D289" s="184">
        <f>VLOOKUP('710.2'!A89,'710.2'!A89:N411,14,FALSE)</f>
        <v>428117.81967624859</v>
      </c>
    </row>
    <row r="290" spans="1:4" ht="54" thickTop="1" thickBot="1">
      <c r="A290" s="143" t="s">
        <v>1236</v>
      </c>
      <c r="B290" s="144" t="s">
        <v>1903</v>
      </c>
      <c r="C290" s="139" t="s">
        <v>1929</v>
      </c>
      <c r="D290" s="184">
        <f>VLOOKUP('720.1'!A89,'720.1'!A89:N412,14,FALSE)</f>
        <v>267750.88786670193</v>
      </c>
    </row>
    <row r="291" spans="1:4" ht="54" thickTop="1" thickBot="1">
      <c r="A291" s="143" t="s">
        <v>1237</v>
      </c>
      <c r="B291" s="144" t="s">
        <v>1904</v>
      </c>
      <c r="C291" s="139" t="s">
        <v>144</v>
      </c>
      <c r="D291" s="184">
        <f>VLOOKUP('730.1'!A89,'730.1'!A89:N413,14,FALSE)</f>
        <v>194443.12601592968</v>
      </c>
    </row>
    <row r="292" spans="1:4" ht="54" thickTop="1" thickBot="1">
      <c r="A292" s="143" t="s">
        <v>1238</v>
      </c>
      <c r="B292" s="144" t="s">
        <v>1905</v>
      </c>
      <c r="C292" s="139" t="s">
        <v>1929</v>
      </c>
      <c r="D292" s="184">
        <f>VLOOKUP('730.2'!A89,'730.2'!A89:N414,14,FALSE)</f>
        <v>59606.982695707287</v>
      </c>
    </row>
    <row r="293" spans="1:4" ht="54" thickTop="1" thickBot="1">
      <c r="A293" s="143" t="s">
        <v>1239</v>
      </c>
      <c r="B293" s="144" t="s">
        <v>1906</v>
      </c>
      <c r="C293" s="139" t="s">
        <v>1929</v>
      </c>
      <c r="D293" s="184">
        <f>VLOOKUP('730.3'!A89,'730.3'!A89:N415,14,FALSE)</f>
        <v>33316.523478317889</v>
      </c>
    </row>
    <row r="294" spans="1:4" ht="54" thickTop="1" thickBot="1">
      <c r="A294" s="143" t="s">
        <v>1798</v>
      </c>
      <c r="B294" s="144" t="s">
        <v>1907</v>
      </c>
      <c r="C294" s="139" t="s">
        <v>1929</v>
      </c>
      <c r="D294" s="184">
        <f>VLOOKUP('730.4'!A89,'730.4'!A89:N416,14,FALSE)</f>
        <v>128005.35867520937</v>
      </c>
    </row>
    <row r="295" spans="1:4" ht="54" thickTop="1" thickBot="1">
      <c r="A295" s="143" t="s">
        <v>1240</v>
      </c>
      <c r="B295" s="144" t="s">
        <v>1908</v>
      </c>
      <c r="C295" s="139" t="s">
        <v>144</v>
      </c>
      <c r="D295" s="184">
        <f>VLOOKUP('731.1'!A89,'731.1'!A89:N417,14,FALSE)</f>
        <v>260187.52203940487</v>
      </c>
    </row>
    <row r="296" spans="1:4" ht="54" thickTop="1" thickBot="1">
      <c r="A296" s="143" t="s">
        <v>1241</v>
      </c>
      <c r="B296" s="144" t="s">
        <v>1909</v>
      </c>
      <c r="C296" s="139" t="s">
        <v>2101</v>
      </c>
      <c r="D296" s="184">
        <f>VLOOKUP('740.1'!A89,'740.1'!A89:N418,14,FALSE)</f>
        <v>13957.874863365849</v>
      </c>
    </row>
    <row r="297" spans="1:4" ht="54" thickTop="1" thickBot="1">
      <c r="A297" s="143" t="s">
        <v>1801</v>
      </c>
      <c r="B297" s="144" t="s">
        <v>1910</v>
      </c>
      <c r="C297" s="139" t="s">
        <v>1929</v>
      </c>
      <c r="D297" s="184">
        <f>VLOOKUP('741.1'!A89,'741.1'!A89:N419,14,FALSE)</f>
        <v>279929.46795542014</v>
      </c>
    </row>
    <row r="298" spans="1:4" ht="54" thickTop="1" thickBot="1">
      <c r="A298" s="143" t="s">
        <v>1242</v>
      </c>
      <c r="B298" s="144" t="s">
        <v>1911</v>
      </c>
      <c r="C298" s="139" t="s">
        <v>144</v>
      </c>
      <c r="D298" s="184">
        <f>VLOOKUP('800.1'!A89,'800.1'!A89:N420,14,FALSE)</f>
        <v>10701.213165395118</v>
      </c>
    </row>
    <row r="299" spans="1:4" ht="54" thickTop="1" thickBot="1">
      <c r="A299" s="143" t="s">
        <v>1243</v>
      </c>
      <c r="B299" s="144" t="s">
        <v>1912</v>
      </c>
      <c r="C299" s="139" t="s">
        <v>144</v>
      </c>
      <c r="D299" s="184">
        <f>VLOOKUP('800.2'!A89,'800.2'!A89:N421,14,FALSE)</f>
        <v>26730.007184964907</v>
      </c>
    </row>
    <row r="300" spans="1:4" ht="54" thickTop="1" thickBot="1">
      <c r="A300" s="143" t="s">
        <v>1244</v>
      </c>
      <c r="B300" s="144" t="s">
        <v>1913</v>
      </c>
      <c r="C300" s="139" t="s">
        <v>144</v>
      </c>
      <c r="D300" s="184">
        <f>VLOOKUP('800.3'!A89,'800.3'!A89:N422,14,FALSE)</f>
        <v>69464.590241145401</v>
      </c>
    </row>
    <row r="301" spans="1:4" ht="54" thickTop="1" thickBot="1">
      <c r="A301" s="143" t="s">
        <v>1245</v>
      </c>
      <c r="B301" s="144" t="s">
        <v>1914</v>
      </c>
      <c r="C301" s="139" t="s">
        <v>144</v>
      </c>
      <c r="D301" s="184">
        <f>VLOOKUP('800.4'!A89,'800.4'!A89:N423,14,FALSE)</f>
        <v>85051.384260715189</v>
      </c>
    </row>
    <row r="302" spans="1:4" ht="54" thickTop="1" thickBot="1">
      <c r="A302" s="143" t="s">
        <v>1802</v>
      </c>
      <c r="B302" s="144" t="s">
        <v>1915</v>
      </c>
      <c r="C302" s="139" t="s">
        <v>1929</v>
      </c>
      <c r="D302" s="184">
        <f>VLOOKUP('802.1'!A89,'802.1'!A89:N424,14,FALSE)</f>
        <v>404555.79600239935</v>
      </c>
    </row>
    <row r="303" spans="1:4" ht="54" thickTop="1" thickBot="1">
      <c r="A303" s="143" t="s">
        <v>1803</v>
      </c>
      <c r="B303" s="144" t="s">
        <v>1965</v>
      </c>
      <c r="C303" s="139" t="s">
        <v>1929</v>
      </c>
      <c r="D303" s="184">
        <f>VLOOKUP('802.2'!A89,'802.2'!A89:N425,14,FALSE)</f>
        <v>78708.713049237966</v>
      </c>
    </row>
    <row r="304" spans="1:4" ht="54" thickTop="1" thickBot="1">
      <c r="A304" s="143" t="s">
        <v>1804</v>
      </c>
      <c r="B304" s="144" t="s">
        <v>1916</v>
      </c>
      <c r="C304" s="139" t="s">
        <v>1929</v>
      </c>
      <c r="D304" s="184">
        <f>VLOOKUP('802.3'!A89,'802.3'!A89:N426,14,FALSE)</f>
        <v>54366.678567663635</v>
      </c>
    </row>
    <row r="305" spans="1:4" ht="54" thickTop="1" thickBot="1">
      <c r="A305" s="143" t="s">
        <v>1805</v>
      </c>
      <c r="B305" s="144" t="s">
        <v>1917</v>
      </c>
      <c r="C305" s="139" t="s">
        <v>1929</v>
      </c>
      <c r="D305" s="184">
        <f>VLOOKUP('802.4'!A89,'802.4'!A89:N427,14,FALSE)</f>
        <v>48004.555919070335</v>
      </c>
    </row>
    <row r="306" spans="1:4" ht="54" thickTop="1" thickBot="1">
      <c r="A306" s="143" t="s">
        <v>1806</v>
      </c>
      <c r="B306" s="144" t="s">
        <v>1918</v>
      </c>
      <c r="C306" s="139" t="s">
        <v>1929</v>
      </c>
      <c r="D306" s="184">
        <f>VLOOKUP('802.5'!A89,'802.5'!A89:N428,14,FALSE)</f>
        <v>368030.9505765455</v>
      </c>
    </row>
    <row r="307" spans="1:4" ht="54" thickTop="1" thickBot="1">
      <c r="A307" s="143" t="s">
        <v>1807</v>
      </c>
      <c r="B307" s="144" t="s">
        <v>1919</v>
      </c>
      <c r="C307" s="139" t="s">
        <v>1929</v>
      </c>
      <c r="D307" s="184">
        <f>VLOOKUP('802.6'!A89,'802.6'!A89:N429,14,FALSE)</f>
        <v>356974.45859871403</v>
      </c>
    </row>
    <row r="308" spans="1:4" ht="54" thickTop="1" thickBot="1">
      <c r="A308" s="143" t="s">
        <v>1808</v>
      </c>
      <c r="B308" s="144" t="s">
        <v>1920</v>
      </c>
      <c r="C308" s="139" t="s">
        <v>1929</v>
      </c>
      <c r="D308" s="184">
        <f>VLOOKUP('802.7'!A89,'802.7'!A89:N430,14,FALSE)</f>
        <v>237816.21836070943</v>
      </c>
    </row>
    <row r="309" spans="1:4" ht="54" thickTop="1" thickBot="1">
      <c r="A309" s="143" t="s">
        <v>1809</v>
      </c>
      <c r="B309" s="144" t="s">
        <v>1921</v>
      </c>
      <c r="C309" s="139" t="s">
        <v>1929</v>
      </c>
      <c r="D309" s="184">
        <f>VLOOKUP('802.8'!A89,'802.8'!A89:N431,14,FALSE)</f>
        <v>204235.26402702671</v>
      </c>
    </row>
    <row r="310" spans="1:4" ht="54" thickTop="1" thickBot="1">
      <c r="A310" s="143" t="s">
        <v>1246</v>
      </c>
      <c r="B310" s="144" t="s">
        <v>1922</v>
      </c>
      <c r="C310" s="139" t="s">
        <v>233</v>
      </c>
      <c r="D310" s="184">
        <f>VLOOKUP('810.1'!A89,'810.1'!A89:N432,14,FALSE)</f>
        <v>24895.957668374947</v>
      </c>
    </row>
    <row r="311" spans="1:4" ht="54" thickTop="1" thickBot="1">
      <c r="A311" s="143" t="s">
        <v>1247</v>
      </c>
      <c r="B311" s="144" t="s">
        <v>1923</v>
      </c>
      <c r="C311" s="139" t="s">
        <v>233</v>
      </c>
      <c r="D311" s="184">
        <f>VLOOKUP('810.2'!A89,'810.2'!A89:N433,14,FALSE)</f>
        <v>20621.309899501015</v>
      </c>
    </row>
    <row r="312" spans="1:4" ht="54" thickTop="1" thickBot="1">
      <c r="A312" s="143" t="s">
        <v>1248</v>
      </c>
      <c r="B312" s="144" t="s">
        <v>1924</v>
      </c>
      <c r="C312" s="139" t="s">
        <v>233</v>
      </c>
      <c r="D312" s="184">
        <f>VLOOKUP('810.3'!A89,'810.3'!A89:N435,14,FALSE)</f>
        <v>12974.41460491092</v>
      </c>
    </row>
    <row r="313" spans="1:4" ht="57.75" thickTop="1" thickBot="1">
      <c r="A313" s="143" t="s">
        <v>1810</v>
      </c>
      <c r="B313" s="144" t="s">
        <v>2156</v>
      </c>
      <c r="C313" s="139" t="s">
        <v>233</v>
      </c>
      <c r="D313" s="184">
        <f>VLOOKUP('811.1'!A89,'811.1'!A89:N436,14,FALSE)</f>
        <v>47895.031196820782</v>
      </c>
    </row>
    <row r="314" spans="1:4" ht="57.75" thickTop="1" thickBot="1">
      <c r="A314" s="143" t="s">
        <v>1811</v>
      </c>
      <c r="B314" s="144" t="s">
        <v>2157</v>
      </c>
      <c r="C314" s="139" t="s">
        <v>233</v>
      </c>
      <c r="D314" s="184">
        <f>VLOOKUP('811.2'!A89,'811.2'!A89:N437,14,FALSE)</f>
        <v>56641.211418090425</v>
      </c>
    </row>
    <row r="315" spans="1:4" ht="54" thickTop="1" thickBot="1">
      <c r="A315" s="143" t="s">
        <v>1249</v>
      </c>
      <c r="B315" s="144" t="s">
        <v>2159</v>
      </c>
      <c r="C315" s="139" t="s">
        <v>233</v>
      </c>
      <c r="D315" s="184">
        <f>VLOOKUP('812.1'!A89,'812.1'!A89:N438,14,FALSE)</f>
        <v>323365.18674610369</v>
      </c>
    </row>
    <row r="316" spans="1:4" ht="54" thickTop="1" thickBot="1">
      <c r="A316" s="143" t="s">
        <v>1812</v>
      </c>
      <c r="B316" s="144" t="s">
        <v>1925</v>
      </c>
      <c r="C316" s="139" t="s">
        <v>2101</v>
      </c>
      <c r="D316" s="184">
        <f>VLOOKUP('820.1'!A89,'820.1'!A89:N439,14,FALSE)</f>
        <v>87085.055681202299</v>
      </c>
    </row>
    <row r="317" spans="1:4" ht="54" thickTop="1" thickBot="1">
      <c r="A317" s="143" t="s">
        <v>1813</v>
      </c>
      <c r="B317" s="144" t="s">
        <v>1926</v>
      </c>
      <c r="C317" s="139" t="s">
        <v>1068</v>
      </c>
      <c r="D317" s="184">
        <f>VLOOKUP('820.1.2'!A88,'820.1.2'!A88:N440,14,FALSE)</f>
        <v>17882800.279028397</v>
      </c>
    </row>
    <row r="318" spans="1:4" ht="57.75" thickTop="1" thickBot="1">
      <c r="A318" s="143" t="s">
        <v>1250</v>
      </c>
      <c r="B318" s="144" t="s">
        <v>1927</v>
      </c>
      <c r="C318" s="139" t="s">
        <v>2104</v>
      </c>
      <c r="D318" s="184">
        <f>VLOOKUP('900.1'!A88,'900.1'!A88:N441,14,FALSE)</f>
        <v>1898.5492620227053</v>
      </c>
    </row>
    <row r="319" spans="1:4" ht="57.75" thickTop="1" thickBot="1">
      <c r="A319" s="143" t="s">
        <v>1251</v>
      </c>
      <c r="B319" s="144" t="s">
        <v>2301</v>
      </c>
      <c r="C319" s="139" t="s">
        <v>2105</v>
      </c>
      <c r="D319" s="184">
        <f>VLOOKUP('900.2'!A88,'900.2'!A88:N442,14,FALSE)</f>
        <v>2330.0377306642295</v>
      </c>
    </row>
    <row r="320" spans="1:4" ht="54" thickTop="1" thickBot="1">
      <c r="A320" s="143" t="s">
        <v>1252</v>
      </c>
      <c r="B320" s="144" t="s">
        <v>1928</v>
      </c>
      <c r="C320" s="139" t="s">
        <v>2105</v>
      </c>
      <c r="D320" s="184">
        <f>VLOOKUP('900.3'!A88,'900.3'!A88:N443,14,FALSE)</f>
        <v>2330.0377306642295</v>
      </c>
    </row>
    <row r="321" spans="1:4" ht="53.25" thickTop="1">
      <c r="A321" s="118"/>
      <c r="B321" s="115"/>
      <c r="C321" s="142"/>
      <c r="D321" s="185" t="s">
        <v>2124</v>
      </c>
    </row>
    <row r="322" spans="1:4">
      <c r="A322" s="118"/>
      <c r="B322" s="115"/>
      <c r="C322" s="142"/>
      <c r="D322" s="185"/>
    </row>
    <row r="323" spans="1:4">
      <c r="A323" s="118"/>
      <c r="B323" s="115"/>
      <c r="C323" s="142"/>
      <c r="D323" s="185"/>
    </row>
    <row r="324" spans="1:4">
      <c r="A324" s="118"/>
      <c r="B324" s="115"/>
      <c r="C324" s="142"/>
      <c r="D324" s="185"/>
    </row>
    <row r="325" spans="1:4">
      <c r="A325" s="118"/>
      <c r="B325" s="115"/>
      <c r="C325" s="142"/>
      <c r="D325" s="185"/>
    </row>
    <row r="326" spans="1:4">
      <c r="A326" s="118"/>
      <c r="B326" s="115"/>
      <c r="C326" s="142"/>
      <c r="D326" s="185"/>
    </row>
    <row r="327" spans="1:4">
      <c r="A327" s="118"/>
      <c r="B327" s="115"/>
      <c r="C327" s="142"/>
      <c r="D327" s="185"/>
    </row>
    <row r="328" spans="1:4">
      <c r="A328" s="118"/>
      <c r="B328" s="115"/>
      <c r="C328" s="142"/>
      <c r="D328" s="185"/>
    </row>
    <row r="329" spans="1:4">
      <c r="A329" s="118"/>
      <c r="B329" s="115"/>
      <c r="C329" s="142"/>
      <c r="D329" s="185"/>
    </row>
    <row r="330" spans="1:4">
      <c r="A330" s="118"/>
      <c r="B330" s="115"/>
      <c r="C330" s="142"/>
      <c r="D330" s="185"/>
    </row>
    <row r="331" spans="1:4">
      <c r="A331" s="118"/>
      <c r="B331" s="115"/>
      <c r="C331" s="142"/>
      <c r="D331" s="185"/>
    </row>
    <row r="332" spans="1:4">
      <c r="A332" s="118"/>
      <c r="B332" s="115"/>
      <c r="C332" s="142"/>
      <c r="D332" s="185"/>
    </row>
    <row r="333" spans="1:4">
      <c r="A333" s="118"/>
      <c r="B333" s="115"/>
      <c r="C333" s="142"/>
      <c r="D333" s="185"/>
    </row>
    <row r="334" spans="1:4">
      <c r="A334" s="118"/>
      <c r="B334" s="115"/>
      <c r="C334" s="142"/>
      <c r="D334" s="185"/>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F17" sqref="F17"/>
    </sheetView>
  </sheetViews>
  <sheetFormatPr baseColWidth="10" defaultColWidth="9.140625" defaultRowHeight="15"/>
  <cols>
    <col min="1" max="1" width="11.5703125" customWidth="1"/>
    <col min="2" max="2" width="9.140625" style="2"/>
    <col min="3" max="3" width="84.5703125" style="1" customWidth="1"/>
    <col min="4" max="4" width="17.140625" style="188" customWidth="1"/>
  </cols>
  <sheetData>
    <row r="1" spans="1:4" ht="66" customHeight="1" thickTop="1">
      <c r="A1" s="662" t="s">
        <v>1934</v>
      </c>
      <c r="B1" s="663"/>
      <c r="C1" s="663"/>
      <c r="D1" s="664"/>
    </row>
    <row r="2" spans="1:4" ht="20.25" customHeight="1" thickBot="1">
      <c r="A2" s="665"/>
      <c r="B2" s="666"/>
      <c r="C2" s="666"/>
      <c r="D2" s="667"/>
    </row>
    <row r="3" spans="1:4" ht="16.5" thickTop="1" thickBot="1">
      <c r="A3" s="661" t="s">
        <v>2329</v>
      </c>
      <c r="B3" s="661"/>
      <c r="C3" s="661"/>
      <c r="D3" s="661"/>
    </row>
    <row r="4" spans="1:4" ht="16.5" thickTop="1" thickBot="1">
      <c r="A4" s="661"/>
      <c r="B4" s="661"/>
      <c r="C4" s="661"/>
      <c r="D4" s="661"/>
    </row>
    <row r="5" spans="1:4" ht="16.5" thickTop="1" thickBot="1">
      <c r="A5" s="661"/>
      <c r="B5" s="661"/>
      <c r="C5" s="661"/>
      <c r="D5" s="661"/>
    </row>
    <row r="6" spans="1:4" ht="16.5" thickTop="1" thickBot="1">
      <c r="A6" s="6"/>
      <c r="B6" s="7"/>
      <c r="C6" s="8"/>
      <c r="D6" s="189"/>
    </row>
    <row r="7" spans="1:4" ht="16.5" thickTop="1" thickBot="1">
      <c r="A7" s="6"/>
      <c r="B7" s="7"/>
      <c r="C7" s="8"/>
      <c r="D7" s="190" t="s">
        <v>1932</v>
      </c>
    </row>
    <row r="8" spans="1:4" ht="16.5" thickTop="1" thickBot="1">
      <c r="A8" s="9" t="s">
        <v>98</v>
      </c>
      <c r="B8" s="10" t="s">
        <v>1966</v>
      </c>
      <c r="C8" s="11" t="s">
        <v>99</v>
      </c>
      <c r="D8" s="655">
        <v>56173.925726710004</v>
      </c>
    </row>
    <row r="9" spans="1:4" ht="16.5" thickTop="1" thickBot="1">
      <c r="A9" s="9" t="s">
        <v>102</v>
      </c>
      <c r="B9" s="10" t="s">
        <v>1966</v>
      </c>
      <c r="C9" s="11" t="s">
        <v>103</v>
      </c>
      <c r="D9" s="655">
        <v>51067.205206099999</v>
      </c>
    </row>
    <row r="10" spans="1:4" ht="16.5" thickTop="1" thickBot="1">
      <c r="A10" s="9" t="s">
        <v>0</v>
      </c>
      <c r="B10" s="10" t="s">
        <v>1966</v>
      </c>
      <c r="C10" s="11" t="s">
        <v>1</v>
      </c>
      <c r="D10" s="655">
        <v>66387.366767929998</v>
      </c>
    </row>
    <row r="11" spans="1:4" ht="16.5" thickTop="1" thickBot="1">
      <c r="A11" s="9" t="s">
        <v>1758</v>
      </c>
      <c r="B11" s="10" t="s">
        <v>1966</v>
      </c>
      <c r="C11" s="11" t="s">
        <v>1757</v>
      </c>
      <c r="D11" s="655">
        <v>306403.23123659997</v>
      </c>
    </row>
    <row r="12" spans="1:4" ht="16.5" thickTop="1" thickBot="1">
      <c r="A12" s="9" t="s">
        <v>100</v>
      </c>
      <c r="B12" s="10" t="s">
        <v>1966</v>
      </c>
      <c r="C12" s="11" t="s">
        <v>101</v>
      </c>
      <c r="D12" s="655">
        <v>76600.807809149992</v>
      </c>
    </row>
    <row r="13" spans="1:4" ht="16.5" thickTop="1" thickBot="1">
      <c r="A13" s="9" t="s">
        <v>62</v>
      </c>
      <c r="B13" s="10" t="s">
        <v>1966</v>
      </c>
      <c r="C13" s="11" t="s">
        <v>63</v>
      </c>
      <c r="D13" s="655">
        <v>561739.25726709992</v>
      </c>
    </row>
    <row r="14" spans="1:4" ht="16.5" thickTop="1" thickBot="1">
      <c r="A14" s="9" t="s">
        <v>108</v>
      </c>
      <c r="B14" s="10" t="s">
        <v>1966</v>
      </c>
      <c r="C14" s="11" t="s">
        <v>109</v>
      </c>
      <c r="D14" s="655">
        <v>306403.23123659997</v>
      </c>
    </row>
    <row r="15" spans="1:4" ht="16.5" thickTop="1" thickBot="1">
      <c r="A15" s="9" t="s">
        <v>41</v>
      </c>
      <c r="B15" s="10" t="s">
        <v>1966</v>
      </c>
      <c r="C15" s="11" t="s">
        <v>42</v>
      </c>
      <c r="D15" s="655">
        <v>204268.8208244</v>
      </c>
    </row>
    <row r="16" spans="1:4" ht="16.5" thickTop="1" thickBot="1">
      <c r="A16" s="9" t="s">
        <v>43</v>
      </c>
      <c r="B16" s="10" t="s">
        <v>1966</v>
      </c>
      <c r="C16" s="11" t="s">
        <v>44</v>
      </c>
      <c r="D16" s="655">
        <v>306403.23123659997</v>
      </c>
    </row>
    <row r="17" spans="1:4" ht="16.5" thickTop="1" thickBot="1">
      <c r="A17" s="9" t="s">
        <v>106</v>
      </c>
      <c r="B17" s="10" t="s">
        <v>1966</v>
      </c>
      <c r="C17" s="11" t="s">
        <v>107</v>
      </c>
      <c r="D17" s="655">
        <v>102134.4104122</v>
      </c>
    </row>
    <row r="18" spans="1:4" ht="16.5" thickTop="1" thickBot="1">
      <c r="A18" s="9" t="s">
        <v>1759</v>
      </c>
      <c r="B18" s="10" t="s">
        <v>1966</v>
      </c>
      <c r="C18" s="11" t="s">
        <v>2106</v>
      </c>
      <c r="D18" s="655">
        <v>91920.96937097999</v>
      </c>
    </row>
    <row r="19" spans="1:4" ht="16.5" thickTop="1" thickBot="1">
      <c r="A19" s="9" t="s">
        <v>96</v>
      </c>
      <c r="B19" s="10" t="s">
        <v>92</v>
      </c>
      <c r="C19" s="11" t="s">
        <v>97</v>
      </c>
      <c r="D19" s="655">
        <v>2042688.2082439999</v>
      </c>
    </row>
    <row r="20" spans="1:4" ht="16.5" thickTop="1" thickBot="1">
      <c r="A20" s="9" t="s">
        <v>76</v>
      </c>
      <c r="B20" s="10" t="s">
        <v>1966</v>
      </c>
      <c r="C20" s="11" t="s">
        <v>77</v>
      </c>
      <c r="D20" s="655">
        <v>465180.576</v>
      </c>
    </row>
    <row r="21" spans="1:4" ht="16.5" thickTop="1" thickBot="1">
      <c r="A21" s="9" t="s">
        <v>74</v>
      </c>
      <c r="B21" s="10" t="s">
        <v>1966</v>
      </c>
      <c r="C21" s="11" t="s">
        <v>75</v>
      </c>
      <c r="D21" s="655">
        <v>456873.78</v>
      </c>
    </row>
    <row r="22" spans="1:4" ht="16.5" thickTop="1" thickBot="1">
      <c r="A22" s="9" t="s">
        <v>84</v>
      </c>
      <c r="B22" s="10" t="s">
        <v>1966</v>
      </c>
      <c r="C22" s="11" t="s">
        <v>85</v>
      </c>
      <c r="D22" s="655">
        <v>521251.44899999996</v>
      </c>
    </row>
    <row r="23" spans="1:4" ht="16.5" thickTop="1" thickBot="1">
      <c r="A23" s="9" t="s">
        <v>78</v>
      </c>
      <c r="B23" s="10" t="s">
        <v>1966</v>
      </c>
      <c r="C23" s="11" t="s">
        <v>79</v>
      </c>
      <c r="D23" s="656">
        <v>579399.02099999995</v>
      </c>
    </row>
    <row r="24" spans="1:4" ht="16.5" thickTop="1" thickBot="1">
      <c r="A24" s="9" t="s">
        <v>64</v>
      </c>
      <c r="B24" s="10" t="s">
        <v>1966</v>
      </c>
      <c r="C24" s="11" t="s">
        <v>65</v>
      </c>
      <c r="D24" s="655">
        <v>448566.984</v>
      </c>
    </row>
    <row r="25" spans="1:4" ht="16.5" thickTop="1" thickBot="1">
      <c r="A25" s="9" t="s">
        <v>80</v>
      </c>
      <c r="B25" s="10" t="s">
        <v>1966</v>
      </c>
      <c r="C25" s="11" t="s">
        <v>81</v>
      </c>
      <c r="D25" s="655">
        <v>533711.64300000004</v>
      </c>
    </row>
    <row r="26" spans="1:4" ht="16.5" thickTop="1" thickBot="1">
      <c r="A26" s="9" t="s">
        <v>82</v>
      </c>
      <c r="B26" s="10" t="s">
        <v>1966</v>
      </c>
      <c r="C26" s="11" t="s">
        <v>83</v>
      </c>
      <c r="D26" s="655">
        <v>552401.93400000001</v>
      </c>
    </row>
    <row r="27" spans="1:4" ht="16.5" thickTop="1" thickBot="1">
      <c r="A27" s="9" t="s">
        <v>104</v>
      </c>
      <c r="B27" s="10" t="s">
        <v>1966</v>
      </c>
      <c r="C27" s="11" t="s">
        <v>105</v>
      </c>
      <c r="D27" s="655">
        <v>139138.83299999998</v>
      </c>
    </row>
    <row r="28" spans="1:4" ht="16.5" thickTop="1" thickBot="1">
      <c r="A28" s="9" t="s">
        <v>4</v>
      </c>
      <c r="B28" s="10" t="s">
        <v>1966</v>
      </c>
      <c r="C28" s="11" t="s">
        <v>5</v>
      </c>
      <c r="D28" s="655">
        <v>155752.42500000002</v>
      </c>
    </row>
    <row r="29" spans="1:4" ht="16.5" customHeight="1" thickTop="1" thickBot="1">
      <c r="A29" s="9" t="s">
        <v>45</v>
      </c>
      <c r="B29" s="10" t="s">
        <v>1966</v>
      </c>
      <c r="C29" s="11" t="s">
        <v>2332</v>
      </c>
      <c r="D29" s="655">
        <v>153201.61561829998</v>
      </c>
    </row>
    <row r="30" spans="1:4" ht="16.5" thickTop="1" thickBot="1">
      <c r="A30" s="9" t="s">
        <v>66</v>
      </c>
      <c r="B30" s="10" t="s">
        <v>1966</v>
      </c>
      <c r="C30" s="11" t="s">
        <v>67</v>
      </c>
      <c r="D30" s="655">
        <v>153201.61561829998</v>
      </c>
    </row>
    <row r="31" spans="1:4" ht="16.5" thickTop="1" thickBot="1">
      <c r="A31" s="9" t="s">
        <v>23</v>
      </c>
      <c r="B31" s="10" t="s">
        <v>1966</v>
      </c>
      <c r="C31" s="11" t="s">
        <v>24</v>
      </c>
      <c r="D31" s="655">
        <v>510672.05206099997</v>
      </c>
    </row>
    <row r="32" spans="1:4" ht="16.5" thickTop="1" thickBot="1">
      <c r="A32" s="9" t="s">
        <v>7</v>
      </c>
      <c r="B32" s="10" t="s">
        <v>1966</v>
      </c>
      <c r="C32" s="11" t="s">
        <v>8</v>
      </c>
      <c r="D32" s="655">
        <v>102134.4104122</v>
      </c>
    </row>
    <row r="33" spans="1:4" ht="16.5" thickTop="1" thickBot="1">
      <c r="A33" s="9" t="s">
        <v>9</v>
      </c>
      <c r="B33" s="10" t="s">
        <v>1966</v>
      </c>
      <c r="C33" s="11" t="s">
        <v>10</v>
      </c>
      <c r="D33" s="655">
        <v>153201.61561829998</v>
      </c>
    </row>
    <row r="34" spans="1:4" ht="16.5" thickTop="1" thickBot="1">
      <c r="A34" s="9" t="s">
        <v>11</v>
      </c>
      <c r="B34" s="10" t="s">
        <v>1966</v>
      </c>
      <c r="C34" s="11" t="s">
        <v>12</v>
      </c>
      <c r="D34" s="655">
        <v>204268.8208244</v>
      </c>
    </row>
    <row r="35" spans="1:4" ht="16.5" thickTop="1" thickBot="1">
      <c r="A35" s="9" t="s">
        <v>13</v>
      </c>
      <c r="B35" s="10" t="s">
        <v>1966</v>
      </c>
      <c r="C35" s="11" t="s">
        <v>14</v>
      </c>
      <c r="D35" s="655">
        <v>255336.02603049998</v>
      </c>
    </row>
    <row r="36" spans="1:4" ht="16.5" thickTop="1" thickBot="1">
      <c r="A36" s="9" t="s">
        <v>15</v>
      </c>
      <c r="B36" s="10" t="s">
        <v>1966</v>
      </c>
      <c r="C36" s="11" t="s">
        <v>16</v>
      </c>
      <c r="D36" s="655">
        <v>306403.23123659997</v>
      </c>
    </row>
    <row r="37" spans="1:4" ht="16.5" thickTop="1" thickBot="1">
      <c r="A37" s="9" t="s">
        <v>17</v>
      </c>
      <c r="B37" s="10" t="s">
        <v>1966</v>
      </c>
      <c r="C37" s="11" t="s">
        <v>18</v>
      </c>
      <c r="D37" s="655">
        <v>357470.43644269998</v>
      </c>
    </row>
    <row r="38" spans="1:4" ht="16.5" thickTop="1" thickBot="1">
      <c r="A38" s="9" t="s">
        <v>19</v>
      </c>
      <c r="B38" s="10" t="s">
        <v>1966</v>
      </c>
      <c r="C38" s="11" t="s">
        <v>20</v>
      </c>
      <c r="D38" s="655">
        <v>408537.6416488</v>
      </c>
    </row>
    <row r="39" spans="1:4" ht="16.5" thickTop="1" thickBot="1">
      <c r="A39" s="9" t="s">
        <v>21</v>
      </c>
      <c r="B39" s="10" t="s">
        <v>1966</v>
      </c>
      <c r="C39" s="11" t="s">
        <v>22</v>
      </c>
      <c r="D39" s="655">
        <v>459604.84685490001</v>
      </c>
    </row>
    <row r="40" spans="1:4" ht="16.5" thickTop="1" thickBot="1">
      <c r="A40" s="9" t="s">
        <v>72</v>
      </c>
      <c r="B40" s="10" t="s">
        <v>1966</v>
      </c>
      <c r="C40" s="11" t="s">
        <v>73</v>
      </c>
      <c r="D40" s="655">
        <v>56173.925726710004</v>
      </c>
    </row>
    <row r="41" spans="1:4" ht="16.5" thickTop="1" thickBot="1">
      <c r="A41" s="9" t="s">
        <v>27</v>
      </c>
      <c r="B41" s="10" t="s">
        <v>1966</v>
      </c>
      <c r="C41" s="11" t="s">
        <v>28</v>
      </c>
      <c r="D41" s="655">
        <v>112347.85145342001</v>
      </c>
    </row>
    <row r="42" spans="1:4" ht="16.5" thickTop="1" thickBot="1">
      <c r="A42" s="9" t="s">
        <v>25</v>
      </c>
      <c r="B42" s="10" t="s">
        <v>1966</v>
      </c>
      <c r="C42" s="11" t="s">
        <v>26</v>
      </c>
      <c r="D42" s="655">
        <v>112347.85145342001</v>
      </c>
    </row>
    <row r="43" spans="1:4" ht="16.5" thickTop="1" thickBot="1">
      <c r="A43" s="9" t="s">
        <v>30</v>
      </c>
      <c r="B43" s="10" t="s">
        <v>1966</v>
      </c>
      <c r="C43" s="11" t="s">
        <v>31</v>
      </c>
      <c r="D43" s="655">
        <v>102134.4104122</v>
      </c>
    </row>
    <row r="44" spans="1:4" ht="17.25" customHeight="1" thickTop="1" thickBot="1">
      <c r="A44" s="9" t="s">
        <v>40</v>
      </c>
      <c r="B44" s="10" t="s">
        <v>1966</v>
      </c>
      <c r="C44" s="11" t="s">
        <v>2331</v>
      </c>
      <c r="D44" s="655">
        <v>255336.02603049998</v>
      </c>
    </row>
    <row r="45" spans="1:4" ht="16.5" thickTop="1" thickBot="1">
      <c r="A45" s="9" t="s">
        <v>32</v>
      </c>
      <c r="B45" s="10" t="s">
        <v>1966</v>
      </c>
      <c r="C45" s="11" t="s">
        <v>33</v>
      </c>
      <c r="D45" s="655">
        <v>204268.8208244</v>
      </c>
    </row>
    <row r="46" spans="1:4" ht="16.5" thickTop="1" thickBot="1">
      <c r="A46" s="9" t="s">
        <v>34</v>
      </c>
      <c r="B46" s="10" t="s">
        <v>1966</v>
      </c>
      <c r="C46" s="11" t="s">
        <v>35</v>
      </c>
      <c r="D46" s="655">
        <v>306403.23123659997</v>
      </c>
    </row>
    <row r="47" spans="1:4" ht="16.5" thickTop="1" thickBot="1">
      <c r="A47" s="9" t="s">
        <v>70</v>
      </c>
      <c r="B47" s="10" t="s">
        <v>1966</v>
      </c>
      <c r="C47" s="11" t="s">
        <v>71</v>
      </c>
      <c r="D47" s="655">
        <v>270656.18759232998</v>
      </c>
    </row>
    <row r="48" spans="1:4" ht="16.5" thickTop="1" thickBot="1">
      <c r="A48" s="9" t="s">
        <v>36</v>
      </c>
      <c r="B48" s="10" t="s">
        <v>1966</v>
      </c>
      <c r="C48" s="11" t="s">
        <v>37</v>
      </c>
      <c r="D48" s="655">
        <v>112347.85145342001</v>
      </c>
    </row>
    <row r="49" spans="1:4" ht="16.5" thickTop="1" thickBot="1">
      <c r="A49" s="9" t="s">
        <v>38</v>
      </c>
      <c r="B49" s="10" t="s">
        <v>1966</v>
      </c>
      <c r="C49" s="11" t="s">
        <v>39</v>
      </c>
      <c r="D49" s="655">
        <v>122561.29249463999</v>
      </c>
    </row>
    <row r="50" spans="1:4" ht="16.5" thickTop="1" thickBot="1">
      <c r="A50" s="9" t="s">
        <v>89</v>
      </c>
      <c r="B50" s="10" t="s">
        <v>1966</v>
      </c>
      <c r="C50" s="11" t="s">
        <v>90</v>
      </c>
      <c r="D50" s="655">
        <v>127668.01301524999</v>
      </c>
    </row>
    <row r="51" spans="1:4" ht="16.5" thickTop="1" thickBot="1">
      <c r="A51" s="9" t="s">
        <v>46</v>
      </c>
      <c r="B51" s="10" t="s">
        <v>1966</v>
      </c>
      <c r="C51" s="11" t="s">
        <v>47</v>
      </c>
      <c r="D51" s="655">
        <v>51067.205206099999</v>
      </c>
    </row>
    <row r="52" spans="1:4" ht="16.5" thickTop="1" thickBot="1">
      <c r="A52" s="9" t="s">
        <v>48</v>
      </c>
      <c r="B52" s="10" t="s">
        <v>1966</v>
      </c>
      <c r="C52" s="11" t="s">
        <v>49</v>
      </c>
      <c r="D52" s="655">
        <v>102134.4104122</v>
      </c>
    </row>
    <row r="53" spans="1:4" ht="16.5" thickTop="1" thickBot="1">
      <c r="A53" s="9" t="s">
        <v>50</v>
      </c>
      <c r="B53" s="10" t="s">
        <v>1966</v>
      </c>
      <c r="C53" s="11" t="s">
        <v>51</v>
      </c>
      <c r="D53" s="655">
        <v>102134.4104122</v>
      </c>
    </row>
    <row r="54" spans="1:4" ht="16.5" thickTop="1" thickBot="1">
      <c r="A54" s="9" t="s">
        <v>68</v>
      </c>
      <c r="B54" s="10" t="s">
        <v>1966</v>
      </c>
      <c r="C54" s="11" t="s">
        <v>69</v>
      </c>
      <c r="D54" s="655">
        <v>204268.8208244</v>
      </c>
    </row>
    <row r="55" spans="1:4" ht="46.5" thickTop="1" thickBot="1">
      <c r="A55" s="9" t="s">
        <v>29</v>
      </c>
      <c r="B55" s="10" t="s">
        <v>1966</v>
      </c>
      <c r="C55" s="11" t="s">
        <v>1967</v>
      </c>
      <c r="D55" s="655">
        <v>766008.07809149986</v>
      </c>
    </row>
    <row r="56" spans="1:4" ht="16.5" thickTop="1" thickBot="1">
      <c r="A56" s="9" t="s">
        <v>52</v>
      </c>
      <c r="B56" s="10" t="s">
        <v>1966</v>
      </c>
      <c r="C56" s="11" t="s">
        <v>53</v>
      </c>
      <c r="D56" s="655">
        <v>76600.807809149992</v>
      </c>
    </row>
    <row r="57" spans="1:4" ht="16.5" thickTop="1" thickBot="1">
      <c r="A57" s="9" t="s">
        <v>54</v>
      </c>
      <c r="B57" s="10" t="s">
        <v>1966</v>
      </c>
      <c r="C57" s="11" t="s">
        <v>55</v>
      </c>
      <c r="D57" s="655">
        <v>153201.61561829998</v>
      </c>
    </row>
    <row r="58" spans="1:4" ht="16.5" thickTop="1" thickBot="1">
      <c r="A58" s="9" t="s">
        <v>56</v>
      </c>
      <c r="B58" s="10" t="s">
        <v>1966</v>
      </c>
      <c r="C58" s="11" t="s">
        <v>57</v>
      </c>
      <c r="D58" s="655">
        <v>102134.4104122</v>
      </c>
    </row>
    <row r="59" spans="1:4" ht="16.5" thickTop="1" thickBot="1">
      <c r="A59" s="9" t="s">
        <v>2</v>
      </c>
      <c r="B59" s="10" t="s">
        <v>1966</v>
      </c>
      <c r="C59" s="11" t="s">
        <v>3</v>
      </c>
      <c r="D59" s="655">
        <v>204268.8208244</v>
      </c>
    </row>
    <row r="60" spans="1:4" ht="16.5" thickTop="1" thickBot="1">
      <c r="A60" s="9" t="s">
        <v>58</v>
      </c>
      <c r="B60" s="10" t="s">
        <v>1966</v>
      </c>
      <c r="C60" s="11" t="s">
        <v>59</v>
      </c>
      <c r="D60" s="655">
        <v>127668.01301524999</v>
      </c>
    </row>
    <row r="61" spans="1:4" ht="16.5" thickTop="1" thickBot="1">
      <c r="A61" s="9" t="s">
        <v>86</v>
      </c>
      <c r="B61" s="10" t="s">
        <v>1966</v>
      </c>
      <c r="C61" s="11" t="s">
        <v>87</v>
      </c>
      <c r="D61" s="655">
        <v>153201.61561829998</v>
      </c>
    </row>
    <row r="62" spans="1:4" ht="16.5" thickTop="1" thickBot="1">
      <c r="A62" s="9" t="s">
        <v>88</v>
      </c>
      <c r="B62" s="10" t="s">
        <v>1966</v>
      </c>
      <c r="C62" s="11" t="s">
        <v>87</v>
      </c>
      <c r="D62" s="655">
        <v>153201.61561829998</v>
      </c>
    </row>
    <row r="63" spans="1:4" ht="16.5" thickTop="1" thickBot="1">
      <c r="A63" s="9" t="s">
        <v>60</v>
      </c>
      <c r="B63" s="10" t="s">
        <v>1966</v>
      </c>
      <c r="C63" s="11" t="s">
        <v>61</v>
      </c>
      <c r="D63" s="655">
        <v>153201.61561829998</v>
      </c>
    </row>
    <row r="64" spans="1:4" ht="17.25" customHeight="1" thickTop="1" thickBot="1">
      <c r="A64" s="9" t="s">
        <v>6</v>
      </c>
      <c r="B64" s="10" t="s">
        <v>1966</v>
      </c>
      <c r="C64" s="11" t="s">
        <v>2330</v>
      </c>
      <c r="D64" s="655">
        <v>51067.205206099999</v>
      </c>
    </row>
    <row r="65" spans="1:4" ht="16.5" thickTop="1" thickBot="1">
      <c r="A65" s="9" t="s">
        <v>91</v>
      </c>
      <c r="B65" s="10" t="s">
        <v>92</v>
      </c>
      <c r="C65" s="11" t="s">
        <v>93</v>
      </c>
      <c r="D65" s="655">
        <v>510672.05206099997</v>
      </c>
    </row>
    <row r="66" spans="1:4" ht="16.5" thickTop="1" thickBot="1">
      <c r="A66" s="9" t="s">
        <v>94</v>
      </c>
      <c r="B66" s="10" t="s">
        <v>92</v>
      </c>
      <c r="C66" s="11" t="s">
        <v>95</v>
      </c>
      <c r="D66" s="655">
        <v>255336.02603049998</v>
      </c>
    </row>
    <row r="67" spans="1:4" ht="16.5" thickTop="1" thickBot="1">
      <c r="A67" s="9" t="s">
        <v>2334</v>
      </c>
      <c r="B67" s="10" t="s">
        <v>1966</v>
      </c>
      <c r="C67" s="11" t="s">
        <v>2333</v>
      </c>
      <c r="D67" s="655">
        <v>51067.205206099999</v>
      </c>
    </row>
    <row r="68" spans="1:4" ht="15.75" thickTop="1">
      <c r="A68" s="3"/>
      <c r="B68" s="4"/>
      <c r="C68" s="5"/>
      <c r="D68" s="191"/>
    </row>
    <row r="69" spans="1:4">
      <c r="A69" s="3"/>
      <c r="B69" s="4"/>
      <c r="C69" s="5"/>
      <c r="D69" s="191"/>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tabSelected="1"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8" customWidth="1"/>
  </cols>
  <sheetData>
    <row r="1" spans="1:4" ht="15.75" customHeight="1" thickTop="1">
      <c r="A1" s="671" t="s">
        <v>1934</v>
      </c>
      <c r="B1" s="672"/>
      <c r="C1" s="672"/>
      <c r="D1" s="673"/>
    </row>
    <row r="2" spans="1:4" ht="89.25" customHeight="1" thickBot="1">
      <c r="A2" s="674"/>
      <c r="B2" s="675"/>
      <c r="C2" s="675"/>
      <c r="D2" s="676"/>
    </row>
    <row r="3" spans="1:4" ht="53.25" customHeight="1" thickTop="1" thickBot="1">
      <c r="A3" s="668" t="s">
        <v>110</v>
      </c>
      <c r="B3" s="669"/>
      <c r="C3" s="669"/>
      <c r="D3" s="670"/>
    </row>
    <row r="4" spans="1:4" ht="16.5" customHeight="1" thickTop="1" thickBot="1">
      <c r="A4" s="14"/>
      <c r="B4" s="14"/>
      <c r="C4" s="15"/>
      <c r="D4" s="192"/>
    </row>
    <row r="5" spans="1:4" ht="16.5" thickTop="1" thickBot="1">
      <c r="A5" s="14"/>
      <c r="B5" s="14"/>
      <c r="C5" s="15"/>
      <c r="D5" s="192"/>
    </row>
    <row r="6" spans="1:4" ht="16.5" thickTop="1" thickBot="1">
      <c r="A6" s="16"/>
      <c r="B6" s="14"/>
      <c r="C6" s="17" t="s">
        <v>111</v>
      </c>
      <c r="D6" s="193" t="s">
        <v>1930</v>
      </c>
    </row>
    <row r="7" spans="1:4" ht="30" customHeight="1" thickTop="1" thickBot="1">
      <c r="A7" s="16" t="s">
        <v>115</v>
      </c>
      <c r="B7" s="14" t="s">
        <v>92</v>
      </c>
      <c r="C7" s="17" t="s">
        <v>116</v>
      </c>
      <c r="D7" s="999">
        <v>81116.038799387636</v>
      </c>
    </row>
    <row r="8" spans="1:4" ht="30" customHeight="1" thickTop="1" thickBot="1">
      <c r="A8" s="16" t="s">
        <v>112</v>
      </c>
      <c r="B8" s="14" t="s">
        <v>113</v>
      </c>
      <c r="C8" s="17" t="s">
        <v>114</v>
      </c>
      <c r="D8" s="999">
        <v>3790.4691027751237</v>
      </c>
    </row>
    <row r="9" spans="1:4" ht="30" customHeight="1" thickTop="1" thickBot="1">
      <c r="A9" s="16" t="s">
        <v>117</v>
      </c>
      <c r="B9" s="14" t="s">
        <v>113</v>
      </c>
      <c r="C9" s="17" t="s">
        <v>118</v>
      </c>
      <c r="D9" s="999">
        <v>64490.620151382325</v>
      </c>
    </row>
    <row r="10" spans="1:4" ht="30" customHeight="1" thickTop="1" thickBot="1">
      <c r="A10" s="16" t="s">
        <v>119</v>
      </c>
      <c r="B10" s="14" t="s">
        <v>113</v>
      </c>
      <c r="C10" s="17" t="s">
        <v>120</v>
      </c>
      <c r="D10" s="999">
        <v>80000</v>
      </c>
    </row>
    <row r="11" spans="1:4" ht="30" customHeight="1" thickTop="1" thickBot="1">
      <c r="A11" s="16" t="s">
        <v>123</v>
      </c>
      <c r="B11" s="14" t="s">
        <v>113</v>
      </c>
      <c r="C11" s="17" t="s">
        <v>124</v>
      </c>
      <c r="D11" s="999">
        <v>27475.804919992588</v>
      </c>
    </row>
    <row r="12" spans="1:4" ht="30" customHeight="1" thickTop="1" thickBot="1">
      <c r="A12" s="16" t="s">
        <v>121</v>
      </c>
      <c r="B12" s="14" t="s">
        <v>113</v>
      </c>
      <c r="C12" s="17" t="s">
        <v>122</v>
      </c>
      <c r="D12" s="999">
        <v>65822.256252066276</v>
      </c>
    </row>
    <row r="13" spans="1:4" ht="30" customHeight="1" thickTop="1" thickBot="1">
      <c r="A13" s="16" t="s">
        <v>125</v>
      </c>
      <c r="B13" s="14" t="s">
        <v>113</v>
      </c>
      <c r="C13" s="17" t="s">
        <v>126</v>
      </c>
      <c r="D13" s="999">
        <v>52857.238782650988</v>
      </c>
    </row>
    <row r="14" spans="1:4" ht="30" customHeight="1" thickTop="1" thickBot="1">
      <c r="A14" s="16" t="s">
        <v>131</v>
      </c>
      <c r="B14" s="14" t="s">
        <v>113</v>
      </c>
      <c r="C14" s="17" t="s">
        <v>132</v>
      </c>
      <c r="D14" s="999">
        <v>337983.49499744858</v>
      </c>
    </row>
    <row r="15" spans="1:4" ht="30" customHeight="1" thickTop="1" thickBot="1">
      <c r="A15" s="16" t="s">
        <v>129</v>
      </c>
      <c r="B15" s="14" t="s">
        <v>113</v>
      </c>
      <c r="C15" s="17" t="s">
        <v>130</v>
      </c>
      <c r="D15" s="999">
        <v>309818.2037476612</v>
      </c>
    </row>
    <row r="16" spans="1:4" ht="30" customHeight="1" thickTop="1" thickBot="1">
      <c r="A16" s="16" t="s">
        <v>127</v>
      </c>
      <c r="B16" s="14" t="s">
        <v>113</v>
      </c>
      <c r="C16" s="17" t="s">
        <v>128</v>
      </c>
      <c r="D16" s="999">
        <v>281652.91249787383</v>
      </c>
    </row>
    <row r="17" spans="1:4" ht="30" customHeight="1" thickTop="1" thickBot="1">
      <c r="A17" s="16" t="s">
        <v>1795</v>
      </c>
      <c r="B17" s="14" t="s">
        <v>113</v>
      </c>
      <c r="C17" s="17" t="s">
        <v>1796</v>
      </c>
      <c r="D17" s="999">
        <v>63511.104283522232</v>
      </c>
    </row>
    <row r="18" spans="1:4" ht="30" customHeight="1" thickTop="1" thickBot="1">
      <c r="A18" s="16" t="s">
        <v>133</v>
      </c>
      <c r="B18" s="14" t="s">
        <v>113</v>
      </c>
      <c r="C18" s="17" t="s">
        <v>134</v>
      </c>
      <c r="D18" s="999">
        <v>82633.584691926197</v>
      </c>
    </row>
    <row r="19" spans="1:4" ht="30" customHeight="1" thickTop="1" thickBot="1">
      <c r="A19" s="16" t="s">
        <v>146</v>
      </c>
      <c r="B19" s="14" t="s">
        <v>113</v>
      </c>
      <c r="C19" s="17" t="s">
        <v>147</v>
      </c>
      <c r="D19" s="999">
        <v>225322.32999829907</v>
      </c>
    </row>
    <row r="20" spans="1:4" ht="30" customHeight="1" thickTop="1" thickBot="1">
      <c r="A20" s="16" t="s">
        <v>135</v>
      </c>
      <c r="B20" s="14" t="s">
        <v>113</v>
      </c>
      <c r="C20" s="17" t="s">
        <v>1968</v>
      </c>
      <c r="D20" s="999">
        <v>58667.175061657123</v>
      </c>
    </row>
    <row r="21" spans="1:4" ht="30" customHeight="1" thickTop="1" thickBot="1">
      <c r="A21" s="16" t="s">
        <v>136</v>
      </c>
      <c r="B21" s="14" t="s">
        <v>113</v>
      </c>
      <c r="C21" s="17" t="s">
        <v>137</v>
      </c>
      <c r="D21" s="999">
        <v>157057.55029036442</v>
      </c>
    </row>
    <row r="22" spans="1:4" ht="30" customHeight="1" thickTop="1" thickBot="1">
      <c r="A22" s="16" t="s">
        <v>138</v>
      </c>
      <c r="B22" s="14" t="s">
        <v>113</v>
      </c>
      <c r="C22" s="17" t="s">
        <v>139</v>
      </c>
      <c r="D22" s="999">
        <v>59471.57577975106</v>
      </c>
    </row>
    <row r="23" spans="1:4" ht="30" customHeight="1" thickTop="1" thickBot="1">
      <c r="A23" s="16" t="s">
        <v>143</v>
      </c>
      <c r="B23" s="14" t="s">
        <v>144</v>
      </c>
      <c r="C23" s="17" t="s">
        <v>145</v>
      </c>
      <c r="D23" s="999">
        <v>35134.897795617246</v>
      </c>
    </row>
    <row r="24" spans="1:4" ht="30" customHeight="1" thickTop="1" thickBot="1">
      <c r="A24" s="16" t="s">
        <v>140</v>
      </c>
      <c r="B24" s="14" t="s">
        <v>1082</v>
      </c>
      <c r="C24" s="17" t="s">
        <v>142</v>
      </c>
      <c r="D24" s="999">
        <v>37175.452769164389</v>
      </c>
    </row>
    <row r="25" spans="1:4" ht="30" customHeight="1" thickTop="1" thickBot="1">
      <c r="A25" s="16" t="s">
        <v>148</v>
      </c>
      <c r="B25" s="14" t="s">
        <v>113</v>
      </c>
      <c r="C25" s="17" t="s">
        <v>149</v>
      </c>
      <c r="D25" s="999">
        <v>210581.61682084022</v>
      </c>
    </row>
    <row r="26" spans="1:4" ht="30" customHeight="1" thickTop="1" thickBot="1">
      <c r="A26" s="16" t="s">
        <v>150</v>
      </c>
      <c r="B26" s="14" t="s">
        <v>113</v>
      </c>
      <c r="C26" s="17" t="s">
        <v>151</v>
      </c>
      <c r="D26" s="999">
        <v>280000</v>
      </c>
    </row>
    <row r="27" spans="1:4" ht="30" customHeight="1" thickTop="1" thickBot="1">
      <c r="A27" s="16" t="s">
        <v>152</v>
      </c>
      <c r="B27" s="14" t="s">
        <v>113</v>
      </c>
      <c r="C27" s="17" t="s">
        <v>153</v>
      </c>
      <c r="D27" s="999">
        <v>237884.0498957042</v>
      </c>
    </row>
    <row r="28" spans="1:4" ht="30" customHeight="1" thickTop="1" thickBot="1">
      <c r="A28" s="16" t="s">
        <v>154</v>
      </c>
      <c r="B28" s="14" t="s">
        <v>113</v>
      </c>
      <c r="C28" s="17" t="s">
        <v>155</v>
      </c>
      <c r="D28" s="999">
        <v>281652.91249787383</v>
      </c>
    </row>
    <row r="29" spans="1:4" ht="30" customHeight="1" thickTop="1" thickBot="1">
      <c r="A29" s="16" t="s">
        <v>156</v>
      </c>
      <c r="B29" s="14" t="s">
        <v>113</v>
      </c>
      <c r="C29" s="17" t="s">
        <v>157</v>
      </c>
      <c r="D29" s="999">
        <v>2022.2679117347348</v>
      </c>
    </row>
    <row r="30" spans="1:4" ht="30" customHeight="1" thickTop="1" thickBot="1">
      <c r="A30" s="16" t="s">
        <v>166</v>
      </c>
      <c r="B30" s="14" t="s">
        <v>113</v>
      </c>
      <c r="C30" s="17" t="s">
        <v>167</v>
      </c>
      <c r="D30" s="999">
        <v>220000</v>
      </c>
    </row>
    <row r="31" spans="1:4" ht="30" customHeight="1" thickTop="1" thickBot="1">
      <c r="A31" s="16" t="s">
        <v>162</v>
      </c>
      <c r="B31" s="14" t="s">
        <v>113</v>
      </c>
      <c r="C31" s="17" t="s">
        <v>163</v>
      </c>
      <c r="D31" s="999">
        <v>54702.628665337055</v>
      </c>
    </row>
    <row r="32" spans="1:4" ht="30" customHeight="1" thickTop="1" thickBot="1">
      <c r="A32" s="16" t="s">
        <v>164</v>
      </c>
      <c r="B32" s="14" t="s">
        <v>113</v>
      </c>
      <c r="C32" s="17" t="s">
        <v>165</v>
      </c>
      <c r="D32" s="999">
        <v>59471.57577975106</v>
      </c>
    </row>
    <row r="33" spans="1:4" ht="30" customHeight="1" thickTop="1" thickBot="1">
      <c r="A33" s="16" t="s">
        <v>171</v>
      </c>
      <c r="B33" s="14" t="s">
        <v>113</v>
      </c>
      <c r="C33" s="17" t="s">
        <v>172</v>
      </c>
      <c r="D33" s="999">
        <v>54702.628665337055</v>
      </c>
    </row>
    <row r="34" spans="1:4" ht="30" customHeight="1" thickTop="1" thickBot="1">
      <c r="A34" s="16" t="s">
        <v>160</v>
      </c>
      <c r="B34" s="14" t="s">
        <v>113</v>
      </c>
      <c r="C34" s="17" t="s">
        <v>161</v>
      </c>
      <c r="D34" s="999">
        <v>17109.756366693269</v>
      </c>
    </row>
    <row r="35" spans="1:4" ht="30" customHeight="1" thickTop="1" thickBot="1">
      <c r="A35" s="16" t="s">
        <v>173</v>
      </c>
      <c r="B35" s="14" t="s">
        <v>113</v>
      </c>
      <c r="C35" s="17" t="s">
        <v>1970</v>
      </c>
      <c r="D35" s="999">
        <v>146459.51449889439</v>
      </c>
    </row>
    <row r="36" spans="1:4" ht="30" customHeight="1" thickTop="1" thickBot="1">
      <c r="A36" s="16" t="s">
        <v>170</v>
      </c>
      <c r="B36" s="14" t="s">
        <v>113</v>
      </c>
      <c r="C36" s="17" t="s">
        <v>1969</v>
      </c>
      <c r="D36" s="999">
        <v>84495.873749362145</v>
      </c>
    </row>
    <row r="37" spans="1:4" ht="30" customHeight="1" thickTop="1" thickBot="1">
      <c r="A37" s="16" t="s">
        <v>168</v>
      </c>
      <c r="B37" s="14" t="s">
        <v>113</v>
      </c>
      <c r="C37" s="17" t="s">
        <v>169</v>
      </c>
      <c r="D37" s="999">
        <v>123927.28149906447</v>
      </c>
    </row>
    <row r="38" spans="1:4" ht="30" customHeight="1" thickTop="1" thickBot="1">
      <c r="A38" s="16" t="s">
        <v>174</v>
      </c>
      <c r="B38" s="14" t="s">
        <v>113</v>
      </c>
      <c r="C38" s="17" t="s">
        <v>175</v>
      </c>
      <c r="D38" s="999">
        <v>200052.53597979824</v>
      </c>
    </row>
    <row r="39" spans="1:4" ht="30" customHeight="1" thickTop="1" thickBot="1">
      <c r="A39" s="16" t="s">
        <v>176</v>
      </c>
      <c r="B39" s="14" t="s">
        <v>113</v>
      </c>
      <c r="C39" s="17" t="s">
        <v>177</v>
      </c>
      <c r="D39" s="999">
        <v>107048.38575889192</v>
      </c>
    </row>
    <row r="40" spans="1:4" ht="30" customHeight="1" thickTop="1" thickBot="1">
      <c r="A40" s="16" t="s">
        <v>180</v>
      </c>
      <c r="B40" s="14" t="s">
        <v>113</v>
      </c>
      <c r="C40" s="17" t="s">
        <v>181</v>
      </c>
      <c r="D40" s="999">
        <v>214095.64490613382</v>
      </c>
    </row>
    <row r="41" spans="1:4" ht="30" customHeight="1" thickTop="1" thickBot="1">
      <c r="A41" s="16" t="s">
        <v>178</v>
      </c>
      <c r="B41" s="14" t="s">
        <v>113</v>
      </c>
      <c r="C41" s="17" t="s">
        <v>179</v>
      </c>
      <c r="D41" s="999">
        <v>157936.21261563018</v>
      </c>
    </row>
    <row r="42" spans="1:4" ht="30" customHeight="1" thickTop="1" thickBot="1">
      <c r="A42" s="16" t="s">
        <v>182</v>
      </c>
      <c r="B42" s="14" t="s">
        <v>113</v>
      </c>
      <c r="C42" s="17" t="s">
        <v>183</v>
      </c>
      <c r="D42" s="999">
        <v>281652.91249787383</v>
      </c>
    </row>
    <row r="43" spans="1:4" ht="30" customHeight="1" thickTop="1" thickBot="1">
      <c r="A43" s="16" t="s">
        <v>1756</v>
      </c>
      <c r="B43" s="14" t="s">
        <v>113</v>
      </c>
      <c r="C43" s="17" t="s">
        <v>1755</v>
      </c>
      <c r="D43" s="999">
        <v>8393.4456635467359</v>
      </c>
    </row>
    <row r="44" spans="1:4" ht="30" customHeight="1" thickTop="1" thickBot="1">
      <c r="A44" s="16" t="s">
        <v>184</v>
      </c>
      <c r="B44" s="14" t="s">
        <v>113</v>
      </c>
      <c r="C44" s="17" t="s">
        <v>185</v>
      </c>
      <c r="D44" s="999">
        <v>71365.214968711283</v>
      </c>
    </row>
    <row r="45" spans="1:4" ht="30" customHeight="1" thickTop="1" thickBot="1">
      <c r="A45" s="16" t="s">
        <v>1687</v>
      </c>
      <c r="B45" s="14" t="s">
        <v>113</v>
      </c>
      <c r="C45" s="17" t="s">
        <v>1688</v>
      </c>
      <c r="D45" s="999">
        <v>3387.025252063564</v>
      </c>
    </row>
    <row r="46" spans="1:4" ht="30" customHeight="1" thickTop="1" thickBot="1">
      <c r="A46" s="16" t="s">
        <v>188</v>
      </c>
      <c r="B46" s="14" t="s">
        <v>113</v>
      </c>
      <c r="C46" s="17" t="s">
        <v>189</v>
      </c>
      <c r="D46" s="999">
        <v>3372.5803061144998</v>
      </c>
    </row>
    <row r="47" spans="1:4" ht="30" customHeight="1" thickTop="1" thickBot="1">
      <c r="A47" s="16" t="s">
        <v>186</v>
      </c>
      <c r="B47" s="14" t="s">
        <v>113</v>
      </c>
      <c r="C47" s="17" t="s">
        <v>187</v>
      </c>
      <c r="D47" s="999">
        <v>5352.5319491095943</v>
      </c>
    </row>
    <row r="48" spans="1:4" ht="30" customHeight="1" thickTop="1" thickBot="1">
      <c r="A48" s="16" t="s">
        <v>190</v>
      </c>
      <c r="B48" s="14" t="s">
        <v>113</v>
      </c>
      <c r="C48" s="17" t="s">
        <v>191</v>
      </c>
      <c r="D48" s="999">
        <v>5947.3829003051051</v>
      </c>
    </row>
    <row r="49" spans="1:4" ht="30" customHeight="1" thickTop="1" thickBot="1">
      <c r="A49" s="16" t="s">
        <v>201</v>
      </c>
      <c r="B49" s="14" t="s">
        <v>113</v>
      </c>
      <c r="C49" s="17" t="s">
        <v>1972</v>
      </c>
      <c r="D49" s="999">
        <v>117904.25853383234</v>
      </c>
    </row>
    <row r="50" spans="1:4" ht="30" customHeight="1" thickTop="1" thickBot="1">
      <c r="A50" s="16" t="s">
        <v>192</v>
      </c>
      <c r="B50" s="14" t="s">
        <v>113</v>
      </c>
      <c r="C50" s="17" t="s">
        <v>193</v>
      </c>
      <c r="D50" s="999">
        <v>32446.415519755064</v>
      </c>
    </row>
    <row r="51" spans="1:4" ht="30" customHeight="1" thickTop="1" thickBot="1">
      <c r="A51" s="16" t="s">
        <v>194</v>
      </c>
      <c r="B51" s="14" t="s">
        <v>113</v>
      </c>
      <c r="C51" s="17" t="s">
        <v>1971</v>
      </c>
      <c r="D51" s="999">
        <v>6106.8668878043673</v>
      </c>
    </row>
    <row r="52" spans="1:4" ht="30" customHeight="1" thickTop="1" thickBot="1">
      <c r="A52" s="16" t="s">
        <v>224</v>
      </c>
      <c r="B52" s="14" t="s">
        <v>92</v>
      </c>
      <c r="C52" s="17" t="s">
        <v>1975</v>
      </c>
      <c r="D52" s="999">
        <v>220120.38265466865</v>
      </c>
    </row>
    <row r="53" spans="1:4" ht="30" customHeight="1" thickTop="1" thickBot="1">
      <c r="A53" s="16" t="s">
        <v>195</v>
      </c>
      <c r="B53" s="14" t="s">
        <v>113</v>
      </c>
      <c r="C53" s="17" t="s">
        <v>196</v>
      </c>
      <c r="D53" s="999">
        <v>39431.407749702325</v>
      </c>
    </row>
    <row r="54" spans="1:4" ht="30" customHeight="1" thickTop="1" thickBot="1">
      <c r="A54" s="16" t="s">
        <v>214</v>
      </c>
      <c r="B54" s="14" t="s">
        <v>113</v>
      </c>
      <c r="C54" s="17" t="s">
        <v>215</v>
      </c>
      <c r="D54" s="999">
        <v>14532.009283112488</v>
      </c>
    </row>
    <row r="55" spans="1:4" ht="30" customHeight="1" thickTop="1" thickBot="1">
      <c r="A55" s="16" t="s">
        <v>197</v>
      </c>
      <c r="B55" s="14" t="s">
        <v>113</v>
      </c>
      <c r="C55" s="17" t="s">
        <v>198</v>
      </c>
      <c r="D55" s="999">
        <v>147222.23058593861</v>
      </c>
    </row>
    <row r="56" spans="1:4" ht="30" customHeight="1" thickTop="1" thickBot="1">
      <c r="A56" s="16" t="s">
        <v>199</v>
      </c>
      <c r="B56" s="14" t="s">
        <v>113</v>
      </c>
      <c r="C56" s="17" t="s">
        <v>200</v>
      </c>
      <c r="D56" s="999">
        <v>56330.582499574768</v>
      </c>
    </row>
    <row r="57" spans="1:4" ht="30" customHeight="1" thickTop="1" thickBot="1">
      <c r="A57" s="16" t="s">
        <v>202</v>
      </c>
      <c r="B57" s="14" t="s">
        <v>113</v>
      </c>
      <c r="C57" s="17" t="s">
        <v>203</v>
      </c>
      <c r="D57" s="999">
        <v>94001.484268728746</v>
      </c>
    </row>
    <row r="58" spans="1:4" ht="30" customHeight="1" thickTop="1" thickBot="1">
      <c r="A58" s="16" t="s">
        <v>212</v>
      </c>
      <c r="B58" s="14" t="s">
        <v>113</v>
      </c>
      <c r="C58" s="17" t="s">
        <v>213</v>
      </c>
      <c r="D58" s="999">
        <v>42811.242699676826</v>
      </c>
    </row>
    <row r="59" spans="1:4" ht="30" customHeight="1" thickTop="1" thickBot="1">
      <c r="A59" s="16" t="s">
        <v>206</v>
      </c>
      <c r="B59" s="14" t="s">
        <v>113</v>
      </c>
      <c r="C59" s="17" t="s">
        <v>207</v>
      </c>
      <c r="D59" s="999">
        <v>10168.679119828746</v>
      </c>
    </row>
    <row r="60" spans="1:4" ht="30" customHeight="1" thickTop="1" thickBot="1">
      <c r="A60" s="16" t="s">
        <v>204</v>
      </c>
      <c r="B60" s="14" t="s">
        <v>113</v>
      </c>
      <c r="C60" s="17" t="s">
        <v>205</v>
      </c>
      <c r="D60" s="999">
        <v>28165.291249787384</v>
      </c>
    </row>
    <row r="61" spans="1:4" ht="30" customHeight="1" thickTop="1" thickBot="1">
      <c r="A61" s="16" t="s">
        <v>208</v>
      </c>
      <c r="B61" s="14" t="s">
        <v>113</v>
      </c>
      <c r="C61" s="17" t="s">
        <v>209</v>
      </c>
      <c r="D61" s="999">
        <v>33798.349499744858</v>
      </c>
    </row>
    <row r="62" spans="1:4" ht="30" customHeight="1" thickTop="1" thickBot="1">
      <c r="A62" s="16" t="s">
        <v>210</v>
      </c>
      <c r="B62" s="14" t="s">
        <v>113</v>
      </c>
      <c r="C62" s="17" t="s">
        <v>211</v>
      </c>
      <c r="D62" s="999">
        <v>39431.407749702325</v>
      </c>
    </row>
    <row r="63" spans="1:4" ht="30" customHeight="1" thickTop="1" thickBot="1">
      <c r="A63" s="16" t="s">
        <v>217</v>
      </c>
      <c r="B63" s="14" t="s">
        <v>113</v>
      </c>
      <c r="C63" s="17" t="s">
        <v>218</v>
      </c>
      <c r="D63" s="999">
        <v>20279.009699846909</v>
      </c>
    </row>
    <row r="64" spans="1:4" ht="30" customHeight="1" thickTop="1" thickBot="1">
      <c r="A64" s="16" t="s">
        <v>219</v>
      </c>
      <c r="B64" s="14" t="s">
        <v>113</v>
      </c>
      <c r="C64" s="17" t="s">
        <v>220</v>
      </c>
      <c r="D64" s="999">
        <v>16571.210279131923</v>
      </c>
    </row>
    <row r="65" spans="1:4" ht="30" customHeight="1" thickTop="1" thickBot="1">
      <c r="A65" s="16" t="s">
        <v>216</v>
      </c>
      <c r="B65" s="14" t="s">
        <v>113</v>
      </c>
      <c r="C65" s="17" t="s">
        <v>1973</v>
      </c>
      <c r="D65" s="999">
        <v>18952.345513875625</v>
      </c>
    </row>
    <row r="66" spans="1:4" ht="30" customHeight="1" thickTop="1" thickBot="1">
      <c r="A66" s="16" t="s">
        <v>221</v>
      </c>
      <c r="B66" s="14" t="s">
        <v>113</v>
      </c>
      <c r="C66" s="17" t="s">
        <v>1974</v>
      </c>
      <c r="D66" s="999">
        <v>210000</v>
      </c>
    </row>
    <row r="67" spans="1:4" ht="30" customHeight="1" thickTop="1" thickBot="1">
      <c r="A67" s="16" t="s">
        <v>222</v>
      </c>
      <c r="B67" s="14" t="s">
        <v>113</v>
      </c>
      <c r="C67" s="17" t="s">
        <v>223</v>
      </c>
      <c r="D67" s="999">
        <v>73703.565887294084</v>
      </c>
    </row>
    <row r="68" spans="1:4" ht="30" customHeight="1" thickTop="1" thickBot="1">
      <c r="A68" s="16" t="s">
        <v>225</v>
      </c>
      <c r="B68" s="14" t="s">
        <v>113</v>
      </c>
      <c r="C68" s="17" t="s">
        <v>226</v>
      </c>
      <c r="D68" s="999">
        <v>118942.0249478521</v>
      </c>
    </row>
    <row r="69" spans="1:4" ht="30" customHeight="1" thickTop="1" thickBot="1">
      <c r="A69" s="16" t="s">
        <v>227</v>
      </c>
      <c r="B69" s="14" t="s">
        <v>113</v>
      </c>
      <c r="C69" s="17" t="s">
        <v>1976</v>
      </c>
      <c r="D69" s="999">
        <v>25755.468930455572</v>
      </c>
    </row>
    <row r="70" spans="1:4" ht="30" customHeight="1" thickTop="1" thickBot="1">
      <c r="A70" s="16" t="s">
        <v>232</v>
      </c>
      <c r="B70" s="14" t="s">
        <v>233</v>
      </c>
      <c r="C70" s="17" t="s">
        <v>1979</v>
      </c>
      <c r="D70" s="999">
        <v>15210.383886535179</v>
      </c>
    </row>
    <row r="71" spans="1:4" ht="30" customHeight="1" thickTop="1" thickBot="1">
      <c r="A71" s="16" t="s">
        <v>228</v>
      </c>
      <c r="B71" s="14" t="s">
        <v>113</v>
      </c>
      <c r="C71" s="17" t="s">
        <v>1977</v>
      </c>
      <c r="D71" s="999">
        <v>6478.0169874510975</v>
      </c>
    </row>
    <row r="72" spans="1:4" ht="30" customHeight="1" thickTop="1" thickBot="1">
      <c r="A72" s="16" t="s">
        <v>229</v>
      </c>
      <c r="B72" s="14" t="s">
        <v>113</v>
      </c>
      <c r="C72" s="17" t="s">
        <v>1978</v>
      </c>
      <c r="D72" s="999">
        <v>15210.383886535179</v>
      </c>
    </row>
    <row r="73" spans="1:4" ht="30" customHeight="1" thickTop="1" thickBot="1">
      <c r="A73" s="16" t="s">
        <v>230</v>
      </c>
      <c r="B73" s="14" t="s">
        <v>113</v>
      </c>
      <c r="C73" s="17" t="s">
        <v>231</v>
      </c>
      <c r="D73" s="999">
        <v>15210.383886535179</v>
      </c>
    </row>
    <row r="74" spans="1:4" ht="30" customHeight="1" thickTop="1" thickBot="1">
      <c r="A74" s="16" t="s">
        <v>234</v>
      </c>
      <c r="B74" s="14" t="s">
        <v>113</v>
      </c>
      <c r="C74" s="17" t="s">
        <v>235</v>
      </c>
      <c r="D74" s="999">
        <v>17856.794652365203</v>
      </c>
    </row>
    <row r="75" spans="1:4" ht="30" customHeight="1" thickTop="1" thickBot="1">
      <c r="A75" s="16" t="s">
        <v>236</v>
      </c>
      <c r="B75" s="14" t="s">
        <v>113</v>
      </c>
      <c r="C75" s="17" t="s">
        <v>237</v>
      </c>
      <c r="D75" s="999">
        <v>360257.73392943054</v>
      </c>
    </row>
    <row r="76" spans="1:4" ht="30" customHeight="1" thickTop="1" thickBot="1">
      <c r="A76" s="16" t="s">
        <v>238</v>
      </c>
      <c r="B76" s="14" t="s">
        <v>113</v>
      </c>
      <c r="C76" s="17" t="s">
        <v>239</v>
      </c>
      <c r="D76" s="999">
        <v>477832.05233419297</v>
      </c>
    </row>
    <row r="77" spans="1:4" ht="30" customHeight="1" thickTop="1" thickBot="1">
      <c r="A77" s="16" t="s">
        <v>240</v>
      </c>
      <c r="B77" s="14" t="s">
        <v>113</v>
      </c>
      <c r="C77" s="17" t="s">
        <v>1980</v>
      </c>
      <c r="D77" s="999">
        <v>163951.28697666232</v>
      </c>
    </row>
    <row r="78" spans="1:4" ht="30" customHeight="1" thickTop="1" thickBot="1">
      <c r="A78" s="16" t="s">
        <v>241</v>
      </c>
      <c r="B78" s="14" t="s">
        <v>113</v>
      </c>
      <c r="C78" s="17" t="s">
        <v>1981</v>
      </c>
      <c r="D78" s="999">
        <v>178413.60072760319</v>
      </c>
    </row>
    <row r="79" spans="1:4" ht="30" customHeight="1" thickTop="1" thickBot="1">
      <c r="A79" s="16" t="s">
        <v>246</v>
      </c>
      <c r="B79" s="14" t="s">
        <v>113</v>
      </c>
      <c r="C79" s="17" t="s">
        <v>1986</v>
      </c>
      <c r="D79" s="999">
        <v>155547.57766810036</v>
      </c>
    </row>
    <row r="80" spans="1:4" ht="30" customHeight="1" thickTop="1" thickBot="1">
      <c r="A80" s="16" t="s">
        <v>243</v>
      </c>
      <c r="B80" s="14" t="s">
        <v>113</v>
      </c>
      <c r="C80" s="17" t="s">
        <v>1983</v>
      </c>
      <c r="D80" s="999">
        <v>187918.82321858141</v>
      </c>
    </row>
    <row r="81" spans="1:4" ht="30" customHeight="1" thickTop="1" thickBot="1">
      <c r="A81" s="16" t="s">
        <v>244</v>
      </c>
      <c r="B81" s="14" t="s">
        <v>113</v>
      </c>
      <c r="C81" s="17" t="s">
        <v>1984</v>
      </c>
      <c r="D81" s="999">
        <v>370491.15367192437</v>
      </c>
    </row>
    <row r="82" spans="1:4" ht="30" customHeight="1" thickTop="1" thickBot="1">
      <c r="A82" s="16" t="s">
        <v>245</v>
      </c>
      <c r="B82" s="14" t="s">
        <v>113</v>
      </c>
      <c r="C82" s="17" t="s">
        <v>1985</v>
      </c>
      <c r="D82" s="999">
        <v>184774.2409733494</v>
      </c>
    </row>
    <row r="83" spans="1:4" ht="30" customHeight="1" thickTop="1" thickBot="1">
      <c r="A83" s="16" t="s">
        <v>247</v>
      </c>
      <c r="B83" s="14" t="s">
        <v>113</v>
      </c>
      <c r="C83" s="17" t="s">
        <v>1987</v>
      </c>
      <c r="D83" s="999">
        <v>160321.39359406783</v>
      </c>
    </row>
    <row r="84" spans="1:4" ht="30" customHeight="1" thickTop="1" thickBot="1">
      <c r="A84" s="16" t="s">
        <v>242</v>
      </c>
      <c r="B84" s="14" t="s">
        <v>113</v>
      </c>
      <c r="C84" s="17" t="s">
        <v>1982</v>
      </c>
      <c r="D84" s="999">
        <v>212373.05569329686</v>
      </c>
    </row>
    <row r="85" spans="1:4" ht="30" customHeight="1" thickTop="1" thickBot="1">
      <c r="A85" s="16" t="s">
        <v>248</v>
      </c>
      <c r="B85" s="14" t="s">
        <v>113</v>
      </c>
      <c r="C85" s="17" t="s">
        <v>1988</v>
      </c>
      <c r="D85" s="999">
        <v>297355.62567545538</v>
      </c>
    </row>
    <row r="86" spans="1:4" ht="30" customHeight="1" thickTop="1" thickBot="1">
      <c r="A86" s="16" t="s">
        <v>249</v>
      </c>
      <c r="B86" s="14" t="s">
        <v>113</v>
      </c>
      <c r="C86" s="17" t="s">
        <v>250</v>
      </c>
      <c r="D86" s="999">
        <v>15470.631177683214</v>
      </c>
    </row>
    <row r="87" spans="1:4" ht="30" customHeight="1" thickTop="1" thickBot="1">
      <c r="A87" s="16" t="s">
        <v>255</v>
      </c>
      <c r="B87" s="14" t="s">
        <v>113</v>
      </c>
      <c r="C87" s="17" t="s">
        <v>256</v>
      </c>
      <c r="D87" s="999">
        <v>1828238.3739150877</v>
      </c>
    </row>
    <row r="88" spans="1:4" ht="30" customHeight="1" thickTop="1" thickBot="1">
      <c r="A88" s="16" t="s">
        <v>253</v>
      </c>
      <c r="B88" s="14" t="s">
        <v>113</v>
      </c>
      <c r="C88" s="17" t="s">
        <v>254</v>
      </c>
      <c r="D88" s="999">
        <v>26177.264149823794</v>
      </c>
    </row>
    <row r="89" spans="1:4" ht="30" customHeight="1" thickTop="1" thickBot="1">
      <c r="A89" s="16" t="s">
        <v>251</v>
      </c>
      <c r="B89" s="14" t="s">
        <v>113</v>
      </c>
      <c r="C89" s="17" t="s">
        <v>252</v>
      </c>
      <c r="D89" s="999">
        <v>24725.468722772959</v>
      </c>
    </row>
    <row r="90" spans="1:4" ht="30" customHeight="1" thickTop="1" thickBot="1">
      <c r="A90" s="16" t="s">
        <v>257</v>
      </c>
      <c r="B90" s="14" t="s">
        <v>113</v>
      </c>
      <c r="C90" s="17" t="s">
        <v>258</v>
      </c>
      <c r="D90" s="999">
        <v>19337.5</v>
      </c>
    </row>
    <row r="91" spans="1:4" ht="30" customHeight="1" thickTop="1" thickBot="1">
      <c r="A91" s="16" t="s">
        <v>259</v>
      </c>
      <c r="B91" s="14" t="s">
        <v>113</v>
      </c>
      <c r="C91" s="17" t="s">
        <v>260</v>
      </c>
      <c r="D91" s="999">
        <v>72303.682473154171</v>
      </c>
    </row>
    <row r="92" spans="1:4" ht="30" customHeight="1" thickTop="1" thickBot="1">
      <c r="A92" s="16" t="s">
        <v>261</v>
      </c>
      <c r="B92" s="14" t="s">
        <v>113</v>
      </c>
      <c r="C92" s="17" t="s">
        <v>262</v>
      </c>
      <c r="D92" s="999">
        <v>11889.132742360252</v>
      </c>
    </row>
    <row r="93" spans="1:4" ht="30" customHeight="1" thickTop="1" thickBot="1">
      <c r="A93" s="16" t="s">
        <v>263</v>
      </c>
      <c r="B93" s="14" t="s">
        <v>113</v>
      </c>
      <c r="C93" s="17" t="s">
        <v>264</v>
      </c>
      <c r="D93" s="999">
        <v>15462.744896133274</v>
      </c>
    </row>
    <row r="94" spans="1:4" ht="30" customHeight="1" thickTop="1" thickBot="1">
      <c r="A94" s="16" t="s">
        <v>265</v>
      </c>
      <c r="B94" s="14" t="s">
        <v>113</v>
      </c>
      <c r="C94" s="17" t="s">
        <v>266</v>
      </c>
      <c r="D94" s="999">
        <v>35683.170790180637</v>
      </c>
    </row>
    <row r="95" spans="1:4" ht="30" customHeight="1" thickTop="1" thickBot="1">
      <c r="A95" s="16" t="s">
        <v>267</v>
      </c>
      <c r="B95" s="14" t="s">
        <v>113</v>
      </c>
      <c r="C95" s="17" t="s">
        <v>268</v>
      </c>
      <c r="D95" s="999">
        <v>92731.404910799989</v>
      </c>
    </row>
    <row r="96" spans="1:4" ht="30" customHeight="1" thickTop="1" thickBot="1">
      <c r="A96" s="16" t="s">
        <v>269</v>
      </c>
      <c r="B96" s="14" t="s">
        <v>113</v>
      </c>
      <c r="C96" s="17" t="s">
        <v>270</v>
      </c>
      <c r="D96" s="999">
        <v>225322.32999829907</v>
      </c>
    </row>
    <row r="97" spans="1:4" ht="30" customHeight="1" thickTop="1" thickBot="1">
      <c r="A97" s="16" t="s">
        <v>271</v>
      </c>
      <c r="B97" s="14" t="s">
        <v>113</v>
      </c>
      <c r="C97" s="17" t="s">
        <v>272</v>
      </c>
      <c r="D97" s="999">
        <v>253487.62124808642</v>
      </c>
    </row>
    <row r="98" spans="1:4" ht="30" customHeight="1" thickTop="1" thickBot="1">
      <c r="A98" s="16" t="s">
        <v>273</v>
      </c>
      <c r="B98" s="14" t="s">
        <v>113</v>
      </c>
      <c r="C98" s="17" t="s">
        <v>274</v>
      </c>
      <c r="D98" s="999">
        <v>14273.042993742254</v>
      </c>
    </row>
    <row r="99" spans="1:4" ht="30" customHeight="1" thickTop="1" thickBot="1">
      <c r="A99" s="16" t="s">
        <v>275</v>
      </c>
      <c r="B99" s="14" t="s">
        <v>113</v>
      </c>
      <c r="C99" s="17" t="s">
        <v>276</v>
      </c>
      <c r="D99" s="999">
        <v>15170.952478785479</v>
      </c>
    </row>
    <row r="100" spans="1:4" ht="30" customHeight="1" thickTop="1" thickBot="1">
      <c r="A100" s="16" t="s">
        <v>277</v>
      </c>
      <c r="B100" s="14" t="s">
        <v>113</v>
      </c>
      <c r="C100" s="17" t="s">
        <v>278</v>
      </c>
      <c r="D100" s="999">
        <v>418383.00878744165</v>
      </c>
    </row>
    <row r="101" spans="1:4" ht="30" customHeight="1" thickTop="1" thickBot="1">
      <c r="A101" s="16" t="s">
        <v>279</v>
      </c>
      <c r="B101" s="14" t="s">
        <v>113</v>
      </c>
      <c r="C101" s="17" t="s">
        <v>1989</v>
      </c>
      <c r="D101" s="999">
        <v>418383.00878744165</v>
      </c>
    </row>
    <row r="102" spans="1:4" ht="30" customHeight="1" thickTop="1" thickBot="1">
      <c r="A102" s="16" t="s">
        <v>280</v>
      </c>
      <c r="B102" s="14" t="s">
        <v>113</v>
      </c>
      <c r="C102" s="17" t="s">
        <v>281</v>
      </c>
      <c r="D102" s="999">
        <v>613858.01634251594</v>
      </c>
    </row>
    <row r="103" spans="1:4" ht="30" customHeight="1" thickTop="1" thickBot="1">
      <c r="A103" s="16" t="s">
        <v>282</v>
      </c>
      <c r="B103" s="14" t="s">
        <v>113</v>
      </c>
      <c r="C103" s="17" t="s">
        <v>283</v>
      </c>
      <c r="D103" s="999">
        <v>613858.01634251594</v>
      </c>
    </row>
    <row r="104" spans="1:4" ht="30" customHeight="1" thickTop="1" thickBot="1">
      <c r="A104" s="16" t="s">
        <v>284</v>
      </c>
      <c r="B104" s="14" t="s">
        <v>113</v>
      </c>
      <c r="C104" s="17" t="s">
        <v>285</v>
      </c>
      <c r="D104" s="999">
        <v>579036.70346457895</v>
      </c>
    </row>
    <row r="105" spans="1:4" ht="30" customHeight="1" thickTop="1" thickBot="1">
      <c r="A105" s="16" t="s">
        <v>286</v>
      </c>
      <c r="B105" s="14" t="s">
        <v>113</v>
      </c>
      <c r="C105" s="17" t="s">
        <v>287</v>
      </c>
      <c r="D105" s="999">
        <v>249778.8156963145</v>
      </c>
    </row>
    <row r="106" spans="1:4" ht="30" customHeight="1" thickTop="1" thickBot="1">
      <c r="A106" s="16" t="s">
        <v>288</v>
      </c>
      <c r="B106" s="14" t="s">
        <v>113</v>
      </c>
      <c r="C106" s="17" t="s">
        <v>289</v>
      </c>
      <c r="D106" s="999">
        <v>59471.57577975106</v>
      </c>
    </row>
    <row r="107" spans="1:4" ht="30" customHeight="1" thickTop="1" thickBot="1">
      <c r="A107" s="16" t="s">
        <v>290</v>
      </c>
      <c r="B107" s="14" t="s">
        <v>113</v>
      </c>
      <c r="C107" s="17" t="s">
        <v>291</v>
      </c>
      <c r="D107" s="999">
        <v>495303.54580226104</v>
      </c>
    </row>
    <row r="108" spans="1:4" ht="30" customHeight="1" thickTop="1" thickBot="1">
      <c r="A108" s="16" t="s">
        <v>292</v>
      </c>
      <c r="B108" s="14" t="s">
        <v>113</v>
      </c>
      <c r="C108" s="17" t="s">
        <v>293</v>
      </c>
      <c r="D108" s="999">
        <v>17109.756366693269</v>
      </c>
    </row>
    <row r="109" spans="1:4" ht="30" customHeight="1" thickTop="1" thickBot="1">
      <c r="A109" s="16" t="s">
        <v>294</v>
      </c>
      <c r="B109" s="14" t="s">
        <v>113</v>
      </c>
      <c r="C109" s="17" t="s">
        <v>1990</v>
      </c>
      <c r="D109" s="999">
        <v>855613.67317628674</v>
      </c>
    </row>
    <row r="110" spans="1:4" ht="30" customHeight="1" thickTop="1" thickBot="1">
      <c r="A110" s="16" t="s">
        <v>295</v>
      </c>
      <c r="B110" s="14" t="s">
        <v>113</v>
      </c>
      <c r="C110" s="17" t="s">
        <v>296</v>
      </c>
      <c r="D110" s="999">
        <v>5947.3829003051051</v>
      </c>
    </row>
    <row r="111" spans="1:4" ht="30" customHeight="1" thickTop="1" thickBot="1">
      <c r="A111" s="16" t="s">
        <v>297</v>
      </c>
      <c r="B111" s="14" t="s">
        <v>113</v>
      </c>
      <c r="C111" s="17" t="s">
        <v>298</v>
      </c>
      <c r="D111" s="999">
        <v>416297.65062330739</v>
      </c>
    </row>
    <row r="112" spans="1:4" ht="30" customHeight="1" thickTop="1" thickBot="1">
      <c r="A112" s="16" t="s">
        <v>299</v>
      </c>
      <c r="B112" s="14" t="s">
        <v>113</v>
      </c>
      <c r="C112" s="17" t="s">
        <v>300</v>
      </c>
      <c r="D112" s="999">
        <v>495303.54580226104</v>
      </c>
    </row>
    <row r="113" spans="1:4" ht="30" customHeight="1" thickTop="1" thickBot="1">
      <c r="A113" s="16" t="s">
        <v>301</v>
      </c>
      <c r="B113" s="14" t="s">
        <v>113</v>
      </c>
      <c r="C113" s="17" t="s">
        <v>302</v>
      </c>
      <c r="D113" s="999">
        <v>26167.808794352466</v>
      </c>
    </row>
    <row r="114" spans="1:4" ht="30" customHeight="1" thickTop="1" thickBot="1">
      <c r="A114" s="16" t="s">
        <v>305</v>
      </c>
      <c r="B114" s="14" t="s">
        <v>113</v>
      </c>
      <c r="C114" s="17" t="s">
        <v>306</v>
      </c>
      <c r="D114" s="999">
        <v>205742.4836528801</v>
      </c>
    </row>
    <row r="115" spans="1:4" ht="30" customHeight="1" thickTop="1" thickBot="1">
      <c r="A115" s="16" t="s">
        <v>303</v>
      </c>
      <c r="B115" s="14" t="s">
        <v>113</v>
      </c>
      <c r="C115" s="17" t="s">
        <v>304</v>
      </c>
      <c r="D115" s="999">
        <v>237844.61848795455</v>
      </c>
    </row>
    <row r="116" spans="1:4" ht="30" customHeight="1" thickTop="1" thickBot="1">
      <c r="A116" s="16" t="s">
        <v>309</v>
      </c>
      <c r="B116" s="14" t="s">
        <v>113</v>
      </c>
      <c r="C116" s="17" t="s">
        <v>1991</v>
      </c>
      <c r="D116" s="999">
        <v>121704.73199343108</v>
      </c>
    </row>
    <row r="117" spans="1:4" ht="30" customHeight="1" thickTop="1" thickBot="1">
      <c r="A117" s="16" t="s">
        <v>310</v>
      </c>
      <c r="B117" s="14" t="s">
        <v>113</v>
      </c>
      <c r="C117" s="17" t="s">
        <v>311</v>
      </c>
      <c r="D117" s="999">
        <v>257178.10456610008</v>
      </c>
    </row>
    <row r="118" spans="1:4" ht="30" customHeight="1" thickTop="1" thickBot="1">
      <c r="A118" s="16" t="s">
        <v>313</v>
      </c>
      <c r="B118" s="14" t="s">
        <v>113</v>
      </c>
      <c r="C118" s="17" t="s">
        <v>1993</v>
      </c>
      <c r="D118" s="999">
        <v>257178.10456610008</v>
      </c>
    </row>
    <row r="119" spans="1:4" ht="30" customHeight="1" thickTop="1" thickBot="1">
      <c r="A119" s="16" t="s">
        <v>318</v>
      </c>
      <c r="B119" s="14" t="s">
        <v>113</v>
      </c>
      <c r="C119" s="17" t="s">
        <v>319</v>
      </c>
      <c r="D119" s="999">
        <v>164480.95883341489</v>
      </c>
    </row>
    <row r="120" spans="1:4" ht="30" customHeight="1" thickTop="1" thickBot="1">
      <c r="A120" s="16" t="s">
        <v>314</v>
      </c>
      <c r="B120" s="14" t="s">
        <v>113</v>
      </c>
      <c r="C120" s="17" t="s">
        <v>315</v>
      </c>
      <c r="D120" s="999">
        <v>263227.02102605032</v>
      </c>
    </row>
    <row r="121" spans="1:4" ht="30" customHeight="1" thickTop="1" thickBot="1">
      <c r="A121" s="16" t="s">
        <v>1732</v>
      </c>
      <c r="B121" s="14" t="s">
        <v>113</v>
      </c>
      <c r="C121" s="17" t="s">
        <v>1733</v>
      </c>
      <c r="D121" s="999">
        <v>350000</v>
      </c>
    </row>
    <row r="122" spans="1:4" ht="30" customHeight="1" thickTop="1" thickBot="1">
      <c r="A122" s="16" t="s">
        <v>322</v>
      </c>
      <c r="B122" s="14" t="s">
        <v>113</v>
      </c>
      <c r="C122" s="17" t="s">
        <v>323</v>
      </c>
      <c r="D122" s="999">
        <v>350000</v>
      </c>
    </row>
    <row r="123" spans="1:4" ht="30" customHeight="1" thickTop="1" thickBot="1">
      <c r="A123" s="16" t="s">
        <v>320</v>
      </c>
      <c r="B123" s="14" t="s">
        <v>113</v>
      </c>
      <c r="C123" s="17" t="s">
        <v>321</v>
      </c>
      <c r="D123" s="999">
        <v>263227.02102605032</v>
      </c>
    </row>
    <row r="124" spans="1:4" ht="30" customHeight="1" thickTop="1" thickBot="1">
      <c r="A124" s="16" t="s">
        <v>312</v>
      </c>
      <c r="B124" s="14" t="s">
        <v>113</v>
      </c>
      <c r="C124" s="17" t="s">
        <v>1992</v>
      </c>
      <c r="D124" s="999">
        <v>350000</v>
      </c>
    </row>
    <row r="125" spans="1:4" ht="30" customHeight="1" thickTop="1" thickBot="1">
      <c r="A125" s="16" t="s">
        <v>316</v>
      </c>
      <c r="B125" s="14" t="s">
        <v>113</v>
      </c>
      <c r="C125" s="17" t="s">
        <v>317</v>
      </c>
      <c r="D125" s="999">
        <v>263227.02102605032</v>
      </c>
    </row>
    <row r="126" spans="1:4" ht="30" customHeight="1" thickTop="1" thickBot="1">
      <c r="A126" s="16" t="s">
        <v>307</v>
      </c>
      <c r="B126" s="14" t="s">
        <v>113</v>
      </c>
      <c r="C126" s="17" t="s">
        <v>308</v>
      </c>
      <c r="D126" s="999">
        <v>120769.16470448466</v>
      </c>
    </row>
    <row r="127" spans="1:4" ht="30" customHeight="1" thickTop="1" thickBot="1">
      <c r="A127" s="16" t="s">
        <v>324</v>
      </c>
      <c r="B127" s="14" t="s">
        <v>113</v>
      </c>
      <c r="C127" s="17" t="s">
        <v>325</v>
      </c>
      <c r="D127" s="999">
        <v>5788.7740826314202</v>
      </c>
    </row>
    <row r="128" spans="1:4" ht="30" customHeight="1" thickTop="1" thickBot="1">
      <c r="A128" s="16" t="s">
        <v>326</v>
      </c>
      <c r="B128" s="14" t="s">
        <v>113</v>
      </c>
      <c r="C128" s="17" t="s">
        <v>327</v>
      </c>
      <c r="D128" s="999">
        <v>124851.35835992127</v>
      </c>
    </row>
    <row r="129" spans="1:4" ht="30" customHeight="1" thickTop="1" thickBot="1">
      <c r="A129" s="16" t="s">
        <v>328</v>
      </c>
      <c r="B129" s="14" t="s">
        <v>113</v>
      </c>
      <c r="C129" s="17" t="s">
        <v>329</v>
      </c>
      <c r="D129" s="999">
        <v>123.92728149906449</v>
      </c>
    </row>
    <row r="130" spans="1:4" ht="30" customHeight="1" thickTop="1" thickBot="1">
      <c r="A130" s="16" t="s">
        <v>330</v>
      </c>
      <c r="B130" s="14" t="s">
        <v>113</v>
      </c>
      <c r="C130" s="17" t="s">
        <v>331</v>
      </c>
      <c r="D130" s="999">
        <v>3464.3308237238475</v>
      </c>
    </row>
    <row r="131" spans="1:4" ht="30" customHeight="1" thickTop="1" thickBot="1">
      <c r="A131" s="16" t="s">
        <v>332</v>
      </c>
      <c r="B131" s="14" t="s">
        <v>113</v>
      </c>
      <c r="C131" s="17" t="s">
        <v>333</v>
      </c>
      <c r="D131" s="999">
        <v>3464.3308237238475</v>
      </c>
    </row>
    <row r="132" spans="1:4" ht="30" customHeight="1" thickTop="1" thickBot="1">
      <c r="A132" s="16" t="s">
        <v>334</v>
      </c>
      <c r="B132" s="14" t="s">
        <v>113</v>
      </c>
      <c r="C132" s="17" t="s">
        <v>1760</v>
      </c>
      <c r="D132" s="999">
        <v>3895.7599111855452</v>
      </c>
    </row>
    <row r="133" spans="1:4" ht="30" customHeight="1" thickTop="1" thickBot="1">
      <c r="A133" s="16" t="s">
        <v>335</v>
      </c>
      <c r="B133" s="14" t="s">
        <v>92</v>
      </c>
      <c r="C133" s="17" t="s">
        <v>1994</v>
      </c>
      <c r="D133" s="999">
        <v>346980.85182701098</v>
      </c>
    </row>
    <row r="134" spans="1:4" ht="30" customHeight="1" thickTop="1" thickBot="1">
      <c r="A134" s="16" t="s">
        <v>336</v>
      </c>
      <c r="B134" s="14" t="s">
        <v>113</v>
      </c>
      <c r="C134" s="17" t="s">
        <v>337</v>
      </c>
      <c r="D134" s="999">
        <v>67596.698999489716</v>
      </c>
    </row>
    <row r="135" spans="1:4" ht="30" customHeight="1" thickTop="1" thickBot="1">
      <c r="A135" s="16" t="s">
        <v>338</v>
      </c>
      <c r="B135" s="14" t="s">
        <v>339</v>
      </c>
      <c r="C135" s="17" t="s">
        <v>340</v>
      </c>
      <c r="D135" s="999">
        <v>2816.5291249787383</v>
      </c>
    </row>
    <row r="136" spans="1:4" ht="30" customHeight="1" thickTop="1" thickBot="1">
      <c r="A136" s="16" t="s">
        <v>352</v>
      </c>
      <c r="B136" s="14" t="s">
        <v>339</v>
      </c>
      <c r="C136" s="17" t="s">
        <v>353</v>
      </c>
      <c r="D136" s="999">
        <v>3379.8349499744859</v>
      </c>
    </row>
    <row r="137" spans="1:4" ht="30" customHeight="1" thickTop="1" thickBot="1">
      <c r="A137" s="16" t="s">
        <v>343</v>
      </c>
      <c r="B137" s="14" t="s">
        <v>344</v>
      </c>
      <c r="C137" s="17" t="s">
        <v>345</v>
      </c>
      <c r="D137" s="999">
        <v>594.89306751887364</v>
      </c>
    </row>
    <row r="138" spans="1:4" ht="30" customHeight="1" thickTop="1" thickBot="1">
      <c r="A138" s="16" t="s">
        <v>346</v>
      </c>
      <c r="B138" s="14" t="s">
        <v>344</v>
      </c>
      <c r="C138" s="17" t="s">
        <v>347</v>
      </c>
      <c r="D138" s="999">
        <v>594.89306751887364</v>
      </c>
    </row>
    <row r="139" spans="1:4" ht="30" customHeight="1" thickTop="1" thickBot="1">
      <c r="A139" s="16" t="s">
        <v>350</v>
      </c>
      <c r="B139" s="14" t="s">
        <v>339</v>
      </c>
      <c r="C139" s="17" t="s">
        <v>351</v>
      </c>
      <c r="D139" s="999">
        <v>3379.8349499744859</v>
      </c>
    </row>
    <row r="140" spans="1:4" ht="30" customHeight="1" thickTop="1" thickBot="1">
      <c r="A140" s="16" t="s">
        <v>348</v>
      </c>
      <c r="B140" s="14" t="s">
        <v>339</v>
      </c>
      <c r="C140" s="17" t="s">
        <v>349</v>
      </c>
      <c r="D140" s="999">
        <v>2816.5291249787383</v>
      </c>
    </row>
    <row r="141" spans="1:4" ht="30" customHeight="1" thickTop="1" thickBot="1">
      <c r="A141" s="16" t="s">
        <v>356</v>
      </c>
      <c r="B141" s="14" t="s">
        <v>113</v>
      </c>
      <c r="C141" s="17" t="s">
        <v>357</v>
      </c>
      <c r="D141" s="999">
        <v>76767.524629945125</v>
      </c>
    </row>
    <row r="142" spans="1:4" ht="30" customHeight="1" thickTop="1" thickBot="1">
      <c r="A142" s="16" t="s">
        <v>341</v>
      </c>
      <c r="B142" s="14" t="s">
        <v>339</v>
      </c>
      <c r="C142" s="17" t="s">
        <v>342</v>
      </c>
      <c r="D142" s="999">
        <v>2816.5291249787383</v>
      </c>
    </row>
    <row r="143" spans="1:4" ht="30" customHeight="1" thickTop="1" thickBot="1">
      <c r="A143" s="16" t="s">
        <v>354</v>
      </c>
      <c r="B143" s="14" t="s">
        <v>113</v>
      </c>
      <c r="C143" s="17" t="s">
        <v>355</v>
      </c>
      <c r="D143" s="999">
        <v>67805.491504888996</v>
      </c>
    </row>
    <row r="144" spans="1:4" ht="30" customHeight="1" thickTop="1" thickBot="1">
      <c r="A144" s="16" t="s">
        <v>359</v>
      </c>
      <c r="B144" s="14" t="s">
        <v>113</v>
      </c>
      <c r="C144" s="17" t="s">
        <v>360</v>
      </c>
      <c r="D144" s="999">
        <v>380614.47983312677</v>
      </c>
    </row>
    <row r="145" spans="1:4" ht="68.25" customHeight="1" thickTop="1" thickBot="1">
      <c r="A145" s="16" t="s">
        <v>358</v>
      </c>
      <c r="B145" s="14" t="s">
        <v>113</v>
      </c>
      <c r="C145" s="17" t="s">
        <v>2303</v>
      </c>
      <c r="D145" s="999">
        <v>380614.47983312677</v>
      </c>
    </row>
    <row r="146" spans="1:4" ht="30" customHeight="1" thickTop="1" thickBot="1">
      <c r="A146" s="16" t="s">
        <v>361</v>
      </c>
      <c r="B146" s="14" t="s">
        <v>113</v>
      </c>
      <c r="C146" s="17" t="s">
        <v>1995</v>
      </c>
      <c r="D146" s="999">
        <v>177279.10279606175</v>
      </c>
    </row>
    <row r="147" spans="1:4" ht="30" customHeight="1" thickTop="1" thickBot="1">
      <c r="A147" s="16" t="s">
        <v>362</v>
      </c>
      <c r="B147" s="14" t="s">
        <v>113</v>
      </c>
      <c r="C147" s="17" t="s">
        <v>1996</v>
      </c>
      <c r="D147" s="999">
        <v>154379.59439833462</v>
      </c>
    </row>
    <row r="148" spans="1:4" ht="30" customHeight="1" thickTop="1" thickBot="1">
      <c r="A148" s="16" t="s">
        <v>367</v>
      </c>
      <c r="B148" s="14" t="s">
        <v>113</v>
      </c>
      <c r="C148" s="17" t="s">
        <v>368</v>
      </c>
      <c r="D148" s="999">
        <v>26224.139376852043</v>
      </c>
    </row>
    <row r="149" spans="1:4" ht="30" customHeight="1" thickTop="1" thickBot="1">
      <c r="A149" s="16" t="s">
        <v>363</v>
      </c>
      <c r="B149" s="14" t="s">
        <v>113</v>
      </c>
      <c r="C149" s="17" t="s">
        <v>364</v>
      </c>
      <c r="D149" s="999">
        <v>11266.116499914953</v>
      </c>
    </row>
    <row r="150" spans="1:4" ht="30" customHeight="1" thickTop="1" thickBot="1">
      <c r="A150" s="16" t="s">
        <v>158</v>
      </c>
      <c r="B150" s="14" t="s">
        <v>113</v>
      </c>
      <c r="C150" s="17" t="s">
        <v>159</v>
      </c>
      <c r="D150" s="999">
        <v>195455.35947023609</v>
      </c>
    </row>
    <row r="151" spans="1:4" ht="30" customHeight="1" thickTop="1" thickBot="1">
      <c r="A151" s="16" t="s">
        <v>369</v>
      </c>
      <c r="B151" s="14" t="s">
        <v>113</v>
      </c>
      <c r="C151" s="17" t="s">
        <v>370</v>
      </c>
      <c r="D151" s="999">
        <v>178413.60072760319</v>
      </c>
    </row>
    <row r="152" spans="1:4" ht="30" customHeight="1" thickTop="1" thickBot="1">
      <c r="A152" s="16" t="s">
        <v>371</v>
      </c>
      <c r="B152" s="14" t="s">
        <v>113</v>
      </c>
      <c r="C152" s="17" t="s">
        <v>372</v>
      </c>
      <c r="D152" s="999">
        <v>178413.60072760319</v>
      </c>
    </row>
    <row r="153" spans="1:4" ht="30" customHeight="1" thickTop="1" thickBot="1">
      <c r="A153" s="16" t="s">
        <v>365</v>
      </c>
      <c r="B153" s="14" t="s">
        <v>113</v>
      </c>
      <c r="C153" s="17" t="s">
        <v>366</v>
      </c>
      <c r="D153" s="999">
        <v>178413.60072760319</v>
      </c>
    </row>
    <row r="154" spans="1:4" ht="30" customHeight="1" thickTop="1" thickBot="1">
      <c r="A154" s="16" t="s">
        <v>373</v>
      </c>
      <c r="B154" s="14" t="s">
        <v>113</v>
      </c>
      <c r="C154" s="17" t="s">
        <v>374</v>
      </c>
      <c r="D154" s="999">
        <v>118294.22324910702</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G387"/>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5"/>
  <cols>
    <col min="1" max="1" width="11.5703125" customWidth="1"/>
    <col min="2" max="2" width="9.140625"/>
    <col min="3" max="3" width="77.42578125" style="205" customWidth="1"/>
    <col min="4" max="4" width="17.140625" style="188" customWidth="1"/>
  </cols>
  <sheetData>
    <row r="1" spans="1:7" ht="81.75" customHeight="1" thickTop="1" thickBot="1">
      <c r="A1" s="678" t="s">
        <v>1934</v>
      </c>
      <c r="B1" s="679"/>
      <c r="C1" s="679"/>
      <c r="D1" s="680"/>
    </row>
    <row r="2" spans="1:7" ht="60.75" customHeight="1" thickTop="1" thickBot="1">
      <c r="A2" s="677" t="s">
        <v>375</v>
      </c>
      <c r="B2" s="677"/>
      <c r="C2" s="677"/>
      <c r="D2" s="677"/>
    </row>
    <row r="3" spans="1:7" ht="16.5" customHeight="1" thickTop="1" thickBot="1">
      <c r="A3" s="199"/>
      <c r="B3" s="199"/>
      <c r="C3" s="204"/>
      <c r="D3" s="200"/>
    </row>
    <row r="4" spans="1:7" ht="16.5" customHeight="1" thickTop="1" thickBot="1">
      <c r="A4" s="199"/>
      <c r="B4" s="199"/>
      <c r="C4" s="204" t="s">
        <v>375</v>
      </c>
      <c r="D4" s="200"/>
    </row>
    <row r="5" spans="1:7" ht="16.5" thickTop="1" thickBot="1">
      <c r="A5" s="199"/>
      <c r="B5" s="199"/>
      <c r="C5" s="204"/>
      <c r="D5" s="201" t="s">
        <v>1930</v>
      </c>
    </row>
    <row r="6" spans="1:7" ht="31.5" thickTop="1" thickBot="1">
      <c r="A6" s="199" t="s">
        <v>809</v>
      </c>
      <c r="B6" s="199" t="s">
        <v>377</v>
      </c>
      <c r="C6" s="204" t="s">
        <v>2028</v>
      </c>
      <c r="D6" s="998">
        <v>3107.125657430875</v>
      </c>
      <c r="G6" s="200"/>
    </row>
    <row r="7" spans="1:7" ht="16.5" thickTop="1" thickBot="1">
      <c r="A7" s="199" t="s">
        <v>814</v>
      </c>
      <c r="B7" s="199" t="s">
        <v>377</v>
      </c>
      <c r="C7" s="204" t="s">
        <v>815</v>
      </c>
      <c r="D7" s="998">
        <v>3107.125657430875</v>
      </c>
    </row>
    <row r="8" spans="1:7" ht="16.5" thickTop="1" thickBot="1">
      <c r="A8" s="199" t="s">
        <v>810</v>
      </c>
      <c r="B8" s="199" t="s">
        <v>377</v>
      </c>
      <c r="C8" s="204" t="s">
        <v>811</v>
      </c>
      <c r="D8" s="998">
        <v>3107.125657430875</v>
      </c>
    </row>
    <row r="9" spans="1:7" ht="16.5" thickTop="1" thickBot="1">
      <c r="A9" s="199" t="s">
        <v>812</v>
      </c>
      <c r="B9" s="199" t="s">
        <v>377</v>
      </c>
      <c r="C9" s="204" t="s">
        <v>813</v>
      </c>
      <c r="D9" s="998">
        <v>3083</v>
      </c>
    </row>
    <row r="10" spans="1:7" ht="16.5" thickTop="1" thickBot="1">
      <c r="A10" s="199" t="s">
        <v>1752</v>
      </c>
      <c r="B10" s="199" t="s">
        <v>377</v>
      </c>
      <c r="C10" s="204" t="s">
        <v>1751</v>
      </c>
      <c r="D10" s="998">
        <v>3282.9909887695085</v>
      </c>
    </row>
    <row r="11" spans="1:7" ht="16.5" thickTop="1" thickBot="1">
      <c r="A11" s="199" t="s">
        <v>818</v>
      </c>
      <c r="B11" s="199" t="s">
        <v>377</v>
      </c>
      <c r="C11" s="204" t="s">
        <v>819</v>
      </c>
      <c r="D11" s="998">
        <v>16181</v>
      </c>
    </row>
    <row r="12" spans="1:7" ht="16.5" thickTop="1" thickBot="1">
      <c r="A12" s="199" t="s">
        <v>816</v>
      </c>
      <c r="B12" s="199" t="s">
        <v>377</v>
      </c>
      <c r="C12" s="204" t="s">
        <v>817</v>
      </c>
      <c r="D12" s="998">
        <v>5923.876298876392</v>
      </c>
    </row>
    <row r="13" spans="1:7" ht="16.5" thickTop="1" thickBot="1">
      <c r="A13" s="199" t="s">
        <v>820</v>
      </c>
      <c r="B13" s="199" t="s">
        <v>92</v>
      </c>
      <c r="C13" s="204" t="s">
        <v>2029</v>
      </c>
      <c r="D13" s="998">
        <v>38420.061471704932</v>
      </c>
    </row>
    <row r="14" spans="1:7" ht="16.5" thickTop="1" thickBot="1">
      <c r="A14" s="199" t="s">
        <v>822</v>
      </c>
      <c r="B14" s="199" t="s">
        <v>233</v>
      </c>
      <c r="C14" s="204" t="s">
        <v>2031</v>
      </c>
      <c r="D14" s="998">
        <v>61535.776247511902</v>
      </c>
    </row>
    <row r="15" spans="1:7" ht="16.5" thickTop="1" thickBot="1">
      <c r="A15" s="199" t="s">
        <v>823</v>
      </c>
      <c r="B15" s="199" t="s">
        <v>92</v>
      </c>
      <c r="C15" s="204" t="s">
        <v>2032</v>
      </c>
      <c r="D15" s="998">
        <v>1491.4203155668197</v>
      </c>
    </row>
    <row r="16" spans="1:7" ht="16.5" thickTop="1" thickBot="1">
      <c r="A16" s="199" t="s">
        <v>821</v>
      </c>
      <c r="B16" s="199" t="s">
        <v>233</v>
      </c>
      <c r="C16" s="204" t="s">
        <v>2030</v>
      </c>
      <c r="D16" s="998">
        <v>55340.968407476241</v>
      </c>
    </row>
    <row r="17" spans="1:4" ht="16.5" thickTop="1" thickBot="1">
      <c r="A17" s="199" t="s">
        <v>847</v>
      </c>
      <c r="B17" s="199" t="s">
        <v>425</v>
      </c>
      <c r="C17" s="204" t="s">
        <v>848</v>
      </c>
      <c r="D17" s="998">
        <v>14000.194681630948</v>
      </c>
    </row>
    <row r="18" spans="1:4" ht="16.5" thickTop="1" thickBot="1">
      <c r="A18" s="199" t="s">
        <v>824</v>
      </c>
      <c r="B18" s="199" t="s">
        <v>388</v>
      </c>
      <c r="C18" s="204" t="s">
        <v>2033</v>
      </c>
      <c r="D18" s="998">
        <v>410000</v>
      </c>
    </row>
    <row r="19" spans="1:4" ht="31.5" thickTop="1" thickBot="1">
      <c r="A19" s="199" t="s">
        <v>825</v>
      </c>
      <c r="B19" s="199" t="s">
        <v>388</v>
      </c>
      <c r="C19" s="204" t="s">
        <v>826</v>
      </c>
      <c r="D19" s="998">
        <v>440646.9114174695</v>
      </c>
    </row>
    <row r="20" spans="1:4" ht="16.5" thickTop="1" thickBot="1">
      <c r="A20" s="199" t="s">
        <v>831</v>
      </c>
      <c r="B20" s="199" t="s">
        <v>388</v>
      </c>
      <c r="C20" s="204" t="s">
        <v>832</v>
      </c>
      <c r="D20" s="998">
        <v>440646.9114174695</v>
      </c>
    </row>
    <row r="21" spans="1:4" ht="31.5" thickTop="1" thickBot="1">
      <c r="A21" s="199" t="s">
        <v>827</v>
      </c>
      <c r="B21" s="199" t="s">
        <v>388</v>
      </c>
      <c r="C21" s="204" t="s">
        <v>828</v>
      </c>
      <c r="D21" s="998">
        <v>440646.9114174695</v>
      </c>
    </row>
    <row r="22" spans="1:4" ht="31.5" thickTop="1" thickBot="1">
      <c r="A22" s="199" t="s">
        <v>829</v>
      </c>
      <c r="B22" s="199" t="s">
        <v>388</v>
      </c>
      <c r="C22" s="204" t="s">
        <v>830</v>
      </c>
      <c r="D22" s="998">
        <v>440646.9114174695</v>
      </c>
    </row>
    <row r="23" spans="1:4" ht="16.5" thickTop="1" thickBot="1">
      <c r="A23" s="199" t="s">
        <v>833</v>
      </c>
      <c r="B23" s="199" t="s">
        <v>388</v>
      </c>
      <c r="C23" s="204" t="s">
        <v>834</v>
      </c>
      <c r="D23" s="998">
        <v>410000</v>
      </c>
    </row>
    <row r="24" spans="1:4" ht="16.5" thickTop="1" thickBot="1">
      <c r="A24" s="199" t="s">
        <v>843</v>
      </c>
      <c r="B24" s="199" t="s">
        <v>388</v>
      </c>
      <c r="C24" s="204" t="s">
        <v>844</v>
      </c>
      <c r="D24" s="998">
        <v>440646.9114174695</v>
      </c>
    </row>
    <row r="25" spans="1:4" ht="16.5" thickTop="1" thickBot="1">
      <c r="A25" s="199" t="s">
        <v>835</v>
      </c>
      <c r="B25" s="199" t="s">
        <v>388</v>
      </c>
      <c r="C25" s="204" t="s">
        <v>836</v>
      </c>
      <c r="D25" s="998">
        <v>440646.9114174695</v>
      </c>
    </row>
    <row r="26" spans="1:4" ht="16.5" thickTop="1" thickBot="1">
      <c r="A26" s="199" t="s">
        <v>838</v>
      </c>
      <c r="B26" s="199" t="s">
        <v>388</v>
      </c>
      <c r="C26" s="204" t="s">
        <v>2108</v>
      </c>
      <c r="D26" s="998">
        <v>440646.9114174695</v>
      </c>
    </row>
    <row r="27" spans="1:4" ht="16.5" thickTop="1" thickBot="1">
      <c r="A27" s="199" t="s">
        <v>837</v>
      </c>
      <c r="B27" s="199" t="s">
        <v>388</v>
      </c>
      <c r="C27" s="204" t="s">
        <v>2110</v>
      </c>
      <c r="D27" s="998">
        <v>440646.9114174695</v>
      </c>
    </row>
    <row r="28" spans="1:4" ht="16.5" thickTop="1" thickBot="1">
      <c r="A28" s="199" t="s">
        <v>840</v>
      </c>
      <c r="B28" s="199" t="s">
        <v>388</v>
      </c>
      <c r="C28" s="204" t="s">
        <v>2109</v>
      </c>
      <c r="D28" s="998">
        <v>440646.9114174695</v>
      </c>
    </row>
    <row r="29" spans="1:4" ht="16.5" thickTop="1" thickBot="1">
      <c r="A29" s="199" t="s">
        <v>839</v>
      </c>
      <c r="B29" s="199" t="s">
        <v>388</v>
      </c>
      <c r="C29" s="204" t="s">
        <v>2107</v>
      </c>
      <c r="D29" s="998">
        <v>440646.9114174695</v>
      </c>
    </row>
    <row r="30" spans="1:4" ht="31.5" thickTop="1" thickBot="1">
      <c r="A30" s="199" t="s">
        <v>841</v>
      </c>
      <c r="B30" s="199" t="s">
        <v>388</v>
      </c>
      <c r="C30" s="204" t="s">
        <v>842</v>
      </c>
      <c r="D30" s="998">
        <v>410000</v>
      </c>
    </row>
    <row r="31" spans="1:4" ht="16.5" thickTop="1" thickBot="1">
      <c r="A31" s="199" t="s">
        <v>845</v>
      </c>
      <c r="B31" s="199" t="s">
        <v>425</v>
      </c>
      <c r="C31" s="204" t="s">
        <v>846</v>
      </c>
      <c r="D31" s="998">
        <v>604.47717335473385</v>
      </c>
    </row>
    <row r="32" spans="1:4" ht="16.5" thickTop="1" thickBot="1">
      <c r="A32" s="199" t="s">
        <v>850</v>
      </c>
      <c r="B32" s="199" t="s">
        <v>144</v>
      </c>
      <c r="C32" s="204" t="s">
        <v>2035</v>
      </c>
      <c r="D32" s="998">
        <v>446.57863145258108</v>
      </c>
    </row>
    <row r="33" spans="1:4" ht="16.5" thickTop="1" thickBot="1">
      <c r="A33" s="199" t="s">
        <v>851</v>
      </c>
      <c r="B33" s="199" t="s">
        <v>377</v>
      </c>
      <c r="C33" s="204" t="s">
        <v>852</v>
      </c>
      <c r="D33" s="998">
        <v>6240.5800496145221</v>
      </c>
    </row>
    <row r="34" spans="1:4" ht="16.5" thickTop="1" thickBot="1">
      <c r="A34" s="199" t="s">
        <v>857</v>
      </c>
      <c r="B34" s="199" t="s">
        <v>377</v>
      </c>
      <c r="C34" s="204" t="s">
        <v>858</v>
      </c>
      <c r="D34" s="998">
        <v>6204.2107913376622</v>
      </c>
    </row>
    <row r="35" spans="1:4" ht="16.5" thickTop="1" thickBot="1">
      <c r="A35" s="199" t="s">
        <v>853</v>
      </c>
      <c r="B35" s="199" t="s">
        <v>377</v>
      </c>
      <c r="C35" s="204" t="s">
        <v>854</v>
      </c>
      <c r="D35" s="998">
        <v>3697.4789915966389</v>
      </c>
    </row>
    <row r="36" spans="1:4" ht="16.5" thickTop="1" thickBot="1">
      <c r="A36" s="199" t="s">
        <v>855</v>
      </c>
      <c r="B36" s="199" t="s">
        <v>377</v>
      </c>
      <c r="C36" s="204" t="s">
        <v>856</v>
      </c>
      <c r="D36" s="998">
        <v>6245.5432335981013</v>
      </c>
    </row>
    <row r="37" spans="1:4" ht="16.5" thickTop="1" thickBot="1">
      <c r="A37" s="199" t="s">
        <v>976</v>
      </c>
      <c r="B37" s="199" t="s">
        <v>377</v>
      </c>
      <c r="C37" s="204" t="s">
        <v>977</v>
      </c>
      <c r="D37" s="998">
        <v>5918.7662267221112</v>
      </c>
    </row>
    <row r="38" spans="1:4" ht="16.5" thickTop="1" thickBot="1">
      <c r="A38" s="199" t="s">
        <v>859</v>
      </c>
      <c r="B38" s="199" t="s">
        <v>377</v>
      </c>
      <c r="C38" s="204" t="s">
        <v>860</v>
      </c>
      <c r="D38" s="998">
        <v>5000</v>
      </c>
    </row>
    <row r="39" spans="1:4" ht="31.5" thickTop="1" thickBot="1">
      <c r="A39" s="199" t="s">
        <v>999</v>
      </c>
      <c r="B39" s="199" t="s">
        <v>92</v>
      </c>
      <c r="C39" s="204" t="s">
        <v>1000</v>
      </c>
      <c r="D39" s="998">
        <v>483581.73868378717</v>
      </c>
    </row>
    <row r="40" spans="1:4" ht="16.5" thickTop="1" thickBot="1">
      <c r="A40" s="199" t="s">
        <v>974</v>
      </c>
      <c r="B40" s="199" t="s">
        <v>92</v>
      </c>
      <c r="C40" s="204" t="s">
        <v>975</v>
      </c>
      <c r="D40" s="998">
        <v>94908.565536070368</v>
      </c>
    </row>
    <row r="41" spans="1:4" ht="16.5" thickTop="1" thickBot="1">
      <c r="A41" s="199" t="s">
        <v>899</v>
      </c>
      <c r="B41" s="199" t="s">
        <v>92</v>
      </c>
      <c r="C41" s="204" t="s">
        <v>900</v>
      </c>
      <c r="D41" s="998">
        <v>2372.7141384017586</v>
      </c>
    </row>
    <row r="42" spans="1:4" ht="16.5" thickTop="1" thickBot="1">
      <c r="A42" s="199" t="s">
        <v>437</v>
      </c>
      <c r="B42" s="199" t="s">
        <v>92</v>
      </c>
      <c r="C42" s="204" t="s">
        <v>438</v>
      </c>
      <c r="D42" s="998">
        <v>27926.845408988702</v>
      </c>
    </row>
    <row r="43" spans="1:4" ht="16.5" thickTop="1" thickBot="1">
      <c r="A43" s="199" t="s">
        <v>376</v>
      </c>
      <c r="B43" s="199" t="s">
        <v>377</v>
      </c>
      <c r="C43" s="204" t="s">
        <v>378</v>
      </c>
      <c r="D43" s="998">
        <v>13540.288683146038</v>
      </c>
    </row>
    <row r="44" spans="1:4" ht="31.5" thickTop="1" thickBot="1">
      <c r="A44" s="199" t="s">
        <v>379</v>
      </c>
      <c r="B44" s="199" t="s">
        <v>144</v>
      </c>
      <c r="C44" s="204" t="s">
        <v>380</v>
      </c>
      <c r="D44" s="998">
        <v>11666</v>
      </c>
    </row>
    <row r="45" spans="1:4" ht="16.5" thickTop="1" thickBot="1">
      <c r="A45" s="199" t="s">
        <v>849</v>
      </c>
      <c r="B45" s="199" t="s">
        <v>377</v>
      </c>
      <c r="C45" s="204" t="s">
        <v>2034</v>
      </c>
      <c r="D45" s="998">
        <v>14812</v>
      </c>
    </row>
    <row r="46" spans="1:4" ht="16.5" thickTop="1" thickBot="1">
      <c r="A46" s="199" t="s">
        <v>995</v>
      </c>
      <c r="B46" s="199" t="s">
        <v>92</v>
      </c>
      <c r="C46" s="204" t="s">
        <v>2060</v>
      </c>
      <c r="D46" s="998">
        <v>10880.589120385206</v>
      </c>
    </row>
    <row r="47" spans="1:4" ht="16.5" thickTop="1" thickBot="1">
      <c r="A47" s="199" t="s">
        <v>996</v>
      </c>
      <c r="B47" s="199" t="s">
        <v>92</v>
      </c>
      <c r="C47" s="204" t="s">
        <v>2061</v>
      </c>
      <c r="D47" s="998">
        <v>19101.478678009593</v>
      </c>
    </row>
    <row r="48" spans="1:4" ht="16.5" thickTop="1" thickBot="1">
      <c r="A48" s="199" t="s">
        <v>868</v>
      </c>
      <c r="B48" s="199" t="s">
        <v>388</v>
      </c>
      <c r="C48" s="204" t="s">
        <v>869</v>
      </c>
      <c r="D48" s="998">
        <v>370000</v>
      </c>
    </row>
    <row r="49" spans="1:4" ht="16.5" thickTop="1" thickBot="1">
      <c r="A49" s="199" t="s">
        <v>871</v>
      </c>
      <c r="B49" s="199" t="s">
        <v>388</v>
      </c>
      <c r="C49" s="204" t="s">
        <v>872</v>
      </c>
      <c r="D49" s="998">
        <v>264786.91014283127</v>
      </c>
    </row>
    <row r="50" spans="1:4" ht="16.5" thickTop="1" thickBot="1">
      <c r="A50" s="199" t="s">
        <v>870</v>
      </c>
      <c r="B50" s="199" t="s">
        <v>388</v>
      </c>
      <c r="C50" s="204" t="s">
        <v>2037</v>
      </c>
      <c r="D50" s="998">
        <v>269978.81034171034</v>
      </c>
    </row>
    <row r="51" spans="1:4" ht="16.5" thickTop="1" thickBot="1">
      <c r="A51" s="199" t="s">
        <v>867</v>
      </c>
      <c r="B51" s="199" t="s">
        <v>388</v>
      </c>
      <c r="C51" s="204" t="s">
        <v>2036</v>
      </c>
      <c r="D51" s="998">
        <v>440646.9114174695</v>
      </c>
    </row>
    <row r="52" spans="1:4" ht="16.5" thickTop="1" thickBot="1">
      <c r="A52" s="199" t="s">
        <v>873</v>
      </c>
      <c r="B52" s="199" t="s">
        <v>388</v>
      </c>
      <c r="C52" s="204" t="s">
        <v>874</v>
      </c>
      <c r="D52" s="998">
        <v>370000</v>
      </c>
    </row>
    <row r="53" spans="1:4" ht="16.5" thickTop="1" thickBot="1">
      <c r="A53" s="199" t="s">
        <v>381</v>
      </c>
      <c r="B53" s="199" t="s">
        <v>144</v>
      </c>
      <c r="C53" s="204" t="s">
        <v>382</v>
      </c>
      <c r="D53" s="998">
        <v>6553.2104774905738</v>
      </c>
    </row>
    <row r="54" spans="1:4" ht="16.5" thickTop="1" thickBot="1">
      <c r="A54" s="199" t="s">
        <v>865</v>
      </c>
      <c r="B54" s="199" t="s">
        <v>377</v>
      </c>
      <c r="C54" s="204" t="s">
        <v>866</v>
      </c>
      <c r="D54" s="998">
        <v>5084.3874394323411</v>
      </c>
    </row>
    <row r="55" spans="1:4" ht="16.5" thickTop="1" thickBot="1">
      <c r="A55" s="199" t="s">
        <v>861</v>
      </c>
      <c r="B55" s="199" t="s">
        <v>425</v>
      </c>
      <c r="C55" s="204" t="s">
        <v>862</v>
      </c>
      <c r="D55" s="998">
        <v>9913.4256430176338</v>
      </c>
    </row>
    <row r="56" spans="1:4" ht="16.5" thickTop="1" thickBot="1">
      <c r="A56" s="199" t="s">
        <v>863</v>
      </c>
      <c r="B56" s="199" t="s">
        <v>637</v>
      </c>
      <c r="C56" s="204" t="s">
        <v>864</v>
      </c>
      <c r="D56" s="998">
        <v>9913.4256430176338</v>
      </c>
    </row>
    <row r="57" spans="1:4" ht="16.5" thickTop="1" thickBot="1">
      <c r="A57" s="199" t="s">
        <v>383</v>
      </c>
      <c r="B57" s="199" t="s">
        <v>377</v>
      </c>
      <c r="C57" s="204" t="s">
        <v>384</v>
      </c>
      <c r="D57" s="998">
        <v>7231.1288027482169</v>
      </c>
    </row>
    <row r="58" spans="1:4" ht="16.5" thickTop="1" thickBot="1">
      <c r="A58" s="199" t="s">
        <v>385</v>
      </c>
      <c r="B58" s="199" t="s">
        <v>377</v>
      </c>
      <c r="C58" s="204" t="s">
        <v>386</v>
      </c>
      <c r="D58" s="998">
        <v>4835.8173868378708</v>
      </c>
    </row>
    <row r="59" spans="1:4" ht="31.5" thickTop="1" thickBot="1">
      <c r="A59" s="199" t="s">
        <v>387</v>
      </c>
      <c r="B59" s="199" t="s">
        <v>388</v>
      </c>
      <c r="C59" s="204" t="s">
        <v>389</v>
      </c>
      <c r="D59" s="998">
        <v>280000</v>
      </c>
    </row>
    <row r="60" spans="1:4" ht="16.5" thickTop="1" thickBot="1">
      <c r="A60" s="199" t="s">
        <v>390</v>
      </c>
      <c r="B60" s="199" t="s">
        <v>377</v>
      </c>
      <c r="C60" s="204" t="s">
        <v>391</v>
      </c>
      <c r="D60" s="998">
        <v>9188.0530349919554</v>
      </c>
    </row>
    <row r="61" spans="1:4" ht="16.5" thickTop="1" thickBot="1">
      <c r="A61" s="199" t="s">
        <v>392</v>
      </c>
      <c r="B61" s="199" t="s">
        <v>233</v>
      </c>
      <c r="C61" s="204" t="s">
        <v>393</v>
      </c>
      <c r="D61" s="998">
        <v>117873.0488041731</v>
      </c>
    </row>
    <row r="62" spans="1:4" ht="16.5" thickTop="1" thickBot="1">
      <c r="A62" s="199" t="s">
        <v>400</v>
      </c>
      <c r="B62" s="199" t="s">
        <v>233</v>
      </c>
      <c r="C62" s="204" t="s">
        <v>401</v>
      </c>
      <c r="D62" s="998">
        <v>4720.6298264134457</v>
      </c>
    </row>
    <row r="63" spans="1:4" ht="16.5" thickTop="1" thickBot="1">
      <c r="A63" s="199" t="s">
        <v>394</v>
      </c>
      <c r="B63" s="199" t="s">
        <v>388</v>
      </c>
      <c r="C63" s="204" t="s">
        <v>395</v>
      </c>
      <c r="D63" s="998">
        <v>32641.767361155627</v>
      </c>
    </row>
    <row r="64" spans="1:4" ht="16.5" thickTop="1" thickBot="1">
      <c r="A64" s="199" t="s">
        <v>402</v>
      </c>
      <c r="B64" s="199" t="s">
        <v>92</v>
      </c>
      <c r="C64" s="204" t="s">
        <v>403</v>
      </c>
      <c r="D64" s="998">
        <v>66492.489069020725</v>
      </c>
    </row>
    <row r="65" spans="1:4" ht="16.5" thickTop="1" thickBot="1">
      <c r="A65" s="199" t="s">
        <v>396</v>
      </c>
      <c r="B65" s="199" t="s">
        <v>92</v>
      </c>
      <c r="C65" s="204" t="s">
        <v>397</v>
      </c>
      <c r="D65" s="998">
        <v>43280.565612198945</v>
      </c>
    </row>
    <row r="66" spans="1:4" ht="16.5" thickTop="1" thickBot="1">
      <c r="A66" s="199" t="s">
        <v>398</v>
      </c>
      <c r="B66" s="199" t="s">
        <v>92</v>
      </c>
      <c r="C66" s="204" t="s">
        <v>399</v>
      </c>
      <c r="D66" s="998">
        <v>169253.60853932542</v>
      </c>
    </row>
    <row r="67" spans="1:4" ht="16.5" thickTop="1" thickBot="1">
      <c r="A67" s="199" t="s">
        <v>1001</v>
      </c>
      <c r="B67" s="199" t="s">
        <v>144</v>
      </c>
      <c r="C67" s="204" t="s">
        <v>1002</v>
      </c>
      <c r="D67" s="998">
        <v>12935.811509791303</v>
      </c>
    </row>
    <row r="68" spans="1:4" ht="16.5" thickTop="1" thickBot="1">
      <c r="A68" s="199" t="s">
        <v>404</v>
      </c>
      <c r="B68" s="199" t="s">
        <v>377</v>
      </c>
      <c r="C68" s="204" t="s">
        <v>405</v>
      </c>
      <c r="D68" s="998">
        <v>1869.0840715964559</v>
      </c>
    </row>
    <row r="69" spans="1:4" ht="16.5" thickTop="1" thickBot="1">
      <c r="A69" s="199" t="s">
        <v>406</v>
      </c>
      <c r="B69" s="199" t="s">
        <v>377</v>
      </c>
      <c r="C69" s="204" t="s">
        <v>407</v>
      </c>
      <c r="D69" s="998">
        <v>9913.4256430176338</v>
      </c>
    </row>
    <row r="70" spans="1:4" ht="16.5" thickTop="1" thickBot="1">
      <c r="A70" s="199" t="s">
        <v>408</v>
      </c>
      <c r="B70" s="199" t="s">
        <v>144</v>
      </c>
      <c r="C70" s="204" t="s">
        <v>409</v>
      </c>
      <c r="D70" s="998">
        <v>56820.85429534498</v>
      </c>
    </row>
    <row r="71" spans="1:4" ht="16.5" thickTop="1" thickBot="1">
      <c r="A71" s="199" t="s">
        <v>410</v>
      </c>
      <c r="B71" s="199" t="s">
        <v>92</v>
      </c>
      <c r="C71" s="204" t="s">
        <v>411</v>
      </c>
      <c r="D71" s="998">
        <v>10000</v>
      </c>
    </row>
    <row r="72" spans="1:4" ht="16.5" thickTop="1" thickBot="1">
      <c r="A72" s="199" t="s">
        <v>412</v>
      </c>
      <c r="B72" s="199" t="s">
        <v>92</v>
      </c>
      <c r="C72" s="204" t="s">
        <v>413</v>
      </c>
      <c r="D72" s="998">
        <v>259925.18454253554</v>
      </c>
    </row>
    <row r="73" spans="1:4" ht="16.5" thickTop="1" thickBot="1">
      <c r="A73" s="199" t="s">
        <v>882</v>
      </c>
      <c r="B73" s="199" t="s">
        <v>377</v>
      </c>
      <c r="C73" s="204" t="s">
        <v>883</v>
      </c>
      <c r="D73" s="998">
        <v>27243.645505968147</v>
      </c>
    </row>
    <row r="74" spans="1:4" ht="16.5" thickTop="1" thickBot="1">
      <c r="A74" s="199" t="s">
        <v>877</v>
      </c>
      <c r="B74" s="199" t="s">
        <v>377</v>
      </c>
      <c r="C74" s="204" t="s">
        <v>878</v>
      </c>
      <c r="D74" s="998">
        <v>2176.1178240770419</v>
      </c>
    </row>
    <row r="75" spans="1:4" ht="16.5" thickTop="1" thickBot="1">
      <c r="A75" s="199" t="s">
        <v>880</v>
      </c>
      <c r="B75" s="199" t="s">
        <v>377</v>
      </c>
      <c r="C75" s="204" t="s">
        <v>881</v>
      </c>
      <c r="D75" s="998">
        <v>2055.2223894060949</v>
      </c>
    </row>
    <row r="76" spans="1:4" ht="16.5" thickTop="1" thickBot="1">
      <c r="A76" s="199" t="s">
        <v>894</v>
      </c>
      <c r="B76" s="199" t="s">
        <v>377</v>
      </c>
      <c r="C76" s="204" t="s">
        <v>895</v>
      </c>
      <c r="D76" s="998">
        <v>2762.4215824764037</v>
      </c>
    </row>
    <row r="77" spans="1:4" ht="16.5" thickTop="1" thickBot="1">
      <c r="A77" s="199" t="s">
        <v>879</v>
      </c>
      <c r="B77" s="199" t="s">
        <v>377</v>
      </c>
      <c r="C77" s="204" t="s">
        <v>2143</v>
      </c>
      <c r="D77" s="998">
        <v>2176.1178240770419</v>
      </c>
    </row>
    <row r="78" spans="1:4" ht="16.5" thickTop="1" thickBot="1">
      <c r="A78" s="199" t="s">
        <v>889</v>
      </c>
      <c r="B78" s="199" t="s">
        <v>377</v>
      </c>
      <c r="C78" s="204" t="s">
        <v>890</v>
      </c>
      <c r="D78" s="998">
        <v>2500.9221666401113</v>
      </c>
    </row>
    <row r="79" spans="1:4" ht="16.5" thickTop="1" thickBot="1">
      <c r="A79" s="199" t="s">
        <v>891</v>
      </c>
      <c r="B79" s="199" t="s">
        <v>377</v>
      </c>
      <c r="C79" s="204" t="s">
        <v>2129</v>
      </c>
      <c r="D79" s="998">
        <v>2538.8041280898824</v>
      </c>
    </row>
    <row r="80" spans="1:4" ht="16.5" thickTop="1" thickBot="1">
      <c r="A80" s="199" t="s">
        <v>892</v>
      </c>
      <c r="B80" s="199" t="s">
        <v>377</v>
      </c>
      <c r="C80" s="204" t="s">
        <v>2130</v>
      </c>
      <c r="D80" s="998">
        <v>2417.9086934189354</v>
      </c>
    </row>
    <row r="81" spans="1:4" ht="31.5" thickTop="1" thickBot="1">
      <c r="A81" s="199" t="s">
        <v>884</v>
      </c>
      <c r="B81" s="199" t="s">
        <v>377</v>
      </c>
      <c r="C81" s="204" t="s">
        <v>2038</v>
      </c>
      <c r="D81" s="998">
        <v>3264.176736115563</v>
      </c>
    </row>
    <row r="82" spans="1:4" ht="31.5" thickTop="1" thickBot="1">
      <c r="A82" s="199" t="s">
        <v>885</v>
      </c>
      <c r="B82" s="199" t="s">
        <v>377</v>
      </c>
      <c r="C82" s="204" t="s">
        <v>2039</v>
      </c>
      <c r="D82" s="998">
        <v>3385.0721707865096</v>
      </c>
    </row>
    <row r="83" spans="1:4" ht="31.5" thickTop="1" thickBot="1">
      <c r="A83" s="199" t="s">
        <v>886</v>
      </c>
      <c r="B83" s="199" t="s">
        <v>377</v>
      </c>
      <c r="C83" s="204" t="s">
        <v>2040</v>
      </c>
      <c r="D83" s="998">
        <v>3505.9676054574556</v>
      </c>
    </row>
    <row r="84" spans="1:4" ht="31.5" thickTop="1" thickBot="1">
      <c r="A84" s="199" t="s">
        <v>887</v>
      </c>
      <c r="B84" s="199" t="s">
        <v>377</v>
      </c>
      <c r="C84" s="204" t="s">
        <v>2041</v>
      </c>
      <c r="D84" s="998">
        <v>3626.8630401284026</v>
      </c>
    </row>
    <row r="85" spans="1:4" ht="16.5" thickTop="1" thickBot="1">
      <c r="A85" s="199" t="s">
        <v>893</v>
      </c>
      <c r="B85" s="199" t="s">
        <v>377</v>
      </c>
      <c r="C85" s="204" t="s">
        <v>2043</v>
      </c>
      <c r="D85" s="998">
        <v>4231.3402134831367</v>
      </c>
    </row>
    <row r="86" spans="1:4" ht="31.5" thickTop="1" thickBot="1">
      <c r="A86" s="199" t="s">
        <v>888</v>
      </c>
      <c r="B86" s="199" t="s">
        <v>377</v>
      </c>
      <c r="C86" s="204" t="s">
        <v>2042</v>
      </c>
      <c r="D86" s="998">
        <v>4231.3402134831367</v>
      </c>
    </row>
    <row r="87" spans="1:4" ht="31.5" thickTop="1" thickBot="1">
      <c r="A87" s="199" t="s">
        <v>875</v>
      </c>
      <c r="B87" s="199" t="s">
        <v>377</v>
      </c>
      <c r="C87" s="204" t="s">
        <v>876</v>
      </c>
      <c r="D87" s="998">
        <v>588</v>
      </c>
    </row>
    <row r="88" spans="1:4" ht="16.5" thickTop="1" thickBot="1">
      <c r="A88" s="199" t="s">
        <v>898</v>
      </c>
      <c r="B88" s="199" t="s">
        <v>377</v>
      </c>
      <c r="C88" s="204" t="s">
        <v>2044</v>
      </c>
      <c r="D88" s="998">
        <v>894.62621656500619</v>
      </c>
    </row>
    <row r="89" spans="1:4" ht="16.5" thickTop="1" thickBot="1">
      <c r="A89" s="199" t="s">
        <v>896</v>
      </c>
      <c r="B89" s="199" t="s">
        <v>377</v>
      </c>
      <c r="C89" s="204" t="s">
        <v>897</v>
      </c>
      <c r="D89" s="998">
        <v>825.71581880256645</v>
      </c>
    </row>
    <row r="90" spans="1:4" ht="16.5" thickTop="1" thickBot="1">
      <c r="A90" s="199" t="s">
        <v>997</v>
      </c>
      <c r="B90" s="199" t="s">
        <v>233</v>
      </c>
      <c r="C90" s="204" t="s">
        <v>998</v>
      </c>
      <c r="D90" s="998">
        <v>9067.1576003210048</v>
      </c>
    </row>
    <row r="91" spans="1:4" ht="31.5" thickTop="1" thickBot="1">
      <c r="A91" s="199" t="s">
        <v>414</v>
      </c>
      <c r="B91" s="199" t="s">
        <v>377</v>
      </c>
      <c r="C91" s="204" t="s">
        <v>415</v>
      </c>
      <c r="D91" s="998">
        <v>22244.759979454207</v>
      </c>
    </row>
    <row r="92" spans="1:4" ht="16.5" thickTop="1" thickBot="1">
      <c r="A92" s="199" t="s">
        <v>416</v>
      </c>
      <c r="B92" s="199" t="s">
        <v>144</v>
      </c>
      <c r="C92" s="204" t="s">
        <v>417</v>
      </c>
      <c r="D92" s="998">
        <v>20900</v>
      </c>
    </row>
    <row r="93" spans="1:4" ht="16.5" thickTop="1" thickBot="1">
      <c r="A93" s="199" t="s">
        <v>418</v>
      </c>
      <c r="B93" s="199" t="s">
        <v>144</v>
      </c>
      <c r="C93" s="204" t="s">
        <v>419</v>
      </c>
      <c r="D93" s="998">
        <v>955.07393390047935</v>
      </c>
    </row>
    <row r="94" spans="1:4" ht="16.5" thickTop="1" thickBot="1">
      <c r="A94" s="199" t="s">
        <v>420</v>
      </c>
      <c r="B94" s="199" t="s">
        <v>144</v>
      </c>
      <c r="C94" s="204" t="s">
        <v>421</v>
      </c>
      <c r="D94" s="998">
        <v>955.07393390047935</v>
      </c>
    </row>
    <row r="95" spans="1:4" ht="16.5" thickTop="1" thickBot="1">
      <c r="A95" s="199" t="s">
        <v>422</v>
      </c>
      <c r="B95" s="199" t="s">
        <v>377</v>
      </c>
      <c r="C95" s="204" t="s">
        <v>423</v>
      </c>
      <c r="D95" s="998">
        <v>5387.6906313825257</v>
      </c>
    </row>
    <row r="96" spans="1:4" ht="16.5" thickTop="1" thickBot="1">
      <c r="A96" s="199" t="s">
        <v>441</v>
      </c>
      <c r="B96" s="199" t="s">
        <v>377</v>
      </c>
      <c r="C96" s="204" t="s">
        <v>442</v>
      </c>
      <c r="D96" s="998">
        <v>3626.8630401284026</v>
      </c>
    </row>
    <row r="97" spans="1:4" ht="16.5" thickTop="1" thickBot="1">
      <c r="A97" s="199" t="s">
        <v>439</v>
      </c>
      <c r="B97" s="199" t="s">
        <v>377</v>
      </c>
      <c r="C97" s="204" t="s">
        <v>440</v>
      </c>
      <c r="D97" s="998">
        <v>5682.0854295344971</v>
      </c>
    </row>
    <row r="98" spans="1:4" ht="16.5" thickTop="1" thickBot="1">
      <c r="A98" s="199" t="s">
        <v>424</v>
      </c>
      <c r="B98" s="199" t="s">
        <v>425</v>
      </c>
      <c r="C98" s="204" t="s">
        <v>426</v>
      </c>
      <c r="D98" s="998">
        <v>3756.3163041572934</v>
      </c>
    </row>
    <row r="99" spans="1:4" ht="31.5" thickTop="1" thickBot="1">
      <c r="A99" s="199" t="s">
        <v>907</v>
      </c>
      <c r="B99" s="199" t="s">
        <v>388</v>
      </c>
      <c r="C99" s="204" t="s">
        <v>2045</v>
      </c>
      <c r="D99" s="998">
        <v>407448.10272161971</v>
      </c>
    </row>
    <row r="100" spans="1:4" ht="31.5" thickTop="1" thickBot="1">
      <c r="A100" s="199" t="s">
        <v>908</v>
      </c>
      <c r="B100" s="199" t="s">
        <v>388</v>
      </c>
      <c r="C100" s="204" t="s">
        <v>2046</v>
      </c>
      <c r="D100" s="998">
        <v>445758.86433090206</v>
      </c>
    </row>
    <row r="101" spans="1:4" ht="31.5" thickTop="1" thickBot="1">
      <c r="A101" s="199" t="s">
        <v>909</v>
      </c>
      <c r="B101" s="199" t="s">
        <v>388</v>
      </c>
      <c r="C101" s="204" t="s">
        <v>2047</v>
      </c>
      <c r="D101" s="998">
        <v>1115740.5769865415</v>
      </c>
    </row>
    <row r="102" spans="1:4" ht="31.5" thickTop="1" thickBot="1">
      <c r="A102" s="199" t="s">
        <v>910</v>
      </c>
      <c r="B102" s="199" t="s">
        <v>388</v>
      </c>
      <c r="C102" s="204" t="s">
        <v>2048</v>
      </c>
      <c r="D102" s="998">
        <v>1017500</v>
      </c>
    </row>
    <row r="103" spans="1:4" ht="31.5" thickTop="1" thickBot="1">
      <c r="A103" s="199" t="s">
        <v>911</v>
      </c>
      <c r="B103" s="199" t="s">
        <v>388</v>
      </c>
      <c r="C103" s="204" t="s">
        <v>2049</v>
      </c>
      <c r="D103" s="998">
        <v>1040000</v>
      </c>
    </row>
    <row r="104" spans="1:4" ht="16.5" thickTop="1" thickBot="1">
      <c r="A104" s="199" t="s">
        <v>905</v>
      </c>
      <c r="B104" s="199" t="s">
        <v>388</v>
      </c>
      <c r="C104" s="204" t="s">
        <v>2112</v>
      </c>
      <c r="D104" s="998">
        <v>915000</v>
      </c>
    </row>
    <row r="105" spans="1:4" ht="16.5" thickTop="1" thickBot="1">
      <c r="A105" s="199" t="s">
        <v>904</v>
      </c>
      <c r="B105" s="199" t="s">
        <v>388</v>
      </c>
      <c r="C105" s="204" t="s">
        <v>2113</v>
      </c>
      <c r="D105" s="998">
        <v>915000</v>
      </c>
    </row>
    <row r="106" spans="1:4" ht="16.5" thickTop="1" thickBot="1">
      <c r="A106" s="199" t="s">
        <v>1745</v>
      </c>
      <c r="B106" s="199" t="s">
        <v>388</v>
      </c>
      <c r="C106" s="204" t="s">
        <v>2111</v>
      </c>
      <c r="D106" s="998">
        <v>925000</v>
      </c>
    </row>
    <row r="107" spans="1:4" ht="16.5" thickTop="1" thickBot="1">
      <c r="A107" s="199" t="s">
        <v>901</v>
      </c>
      <c r="B107" s="199" t="s">
        <v>388</v>
      </c>
      <c r="C107" s="204" t="s">
        <v>2111</v>
      </c>
      <c r="D107" s="998">
        <v>945000</v>
      </c>
    </row>
    <row r="108" spans="1:4" ht="16.5" thickTop="1" thickBot="1">
      <c r="A108" s="199" t="s">
        <v>903</v>
      </c>
      <c r="B108" s="199" t="s">
        <v>388</v>
      </c>
      <c r="C108" s="204" t="s">
        <v>2114</v>
      </c>
      <c r="D108" s="998">
        <v>950000</v>
      </c>
    </row>
    <row r="109" spans="1:4" ht="16.5" thickTop="1" thickBot="1">
      <c r="A109" s="199" t="s">
        <v>902</v>
      </c>
      <c r="B109" s="199" t="s">
        <v>388</v>
      </c>
      <c r="C109" s="204" t="s">
        <v>2115</v>
      </c>
      <c r="D109" s="998">
        <v>975000</v>
      </c>
    </row>
    <row r="110" spans="1:4" ht="16.5" thickTop="1" thickBot="1">
      <c r="A110" s="199" t="s">
        <v>906</v>
      </c>
      <c r="B110" s="199" t="s">
        <v>388</v>
      </c>
      <c r="C110" s="204" t="s">
        <v>2116</v>
      </c>
      <c r="D110" s="998">
        <v>866336.68485200463</v>
      </c>
    </row>
    <row r="111" spans="1:4" ht="16.5" thickTop="1" thickBot="1">
      <c r="A111" s="199" t="s">
        <v>427</v>
      </c>
      <c r="B111" s="199" t="s">
        <v>144</v>
      </c>
      <c r="C111" s="204" t="s">
        <v>428</v>
      </c>
      <c r="D111" s="998">
        <v>3163.618851202345</v>
      </c>
    </row>
    <row r="112" spans="1:4" ht="16.5" thickTop="1" thickBot="1">
      <c r="A112" s="199" t="s">
        <v>429</v>
      </c>
      <c r="B112" s="199" t="s">
        <v>233</v>
      </c>
      <c r="C112" s="204" t="s">
        <v>430</v>
      </c>
      <c r="D112" s="998">
        <v>1339.3198216639796</v>
      </c>
    </row>
    <row r="113" spans="1:4" ht="31.5" thickTop="1" thickBot="1">
      <c r="A113" s="199" t="s">
        <v>431</v>
      </c>
      <c r="B113" s="199" t="s">
        <v>92</v>
      </c>
      <c r="C113" s="204" t="s">
        <v>432</v>
      </c>
      <c r="D113" s="998">
        <v>3954.5235640029318</v>
      </c>
    </row>
    <row r="114" spans="1:4" ht="31.5" thickTop="1" thickBot="1">
      <c r="A114" s="199" t="s">
        <v>433</v>
      </c>
      <c r="B114" s="199" t="s">
        <v>144</v>
      </c>
      <c r="C114" s="204" t="s">
        <v>434</v>
      </c>
      <c r="D114" s="998">
        <v>49940.721171067955</v>
      </c>
    </row>
    <row r="115" spans="1:4" ht="16.5" thickTop="1" thickBot="1">
      <c r="A115" s="199" t="s">
        <v>435</v>
      </c>
      <c r="B115" s="199" t="s">
        <v>92</v>
      </c>
      <c r="C115" s="654" t="s">
        <v>436</v>
      </c>
      <c r="D115" s="998">
        <v>50939.470470967288</v>
      </c>
    </row>
    <row r="116" spans="1:4" ht="16.5" thickTop="1" thickBot="1">
      <c r="A116" s="199" t="s">
        <v>443</v>
      </c>
      <c r="B116" s="199" t="s">
        <v>92</v>
      </c>
      <c r="C116" s="204" t="s">
        <v>1997</v>
      </c>
      <c r="D116" s="998">
        <v>429348.27266317548</v>
      </c>
    </row>
    <row r="117" spans="1:4" ht="16.5" thickTop="1" thickBot="1">
      <c r="A117" s="199" t="s">
        <v>446</v>
      </c>
      <c r="B117" s="199" t="s">
        <v>92</v>
      </c>
      <c r="C117" s="204" t="s">
        <v>447</v>
      </c>
      <c r="D117" s="998">
        <v>185574.4922199033</v>
      </c>
    </row>
    <row r="118" spans="1:4" ht="31.5" thickTop="1" thickBot="1">
      <c r="A118" s="199" t="s">
        <v>444</v>
      </c>
      <c r="B118" s="199" t="s">
        <v>92</v>
      </c>
      <c r="C118" s="654" t="s">
        <v>445</v>
      </c>
      <c r="D118" s="998">
        <v>185574.4922199033</v>
      </c>
    </row>
    <row r="119" spans="1:4" ht="31.5" thickTop="1" thickBot="1">
      <c r="A119" s="199" t="s">
        <v>449</v>
      </c>
      <c r="B119" s="199" t="s">
        <v>388</v>
      </c>
      <c r="C119" s="204" t="s">
        <v>450</v>
      </c>
      <c r="D119" s="998">
        <v>5192.0353549989304</v>
      </c>
    </row>
    <row r="120" spans="1:4" ht="31.5" thickTop="1" thickBot="1">
      <c r="A120" s="199" t="s">
        <v>448</v>
      </c>
      <c r="B120" s="199" t="s">
        <v>388</v>
      </c>
      <c r="C120" s="204" t="s">
        <v>1998</v>
      </c>
      <c r="D120" s="998">
        <v>4823.2885994691223</v>
      </c>
    </row>
    <row r="121" spans="1:4" ht="31.5" thickTop="1" thickBot="1">
      <c r="A121" s="199" t="s">
        <v>912</v>
      </c>
      <c r="B121" s="199" t="s">
        <v>637</v>
      </c>
      <c r="C121" s="204" t="s">
        <v>913</v>
      </c>
      <c r="D121" s="998">
        <v>35000</v>
      </c>
    </row>
    <row r="122" spans="1:4" ht="16.5" thickTop="1" thickBot="1">
      <c r="A122" s="199" t="s">
        <v>914</v>
      </c>
      <c r="B122" s="199" t="s">
        <v>637</v>
      </c>
      <c r="C122" s="204" t="s">
        <v>2050</v>
      </c>
      <c r="D122" s="998">
        <v>30280</v>
      </c>
    </row>
    <row r="123" spans="1:4" ht="16.5" thickTop="1" thickBot="1">
      <c r="A123" s="199" t="s">
        <v>451</v>
      </c>
      <c r="B123" s="199" t="s">
        <v>388</v>
      </c>
      <c r="C123" s="204" t="s">
        <v>1999</v>
      </c>
      <c r="D123" s="998">
        <v>3313.9188078692687</v>
      </c>
    </row>
    <row r="124" spans="1:4" ht="16.5" thickTop="1" thickBot="1">
      <c r="A124" s="199" t="s">
        <v>452</v>
      </c>
      <c r="B124" s="199" t="s">
        <v>144</v>
      </c>
      <c r="C124" s="204" t="s">
        <v>453</v>
      </c>
      <c r="D124" s="998">
        <v>17771.628896629176</v>
      </c>
    </row>
    <row r="125" spans="1:4" ht="16.5" thickTop="1" thickBot="1">
      <c r="A125" s="199" t="s">
        <v>939</v>
      </c>
      <c r="B125" s="199" t="s">
        <v>425</v>
      </c>
      <c r="C125" s="204" t="s">
        <v>2052</v>
      </c>
      <c r="D125" s="998">
        <v>1934.3269547351483</v>
      </c>
    </row>
    <row r="126" spans="1:4" ht="16.5" thickTop="1" thickBot="1">
      <c r="A126" s="199" t="s">
        <v>940</v>
      </c>
      <c r="B126" s="199" t="s">
        <v>425</v>
      </c>
      <c r="C126" s="204" t="s">
        <v>2053</v>
      </c>
      <c r="D126" s="998">
        <v>6407.458037560179</v>
      </c>
    </row>
    <row r="127" spans="1:4" ht="31.5" thickTop="1" thickBot="1">
      <c r="A127" s="199" t="s">
        <v>938</v>
      </c>
      <c r="B127" s="199" t="s">
        <v>425</v>
      </c>
      <c r="C127" s="204" t="s">
        <v>2051</v>
      </c>
      <c r="D127" s="998">
        <v>2451.1176056511626</v>
      </c>
    </row>
    <row r="128" spans="1:4" ht="16.5" thickTop="1" thickBot="1">
      <c r="A128" s="199" t="s">
        <v>920</v>
      </c>
      <c r="B128" s="199" t="s">
        <v>425</v>
      </c>
      <c r="C128" s="204" t="s">
        <v>921</v>
      </c>
      <c r="D128" s="998">
        <v>6347.0103202247055</v>
      </c>
    </row>
    <row r="129" spans="1:4" ht="16.5" thickTop="1" thickBot="1">
      <c r="A129" s="199" t="s">
        <v>922</v>
      </c>
      <c r="B129" s="199" t="s">
        <v>425</v>
      </c>
      <c r="C129" s="204" t="s">
        <v>923</v>
      </c>
      <c r="D129" s="998">
        <v>6347.0103202247055</v>
      </c>
    </row>
    <row r="130" spans="1:4" ht="16.5" thickTop="1" thickBot="1">
      <c r="A130" s="199" t="s">
        <v>924</v>
      </c>
      <c r="B130" s="199" t="s">
        <v>425</v>
      </c>
      <c r="C130" s="204" t="s">
        <v>925</v>
      </c>
      <c r="D130" s="998">
        <v>6347.0103202247055</v>
      </c>
    </row>
    <row r="131" spans="1:4" ht="16.5" thickTop="1" thickBot="1">
      <c r="A131" s="199" t="s">
        <v>926</v>
      </c>
      <c r="B131" s="199" t="s">
        <v>425</v>
      </c>
      <c r="C131" s="204" t="s">
        <v>927</v>
      </c>
      <c r="D131" s="998">
        <v>6347.0103202247055</v>
      </c>
    </row>
    <row r="132" spans="1:4" ht="16.5" thickTop="1" thickBot="1">
      <c r="A132" s="199" t="s">
        <v>928</v>
      </c>
      <c r="B132" s="199" t="s">
        <v>425</v>
      </c>
      <c r="C132" s="204" t="s">
        <v>929</v>
      </c>
      <c r="D132" s="998">
        <v>6347.0103202247055</v>
      </c>
    </row>
    <row r="133" spans="1:4" ht="16.5" thickTop="1" thickBot="1">
      <c r="A133" s="199" t="s">
        <v>932</v>
      </c>
      <c r="B133" s="199" t="s">
        <v>425</v>
      </c>
      <c r="C133" s="204" t="s">
        <v>933</v>
      </c>
      <c r="D133" s="998">
        <v>6347.0103202247055</v>
      </c>
    </row>
    <row r="134" spans="1:4" ht="16.5" thickTop="1" thickBot="1">
      <c r="A134" s="199" t="s">
        <v>930</v>
      </c>
      <c r="B134" s="199" t="s">
        <v>425</v>
      </c>
      <c r="C134" s="204" t="s">
        <v>931</v>
      </c>
      <c r="D134" s="998">
        <v>6347.0103202247055</v>
      </c>
    </row>
    <row r="135" spans="1:4" ht="16.5" thickTop="1" thickBot="1">
      <c r="A135" s="199" t="s">
        <v>934</v>
      </c>
      <c r="B135" s="199" t="s">
        <v>425</v>
      </c>
      <c r="C135" s="204" t="s">
        <v>935</v>
      </c>
      <c r="D135" s="998">
        <v>6347.0103202247055</v>
      </c>
    </row>
    <row r="136" spans="1:4" ht="16.5" thickTop="1" thickBot="1">
      <c r="A136" s="199" t="s">
        <v>936</v>
      </c>
      <c r="B136" s="199" t="s">
        <v>425</v>
      </c>
      <c r="C136" s="204" t="s">
        <v>937</v>
      </c>
      <c r="D136" s="998">
        <v>6347.0103202247055</v>
      </c>
    </row>
    <row r="137" spans="1:4" ht="31.5" thickTop="1" thickBot="1">
      <c r="A137" s="199" t="s">
        <v>918</v>
      </c>
      <c r="B137" s="199" t="s">
        <v>377</v>
      </c>
      <c r="C137" s="204" t="s">
        <v>919</v>
      </c>
      <c r="D137" s="998">
        <v>8594.4554460806012</v>
      </c>
    </row>
    <row r="138" spans="1:4" ht="31.5" thickTop="1" thickBot="1">
      <c r="A138" s="199" t="s">
        <v>915</v>
      </c>
      <c r="B138" s="199" t="s">
        <v>916</v>
      </c>
      <c r="C138" s="204" t="s">
        <v>917</v>
      </c>
      <c r="D138" s="998">
        <v>4.6316775444211873E-2</v>
      </c>
    </row>
    <row r="139" spans="1:4" ht="16.5" thickTop="1" thickBot="1">
      <c r="A139" s="199" t="s">
        <v>454</v>
      </c>
      <c r="B139" s="199" t="s">
        <v>377</v>
      </c>
      <c r="C139" s="204" t="s">
        <v>455</v>
      </c>
      <c r="D139" s="998">
        <v>4321.1764705882351</v>
      </c>
    </row>
    <row r="140" spans="1:4" ht="31.5" thickTop="1" thickBot="1">
      <c r="A140" s="199" t="s">
        <v>456</v>
      </c>
      <c r="B140" s="199" t="s">
        <v>457</v>
      </c>
      <c r="C140" s="204" t="s">
        <v>458</v>
      </c>
      <c r="D140" s="998">
        <v>1813.4315200642013</v>
      </c>
    </row>
    <row r="141" spans="1:4" ht="31.5" thickTop="1" thickBot="1">
      <c r="A141" s="199" t="s">
        <v>459</v>
      </c>
      <c r="B141" s="199" t="s">
        <v>144</v>
      </c>
      <c r="C141" s="204" t="s">
        <v>2000</v>
      </c>
      <c r="D141" s="998">
        <v>6078.1487024533162</v>
      </c>
    </row>
    <row r="142" spans="1:4" ht="31.5" thickTop="1" thickBot="1">
      <c r="A142" s="199" t="s">
        <v>460</v>
      </c>
      <c r="B142" s="199" t="s">
        <v>92</v>
      </c>
      <c r="C142" s="204" t="s">
        <v>461</v>
      </c>
      <c r="D142" s="998">
        <v>1800</v>
      </c>
    </row>
    <row r="143" spans="1:4" ht="16.5" thickTop="1" thickBot="1">
      <c r="A143" s="199" t="s">
        <v>462</v>
      </c>
      <c r="B143" s="199" t="s">
        <v>463</v>
      </c>
      <c r="C143" s="204" t="s">
        <v>464</v>
      </c>
      <c r="D143" s="998">
        <v>7979.0986882824873</v>
      </c>
    </row>
    <row r="144" spans="1:4" ht="16.5" thickTop="1" thickBot="1">
      <c r="A144" s="199" t="s">
        <v>465</v>
      </c>
      <c r="B144" s="199" t="s">
        <v>425</v>
      </c>
      <c r="C144" s="204" t="s">
        <v>466</v>
      </c>
      <c r="D144" s="998">
        <v>28148.433654072647</v>
      </c>
    </row>
    <row r="145" spans="1:4" ht="16.5" thickTop="1" thickBot="1">
      <c r="A145" s="199" t="s">
        <v>951</v>
      </c>
      <c r="B145" s="199" t="s">
        <v>233</v>
      </c>
      <c r="C145" s="204" t="s">
        <v>953</v>
      </c>
      <c r="D145" s="998">
        <v>20611.56038709452</v>
      </c>
    </row>
    <row r="146" spans="1:4" ht="46.5" thickTop="1" thickBot="1">
      <c r="A146" s="199" t="s">
        <v>941</v>
      </c>
      <c r="B146" s="199" t="s">
        <v>233</v>
      </c>
      <c r="C146" s="204" t="s">
        <v>942</v>
      </c>
      <c r="D146" s="998">
        <v>25388.041280898822</v>
      </c>
    </row>
    <row r="147" spans="1:4" ht="31.5" thickTop="1" thickBot="1">
      <c r="A147" s="199" t="s">
        <v>943</v>
      </c>
      <c r="B147" s="199" t="s">
        <v>233</v>
      </c>
      <c r="C147" s="204" t="s">
        <v>944</v>
      </c>
      <c r="D147" s="998">
        <v>37477.584747993496</v>
      </c>
    </row>
    <row r="148" spans="1:4" ht="16.5" thickTop="1" thickBot="1">
      <c r="A148" s="199" t="s">
        <v>1775</v>
      </c>
      <c r="B148" s="199" t="s">
        <v>233</v>
      </c>
      <c r="C148" s="204" t="s">
        <v>2054</v>
      </c>
      <c r="D148" s="998">
        <v>25388.041280898822</v>
      </c>
    </row>
    <row r="149" spans="1:4" ht="31.5" thickTop="1" thickBot="1">
      <c r="A149" s="199" t="s">
        <v>945</v>
      </c>
      <c r="B149" s="199" t="s">
        <v>144</v>
      </c>
      <c r="C149" s="204" t="s">
        <v>946</v>
      </c>
      <c r="D149" s="998">
        <v>51380.559735152368</v>
      </c>
    </row>
    <row r="150" spans="1:4" ht="16.5" thickTop="1" thickBot="1">
      <c r="A150" s="199" t="s">
        <v>947</v>
      </c>
      <c r="B150" s="199" t="s">
        <v>233</v>
      </c>
      <c r="C150" s="204" t="s">
        <v>948</v>
      </c>
      <c r="D150" s="998">
        <v>37235.793878651602</v>
      </c>
    </row>
    <row r="151" spans="1:4" ht="31.5" thickTop="1" thickBot="1">
      <c r="A151" s="199" t="s">
        <v>949</v>
      </c>
      <c r="B151" s="199" t="s">
        <v>457</v>
      </c>
      <c r="C151" s="204" t="s">
        <v>950</v>
      </c>
      <c r="D151" s="998">
        <v>187387.92373996749</v>
      </c>
    </row>
    <row r="152" spans="1:4" ht="16.5" thickTop="1" thickBot="1">
      <c r="A152" s="199" t="s">
        <v>467</v>
      </c>
      <c r="B152" s="199" t="s">
        <v>92</v>
      </c>
      <c r="C152" s="204" t="s">
        <v>468</v>
      </c>
      <c r="D152" s="998">
        <v>1329.8497813804142</v>
      </c>
    </row>
    <row r="153" spans="1:4" ht="16.5" thickTop="1" thickBot="1">
      <c r="A153" s="199" t="s">
        <v>469</v>
      </c>
      <c r="B153" s="199" t="s">
        <v>377</v>
      </c>
      <c r="C153" s="204" t="s">
        <v>470</v>
      </c>
      <c r="D153" s="998">
        <v>30949.231275762373</v>
      </c>
    </row>
    <row r="154" spans="1:4" ht="16.5" thickTop="1" thickBot="1">
      <c r="A154" s="199" t="s">
        <v>471</v>
      </c>
      <c r="B154" s="199" t="s">
        <v>377</v>
      </c>
      <c r="C154" s="204" t="s">
        <v>472</v>
      </c>
      <c r="D154" s="998">
        <v>10155.21651235953</v>
      </c>
    </row>
    <row r="155" spans="1:4" ht="31.5" thickTop="1" thickBot="1">
      <c r="A155" s="199" t="s">
        <v>987</v>
      </c>
      <c r="B155" s="199" t="s">
        <v>144</v>
      </c>
      <c r="C155" s="204" t="s">
        <v>988</v>
      </c>
      <c r="D155" s="998">
        <v>57100</v>
      </c>
    </row>
    <row r="156" spans="1:4" ht="31.5" thickTop="1" thickBot="1">
      <c r="A156" s="199" t="s">
        <v>989</v>
      </c>
      <c r="B156" s="199" t="s">
        <v>144</v>
      </c>
      <c r="C156" s="204" t="s">
        <v>990</v>
      </c>
      <c r="D156" s="998">
        <v>17151</v>
      </c>
    </row>
    <row r="157" spans="1:4" ht="31.5" thickTop="1" thickBot="1">
      <c r="A157" s="199" t="s">
        <v>991</v>
      </c>
      <c r="B157" s="199" t="s">
        <v>144</v>
      </c>
      <c r="C157" s="204" t="s">
        <v>992</v>
      </c>
      <c r="D157" s="998">
        <v>28587</v>
      </c>
    </row>
    <row r="158" spans="1:4" ht="31.5" thickTop="1" thickBot="1">
      <c r="A158" s="199" t="s">
        <v>993</v>
      </c>
      <c r="B158" s="199" t="s">
        <v>144</v>
      </c>
      <c r="C158" s="204" t="s">
        <v>994</v>
      </c>
      <c r="D158" s="998">
        <v>28635</v>
      </c>
    </row>
    <row r="159" spans="1:4" ht="16.5" thickTop="1" thickBot="1">
      <c r="A159" s="199" t="s">
        <v>475</v>
      </c>
      <c r="B159" s="199" t="s">
        <v>233</v>
      </c>
      <c r="C159" s="204" t="s">
        <v>476</v>
      </c>
      <c r="D159" s="998">
        <v>7993.667931674966</v>
      </c>
    </row>
    <row r="160" spans="1:4" ht="16.5" thickTop="1" thickBot="1">
      <c r="A160" s="199" t="s">
        <v>980</v>
      </c>
      <c r="B160" s="199" t="s">
        <v>233</v>
      </c>
      <c r="C160" s="204" t="s">
        <v>476</v>
      </c>
      <c r="D160" s="998">
        <v>8250.8015373011785</v>
      </c>
    </row>
    <row r="161" spans="1:4" ht="16.5" thickTop="1" thickBot="1">
      <c r="A161" s="199" t="s">
        <v>477</v>
      </c>
      <c r="B161" s="199" t="s">
        <v>233</v>
      </c>
      <c r="C161" s="204" t="s">
        <v>478</v>
      </c>
      <c r="D161" s="998">
        <v>11259.780432183914</v>
      </c>
    </row>
    <row r="162" spans="1:4" ht="16.5" thickTop="1" thickBot="1">
      <c r="A162" s="199" t="s">
        <v>981</v>
      </c>
      <c r="B162" s="199" t="s">
        <v>233</v>
      </c>
      <c r="C162" s="204" t="s">
        <v>478</v>
      </c>
      <c r="D162" s="998">
        <v>10935.010888745222</v>
      </c>
    </row>
    <row r="163" spans="1:4" ht="16.5" thickTop="1" thickBot="1">
      <c r="A163" s="199" t="s">
        <v>972</v>
      </c>
      <c r="B163" s="199" t="s">
        <v>233</v>
      </c>
      <c r="C163" s="204" t="s">
        <v>973</v>
      </c>
      <c r="D163" s="998">
        <v>9593.2007326408711</v>
      </c>
    </row>
    <row r="164" spans="1:4" ht="16.5" thickTop="1" thickBot="1">
      <c r="A164" s="199" t="s">
        <v>978</v>
      </c>
      <c r="B164" s="199" t="s">
        <v>233</v>
      </c>
      <c r="C164" s="204" t="s">
        <v>973</v>
      </c>
      <c r="D164" s="998">
        <v>9798.1924688309828</v>
      </c>
    </row>
    <row r="165" spans="1:4" ht="16.5" thickTop="1" thickBot="1">
      <c r="A165" s="199" t="s">
        <v>985</v>
      </c>
      <c r="B165" s="199" t="s">
        <v>952</v>
      </c>
      <c r="C165" s="204" t="s">
        <v>986</v>
      </c>
      <c r="D165" s="998">
        <v>11364.170859068994</v>
      </c>
    </row>
    <row r="166" spans="1:4" ht="16.5" thickTop="1" thickBot="1">
      <c r="A166" s="199" t="s">
        <v>983</v>
      </c>
      <c r="B166" s="199" t="s">
        <v>233</v>
      </c>
      <c r="C166" s="204" t="s">
        <v>984</v>
      </c>
      <c r="D166" s="998">
        <v>7132.8306455858601</v>
      </c>
    </row>
    <row r="167" spans="1:4" ht="16.5" thickTop="1" thickBot="1">
      <c r="A167" s="199" t="s">
        <v>479</v>
      </c>
      <c r="B167" s="199" t="s">
        <v>233</v>
      </c>
      <c r="C167" s="204" t="s">
        <v>480</v>
      </c>
      <c r="D167" s="998">
        <v>7616.4123842696454</v>
      </c>
    </row>
    <row r="168" spans="1:4" ht="16.5" thickTop="1" thickBot="1">
      <c r="A168" s="199" t="s">
        <v>982</v>
      </c>
      <c r="B168" s="199" t="s">
        <v>233</v>
      </c>
      <c r="C168" s="204" t="s">
        <v>480</v>
      </c>
      <c r="D168" s="998">
        <v>10210.687159777823</v>
      </c>
    </row>
    <row r="169" spans="1:4" ht="16.5" thickTop="1" thickBot="1">
      <c r="A169" s="199" t="s">
        <v>473</v>
      </c>
      <c r="B169" s="199" t="s">
        <v>233</v>
      </c>
      <c r="C169" s="204" t="s">
        <v>474</v>
      </c>
      <c r="D169" s="998">
        <v>12501.085201122625</v>
      </c>
    </row>
    <row r="170" spans="1:4" ht="16.5" thickTop="1" thickBot="1">
      <c r="A170" s="199" t="s">
        <v>979</v>
      </c>
      <c r="B170" s="199" t="s">
        <v>233</v>
      </c>
      <c r="C170" s="204" t="s">
        <v>474</v>
      </c>
      <c r="D170" s="998">
        <v>12327.055405993493</v>
      </c>
    </row>
    <row r="171" spans="1:4" ht="16.5" thickTop="1" thickBot="1">
      <c r="A171" s="199" t="s">
        <v>955</v>
      </c>
      <c r="B171" s="199" t="s">
        <v>233</v>
      </c>
      <c r="C171" s="204" t="s">
        <v>956</v>
      </c>
      <c r="D171" s="998">
        <v>10964</v>
      </c>
    </row>
    <row r="172" spans="1:4" ht="16.5" thickTop="1" thickBot="1">
      <c r="A172" s="199" t="s">
        <v>968</v>
      </c>
      <c r="B172" s="199" t="s">
        <v>952</v>
      </c>
      <c r="C172" s="204" t="s">
        <v>969</v>
      </c>
      <c r="D172" s="998">
        <v>18497.001504654858</v>
      </c>
    </row>
    <row r="173" spans="1:4" ht="16.5" thickTop="1" thickBot="1">
      <c r="A173" s="199" t="s">
        <v>970</v>
      </c>
      <c r="B173" s="199" t="s">
        <v>952</v>
      </c>
      <c r="C173" s="204" t="s">
        <v>971</v>
      </c>
      <c r="D173" s="998">
        <v>4835.8173868378708</v>
      </c>
    </row>
    <row r="174" spans="1:4" ht="16.5" thickTop="1" thickBot="1">
      <c r="A174" s="199" t="s">
        <v>957</v>
      </c>
      <c r="B174" s="199" t="s">
        <v>233</v>
      </c>
      <c r="C174" s="204" t="s">
        <v>958</v>
      </c>
      <c r="D174" s="998">
        <v>2376.9507803121251</v>
      </c>
    </row>
    <row r="175" spans="1:4" ht="16.5" thickTop="1" thickBot="1">
      <c r="A175" s="199" t="s">
        <v>959</v>
      </c>
      <c r="B175" s="199" t="s">
        <v>233</v>
      </c>
      <c r="C175" s="204" t="s">
        <v>960</v>
      </c>
      <c r="D175" s="998">
        <v>2376.9507803121251</v>
      </c>
    </row>
    <row r="176" spans="1:4" ht="31.5" thickTop="1" thickBot="1">
      <c r="A176" s="199" t="s">
        <v>965</v>
      </c>
      <c r="B176" s="199" t="s">
        <v>233</v>
      </c>
      <c r="C176" s="204" t="s">
        <v>2058</v>
      </c>
      <c r="D176" s="998">
        <v>2586</v>
      </c>
    </row>
    <row r="177" spans="1:4" ht="31.5" thickTop="1" thickBot="1">
      <c r="A177" s="199" t="s">
        <v>961</v>
      </c>
      <c r="B177" s="199" t="s">
        <v>233</v>
      </c>
      <c r="C177" s="204" t="s">
        <v>2056</v>
      </c>
      <c r="D177" s="998">
        <v>4768</v>
      </c>
    </row>
    <row r="178" spans="1:4" ht="31.5" thickTop="1" thickBot="1">
      <c r="A178" s="199" t="s">
        <v>962</v>
      </c>
      <c r="B178" s="199" t="s">
        <v>233</v>
      </c>
      <c r="C178" s="204" t="s">
        <v>2057</v>
      </c>
      <c r="D178" s="998">
        <v>5990</v>
      </c>
    </row>
    <row r="179" spans="1:4" ht="31.5" thickTop="1" thickBot="1">
      <c r="A179" s="199" t="s">
        <v>967</v>
      </c>
      <c r="B179" s="199" t="s">
        <v>233</v>
      </c>
      <c r="C179" s="204" t="s">
        <v>2059</v>
      </c>
      <c r="D179" s="998">
        <v>4614</v>
      </c>
    </row>
    <row r="180" spans="1:4" ht="31.5" thickTop="1" thickBot="1">
      <c r="A180" s="199" t="s">
        <v>954</v>
      </c>
      <c r="B180" s="199" t="s">
        <v>233</v>
      </c>
      <c r="C180" s="204" t="s">
        <v>2055</v>
      </c>
      <c r="D180" s="998">
        <v>5315</v>
      </c>
    </row>
    <row r="181" spans="1:4" ht="16.5" thickTop="1" thickBot="1">
      <c r="A181" s="199" t="s">
        <v>963</v>
      </c>
      <c r="B181" s="199" t="s">
        <v>233</v>
      </c>
      <c r="C181" s="204" t="s">
        <v>964</v>
      </c>
      <c r="D181" s="998">
        <v>4024</v>
      </c>
    </row>
    <row r="182" spans="1:4" ht="16.5" thickTop="1" thickBot="1">
      <c r="A182" s="199" t="s">
        <v>966</v>
      </c>
      <c r="B182" s="199" t="s">
        <v>233</v>
      </c>
      <c r="C182" s="204" t="s">
        <v>964</v>
      </c>
      <c r="D182" s="998">
        <v>4024</v>
      </c>
    </row>
    <row r="183" spans="1:4" ht="16.5" thickTop="1" thickBot="1">
      <c r="A183" s="199" t="s">
        <v>481</v>
      </c>
      <c r="B183" s="199" t="s">
        <v>377</v>
      </c>
      <c r="C183" s="204" t="s">
        <v>482</v>
      </c>
      <c r="D183" s="998">
        <v>8500</v>
      </c>
    </row>
    <row r="184" spans="1:4" ht="16.5" thickTop="1" thickBot="1">
      <c r="A184" s="199" t="s">
        <v>485</v>
      </c>
      <c r="B184" s="199" t="s">
        <v>92</v>
      </c>
      <c r="C184" s="204" t="s">
        <v>486</v>
      </c>
      <c r="D184" s="998">
        <v>13056.706944462252</v>
      </c>
    </row>
    <row r="185" spans="1:4" ht="16.5" thickTop="1" thickBot="1">
      <c r="A185" s="199" t="s">
        <v>483</v>
      </c>
      <c r="B185" s="199" t="s">
        <v>388</v>
      </c>
      <c r="C185" s="204" t="s">
        <v>484</v>
      </c>
      <c r="D185" s="998">
        <v>250595.71626589523</v>
      </c>
    </row>
    <row r="186" spans="1:4" ht="16.5" thickTop="1" thickBot="1">
      <c r="A186" s="199" t="s">
        <v>487</v>
      </c>
      <c r="B186" s="199" t="s">
        <v>144</v>
      </c>
      <c r="C186" s="204" t="s">
        <v>2001</v>
      </c>
      <c r="D186" s="998">
        <v>1911.5394398216981</v>
      </c>
    </row>
    <row r="187" spans="1:4" ht="16.5" thickTop="1" thickBot="1">
      <c r="A187" s="199" t="s">
        <v>1539</v>
      </c>
      <c r="B187" s="199" t="s">
        <v>377</v>
      </c>
      <c r="C187" s="204" t="s">
        <v>1538</v>
      </c>
      <c r="D187" s="998">
        <v>12000</v>
      </c>
    </row>
    <row r="188" spans="1:4" ht="16.5" thickTop="1" thickBot="1">
      <c r="A188" s="199" t="s">
        <v>1793</v>
      </c>
      <c r="B188" s="199" t="s">
        <v>377</v>
      </c>
      <c r="C188" s="204" t="s">
        <v>1792</v>
      </c>
      <c r="D188" s="998">
        <v>12000</v>
      </c>
    </row>
    <row r="189" spans="1:4" ht="16.5" thickTop="1" thickBot="1">
      <c r="A189" s="199" t="s">
        <v>488</v>
      </c>
      <c r="B189" s="199" t="s">
        <v>377</v>
      </c>
      <c r="C189" s="204" t="s">
        <v>489</v>
      </c>
      <c r="D189" s="998">
        <v>53000</v>
      </c>
    </row>
    <row r="190" spans="1:4" ht="16.5" thickTop="1" thickBot="1">
      <c r="A190" s="199" t="s">
        <v>1750</v>
      </c>
      <c r="B190" s="199" t="s">
        <v>144</v>
      </c>
      <c r="C190" s="204" t="s">
        <v>1749</v>
      </c>
      <c r="D190" s="998">
        <v>908169.80777722283</v>
      </c>
    </row>
    <row r="191" spans="1:4" ht="16.5" thickTop="1" thickBot="1">
      <c r="A191" s="199" t="s">
        <v>498</v>
      </c>
      <c r="B191" s="199" t="s">
        <v>92</v>
      </c>
      <c r="C191" s="204" t="s">
        <v>499</v>
      </c>
      <c r="D191" s="998">
        <v>57110.90218766949</v>
      </c>
    </row>
    <row r="192" spans="1:4" ht="16.5" thickTop="1" thickBot="1">
      <c r="A192" s="199" t="s">
        <v>500</v>
      </c>
      <c r="B192" s="199" t="s">
        <v>92</v>
      </c>
      <c r="C192" s="204" t="s">
        <v>501</v>
      </c>
      <c r="D192" s="998">
        <v>57110.90218766949</v>
      </c>
    </row>
    <row r="193" spans="1:4" ht="16.5" thickTop="1" thickBot="1">
      <c r="A193" s="199" t="s">
        <v>490</v>
      </c>
      <c r="B193" s="199" t="s">
        <v>233</v>
      </c>
      <c r="C193" s="204" t="s">
        <v>491</v>
      </c>
      <c r="D193" s="998">
        <v>2780.5949974317759</v>
      </c>
    </row>
    <row r="194" spans="1:4" ht="16.5" thickTop="1" thickBot="1">
      <c r="A194" s="199" t="s">
        <v>502</v>
      </c>
      <c r="B194" s="199" t="s">
        <v>92</v>
      </c>
      <c r="C194" s="204" t="s">
        <v>503</v>
      </c>
      <c r="D194" s="998">
        <v>1148.5066293739944</v>
      </c>
    </row>
    <row r="195" spans="1:4" ht="31.5" thickTop="1" thickBot="1">
      <c r="A195" s="199" t="s">
        <v>492</v>
      </c>
      <c r="B195" s="199" t="s">
        <v>425</v>
      </c>
      <c r="C195" s="204" t="s">
        <v>493</v>
      </c>
      <c r="D195" s="998">
        <v>1148.5066293739944</v>
      </c>
    </row>
    <row r="196" spans="1:4" ht="16.5" thickTop="1" thickBot="1">
      <c r="A196" s="199" t="s">
        <v>494</v>
      </c>
      <c r="B196" s="199" t="s">
        <v>92</v>
      </c>
      <c r="C196" s="204" t="s">
        <v>495</v>
      </c>
      <c r="D196" s="998">
        <v>27100</v>
      </c>
    </row>
    <row r="197" spans="1:4" ht="16.5" thickTop="1" thickBot="1">
      <c r="A197" s="199" t="s">
        <v>496</v>
      </c>
      <c r="B197" s="199" t="s">
        <v>144</v>
      </c>
      <c r="C197" s="204" t="s">
        <v>497</v>
      </c>
      <c r="D197" s="998">
        <v>2417.9086934189354</v>
      </c>
    </row>
    <row r="198" spans="1:4" ht="16.5" thickTop="1" thickBot="1">
      <c r="A198" s="199" t="s">
        <v>504</v>
      </c>
      <c r="B198" s="199" t="s">
        <v>92</v>
      </c>
      <c r="C198" s="204" t="s">
        <v>505</v>
      </c>
      <c r="D198" s="998">
        <v>15740.336134453783</v>
      </c>
    </row>
    <row r="199" spans="1:4" ht="16.5" thickTop="1" thickBot="1">
      <c r="A199" s="199" t="s">
        <v>1009</v>
      </c>
      <c r="B199" s="199" t="s">
        <v>92</v>
      </c>
      <c r="C199" s="204" t="s">
        <v>1010</v>
      </c>
      <c r="D199" s="998">
        <v>148880.32741201928</v>
      </c>
    </row>
    <row r="200" spans="1:4" ht="31.5" thickTop="1" thickBot="1">
      <c r="A200" s="199" t="s">
        <v>1013</v>
      </c>
      <c r="B200" s="199" t="s">
        <v>92</v>
      </c>
      <c r="C200" s="204" t="s">
        <v>1014</v>
      </c>
      <c r="D200" s="998">
        <v>165679.95863335038</v>
      </c>
    </row>
    <row r="201" spans="1:4" ht="16.5" thickTop="1" thickBot="1">
      <c r="A201" s="199" t="s">
        <v>1011</v>
      </c>
      <c r="B201" s="199" t="s">
        <v>92</v>
      </c>
      <c r="C201" s="204" t="s">
        <v>1012</v>
      </c>
      <c r="D201" s="998">
        <v>160169.38633955678</v>
      </c>
    </row>
    <row r="202" spans="1:4" ht="16.5" thickTop="1" thickBot="1">
      <c r="A202" s="199" t="s">
        <v>1015</v>
      </c>
      <c r="B202" s="199" t="s">
        <v>233</v>
      </c>
      <c r="C202" s="204" t="s">
        <v>1016</v>
      </c>
      <c r="D202" s="998">
        <v>148488.34568794069</v>
      </c>
    </row>
    <row r="203" spans="1:4" ht="31.5" thickTop="1" thickBot="1">
      <c r="A203" s="199" t="s">
        <v>1003</v>
      </c>
      <c r="B203" s="199" t="s">
        <v>233</v>
      </c>
      <c r="C203" s="204" t="s">
        <v>1004</v>
      </c>
      <c r="D203" s="998">
        <v>28410.42714767249</v>
      </c>
    </row>
    <row r="204" spans="1:4" ht="16.5" thickTop="1" thickBot="1">
      <c r="A204" s="199" t="s">
        <v>1007</v>
      </c>
      <c r="B204" s="199" t="s">
        <v>92</v>
      </c>
      <c r="C204" s="204" t="s">
        <v>1008</v>
      </c>
      <c r="D204" s="998">
        <v>96716.347736757394</v>
      </c>
    </row>
    <row r="205" spans="1:4" ht="16.5" thickTop="1" thickBot="1">
      <c r="A205" s="199" t="s">
        <v>1005</v>
      </c>
      <c r="B205" s="199" t="s">
        <v>92</v>
      </c>
      <c r="C205" s="204" t="s">
        <v>1006</v>
      </c>
      <c r="D205" s="998">
        <v>106629.77337977504</v>
      </c>
    </row>
    <row r="206" spans="1:4" ht="16.5" thickTop="1" thickBot="1">
      <c r="A206" s="199" t="s">
        <v>506</v>
      </c>
      <c r="B206" s="199" t="s">
        <v>144</v>
      </c>
      <c r="C206" s="204" t="s">
        <v>2002</v>
      </c>
      <c r="D206" s="998">
        <v>146283.47595184555</v>
      </c>
    </row>
    <row r="207" spans="1:4" ht="16.5" thickTop="1" thickBot="1">
      <c r="A207" s="199" t="s">
        <v>515</v>
      </c>
      <c r="B207" s="199" t="s">
        <v>144</v>
      </c>
      <c r="C207" s="204" t="s">
        <v>516</v>
      </c>
      <c r="D207" s="998">
        <v>146615.93839719074</v>
      </c>
    </row>
    <row r="208" spans="1:4" ht="16.5" thickTop="1" thickBot="1">
      <c r="A208" s="199" t="s">
        <v>517</v>
      </c>
      <c r="B208" s="199" t="s">
        <v>144</v>
      </c>
      <c r="C208" s="204" t="s">
        <v>518</v>
      </c>
      <c r="D208" s="998">
        <v>7737.3078189405933</v>
      </c>
    </row>
    <row r="209" spans="1:4" ht="16.5" thickTop="1" thickBot="1">
      <c r="A209" s="199" t="s">
        <v>519</v>
      </c>
      <c r="B209" s="199" t="s">
        <v>233</v>
      </c>
      <c r="C209" s="204" t="s">
        <v>520</v>
      </c>
      <c r="D209" s="998">
        <v>15658.958194899482</v>
      </c>
    </row>
    <row r="210" spans="1:4" ht="16.5" thickTop="1" thickBot="1">
      <c r="A210" s="199" t="s">
        <v>522</v>
      </c>
      <c r="B210" s="199" t="s">
        <v>233</v>
      </c>
      <c r="C210" s="204" t="s">
        <v>2004</v>
      </c>
      <c r="D210" s="998">
        <v>11485.066293739943</v>
      </c>
    </row>
    <row r="211" spans="1:4" ht="16.5" thickTop="1" thickBot="1">
      <c r="A211" s="199" t="s">
        <v>521</v>
      </c>
      <c r="B211" s="199" t="s">
        <v>233</v>
      </c>
      <c r="C211" s="204" t="s">
        <v>2003</v>
      </c>
      <c r="D211" s="998">
        <v>5077.6082561797648</v>
      </c>
    </row>
    <row r="212" spans="1:4" ht="16.5" thickTop="1" thickBot="1">
      <c r="A212" s="199" t="s">
        <v>529</v>
      </c>
      <c r="B212" s="199" t="s">
        <v>388</v>
      </c>
      <c r="C212" s="204" t="s">
        <v>530</v>
      </c>
      <c r="D212" s="998">
        <v>253880.41280898821</v>
      </c>
    </row>
    <row r="213" spans="1:4" ht="16.5" thickTop="1" thickBot="1">
      <c r="A213" s="199" t="s">
        <v>525</v>
      </c>
      <c r="B213" s="199" t="s">
        <v>388</v>
      </c>
      <c r="C213" s="204" t="s">
        <v>526</v>
      </c>
      <c r="D213" s="998">
        <v>440646.9114174695</v>
      </c>
    </row>
    <row r="214" spans="1:4" ht="16.5" thickTop="1" thickBot="1">
      <c r="A214" s="199" t="s">
        <v>523</v>
      </c>
      <c r="B214" s="199" t="s">
        <v>388</v>
      </c>
      <c r="C214" s="204" t="s">
        <v>524</v>
      </c>
      <c r="D214" s="998">
        <v>440646.9114174695</v>
      </c>
    </row>
    <row r="215" spans="1:4" ht="16.5" thickTop="1" thickBot="1">
      <c r="A215" s="199" t="s">
        <v>531</v>
      </c>
      <c r="B215" s="199" t="s">
        <v>388</v>
      </c>
      <c r="C215" s="204" t="s">
        <v>532</v>
      </c>
      <c r="D215" s="998">
        <v>440646.9114174695</v>
      </c>
    </row>
    <row r="216" spans="1:4" ht="16.5" thickTop="1" thickBot="1">
      <c r="A216" s="199" t="s">
        <v>535</v>
      </c>
      <c r="B216" s="199" t="s">
        <v>388</v>
      </c>
      <c r="C216" s="204" t="s">
        <v>536</v>
      </c>
      <c r="D216" s="998">
        <v>440646.9114174695</v>
      </c>
    </row>
    <row r="217" spans="1:4" ht="16.5" thickTop="1" thickBot="1">
      <c r="A217" s="199" t="s">
        <v>537</v>
      </c>
      <c r="B217" s="199" t="s">
        <v>388</v>
      </c>
      <c r="C217" s="204" t="s">
        <v>538</v>
      </c>
      <c r="D217" s="998">
        <v>440646.9114174695</v>
      </c>
    </row>
    <row r="218" spans="1:4" ht="16.5" thickTop="1" thickBot="1">
      <c r="A218" s="199" t="s">
        <v>539</v>
      </c>
      <c r="B218" s="199" t="s">
        <v>388</v>
      </c>
      <c r="C218" s="204" t="s">
        <v>540</v>
      </c>
      <c r="D218" s="998">
        <v>440646.9114174695</v>
      </c>
    </row>
    <row r="219" spans="1:4" ht="16.5" thickTop="1" thickBot="1">
      <c r="A219" s="199" t="s">
        <v>541</v>
      </c>
      <c r="B219" s="199" t="s">
        <v>388</v>
      </c>
      <c r="C219" s="204" t="s">
        <v>542</v>
      </c>
      <c r="D219" s="998">
        <v>51706.135946342227</v>
      </c>
    </row>
    <row r="220" spans="1:4" ht="16.5" thickTop="1" thickBot="1">
      <c r="A220" s="199" t="s">
        <v>533</v>
      </c>
      <c r="B220" s="199" t="s">
        <v>388</v>
      </c>
      <c r="C220" s="204" t="s">
        <v>534</v>
      </c>
      <c r="D220" s="998">
        <v>10102.132741018026</v>
      </c>
    </row>
    <row r="221" spans="1:4" ht="16.5" thickTop="1" thickBot="1">
      <c r="A221" s="199" t="s">
        <v>543</v>
      </c>
      <c r="B221" s="199" t="s">
        <v>388</v>
      </c>
      <c r="C221" s="204" t="s">
        <v>544</v>
      </c>
      <c r="D221" s="998">
        <v>440646.9114174695</v>
      </c>
    </row>
    <row r="222" spans="1:4" ht="16.5" thickTop="1" thickBot="1">
      <c r="A222" s="199" t="s">
        <v>554</v>
      </c>
      <c r="B222" s="199" t="s">
        <v>388</v>
      </c>
      <c r="C222" s="204" t="s">
        <v>555</v>
      </c>
      <c r="D222" s="998">
        <v>440646.9114174695</v>
      </c>
    </row>
    <row r="223" spans="1:4" ht="16.5" thickTop="1" thickBot="1">
      <c r="A223" s="199" t="s">
        <v>566</v>
      </c>
      <c r="B223" s="199" t="s">
        <v>388</v>
      </c>
      <c r="C223" s="204" t="s">
        <v>1940</v>
      </c>
      <c r="D223" s="998">
        <v>7113.3227986877891</v>
      </c>
    </row>
    <row r="224" spans="1:4" ht="31.5" thickTop="1" thickBot="1">
      <c r="A224" s="199" t="s">
        <v>545</v>
      </c>
      <c r="B224" s="199" t="s">
        <v>388</v>
      </c>
      <c r="C224" s="204" t="s">
        <v>546</v>
      </c>
      <c r="D224" s="998">
        <v>440646.9114174695</v>
      </c>
    </row>
    <row r="225" spans="1:4" ht="31.5" thickTop="1" thickBot="1">
      <c r="A225" s="199" t="s">
        <v>547</v>
      </c>
      <c r="B225" s="199" t="s">
        <v>388</v>
      </c>
      <c r="C225" s="204" t="s">
        <v>548</v>
      </c>
      <c r="D225" s="998">
        <v>440646.9114174695</v>
      </c>
    </row>
    <row r="226" spans="1:4" ht="16.5" thickTop="1" thickBot="1">
      <c r="A226" s="199" t="s">
        <v>549</v>
      </c>
      <c r="B226" s="199" t="s">
        <v>388</v>
      </c>
      <c r="C226" s="204" t="s">
        <v>2005</v>
      </c>
      <c r="D226" s="998">
        <v>440646.9114174695</v>
      </c>
    </row>
    <row r="227" spans="1:4" ht="31.5" thickTop="1" thickBot="1">
      <c r="A227" s="199" t="s">
        <v>550</v>
      </c>
      <c r="B227" s="199" t="s">
        <v>388</v>
      </c>
      <c r="C227" s="204" t="s">
        <v>551</v>
      </c>
      <c r="D227" s="998">
        <v>440646.9114174695</v>
      </c>
    </row>
    <row r="228" spans="1:4" ht="31.5" thickTop="1" thickBot="1">
      <c r="A228" s="199" t="s">
        <v>552</v>
      </c>
      <c r="B228" s="199" t="s">
        <v>388</v>
      </c>
      <c r="C228" s="204" t="s">
        <v>553</v>
      </c>
      <c r="D228" s="998">
        <v>43904.61999315743</v>
      </c>
    </row>
    <row r="229" spans="1:4" ht="16.5" thickTop="1" thickBot="1">
      <c r="A229" s="199" t="s">
        <v>556</v>
      </c>
      <c r="B229" s="199" t="s">
        <v>388</v>
      </c>
      <c r="C229" s="204" t="s">
        <v>557</v>
      </c>
      <c r="D229" s="998">
        <v>440646.9114174695</v>
      </c>
    </row>
    <row r="230" spans="1:4" ht="16.5" thickTop="1" thickBot="1">
      <c r="A230" s="199" t="s">
        <v>558</v>
      </c>
      <c r="B230" s="199" t="s">
        <v>388</v>
      </c>
      <c r="C230" s="204" t="s">
        <v>559</v>
      </c>
      <c r="D230" s="998">
        <v>440646.9114174695</v>
      </c>
    </row>
    <row r="231" spans="1:4" ht="16.5" thickTop="1" thickBot="1">
      <c r="A231" s="199" t="s">
        <v>527</v>
      </c>
      <c r="B231" s="199" t="s">
        <v>388</v>
      </c>
      <c r="C231" s="204" t="s">
        <v>528</v>
      </c>
      <c r="D231" s="998">
        <v>440646.9114174695</v>
      </c>
    </row>
    <row r="232" spans="1:4" ht="16.5" thickTop="1" thickBot="1">
      <c r="A232" s="199" t="s">
        <v>560</v>
      </c>
      <c r="B232" s="199" t="s">
        <v>388</v>
      </c>
      <c r="C232" s="204" t="s">
        <v>561</v>
      </c>
      <c r="D232" s="998">
        <v>41245.174152262931</v>
      </c>
    </row>
    <row r="233" spans="1:4" ht="16.5" thickTop="1" thickBot="1">
      <c r="A233" s="199" t="s">
        <v>562</v>
      </c>
      <c r="B233" s="199" t="s">
        <v>388</v>
      </c>
      <c r="C233" s="204" t="s">
        <v>563</v>
      </c>
      <c r="D233" s="998">
        <v>253880.41280898821</v>
      </c>
    </row>
    <row r="234" spans="1:4" ht="31.5" thickTop="1" thickBot="1">
      <c r="A234" s="199" t="s">
        <v>564</v>
      </c>
      <c r="B234" s="199" t="s">
        <v>388</v>
      </c>
      <c r="C234" s="204" t="s">
        <v>565</v>
      </c>
      <c r="D234" s="998">
        <v>253880.41280898821</v>
      </c>
    </row>
    <row r="235" spans="1:4" ht="16.5" thickTop="1" thickBot="1">
      <c r="A235" s="199" t="s">
        <v>567</v>
      </c>
      <c r="B235" s="199" t="s">
        <v>144</v>
      </c>
      <c r="C235" s="204" t="s">
        <v>568</v>
      </c>
      <c r="D235" s="998">
        <v>1329.8497813804142</v>
      </c>
    </row>
    <row r="236" spans="1:4" ht="31.5" thickTop="1" thickBot="1">
      <c r="A236" s="199" t="s">
        <v>571</v>
      </c>
      <c r="B236" s="199" t="s">
        <v>388</v>
      </c>
      <c r="C236" s="204" t="s">
        <v>572</v>
      </c>
      <c r="D236" s="998">
        <v>374775.84747993498</v>
      </c>
    </row>
    <row r="237" spans="1:4" ht="31.5" thickTop="1" thickBot="1">
      <c r="A237" s="199" t="s">
        <v>573</v>
      </c>
      <c r="B237" s="199" t="s">
        <v>388</v>
      </c>
      <c r="C237" s="204" t="s">
        <v>574</v>
      </c>
      <c r="D237" s="998">
        <v>374775.84747993498</v>
      </c>
    </row>
    <row r="238" spans="1:4" ht="31.5" thickTop="1" thickBot="1">
      <c r="A238" s="199" t="s">
        <v>575</v>
      </c>
      <c r="B238" s="199" t="s">
        <v>388</v>
      </c>
      <c r="C238" s="204" t="s">
        <v>576</v>
      </c>
      <c r="D238" s="998">
        <v>616566.71682182851</v>
      </c>
    </row>
    <row r="239" spans="1:4" ht="16.5" thickTop="1" thickBot="1">
      <c r="A239" s="199" t="s">
        <v>588</v>
      </c>
      <c r="B239" s="199" t="s">
        <v>589</v>
      </c>
      <c r="C239" s="204" t="s">
        <v>590</v>
      </c>
      <c r="D239" s="998">
        <v>320372.90187800891</v>
      </c>
    </row>
    <row r="240" spans="1:4" ht="16.5" thickTop="1" thickBot="1">
      <c r="A240" s="199" t="s">
        <v>577</v>
      </c>
      <c r="B240" s="199" t="s">
        <v>388</v>
      </c>
      <c r="C240" s="204" t="s">
        <v>2006</v>
      </c>
      <c r="D240" s="998">
        <v>320372.90187800891</v>
      </c>
    </row>
    <row r="241" spans="1:4" ht="16.5" thickTop="1" thickBot="1">
      <c r="A241" s="199" t="s">
        <v>578</v>
      </c>
      <c r="B241" s="199" t="s">
        <v>388</v>
      </c>
      <c r="C241" s="204" t="s">
        <v>2117</v>
      </c>
      <c r="D241" s="998">
        <v>320372.90187800891</v>
      </c>
    </row>
    <row r="242" spans="1:4" ht="16.5" thickTop="1" thickBot="1">
      <c r="A242" s="208" t="s">
        <v>2119</v>
      </c>
      <c r="B242" s="199" t="s">
        <v>388</v>
      </c>
      <c r="C242" s="204" t="s">
        <v>2118</v>
      </c>
      <c r="D242" s="998">
        <v>307195.29949887568</v>
      </c>
    </row>
    <row r="243" spans="1:4" ht="16.5" thickTop="1" thickBot="1">
      <c r="A243" s="199" t="s">
        <v>579</v>
      </c>
      <c r="B243" s="199" t="s">
        <v>388</v>
      </c>
      <c r="C243" s="204" t="s">
        <v>580</v>
      </c>
      <c r="D243" s="998">
        <v>425249.69145505526</v>
      </c>
    </row>
    <row r="244" spans="1:4" ht="16.5" thickTop="1" thickBot="1">
      <c r="A244" s="199" t="s">
        <v>581</v>
      </c>
      <c r="B244" s="199" t="s">
        <v>388</v>
      </c>
      <c r="C244" s="204" t="s">
        <v>582</v>
      </c>
      <c r="D244" s="998">
        <v>409001.34503528004</v>
      </c>
    </row>
    <row r="245" spans="1:4" ht="16.5" thickTop="1" thickBot="1">
      <c r="A245" s="199" t="s">
        <v>583</v>
      </c>
      <c r="B245" s="199" t="s">
        <v>388</v>
      </c>
      <c r="C245" s="204" t="s">
        <v>584</v>
      </c>
      <c r="D245" s="998">
        <v>456476.9822305608</v>
      </c>
    </row>
    <row r="246" spans="1:4" ht="16.5" thickTop="1" thickBot="1">
      <c r="A246" s="199" t="s">
        <v>585</v>
      </c>
      <c r="B246" s="199" t="s">
        <v>388</v>
      </c>
      <c r="C246" s="204" t="s">
        <v>2120</v>
      </c>
      <c r="D246" s="998">
        <v>354223.62358587398</v>
      </c>
    </row>
    <row r="247" spans="1:4" ht="16.5" thickTop="1" thickBot="1">
      <c r="A247" s="199" t="s">
        <v>586</v>
      </c>
      <c r="B247" s="199" t="s">
        <v>388</v>
      </c>
      <c r="C247" s="204" t="s">
        <v>587</v>
      </c>
      <c r="D247" s="998">
        <v>348178.8518523266</v>
      </c>
    </row>
    <row r="248" spans="1:4" ht="16.5" thickTop="1" thickBot="1">
      <c r="A248" s="199" t="s">
        <v>591</v>
      </c>
      <c r="B248" s="199" t="s">
        <v>388</v>
      </c>
      <c r="C248" s="204" t="s">
        <v>592</v>
      </c>
      <c r="D248" s="998">
        <v>340925.12577206979</v>
      </c>
    </row>
    <row r="249" spans="1:4" ht="16.5" thickTop="1" thickBot="1">
      <c r="A249" s="199" t="s">
        <v>593</v>
      </c>
      <c r="B249" s="199" t="s">
        <v>388</v>
      </c>
      <c r="C249" s="204" t="s">
        <v>594</v>
      </c>
      <c r="D249" s="998">
        <v>431596.70177527994</v>
      </c>
    </row>
    <row r="250" spans="1:4" ht="16.5" thickTop="1" thickBot="1">
      <c r="A250" s="199" t="s">
        <v>595</v>
      </c>
      <c r="B250" s="199" t="s">
        <v>388</v>
      </c>
      <c r="C250" s="204" t="s">
        <v>596</v>
      </c>
      <c r="D250" s="998">
        <v>293188.14553864324</v>
      </c>
    </row>
    <row r="251" spans="1:4" ht="16.5" thickTop="1" thickBot="1">
      <c r="A251" s="199" t="s">
        <v>597</v>
      </c>
      <c r="B251" s="199" t="s">
        <v>388</v>
      </c>
      <c r="C251" s="204" t="s">
        <v>598</v>
      </c>
      <c r="D251" s="998">
        <v>314330.1856988084</v>
      </c>
    </row>
    <row r="252" spans="1:4" ht="31.5" thickTop="1" thickBot="1">
      <c r="A252" s="199" t="s">
        <v>599</v>
      </c>
      <c r="B252" s="199" t="s">
        <v>388</v>
      </c>
      <c r="C252" s="204" t="s">
        <v>600</v>
      </c>
      <c r="D252" s="998">
        <v>355432.57793258346</v>
      </c>
    </row>
    <row r="253" spans="1:4" ht="31.5" thickTop="1" thickBot="1">
      <c r="A253" s="199" t="s">
        <v>601</v>
      </c>
      <c r="B253" s="199" t="s">
        <v>388</v>
      </c>
      <c r="C253" s="204" t="s">
        <v>602</v>
      </c>
      <c r="D253" s="998">
        <v>250817.49331818419</v>
      </c>
    </row>
    <row r="254" spans="1:4" ht="16.5" thickTop="1" thickBot="1">
      <c r="A254" s="199" t="s">
        <v>605</v>
      </c>
      <c r="B254" s="199" t="s">
        <v>233</v>
      </c>
      <c r="C254" s="204" t="s">
        <v>2007</v>
      </c>
      <c r="D254" s="998">
        <v>24179.086934189349</v>
      </c>
    </row>
    <row r="255" spans="1:4" ht="31.5" thickTop="1" thickBot="1">
      <c r="A255" s="199" t="s">
        <v>603</v>
      </c>
      <c r="B255" s="199" t="s">
        <v>388</v>
      </c>
      <c r="C255" s="204" t="s">
        <v>604</v>
      </c>
      <c r="D255" s="998">
        <v>399812.69682842033</v>
      </c>
    </row>
    <row r="256" spans="1:4" ht="16.5" thickTop="1" thickBot="1">
      <c r="A256" s="199" t="s">
        <v>569</v>
      </c>
      <c r="B256" s="199" t="s">
        <v>388</v>
      </c>
      <c r="C256" s="204" t="s">
        <v>570</v>
      </c>
      <c r="D256" s="998">
        <v>386865.39094702958</v>
      </c>
    </row>
    <row r="257" spans="1:4" ht="16.5" thickTop="1" thickBot="1">
      <c r="A257" s="199" t="s">
        <v>606</v>
      </c>
      <c r="B257" s="199" t="s">
        <v>388</v>
      </c>
      <c r="C257" s="204" t="s">
        <v>607</v>
      </c>
      <c r="D257" s="998">
        <v>956000</v>
      </c>
    </row>
    <row r="258" spans="1:4" ht="16.5" thickTop="1" thickBot="1">
      <c r="A258" s="199" t="s">
        <v>608</v>
      </c>
      <c r="B258" s="199" t="s">
        <v>388</v>
      </c>
      <c r="C258" s="204" t="s">
        <v>609</v>
      </c>
      <c r="D258" s="998">
        <v>981851.70774815639</v>
      </c>
    </row>
    <row r="259" spans="1:4" ht="16.5" thickTop="1" thickBot="1">
      <c r="A259" s="199" t="s">
        <v>507</v>
      </c>
      <c r="B259" s="199" t="s">
        <v>388</v>
      </c>
      <c r="C259" s="204" t="s">
        <v>508</v>
      </c>
      <c r="D259" s="998">
        <v>1073370.6816579388</v>
      </c>
    </row>
    <row r="260" spans="1:4" ht="16.5" thickTop="1" thickBot="1">
      <c r="A260" s="199" t="s">
        <v>1753</v>
      </c>
      <c r="B260" s="199" t="s">
        <v>388</v>
      </c>
      <c r="C260" s="204" t="s">
        <v>1754</v>
      </c>
      <c r="D260" s="998">
        <v>51985.036908507107</v>
      </c>
    </row>
    <row r="261" spans="1:4" ht="16.5" thickTop="1" thickBot="1">
      <c r="A261" s="199" t="s">
        <v>509</v>
      </c>
      <c r="B261" s="199" t="s">
        <v>377</v>
      </c>
      <c r="C261" s="204" t="s">
        <v>510</v>
      </c>
      <c r="D261" s="998">
        <v>3198.8368892163662</v>
      </c>
    </row>
    <row r="262" spans="1:4" ht="46.5" thickTop="1" thickBot="1">
      <c r="A262" s="199" t="s">
        <v>610</v>
      </c>
      <c r="B262" s="199" t="s">
        <v>377</v>
      </c>
      <c r="C262" s="204" t="s">
        <v>2008</v>
      </c>
      <c r="D262" s="998">
        <v>3264.176736115563</v>
      </c>
    </row>
    <row r="263" spans="1:4" ht="31.5" thickTop="1" thickBot="1">
      <c r="A263" s="199" t="s">
        <v>611</v>
      </c>
      <c r="B263" s="199" t="s">
        <v>233</v>
      </c>
      <c r="C263" s="204" t="s">
        <v>612</v>
      </c>
      <c r="D263" s="998">
        <v>58029.808642054442</v>
      </c>
    </row>
    <row r="264" spans="1:4" ht="31.5" thickTop="1" thickBot="1">
      <c r="A264" s="199" t="s">
        <v>613</v>
      </c>
      <c r="B264" s="199" t="s">
        <v>377</v>
      </c>
      <c r="C264" s="204" t="s">
        <v>614</v>
      </c>
      <c r="D264" s="998">
        <v>13999.691334895637</v>
      </c>
    </row>
    <row r="265" spans="1:4" ht="31.5" thickTop="1" thickBot="1">
      <c r="A265" s="199" t="s">
        <v>615</v>
      </c>
      <c r="B265" s="199" t="s">
        <v>144</v>
      </c>
      <c r="C265" s="204" t="s">
        <v>616</v>
      </c>
      <c r="D265" s="998">
        <v>5802.980864205445</v>
      </c>
    </row>
    <row r="266" spans="1:4" ht="31.5" thickTop="1" thickBot="1">
      <c r="A266" s="199" t="s">
        <v>617</v>
      </c>
      <c r="B266" s="199" t="s">
        <v>92</v>
      </c>
      <c r="C266" s="204" t="s">
        <v>618</v>
      </c>
      <c r="D266" s="998">
        <v>33850.721707865094</v>
      </c>
    </row>
    <row r="267" spans="1:4" ht="31.5" thickTop="1" thickBot="1">
      <c r="A267" s="199" t="s">
        <v>619</v>
      </c>
      <c r="B267" s="199" t="s">
        <v>92</v>
      </c>
      <c r="C267" s="204" t="s">
        <v>620</v>
      </c>
      <c r="D267" s="998">
        <v>54161.154732584153</v>
      </c>
    </row>
    <row r="268" spans="1:4" ht="31.5" thickTop="1" thickBot="1">
      <c r="A268" s="199" t="s">
        <v>621</v>
      </c>
      <c r="B268" s="199" t="s">
        <v>92</v>
      </c>
      <c r="C268" s="204" t="s">
        <v>622</v>
      </c>
      <c r="D268" s="998">
        <v>72174.574498555216</v>
      </c>
    </row>
    <row r="269" spans="1:4" ht="16.5" thickTop="1" thickBot="1">
      <c r="A269" s="199" t="s">
        <v>623</v>
      </c>
      <c r="B269" s="199" t="s">
        <v>377</v>
      </c>
      <c r="C269" s="204" t="s">
        <v>624</v>
      </c>
      <c r="D269" s="998">
        <v>24947.58</v>
      </c>
    </row>
    <row r="270" spans="1:4" ht="16.5" thickTop="1" thickBot="1">
      <c r="A270" s="199" t="s">
        <v>627</v>
      </c>
      <c r="B270" s="199" t="s">
        <v>144</v>
      </c>
      <c r="C270" s="204" t="s">
        <v>628</v>
      </c>
      <c r="D270" s="998">
        <v>257507.27584911662</v>
      </c>
    </row>
    <row r="271" spans="1:4" ht="16.5" thickTop="1" thickBot="1">
      <c r="A271" s="199" t="s">
        <v>629</v>
      </c>
      <c r="B271" s="199" t="s">
        <v>388</v>
      </c>
      <c r="C271" s="204" t="s">
        <v>2009</v>
      </c>
      <c r="D271" s="998">
        <v>295000</v>
      </c>
    </row>
    <row r="272" spans="1:4" ht="31.5" thickTop="1" thickBot="1">
      <c r="A272" s="199" t="s">
        <v>625</v>
      </c>
      <c r="B272" s="199" t="s">
        <v>388</v>
      </c>
      <c r="C272" s="204" t="s">
        <v>626</v>
      </c>
      <c r="D272" s="998">
        <v>295000</v>
      </c>
    </row>
    <row r="273" spans="1:4" ht="31.5" thickTop="1" thickBot="1">
      <c r="A273" s="199" t="s">
        <v>630</v>
      </c>
      <c r="B273" s="199" t="s">
        <v>388</v>
      </c>
      <c r="C273" s="204" t="s">
        <v>631</v>
      </c>
      <c r="D273" s="998">
        <v>295000</v>
      </c>
    </row>
    <row r="274" spans="1:4" ht="31.5" thickTop="1" thickBot="1">
      <c r="A274" s="199" t="s">
        <v>632</v>
      </c>
      <c r="B274" s="199" t="s">
        <v>144</v>
      </c>
      <c r="C274" s="204" t="s">
        <v>633</v>
      </c>
      <c r="D274" s="998">
        <v>58966.012834031244</v>
      </c>
    </row>
    <row r="275" spans="1:4" ht="31.5" thickTop="1" thickBot="1">
      <c r="A275" s="199" t="s">
        <v>634</v>
      </c>
      <c r="B275" s="199" t="s">
        <v>144</v>
      </c>
      <c r="C275" s="204" t="s">
        <v>635</v>
      </c>
      <c r="D275" s="998">
        <v>60931.299074157163</v>
      </c>
    </row>
    <row r="276" spans="1:4" ht="31.5" thickTop="1" thickBot="1">
      <c r="A276" s="199" t="s">
        <v>636</v>
      </c>
      <c r="B276" s="199" t="s">
        <v>637</v>
      </c>
      <c r="C276" s="204" t="s">
        <v>2010</v>
      </c>
      <c r="D276" s="998">
        <v>59000</v>
      </c>
    </row>
    <row r="277" spans="1:4" ht="16.5" thickTop="1" thickBot="1">
      <c r="A277" s="199" t="s">
        <v>638</v>
      </c>
      <c r="B277" s="199" t="s">
        <v>637</v>
      </c>
      <c r="C277" s="204" t="s">
        <v>2011</v>
      </c>
      <c r="D277" s="998">
        <v>63000</v>
      </c>
    </row>
    <row r="278" spans="1:4" ht="16.5" thickTop="1" thickBot="1">
      <c r="A278" s="199" t="s">
        <v>639</v>
      </c>
      <c r="B278" s="199" t="s">
        <v>637</v>
      </c>
      <c r="C278" s="204" t="s">
        <v>640</v>
      </c>
      <c r="D278" s="998">
        <v>38000</v>
      </c>
    </row>
    <row r="279" spans="1:4" ht="16.5" thickTop="1" thickBot="1">
      <c r="A279" s="199" t="s">
        <v>511</v>
      </c>
      <c r="B279" s="199" t="s">
        <v>141</v>
      </c>
      <c r="C279" s="204" t="s">
        <v>512</v>
      </c>
      <c r="D279" s="998">
        <v>62941.176470588238</v>
      </c>
    </row>
    <row r="280" spans="1:4" ht="16.5" thickTop="1" thickBot="1">
      <c r="A280" s="199" t="s">
        <v>513</v>
      </c>
      <c r="B280" s="199" t="s">
        <v>141</v>
      </c>
      <c r="C280" s="204" t="s">
        <v>514</v>
      </c>
      <c r="D280" s="998">
        <v>70843.697478991598</v>
      </c>
    </row>
    <row r="281" spans="1:4" ht="31.5" thickTop="1" thickBot="1">
      <c r="A281" s="199" t="s">
        <v>641</v>
      </c>
      <c r="B281" s="199" t="s">
        <v>92</v>
      </c>
      <c r="C281" s="204" t="s">
        <v>642</v>
      </c>
      <c r="D281" s="998">
        <v>83865.032335621276</v>
      </c>
    </row>
    <row r="282" spans="1:4" ht="31.5" thickTop="1" thickBot="1">
      <c r="A282" s="199" t="s">
        <v>643</v>
      </c>
      <c r="B282" s="199" t="s">
        <v>377</v>
      </c>
      <c r="C282" s="204" t="s">
        <v>644</v>
      </c>
      <c r="D282" s="998">
        <v>8248.0062906346866</v>
      </c>
    </row>
    <row r="283" spans="1:4" ht="31.5" thickTop="1" thickBot="1">
      <c r="A283" s="199" t="s">
        <v>645</v>
      </c>
      <c r="B283" s="199" t="s">
        <v>144</v>
      </c>
      <c r="C283" s="204" t="s">
        <v>646</v>
      </c>
      <c r="D283" s="998">
        <v>12331.334336436572</v>
      </c>
    </row>
    <row r="284" spans="1:4" ht="16.5" thickTop="1" thickBot="1">
      <c r="A284" s="199" t="s">
        <v>647</v>
      </c>
      <c r="B284" s="199" t="s">
        <v>92</v>
      </c>
      <c r="C284" s="204" t="s">
        <v>648</v>
      </c>
      <c r="D284" s="998">
        <v>14507.452160513611</v>
      </c>
    </row>
    <row r="285" spans="1:4" ht="31.5" thickTop="1" thickBot="1">
      <c r="A285" s="199" t="s">
        <v>649</v>
      </c>
      <c r="B285" s="199" t="s">
        <v>92</v>
      </c>
      <c r="C285" s="204" t="s">
        <v>650</v>
      </c>
      <c r="D285" s="998">
        <v>62416</v>
      </c>
    </row>
    <row r="286" spans="1:4" ht="16.5" thickTop="1" thickBot="1">
      <c r="A286" s="199" t="s">
        <v>651</v>
      </c>
      <c r="B286" s="199" t="s">
        <v>92</v>
      </c>
      <c r="C286" s="204" t="s">
        <v>652</v>
      </c>
      <c r="D286" s="998">
        <v>126940.20640449411</v>
      </c>
    </row>
    <row r="287" spans="1:4" ht="16.5" thickTop="1" thickBot="1">
      <c r="A287" s="199" t="s">
        <v>657</v>
      </c>
      <c r="B287" s="199" t="s">
        <v>92</v>
      </c>
      <c r="C287" s="204" t="s">
        <v>658</v>
      </c>
      <c r="D287" s="998">
        <v>46182.056044301666</v>
      </c>
    </row>
    <row r="288" spans="1:4" ht="31.5" thickTop="1" thickBot="1">
      <c r="A288" s="199" t="s">
        <v>653</v>
      </c>
      <c r="B288" s="199" t="s">
        <v>92</v>
      </c>
      <c r="C288" s="204" t="s">
        <v>654</v>
      </c>
      <c r="D288" s="998">
        <v>46182.056044301666</v>
      </c>
    </row>
    <row r="289" spans="1:4" ht="31.5" thickTop="1" thickBot="1">
      <c r="A289" s="199" t="s">
        <v>655</v>
      </c>
      <c r="B289" s="199" t="s">
        <v>92</v>
      </c>
      <c r="C289" s="204" t="s">
        <v>656</v>
      </c>
      <c r="D289" s="998">
        <v>119168</v>
      </c>
    </row>
    <row r="290" spans="1:4" ht="16.5" thickTop="1" thickBot="1">
      <c r="A290" s="199" t="s">
        <v>659</v>
      </c>
      <c r="B290" s="199" t="s">
        <v>463</v>
      </c>
      <c r="C290" s="204" t="s">
        <v>660</v>
      </c>
      <c r="D290" s="998">
        <v>5500</v>
      </c>
    </row>
    <row r="291" spans="1:4" ht="16.5" thickTop="1" thickBot="1">
      <c r="A291" s="199" t="s">
        <v>661</v>
      </c>
      <c r="B291" s="199" t="s">
        <v>425</v>
      </c>
      <c r="C291" s="204" t="s">
        <v>2012</v>
      </c>
      <c r="D291" s="998">
        <v>74108.901453290367</v>
      </c>
    </row>
    <row r="292" spans="1:4" ht="31.5" thickTop="1" thickBot="1">
      <c r="A292" s="199" t="s">
        <v>662</v>
      </c>
      <c r="B292" s="199" t="s">
        <v>377</v>
      </c>
      <c r="C292" s="204" t="s">
        <v>663</v>
      </c>
      <c r="D292" s="998">
        <v>980</v>
      </c>
    </row>
    <row r="293" spans="1:4" ht="16.5" thickTop="1" thickBot="1">
      <c r="A293" s="199" t="s">
        <v>664</v>
      </c>
      <c r="B293" s="199" t="s">
        <v>377</v>
      </c>
      <c r="C293" s="204" t="s">
        <v>2013</v>
      </c>
      <c r="D293" s="998">
        <v>25388.041280898822</v>
      </c>
    </row>
    <row r="294" spans="1:4" ht="16.5" thickTop="1" thickBot="1">
      <c r="A294" s="199" t="s">
        <v>665</v>
      </c>
      <c r="B294" s="199" t="s">
        <v>92</v>
      </c>
      <c r="C294" s="204" t="s">
        <v>666</v>
      </c>
      <c r="D294" s="998">
        <v>4473.1310828250298</v>
      </c>
    </row>
    <row r="295" spans="1:4" ht="16.5" thickTop="1" thickBot="1">
      <c r="A295" s="199" t="s">
        <v>671</v>
      </c>
      <c r="B295" s="199" t="s">
        <v>92</v>
      </c>
      <c r="C295" s="204" t="s">
        <v>2014</v>
      </c>
      <c r="D295" s="998">
        <v>22071</v>
      </c>
    </row>
    <row r="296" spans="1:4" ht="16.5" thickTop="1" thickBot="1">
      <c r="A296" s="199" t="s">
        <v>667</v>
      </c>
      <c r="B296" s="199" t="s">
        <v>92</v>
      </c>
      <c r="C296" s="204" t="s">
        <v>668</v>
      </c>
      <c r="D296" s="998">
        <v>42413</v>
      </c>
    </row>
    <row r="297" spans="1:4" ht="16.5" thickTop="1" thickBot="1">
      <c r="A297" s="199" t="s">
        <v>669</v>
      </c>
      <c r="B297" s="199" t="s">
        <v>92</v>
      </c>
      <c r="C297" s="204" t="s">
        <v>670</v>
      </c>
      <c r="D297" s="998">
        <v>22071</v>
      </c>
    </row>
    <row r="298" spans="1:4" ht="16.5" thickTop="1" thickBot="1">
      <c r="A298" s="199" t="s">
        <v>684</v>
      </c>
      <c r="B298" s="199" t="s">
        <v>144</v>
      </c>
      <c r="C298" s="204" t="s">
        <v>685</v>
      </c>
      <c r="D298" s="998">
        <v>6600.8907330336933</v>
      </c>
    </row>
    <row r="299" spans="1:4" ht="16.5" thickTop="1" thickBot="1">
      <c r="A299" s="199" t="s">
        <v>672</v>
      </c>
      <c r="B299" s="199" t="s">
        <v>377</v>
      </c>
      <c r="C299" s="204" t="s">
        <v>673</v>
      </c>
      <c r="D299" s="998">
        <v>79972.330034831291</v>
      </c>
    </row>
    <row r="300" spans="1:4" ht="16.5" thickTop="1" thickBot="1">
      <c r="A300" s="199" t="s">
        <v>688</v>
      </c>
      <c r="B300" s="199" t="s">
        <v>377</v>
      </c>
      <c r="C300" s="204" t="s">
        <v>689</v>
      </c>
      <c r="D300" s="998">
        <v>79972.330034831291</v>
      </c>
    </row>
    <row r="301" spans="1:4" ht="46.5" thickTop="1" thickBot="1">
      <c r="A301" s="199" t="s">
        <v>690</v>
      </c>
      <c r="B301" s="199" t="s">
        <v>92</v>
      </c>
      <c r="C301" s="204" t="s">
        <v>691</v>
      </c>
      <c r="D301" s="998">
        <v>210000</v>
      </c>
    </row>
    <row r="302" spans="1:4" ht="46.5" thickTop="1" thickBot="1">
      <c r="A302" s="199" t="s">
        <v>692</v>
      </c>
      <c r="B302" s="199" t="s">
        <v>92</v>
      </c>
      <c r="C302" s="204" t="s">
        <v>693</v>
      </c>
      <c r="D302" s="998">
        <v>185000</v>
      </c>
    </row>
    <row r="303" spans="1:4" ht="46.5" thickTop="1" thickBot="1">
      <c r="A303" s="199" t="s">
        <v>694</v>
      </c>
      <c r="B303" s="199" t="s">
        <v>92</v>
      </c>
      <c r="C303" s="204" t="s">
        <v>695</v>
      </c>
      <c r="D303" s="998">
        <v>215000</v>
      </c>
    </row>
    <row r="304" spans="1:4" ht="46.5" thickTop="1" thickBot="1">
      <c r="A304" s="199" t="s">
        <v>696</v>
      </c>
      <c r="B304" s="199" t="s">
        <v>92</v>
      </c>
      <c r="C304" s="204" t="s">
        <v>697</v>
      </c>
      <c r="D304" s="998">
        <v>382029.57356019184</v>
      </c>
    </row>
    <row r="305" spans="1:4" ht="46.5" thickTop="1" thickBot="1">
      <c r="A305" s="199" t="s">
        <v>698</v>
      </c>
      <c r="B305" s="199" t="s">
        <v>92</v>
      </c>
      <c r="C305" s="204" t="s">
        <v>699</v>
      </c>
      <c r="D305" s="998">
        <v>150000</v>
      </c>
    </row>
    <row r="306" spans="1:4" ht="46.5" thickTop="1" thickBot="1">
      <c r="A306" s="199" t="s">
        <v>700</v>
      </c>
      <c r="B306" s="199" t="s">
        <v>233</v>
      </c>
      <c r="C306" s="204" t="s">
        <v>701</v>
      </c>
      <c r="D306" s="998">
        <v>250000</v>
      </c>
    </row>
    <row r="307" spans="1:4" ht="16.5" thickTop="1" thickBot="1">
      <c r="A307" s="199" t="s">
        <v>702</v>
      </c>
      <c r="B307" s="199" t="s">
        <v>92</v>
      </c>
      <c r="C307" s="204" t="s">
        <v>703</v>
      </c>
      <c r="D307" s="998">
        <v>205522.23894060947</v>
      </c>
    </row>
    <row r="308" spans="1:4" ht="16.5" thickTop="1" thickBot="1">
      <c r="A308" s="199" t="s">
        <v>674</v>
      </c>
      <c r="B308" s="199" t="s">
        <v>377</v>
      </c>
      <c r="C308" s="204" t="s">
        <v>675</v>
      </c>
      <c r="D308" s="998">
        <v>38420.061471704932</v>
      </c>
    </row>
    <row r="309" spans="1:4" ht="16.5" thickTop="1" thickBot="1">
      <c r="A309" s="199" t="s">
        <v>680</v>
      </c>
      <c r="B309" s="199" t="s">
        <v>377</v>
      </c>
      <c r="C309" s="204" t="s">
        <v>681</v>
      </c>
      <c r="D309" s="998">
        <v>26705.882352941178</v>
      </c>
    </row>
    <row r="310" spans="1:4" ht="16.5" thickTop="1" thickBot="1">
      <c r="A310" s="199" t="s">
        <v>678</v>
      </c>
      <c r="B310" s="199" t="s">
        <v>377</v>
      </c>
      <c r="C310" s="204" t="s">
        <v>679</v>
      </c>
      <c r="D310" s="998">
        <v>5481</v>
      </c>
    </row>
    <row r="311" spans="1:4" ht="16.5" thickTop="1" thickBot="1">
      <c r="A311" s="199" t="s">
        <v>676</v>
      </c>
      <c r="B311" s="199" t="s">
        <v>377</v>
      </c>
      <c r="C311" s="204" t="s">
        <v>677</v>
      </c>
      <c r="D311" s="998">
        <v>53000</v>
      </c>
    </row>
    <row r="312" spans="1:4" ht="16.5" thickTop="1" thickBot="1">
      <c r="A312" s="199" t="s">
        <v>682</v>
      </c>
      <c r="B312" s="199" t="s">
        <v>377</v>
      </c>
      <c r="C312" s="204" t="s">
        <v>683</v>
      </c>
      <c r="D312" s="998">
        <v>15946</v>
      </c>
    </row>
    <row r="313" spans="1:4" ht="16.5" thickTop="1" thickBot="1">
      <c r="A313" s="199" t="s">
        <v>704</v>
      </c>
      <c r="B313" s="199" t="s">
        <v>377</v>
      </c>
      <c r="C313" s="204" t="s">
        <v>705</v>
      </c>
      <c r="D313" s="998">
        <v>5697.4789915966385</v>
      </c>
    </row>
    <row r="314" spans="1:4" ht="16.5" thickTop="1" thickBot="1">
      <c r="A314" s="199" t="s">
        <v>706</v>
      </c>
      <c r="B314" s="199" t="s">
        <v>377</v>
      </c>
      <c r="C314" s="204" t="s">
        <v>707</v>
      </c>
      <c r="D314" s="998">
        <v>11422.180437533898</v>
      </c>
    </row>
    <row r="315" spans="1:4" ht="46.5" thickTop="1" thickBot="1">
      <c r="A315" s="199" t="s">
        <v>712</v>
      </c>
      <c r="B315" s="199" t="s">
        <v>377</v>
      </c>
      <c r="C315" s="204" t="s">
        <v>713</v>
      </c>
      <c r="D315" s="998">
        <v>9671.6347736757416</v>
      </c>
    </row>
    <row r="316" spans="1:4" ht="31.5" thickTop="1" thickBot="1">
      <c r="A316" s="199" t="s">
        <v>708</v>
      </c>
      <c r="B316" s="199" t="s">
        <v>92</v>
      </c>
      <c r="C316" s="204" t="s">
        <v>709</v>
      </c>
      <c r="D316" s="998">
        <v>25126.050420168067</v>
      </c>
    </row>
    <row r="317" spans="1:4" ht="16.5" thickTop="1" thickBot="1">
      <c r="A317" s="199" t="s">
        <v>710</v>
      </c>
      <c r="B317" s="199" t="s">
        <v>377</v>
      </c>
      <c r="C317" s="204" t="s">
        <v>711</v>
      </c>
      <c r="D317" s="998">
        <v>19585.060416693377</v>
      </c>
    </row>
    <row r="318" spans="1:4" ht="31.5" thickTop="1" thickBot="1">
      <c r="A318" s="199" t="s">
        <v>714</v>
      </c>
      <c r="B318" s="199" t="s">
        <v>637</v>
      </c>
      <c r="C318" s="204" t="s">
        <v>715</v>
      </c>
      <c r="D318" s="998">
        <v>71932.783629213314</v>
      </c>
    </row>
    <row r="319" spans="1:4" ht="31.5" thickTop="1" thickBot="1">
      <c r="A319" s="199" t="s">
        <v>716</v>
      </c>
      <c r="B319" s="199" t="s">
        <v>92</v>
      </c>
      <c r="C319" s="204" t="s">
        <v>717</v>
      </c>
      <c r="D319" s="998">
        <v>15938.488586731732</v>
      </c>
    </row>
    <row r="320" spans="1:4" ht="46.5" thickTop="1" thickBot="1">
      <c r="A320" s="199" t="s">
        <v>724</v>
      </c>
      <c r="B320" s="199" t="s">
        <v>92</v>
      </c>
      <c r="C320" s="204" t="s">
        <v>725</v>
      </c>
      <c r="D320" s="998">
        <v>100000</v>
      </c>
    </row>
    <row r="321" spans="1:4" ht="46.5" thickTop="1" thickBot="1">
      <c r="A321" s="199" t="s">
        <v>726</v>
      </c>
      <c r="B321" s="199" t="s">
        <v>92</v>
      </c>
      <c r="C321" s="204" t="s">
        <v>727</v>
      </c>
      <c r="D321" s="998">
        <v>250000</v>
      </c>
    </row>
    <row r="322" spans="1:4" ht="46.5" thickTop="1" thickBot="1">
      <c r="A322" s="199" t="s">
        <v>722</v>
      </c>
      <c r="B322" s="199" t="s">
        <v>92</v>
      </c>
      <c r="C322" s="204" t="s">
        <v>723</v>
      </c>
      <c r="D322" s="998">
        <v>75000</v>
      </c>
    </row>
    <row r="323" spans="1:4" ht="61.5" thickTop="1" thickBot="1">
      <c r="A323" s="199" t="s">
        <v>720</v>
      </c>
      <c r="B323" s="199" t="s">
        <v>92</v>
      </c>
      <c r="C323" s="204" t="s">
        <v>721</v>
      </c>
      <c r="D323" s="998">
        <v>110000</v>
      </c>
    </row>
    <row r="324" spans="1:4" ht="16.5" thickTop="1" thickBot="1">
      <c r="A324" s="199" t="s">
        <v>728</v>
      </c>
      <c r="B324" s="199" t="s">
        <v>92</v>
      </c>
      <c r="C324" s="204" t="s">
        <v>729</v>
      </c>
      <c r="D324" s="998">
        <v>175000</v>
      </c>
    </row>
    <row r="325" spans="1:4" ht="16.5" thickTop="1" thickBot="1">
      <c r="A325" s="199" t="s">
        <v>732</v>
      </c>
      <c r="B325" s="199" t="s">
        <v>92</v>
      </c>
      <c r="C325" s="204" t="s">
        <v>733</v>
      </c>
      <c r="D325" s="998">
        <v>27926.845408988702</v>
      </c>
    </row>
    <row r="326" spans="1:4" ht="31.5" thickTop="1" thickBot="1">
      <c r="A326" s="199" t="s">
        <v>718</v>
      </c>
      <c r="B326" s="199" t="s">
        <v>92</v>
      </c>
      <c r="C326" s="204" t="s">
        <v>719</v>
      </c>
      <c r="D326" s="998">
        <v>27805.949974317751</v>
      </c>
    </row>
    <row r="327" spans="1:4" ht="31.5" thickTop="1" thickBot="1">
      <c r="A327" s="199" t="s">
        <v>730</v>
      </c>
      <c r="B327" s="199" t="s">
        <v>92</v>
      </c>
      <c r="C327" s="204" t="s">
        <v>731</v>
      </c>
      <c r="D327" s="998">
        <v>29256.695190369119</v>
      </c>
    </row>
    <row r="328" spans="1:4" ht="31.5" thickTop="1" thickBot="1">
      <c r="A328" s="199" t="s">
        <v>734</v>
      </c>
      <c r="B328" s="199" t="s">
        <v>92</v>
      </c>
      <c r="C328" s="204" t="s">
        <v>735</v>
      </c>
      <c r="D328" s="998">
        <v>146283.47595184555</v>
      </c>
    </row>
    <row r="329" spans="1:4" ht="16.5" thickTop="1" thickBot="1">
      <c r="A329" s="199" t="s">
        <v>736</v>
      </c>
      <c r="B329" s="199" t="s">
        <v>92</v>
      </c>
      <c r="C329" s="204" t="s">
        <v>737</v>
      </c>
      <c r="D329" s="998">
        <v>4320</v>
      </c>
    </row>
    <row r="330" spans="1:4" ht="31.5" thickTop="1" thickBot="1">
      <c r="A330" s="199" t="s">
        <v>738</v>
      </c>
      <c r="B330" s="199" t="s">
        <v>92</v>
      </c>
      <c r="C330" s="204" t="s">
        <v>739</v>
      </c>
      <c r="D330" s="998">
        <v>27000</v>
      </c>
    </row>
    <row r="331" spans="1:4" ht="31.5" thickTop="1" thickBot="1">
      <c r="A331" s="199" t="s">
        <v>740</v>
      </c>
      <c r="B331" s="199" t="s">
        <v>92</v>
      </c>
      <c r="C331" s="204" t="s">
        <v>741</v>
      </c>
      <c r="D331" s="998">
        <v>750</v>
      </c>
    </row>
    <row r="332" spans="1:4" ht="16.5" thickTop="1" thickBot="1">
      <c r="A332" s="199" t="s">
        <v>743</v>
      </c>
      <c r="B332" s="199" t="s">
        <v>388</v>
      </c>
      <c r="C332" s="204" t="s">
        <v>744</v>
      </c>
      <c r="D332" s="998">
        <v>85049.938291011058</v>
      </c>
    </row>
    <row r="333" spans="1:4" ht="31.5" thickTop="1" thickBot="1">
      <c r="A333" s="199" t="s">
        <v>742</v>
      </c>
      <c r="B333" s="199" t="s">
        <v>388</v>
      </c>
      <c r="C333" s="204" t="s">
        <v>2017</v>
      </c>
      <c r="D333" s="998">
        <v>22066.889931267011</v>
      </c>
    </row>
    <row r="334" spans="1:4" ht="16.5" thickTop="1" thickBot="1">
      <c r="A334" s="199" t="s">
        <v>747</v>
      </c>
      <c r="B334" s="199" t="s">
        <v>92</v>
      </c>
      <c r="C334" s="204" t="s">
        <v>2018</v>
      </c>
      <c r="D334" s="998">
        <v>967.16347736757416</v>
      </c>
    </row>
    <row r="335" spans="1:4" ht="16.5" thickTop="1" thickBot="1">
      <c r="A335" s="199" t="s">
        <v>745</v>
      </c>
      <c r="B335" s="199" t="s">
        <v>92</v>
      </c>
      <c r="C335" s="204" t="s">
        <v>746</v>
      </c>
      <c r="D335" s="998">
        <v>3868.6539094702966</v>
      </c>
    </row>
    <row r="336" spans="1:4" ht="16.5" thickTop="1" thickBot="1">
      <c r="A336" s="199" t="s">
        <v>748</v>
      </c>
      <c r="B336" s="199" t="s">
        <v>377</v>
      </c>
      <c r="C336" s="204" t="s">
        <v>749</v>
      </c>
      <c r="D336" s="998">
        <v>5782.4554957341943</v>
      </c>
    </row>
    <row r="337" spans="1:4" ht="16.5" thickTop="1" thickBot="1">
      <c r="A337" s="199" t="s">
        <v>753</v>
      </c>
      <c r="B337" s="199" t="s">
        <v>92</v>
      </c>
      <c r="C337" s="204" t="s">
        <v>754</v>
      </c>
      <c r="D337" s="998">
        <v>360268.39531942131</v>
      </c>
    </row>
    <row r="338" spans="1:4" ht="16.5" thickTop="1" thickBot="1">
      <c r="A338" s="199" t="s">
        <v>751</v>
      </c>
      <c r="B338" s="199" t="s">
        <v>92</v>
      </c>
      <c r="C338" s="204" t="s">
        <v>752</v>
      </c>
      <c r="D338" s="998">
        <v>42413</v>
      </c>
    </row>
    <row r="339" spans="1:4" ht="31.5" thickTop="1" thickBot="1">
      <c r="A339" s="199" t="s">
        <v>750</v>
      </c>
      <c r="B339" s="199" t="s">
        <v>144</v>
      </c>
      <c r="C339" s="204" t="s">
        <v>2019</v>
      </c>
      <c r="D339" s="998">
        <v>60757</v>
      </c>
    </row>
    <row r="340" spans="1:4" ht="31.5" thickTop="1" thickBot="1">
      <c r="A340" s="199" t="s">
        <v>686</v>
      </c>
      <c r="B340" s="199" t="s">
        <v>92</v>
      </c>
      <c r="C340" s="204" t="s">
        <v>2015</v>
      </c>
      <c r="D340" s="998">
        <v>2094513.4056741528</v>
      </c>
    </row>
    <row r="341" spans="1:4" ht="31.5" thickTop="1" thickBot="1">
      <c r="A341" s="199" t="s">
        <v>755</v>
      </c>
      <c r="B341" s="199" t="s">
        <v>92</v>
      </c>
      <c r="C341" s="204" t="s">
        <v>756</v>
      </c>
      <c r="D341" s="998">
        <v>2094513.4056741528</v>
      </c>
    </row>
    <row r="342" spans="1:4" ht="31.5" thickTop="1" thickBot="1">
      <c r="A342" s="199" t="s">
        <v>687</v>
      </c>
      <c r="B342" s="199" t="s">
        <v>92</v>
      </c>
      <c r="C342" s="204" t="s">
        <v>2016</v>
      </c>
      <c r="D342" s="998">
        <v>1244014.0227640423</v>
      </c>
    </row>
    <row r="343" spans="1:4" ht="31.5" thickTop="1" thickBot="1">
      <c r="A343" s="199" t="s">
        <v>757</v>
      </c>
      <c r="B343" s="199" t="s">
        <v>92</v>
      </c>
      <c r="C343" s="204" t="s">
        <v>758</v>
      </c>
      <c r="D343" s="998">
        <v>1244014.0227640423</v>
      </c>
    </row>
    <row r="344" spans="1:4" ht="31.5" thickTop="1" thickBot="1">
      <c r="A344" s="199" t="s">
        <v>802</v>
      </c>
      <c r="B344" s="199" t="s">
        <v>388</v>
      </c>
      <c r="C344" s="204" t="s">
        <v>803</v>
      </c>
      <c r="D344" s="998">
        <v>76282.207416710808</v>
      </c>
    </row>
    <row r="345" spans="1:4" ht="31.5" thickTop="1" thickBot="1">
      <c r="A345" s="199" t="s">
        <v>759</v>
      </c>
      <c r="B345" s="199" t="s">
        <v>377</v>
      </c>
      <c r="C345" s="204" t="s">
        <v>760</v>
      </c>
      <c r="D345" s="998">
        <v>79790.986882824873</v>
      </c>
    </row>
    <row r="346" spans="1:4" ht="31.5" thickTop="1" thickBot="1">
      <c r="A346" s="199" t="s">
        <v>761</v>
      </c>
      <c r="B346" s="199" t="s">
        <v>144</v>
      </c>
      <c r="C346" s="204" t="s">
        <v>762</v>
      </c>
      <c r="D346" s="998">
        <v>103970.07381701421</v>
      </c>
    </row>
    <row r="347" spans="1:4" ht="31.5" thickTop="1" thickBot="1">
      <c r="A347" s="199" t="s">
        <v>768</v>
      </c>
      <c r="B347" s="199" t="s">
        <v>92</v>
      </c>
      <c r="C347" s="204" t="s">
        <v>2023</v>
      </c>
      <c r="D347" s="998">
        <v>76164.12384269647</v>
      </c>
    </row>
    <row r="348" spans="1:4" ht="16.5" thickTop="1" thickBot="1">
      <c r="A348" s="199" t="s">
        <v>773</v>
      </c>
      <c r="B348" s="199" t="s">
        <v>144</v>
      </c>
      <c r="C348" s="204" t="s">
        <v>2024</v>
      </c>
      <c r="D348" s="998">
        <v>18359.546241283017</v>
      </c>
    </row>
    <row r="349" spans="1:4" ht="31.5" thickTop="1" thickBot="1">
      <c r="A349" s="199" t="s">
        <v>763</v>
      </c>
      <c r="B349" s="199" t="s">
        <v>144</v>
      </c>
      <c r="C349" s="204" t="s">
        <v>764</v>
      </c>
      <c r="D349" s="998">
        <v>76164.12384269647</v>
      </c>
    </row>
    <row r="350" spans="1:4" ht="31.5" thickTop="1" thickBot="1">
      <c r="A350" s="199" t="s">
        <v>765</v>
      </c>
      <c r="B350" s="199" t="s">
        <v>144</v>
      </c>
      <c r="C350" s="204" t="s">
        <v>2020</v>
      </c>
      <c r="D350" s="998">
        <v>26596.995627608288</v>
      </c>
    </row>
    <row r="351" spans="1:4" ht="16.5" thickTop="1" thickBot="1">
      <c r="A351" s="199" t="s">
        <v>801</v>
      </c>
      <c r="B351" s="199" t="s">
        <v>144</v>
      </c>
      <c r="C351" s="204" t="s">
        <v>2026</v>
      </c>
      <c r="D351" s="998">
        <v>189675.31361409891</v>
      </c>
    </row>
    <row r="352" spans="1:4" ht="16.5" thickTop="1" thickBot="1">
      <c r="A352" s="199" t="s">
        <v>769</v>
      </c>
      <c r="B352" s="199" t="s">
        <v>144</v>
      </c>
      <c r="C352" s="204" t="s">
        <v>770</v>
      </c>
      <c r="D352" s="998">
        <v>303091.40271493216</v>
      </c>
    </row>
    <row r="353" spans="1:4" ht="16.5" thickTop="1" thickBot="1">
      <c r="A353" s="199" t="s">
        <v>771</v>
      </c>
      <c r="B353" s="199" t="s">
        <v>144</v>
      </c>
      <c r="C353" s="204" t="s">
        <v>772</v>
      </c>
      <c r="D353" s="998">
        <v>840604.65416936018</v>
      </c>
    </row>
    <row r="354" spans="1:4" ht="31.5" thickTop="1" thickBot="1">
      <c r="A354" s="199" t="s">
        <v>767</v>
      </c>
      <c r="B354" s="199" t="s">
        <v>144</v>
      </c>
      <c r="C354" s="204" t="s">
        <v>2022</v>
      </c>
      <c r="D354" s="998">
        <v>7495.5169495987002</v>
      </c>
    </row>
    <row r="355" spans="1:4" ht="16.5" thickTop="1" thickBot="1">
      <c r="A355" s="199" t="s">
        <v>766</v>
      </c>
      <c r="B355" s="199" t="s">
        <v>144</v>
      </c>
      <c r="C355" s="204" t="s">
        <v>2021</v>
      </c>
      <c r="D355" s="998">
        <v>3000</v>
      </c>
    </row>
    <row r="356" spans="1:4" ht="16.5" thickTop="1" thickBot="1">
      <c r="A356" s="199" t="s">
        <v>778</v>
      </c>
      <c r="B356" s="199" t="s">
        <v>144</v>
      </c>
      <c r="C356" s="204" t="s">
        <v>779</v>
      </c>
      <c r="D356" s="998">
        <v>49383.036748798913</v>
      </c>
    </row>
    <row r="357" spans="1:4" ht="31.5" thickTop="1" thickBot="1">
      <c r="A357" s="199" t="s">
        <v>774</v>
      </c>
      <c r="B357" s="199" t="s">
        <v>144</v>
      </c>
      <c r="C357" s="204" t="s">
        <v>775</v>
      </c>
      <c r="D357" s="998">
        <v>673398.86975592771</v>
      </c>
    </row>
    <row r="358" spans="1:4" ht="31.5" thickTop="1" thickBot="1">
      <c r="A358" s="199" t="s">
        <v>776</v>
      </c>
      <c r="B358" s="199" t="s">
        <v>144</v>
      </c>
      <c r="C358" s="204" t="s">
        <v>777</v>
      </c>
      <c r="D358" s="998">
        <v>691476.69176279835</v>
      </c>
    </row>
    <row r="359" spans="1:4" ht="16.5" thickTop="1" thickBot="1">
      <c r="A359" s="199" t="s">
        <v>780</v>
      </c>
      <c r="B359" s="199" t="s">
        <v>144</v>
      </c>
      <c r="C359" s="204" t="s">
        <v>781</v>
      </c>
      <c r="D359" s="998">
        <v>124285.026297235</v>
      </c>
    </row>
    <row r="360" spans="1:4" ht="16.5" thickTop="1" thickBot="1">
      <c r="A360" s="199" t="s">
        <v>782</v>
      </c>
      <c r="B360" s="199" t="s">
        <v>144</v>
      </c>
      <c r="C360" s="204" t="s">
        <v>783</v>
      </c>
      <c r="D360" s="998">
        <v>140723.24732265162</v>
      </c>
    </row>
    <row r="361" spans="1:4" ht="16.5" thickTop="1" thickBot="1">
      <c r="A361" s="199" t="s">
        <v>784</v>
      </c>
      <c r="B361" s="199" t="s">
        <v>144</v>
      </c>
      <c r="C361" s="204" t="s">
        <v>785</v>
      </c>
      <c r="D361" s="998">
        <v>170524.05104752592</v>
      </c>
    </row>
    <row r="362" spans="1:4" ht="16.5" thickTop="1" thickBot="1">
      <c r="A362" s="199" t="s">
        <v>786</v>
      </c>
      <c r="B362" s="199" t="s">
        <v>144</v>
      </c>
      <c r="C362" s="204" t="s">
        <v>787</v>
      </c>
      <c r="D362" s="998">
        <v>207714.27960501451</v>
      </c>
    </row>
    <row r="363" spans="1:4" ht="31.5" thickTop="1" thickBot="1">
      <c r="A363" s="199" t="s">
        <v>788</v>
      </c>
      <c r="B363" s="199" t="s">
        <v>144</v>
      </c>
      <c r="C363" s="204" t="s">
        <v>789</v>
      </c>
      <c r="D363" s="998">
        <v>181343.15200642013</v>
      </c>
    </row>
    <row r="364" spans="1:4" ht="31.5" thickTop="1" thickBot="1">
      <c r="A364" s="199" t="s">
        <v>804</v>
      </c>
      <c r="B364" s="199" t="s">
        <v>144</v>
      </c>
      <c r="C364" s="204" t="s">
        <v>805</v>
      </c>
      <c r="D364" s="998">
        <v>193712.05980791201</v>
      </c>
    </row>
    <row r="365" spans="1:4" ht="16.5" thickTop="1" thickBot="1">
      <c r="A365" s="199" t="s">
        <v>790</v>
      </c>
      <c r="B365" s="199" t="s">
        <v>144</v>
      </c>
      <c r="C365" s="204" t="s">
        <v>791</v>
      </c>
      <c r="D365" s="998">
        <v>78098.450797431607</v>
      </c>
    </row>
    <row r="366" spans="1:4" ht="16.5" thickTop="1" thickBot="1">
      <c r="A366" s="199" t="s">
        <v>792</v>
      </c>
      <c r="B366" s="199" t="s">
        <v>144</v>
      </c>
      <c r="C366" s="204" t="s">
        <v>2025</v>
      </c>
      <c r="D366" s="998">
        <v>78098.450797431607</v>
      </c>
    </row>
    <row r="367" spans="1:4" ht="31.5" thickTop="1" thickBot="1">
      <c r="A367" s="199" t="s">
        <v>793</v>
      </c>
      <c r="B367" s="199" t="s">
        <v>92</v>
      </c>
      <c r="C367" s="204" t="s">
        <v>794</v>
      </c>
      <c r="D367" s="998">
        <v>56941.74973001593</v>
      </c>
    </row>
    <row r="368" spans="1:4" ht="16.5" thickTop="1" thickBot="1">
      <c r="A368" s="199" t="s">
        <v>797</v>
      </c>
      <c r="B368" s="199" t="s">
        <v>92</v>
      </c>
      <c r="C368" s="204" t="s">
        <v>798</v>
      </c>
      <c r="D368" s="998">
        <v>2600</v>
      </c>
    </row>
    <row r="369" spans="1:4" ht="31.5" thickTop="1" thickBot="1">
      <c r="A369" s="199" t="s">
        <v>795</v>
      </c>
      <c r="B369" s="199" t="s">
        <v>92</v>
      </c>
      <c r="C369" s="204" t="s">
        <v>796</v>
      </c>
      <c r="D369" s="998">
        <v>884</v>
      </c>
    </row>
    <row r="370" spans="1:4" ht="16.5" thickTop="1" thickBot="1">
      <c r="A370" s="199" t="s">
        <v>799</v>
      </c>
      <c r="B370" s="199" t="s">
        <v>92</v>
      </c>
      <c r="C370" s="204" t="s">
        <v>800</v>
      </c>
      <c r="D370" s="998">
        <v>62865.626028892315</v>
      </c>
    </row>
    <row r="371" spans="1:4" ht="16.5" thickTop="1" thickBot="1">
      <c r="A371" s="199" t="s">
        <v>808</v>
      </c>
      <c r="B371" s="199" t="s">
        <v>92</v>
      </c>
      <c r="C371" s="204" t="s">
        <v>2027</v>
      </c>
      <c r="D371" s="998">
        <v>62865.626028892315</v>
      </c>
    </row>
    <row r="372" spans="1:4" ht="16.5" thickTop="1" thickBot="1">
      <c r="A372" s="199" t="s">
        <v>806</v>
      </c>
      <c r="B372" s="199" t="s">
        <v>377</v>
      </c>
      <c r="C372" s="204" t="s">
        <v>807</v>
      </c>
      <c r="D372" s="998">
        <v>3098</v>
      </c>
    </row>
    <row r="373" spans="1:4" ht="16.5" thickTop="1" thickBot="1">
      <c r="A373" s="199"/>
      <c r="B373" s="199"/>
      <c r="C373" s="204"/>
      <c r="D373" s="200"/>
    </row>
    <row r="374" spans="1:4" ht="15.75" thickTop="1">
      <c r="D374"/>
    </row>
    <row r="375" spans="1:4">
      <c r="D375"/>
    </row>
    <row r="376" spans="1:4">
      <c r="D376"/>
    </row>
    <row r="377" spans="1:4">
      <c r="D377"/>
    </row>
    <row r="378" spans="1:4">
      <c r="D378"/>
    </row>
    <row r="379" spans="1:4">
      <c r="D379"/>
    </row>
    <row r="380" spans="1:4">
      <c r="D380"/>
    </row>
    <row r="381" spans="1:4">
      <c r="D381"/>
    </row>
    <row r="382" spans="1:4">
      <c r="D382"/>
    </row>
    <row r="383" spans="1:4">
      <c r="D383"/>
    </row>
    <row r="384" spans="1:4">
      <c r="D384"/>
    </row>
    <row r="385" spans="4:4">
      <c r="D385"/>
    </row>
    <row r="386" spans="4:4">
      <c r="D386"/>
    </row>
    <row r="387" spans="4:4">
      <c r="D387"/>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zoomScale="69" zoomScaleNormal="69" workbookViewId="0">
      <pane xSplit="4" ySplit="4" topLeftCell="E96" activePane="bottomRight" state="frozen"/>
      <selection activeCell="D20" sqref="D20"/>
      <selection pane="topRight" activeCell="D20" sqref="D20"/>
      <selection pane="bottomLeft" activeCell="D20" sqref="D20"/>
      <selection pane="bottomRight" activeCell="D6" sqref="D6:D117"/>
    </sheetView>
  </sheetViews>
  <sheetFormatPr baseColWidth="10" defaultRowHeight="15"/>
  <cols>
    <col min="1" max="1" width="18" style="163" customWidth="1"/>
    <col min="2" max="2" width="9.140625" customWidth="1"/>
    <col min="3" max="3" width="101.5703125" customWidth="1"/>
    <col min="4" max="4" width="17.140625" style="188" customWidth="1"/>
  </cols>
  <sheetData>
    <row r="1" spans="1:5" ht="99.75" customHeight="1" thickTop="1" thickBot="1">
      <c r="A1" s="678" t="s">
        <v>1934</v>
      </c>
      <c r="B1" s="679"/>
      <c r="C1" s="679"/>
      <c r="D1" s="680"/>
    </row>
    <row r="2" spans="1:5" ht="16.5" thickTop="1" thickBot="1">
      <c r="A2" s="677" t="s">
        <v>1493</v>
      </c>
      <c r="B2" s="677"/>
      <c r="C2" s="677"/>
      <c r="D2" s="677"/>
    </row>
    <row r="3" spans="1:5" ht="16.5" thickTop="1" thickBot="1">
      <c r="A3" s="681"/>
      <c r="B3" s="681"/>
      <c r="C3" s="681"/>
      <c r="D3" s="681"/>
    </row>
    <row r="4" spans="1:5" ht="16.5" thickTop="1" thickBot="1">
      <c r="A4" s="682"/>
      <c r="B4" s="682"/>
      <c r="C4" s="682"/>
      <c r="D4" s="682"/>
    </row>
    <row r="5" spans="1:5" ht="30" customHeight="1" thickTop="1" thickBot="1">
      <c r="A5" s="206"/>
      <c r="B5" s="106"/>
      <c r="C5" s="107"/>
      <c r="D5" s="194"/>
    </row>
    <row r="6" spans="1:5" ht="30" customHeight="1" thickTop="1" thickBot="1">
      <c r="A6" s="207" t="s">
        <v>1350</v>
      </c>
      <c r="B6" s="106" t="s">
        <v>339</v>
      </c>
      <c r="C6" s="108" t="s">
        <v>2132</v>
      </c>
      <c r="D6" s="1000">
        <v>1774.2255661967749</v>
      </c>
    </row>
    <row r="7" spans="1:5" ht="30" customHeight="1" thickTop="1" thickBot="1">
      <c r="A7" s="207" t="s">
        <v>1436</v>
      </c>
      <c r="B7" s="106" t="s">
        <v>339</v>
      </c>
      <c r="C7" s="108" t="s">
        <v>2131</v>
      </c>
      <c r="D7" s="1000">
        <v>1774.2255661967749</v>
      </c>
      <c r="E7" s="109"/>
    </row>
    <row r="8" spans="1:5" ht="30" customHeight="1" thickTop="1" thickBot="1">
      <c r="A8" s="207" t="s">
        <v>1448</v>
      </c>
      <c r="B8" s="106" t="s">
        <v>339</v>
      </c>
      <c r="C8" s="108" t="s">
        <v>2133</v>
      </c>
      <c r="D8" s="1000">
        <v>1774.2255661967749</v>
      </c>
    </row>
    <row r="9" spans="1:5" ht="30" customHeight="1" thickTop="1" thickBot="1">
      <c r="A9" s="207" t="s">
        <v>1309</v>
      </c>
      <c r="B9" s="106" t="s">
        <v>1307</v>
      </c>
      <c r="C9" s="108" t="s">
        <v>1310</v>
      </c>
      <c r="D9" s="1000">
        <v>1774.2255661967749</v>
      </c>
    </row>
    <row r="10" spans="1:5" ht="30" customHeight="1" thickTop="1" thickBot="1">
      <c r="A10" s="207" t="s">
        <v>1472</v>
      </c>
      <c r="B10" s="106" t="s">
        <v>339</v>
      </c>
      <c r="C10" s="108" t="s">
        <v>1473</v>
      </c>
      <c r="D10" s="1000">
        <v>1774.2255661967749</v>
      </c>
    </row>
    <row r="11" spans="1:5" ht="30" customHeight="1" thickTop="1" thickBot="1">
      <c r="A11" s="207" t="s">
        <v>1413</v>
      </c>
      <c r="B11" s="106" t="s">
        <v>339</v>
      </c>
      <c r="C11" s="108" t="s">
        <v>1414</v>
      </c>
      <c r="D11" s="1000">
        <v>1774.2255661967749</v>
      </c>
    </row>
    <row r="12" spans="1:5" ht="30" customHeight="1" thickTop="1" thickBot="1">
      <c r="A12" s="207" t="s">
        <v>1415</v>
      </c>
      <c r="B12" s="106" t="s">
        <v>339</v>
      </c>
      <c r="C12" s="108" t="s">
        <v>1416</v>
      </c>
      <c r="D12" s="1000">
        <v>1774.2255661967749</v>
      </c>
    </row>
    <row r="13" spans="1:5" ht="30" customHeight="1" thickTop="1" thickBot="1">
      <c r="A13" s="207" t="s">
        <v>1417</v>
      </c>
      <c r="B13" s="106" t="s">
        <v>339</v>
      </c>
      <c r="C13" s="108" t="s">
        <v>1418</v>
      </c>
      <c r="D13" s="1000">
        <v>1774.2255661967749</v>
      </c>
    </row>
    <row r="14" spans="1:5" ht="30" customHeight="1" thickTop="1" thickBot="1">
      <c r="A14" s="207" t="s">
        <v>1419</v>
      </c>
      <c r="B14" s="106" t="s">
        <v>339</v>
      </c>
      <c r="C14" s="108" t="s">
        <v>1420</v>
      </c>
      <c r="D14" s="1000">
        <v>1774.2255661967749</v>
      </c>
    </row>
    <row r="15" spans="1:5" ht="30" customHeight="1" thickTop="1" thickBot="1">
      <c r="A15" s="207" t="s">
        <v>1401</v>
      </c>
      <c r="B15" s="106" t="s">
        <v>339</v>
      </c>
      <c r="C15" s="108" t="s">
        <v>1944</v>
      </c>
      <c r="D15" s="1000">
        <v>1774.2255661967749</v>
      </c>
    </row>
    <row r="16" spans="1:5" ht="30" customHeight="1" thickTop="1" thickBot="1">
      <c r="A16" s="207" t="s">
        <v>1311</v>
      </c>
      <c r="B16" s="106" t="s">
        <v>339</v>
      </c>
      <c r="C16" s="108" t="s">
        <v>1312</v>
      </c>
      <c r="D16" s="1000">
        <v>1774.2255661967749</v>
      </c>
    </row>
    <row r="17" spans="1:4" ht="30" customHeight="1" thickTop="1" thickBot="1">
      <c r="A17" s="207" t="s">
        <v>1313</v>
      </c>
      <c r="B17" s="106" t="s">
        <v>339</v>
      </c>
      <c r="C17" s="108" t="s">
        <v>1314</v>
      </c>
      <c r="D17" s="1000">
        <v>1774.2255661967749</v>
      </c>
    </row>
    <row r="18" spans="1:4" ht="30" customHeight="1" thickTop="1" thickBot="1">
      <c r="A18" s="207" t="s">
        <v>1315</v>
      </c>
      <c r="B18" s="106" t="s">
        <v>339</v>
      </c>
      <c r="C18" s="108" t="s">
        <v>1316</v>
      </c>
      <c r="D18" s="1000">
        <v>1774.2255661967749</v>
      </c>
    </row>
    <row r="19" spans="1:4" ht="30" customHeight="1" thickTop="1" thickBot="1">
      <c r="A19" s="207" t="s">
        <v>1319</v>
      </c>
      <c r="B19" s="106" t="s">
        <v>339</v>
      </c>
      <c r="C19" s="108" t="s">
        <v>1320</v>
      </c>
      <c r="D19" s="1000">
        <v>1774.2255661967749</v>
      </c>
    </row>
    <row r="20" spans="1:4" ht="30" customHeight="1" thickTop="1" thickBot="1">
      <c r="A20" s="207" t="s">
        <v>1491</v>
      </c>
      <c r="B20" s="106" t="s">
        <v>339</v>
      </c>
      <c r="C20" s="108" t="s">
        <v>1953</v>
      </c>
      <c r="D20" s="1000">
        <v>1774.2255661967749</v>
      </c>
    </row>
    <row r="21" spans="1:4" ht="30" customHeight="1" thickTop="1" thickBot="1">
      <c r="A21" s="207" t="s">
        <v>1323</v>
      </c>
      <c r="B21" s="106" t="s">
        <v>339</v>
      </c>
      <c r="C21" s="108" t="s">
        <v>1324</v>
      </c>
      <c r="D21" s="1000">
        <v>1774.2255661967749</v>
      </c>
    </row>
    <row r="22" spans="1:4" ht="30" customHeight="1" thickTop="1" thickBot="1">
      <c r="A22" s="207" t="s">
        <v>1474</v>
      </c>
      <c r="B22" s="106" t="s">
        <v>339</v>
      </c>
      <c r="C22" s="108" t="s">
        <v>1475</v>
      </c>
      <c r="D22" s="1000">
        <v>1774.2255661967749</v>
      </c>
    </row>
    <row r="23" spans="1:4" ht="30" customHeight="1" thickTop="1" thickBot="1">
      <c r="A23" s="207" t="s">
        <v>1331</v>
      </c>
      <c r="B23" s="106" t="s">
        <v>339</v>
      </c>
      <c r="C23" s="108" t="s">
        <v>1332</v>
      </c>
      <c r="D23" s="1000">
        <v>1774.2255661967749</v>
      </c>
    </row>
    <row r="24" spans="1:4" ht="30" customHeight="1" thickTop="1" thickBot="1">
      <c r="A24" s="207" t="s">
        <v>1353</v>
      </c>
      <c r="B24" s="106" t="s">
        <v>339</v>
      </c>
      <c r="C24" s="108" t="s">
        <v>1354</v>
      </c>
      <c r="D24" s="1000">
        <v>1774.2255661967749</v>
      </c>
    </row>
    <row r="25" spans="1:4" ht="30" customHeight="1" thickTop="1" thickBot="1">
      <c r="A25" s="207" t="s">
        <v>1325</v>
      </c>
      <c r="B25" s="106" t="s">
        <v>339</v>
      </c>
      <c r="C25" s="108" t="s">
        <v>1326</v>
      </c>
      <c r="D25" s="1000">
        <v>1774.2255661967749</v>
      </c>
    </row>
    <row r="26" spans="1:4" ht="30" customHeight="1" thickTop="1" thickBot="1">
      <c r="A26" s="207" t="s">
        <v>1330</v>
      </c>
      <c r="B26" s="106" t="s">
        <v>339</v>
      </c>
      <c r="C26" s="108" t="s">
        <v>1326</v>
      </c>
      <c r="D26" s="1000">
        <v>1774.2255661967749</v>
      </c>
    </row>
    <row r="27" spans="1:4" ht="30" customHeight="1" thickTop="1" thickBot="1">
      <c r="A27" s="207" t="s">
        <v>1387</v>
      </c>
      <c r="B27" s="106" t="s">
        <v>339</v>
      </c>
      <c r="C27" s="108" t="s">
        <v>1388</v>
      </c>
      <c r="D27" s="1000">
        <v>1774.2255661967749</v>
      </c>
    </row>
    <row r="28" spans="1:4" ht="30" customHeight="1" thickTop="1" thickBot="1">
      <c r="A28" s="207" t="s">
        <v>1333</v>
      </c>
      <c r="B28" s="106" t="s">
        <v>339</v>
      </c>
      <c r="C28" s="108" t="s">
        <v>1334</v>
      </c>
      <c r="D28" s="1000">
        <v>1774.2255661967749</v>
      </c>
    </row>
    <row r="29" spans="1:4" ht="30" customHeight="1" thickTop="1" thickBot="1">
      <c r="A29" s="207" t="s">
        <v>1338</v>
      </c>
      <c r="B29" s="106" t="s">
        <v>339</v>
      </c>
      <c r="C29" s="108" t="s">
        <v>1339</v>
      </c>
      <c r="D29" s="1000">
        <v>1774.2255661967749</v>
      </c>
    </row>
    <row r="30" spans="1:4" ht="30" customHeight="1" thickTop="1" thickBot="1">
      <c r="A30" s="207" t="s">
        <v>1336</v>
      </c>
      <c r="B30" s="106" t="s">
        <v>339</v>
      </c>
      <c r="C30" s="108" t="s">
        <v>1337</v>
      </c>
      <c r="D30" s="1000">
        <v>1774.2255661967749</v>
      </c>
    </row>
    <row r="31" spans="1:4" ht="30" customHeight="1" thickTop="1" thickBot="1">
      <c r="A31" s="207" t="s">
        <v>1351</v>
      </c>
      <c r="B31" s="106" t="s">
        <v>339</v>
      </c>
      <c r="C31" s="108" t="s">
        <v>1352</v>
      </c>
      <c r="D31" s="1000">
        <v>1774.2255661967749</v>
      </c>
    </row>
    <row r="32" spans="1:4" ht="30" customHeight="1" thickTop="1" thickBot="1">
      <c r="A32" s="207" t="s">
        <v>1340</v>
      </c>
      <c r="B32" s="106" t="s">
        <v>339</v>
      </c>
      <c r="C32" s="108" t="s">
        <v>1341</v>
      </c>
      <c r="D32" s="1000">
        <v>1774.2255661967749</v>
      </c>
    </row>
    <row r="33" spans="1:4" ht="30" customHeight="1" thickTop="1" thickBot="1">
      <c r="A33" s="207" t="s">
        <v>1356</v>
      </c>
      <c r="B33" s="106" t="s">
        <v>339</v>
      </c>
      <c r="C33" s="108" t="s">
        <v>1341</v>
      </c>
      <c r="D33" s="1000">
        <v>1774.2255661967749</v>
      </c>
    </row>
    <row r="34" spans="1:4" ht="30" customHeight="1" thickTop="1" thickBot="1">
      <c r="A34" s="207" t="s">
        <v>1357</v>
      </c>
      <c r="B34" s="106" t="s">
        <v>339</v>
      </c>
      <c r="C34" s="108" t="s">
        <v>1358</v>
      </c>
      <c r="D34" s="1000">
        <v>1774.2255661967749</v>
      </c>
    </row>
    <row r="35" spans="1:4" ht="30" customHeight="1" thickTop="1" thickBot="1">
      <c r="A35" s="207" t="s">
        <v>1407</v>
      </c>
      <c r="B35" s="106" t="s">
        <v>339</v>
      </c>
      <c r="C35" s="108" t="s">
        <v>1948</v>
      </c>
      <c r="D35" s="1000">
        <v>1774.2255661967749</v>
      </c>
    </row>
    <row r="36" spans="1:4" ht="30" customHeight="1" thickTop="1" thickBot="1">
      <c r="A36" s="207" t="s">
        <v>1488</v>
      </c>
      <c r="B36" s="106" t="s">
        <v>339</v>
      </c>
      <c r="C36" s="108" t="s">
        <v>1489</v>
      </c>
      <c r="D36" s="1000">
        <v>1774.2255661967749</v>
      </c>
    </row>
    <row r="37" spans="1:4" ht="30" customHeight="1" thickTop="1" thickBot="1">
      <c r="A37" s="207" t="s">
        <v>1469</v>
      </c>
      <c r="B37" s="106" t="s">
        <v>339</v>
      </c>
      <c r="C37" s="108" t="s">
        <v>1470</v>
      </c>
      <c r="D37" s="1000">
        <v>1774.2255661967749</v>
      </c>
    </row>
    <row r="38" spans="1:4" ht="30" customHeight="1" thickTop="1" thickBot="1">
      <c r="A38" s="207" t="s">
        <v>1348</v>
      </c>
      <c r="B38" s="106" t="s">
        <v>339</v>
      </c>
      <c r="C38" s="108" t="s">
        <v>1349</v>
      </c>
      <c r="D38" s="1000">
        <v>1774.2255661967749</v>
      </c>
    </row>
    <row r="39" spans="1:4" ht="30" customHeight="1" thickTop="1" thickBot="1">
      <c r="A39" s="207" t="s">
        <v>1305</v>
      </c>
      <c r="B39" s="106" t="s">
        <v>1307</v>
      </c>
      <c r="C39" s="108" t="s">
        <v>1364</v>
      </c>
      <c r="D39" s="1000">
        <v>1774.2255661967749</v>
      </c>
    </row>
    <row r="40" spans="1:4" ht="30" customHeight="1" thickTop="1" thickBot="1">
      <c r="A40" s="207" t="s">
        <v>1345</v>
      </c>
      <c r="B40" s="106" t="s">
        <v>339</v>
      </c>
      <c r="C40" s="108" t="s">
        <v>1346</v>
      </c>
      <c r="D40" s="1000">
        <v>1774.2255661967749</v>
      </c>
    </row>
    <row r="41" spans="1:4" ht="30" customHeight="1" thickTop="1" thickBot="1">
      <c r="A41" s="207" t="s">
        <v>1343</v>
      </c>
      <c r="B41" s="106" t="s">
        <v>339</v>
      </c>
      <c r="C41" s="108" t="s">
        <v>1344</v>
      </c>
      <c r="D41" s="1000">
        <v>1774.2255661967749</v>
      </c>
    </row>
    <row r="42" spans="1:4" ht="30" customHeight="1" thickTop="1" thickBot="1">
      <c r="A42" s="207" t="s">
        <v>1476</v>
      </c>
      <c r="B42" s="106" t="s">
        <v>339</v>
      </c>
      <c r="C42" s="108" t="s">
        <v>1344</v>
      </c>
      <c r="D42" s="1000">
        <v>1774.2255661967749</v>
      </c>
    </row>
    <row r="43" spans="1:4" ht="30" customHeight="1" thickTop="1" thickBot="1">
      <c r="A43" s="207" t="s">
        <v>1317</v>
      </c>
      <c r="B43" s="106" t="s">
        <v>339</v>
      </c>
      <c r="C43" s="108" t="s">
        <v>1318</v>
      </c>
      <c r="D43" s="1000">
        <v>1774.2255661967749</v>
      </c>
    </row>
    <row r="44" spans="1:4" ht="30" customHeight="1" thickTop="1" thickBot="1">
      <c r="A44" s="207" t="s">
        <v>1471</v>
      </c>
      <c r="B44" s="106" t="s">
        <v>339</v>
      </c>
      <c r="C44" s="108" t="s">
        <v>1318</v>
      </c>
      <c r="D44" s="1000">
        <v>1774.2255661967749</v>
      </c>
    </row>
    <row r="45" spans="1:4" ht="30" customHeight="1" thickTop="1" thickBot="1">
      <c r="A45" s="207" t="s">
        <v>1362</v>
      </c>
      <c r="B45" s="106" t="s">
        <v>339</v>
      </c>
      <c r="C45" s="108" t="s">
        <v>1363</v>
      </c>
      <c r="D45" s="1000">
        <v>1774.2255661967749</v>
      </c>
    </row>
    <row r="46" spans="1:4" ht="30" customHeight="1" thickTop="1" thickBot="1">
      <c r="A46" s="207" t="s">
        <v>1371</v>
      </c>
      <c r="B46" s="106" t="s">
        <v>339</v>
      </c>
      <c r="C46" s="108" t="s">
        <v>1372</v>
      </c>
      <c r="D46" s="1000">
        <v>1774.2255661967749</v>
      </c>
    </row>
    <row r="47" spans="1:4" ht="30" customHeight="1" thickTop="1" thickBot="1">
      <c r="A47" s="207" t="s">
        <v>1375</v>
      </c>
      <c r="B47" s="106" t="s">
        <v>339</v>
      </c>
      <c r="C47" s="108" t="s">
        <v>1376</v>
      </c>
      <c r="D47" s="1000">
        <v>1774.2255661967749</v>
      </c>
    </row>
    <row r="48" spans="1:4" ht="30" customHeight="1" thickTop="1" thickBot="1">
      <c r="A48" s="207" t="s">
        <v>1367</v>
      </c>
      <c r="B48" s="106" t="s">
        <v>1307</v>
      </c>
      <c r="C48" s="108" t="s">
        <v>1368</v>
      </c>
      <c r="D48" s="1000">
        <v>1774.2255661967749</v>
      </c>
    </row>
    <row r="49" spans="1:4" ht="30" customHeight="1" thickTop="1" thickBot="1">
      <c r="A49" s="207" t="s">
        <v>1365</v>
      </c>
      <c r="B49" s="106" t="s">
        <v>339</v>
      </c>
      <c r="C49" s="108" t="s">
        <v>1366</v>
      </c>
      <c r="D49" s="1000">
        <v>1774.2255661967749</v>
      </c>
    </row>
    <row r="50" spans="1:4" ht="30" customHeight="1" thickTop="1" thickBot="1">
      <c r="A50" s="207" t="s">
        <v>1369</v>
      </c>
      <c r="B50" s="106" t="s">
        <v>339</v>
      </c>
      <c r="C50" s="108" t="s">
        <v>1370</v>
      </c>
      <c r="D50" s="1000">
        <v>1774.2255661967749</v>
      </c>
    </row>
    <row r="51" spans="1:4" ht="30" customHeight="1" thickTop="1" thickBot="1">
      <c r="A51" s="207" t="s">
        <v>1398</v>
      </c>
      <c r="B51" s="106" t="s">
        <v>1390</v>
      </c>
      <c r="C51" s="108" t="s">
        <v>1399</v>
      </c>
      <c r="D51" s="1000">
        <v>1774.2255661967749</v>
      </c>
    </row>
    <row r="52" spans="1:4" ht="30" customHeight="1" thickTop="1" thickBot="1">
      <c r="A52" s="207" t="s">
        <v>1400</v>
      </c>
      <c r="B52" s="106" t="s">
        <v>1390</v>
      </c>
      <c r="C52" s="108" t="s">
        <v>1399</v>
      </c>
      <c r="D52" s="1000">
        <v>1774.2255661967749</v>
      </c>
    </row>
    <row r="53" spans="1:4" ht="30" customHeight="1" thickTop="1" thickBot="1">
      <c r="A53" s="207" t="s">
        <v>1373</v>
      </c>
      <c r="B53" s="106" t="s">
        <v>339</v>
      </c>
      <c r="C53" s="108" t="s">
        <v>1374</v>
      </c>
      <c r="D53" s="1000">
        <v>1774.2255661967749</v>
      </c>
    </row>
    <row r="54" spans="1:4" ht="30" customHeight="1" thickTop="1" thickBot="1">
      <c r="A54" s="207" t="s">
        <v>1377</v>
      </c>
      <c r="B54" s="106" t="s">
        <v>339</v>
      </c>
      <c r="C54" s="108" t="s">
        <v>1378</v>
      </c>
      <c r="D54" s="1000">
        <v>1774.2255661967749</v>
      </c>
    </row>
    <row r="55" spans="1:4" ht="30" customHeight="1" thickTop="1" thickBot="1">
      <c r="A55" s="207" t="s">
        <v>1462</v>
      </c>
      <c r="B55" s="106" t="s">
        <v>339</v>
      </c>
      <c r="C55" s="108" t="s">
        <v>2135</v>
      </c>
      <c r="D55" s="1000">
        <v>1774.2255661967749</v>
      </c>
    </row>
    <row r="56" spans="1:4" ht="30" customHeight="1" thickTop="1" thickBot="1">
      <c r="A56" s="207" t="s">
        <v>1463</v>
      </c>
      <c r="B56" s="106" t="s">
        <v>339</v>
      </c>
      <c r="C56" s="108" t="s">
        <v>2136</v>
      </c>
      <c r="D56" s="1000">
        <v>1774.2255661967749</v>
      </c>
    </row>
    <row r="57" spans="1:4" ht="30" customHeight="1" thickTop="1" thickBot="1">
      <c r="A57" s="207" t="s">
        <v>1464</v>
      </c>
      <c r="B57" s="106" t="s">
        <v>339</v>
      </c>
      <c r="C57" s="108" t="s">
        <v>2137</v>
      </c>
      <c r="D57" s="1000">
        <v>1774.2255661967749</v>
      </c>
    </row>
    <row r="58" spans="1:4" ht="30" customHeight="1" thickTop="1" thickBot="1">
      <c r="A58" s="207" t="s">
        <v>1441</v>
      </c>
      <c r="B58" s="106" t="s">
        <v>339</v>
      </c>
      <c r="C58" s="108" t="s">
        <v>1951</v>
      </c>
      <c r="D58" s="1000">
        <v>1774.2255661967749</v>
      </c>
    </row>
    <row r="59" spans="1:4" ht="30" customHeight="1" thickTop="1" thickBot="1">
      <c r="A59" s="207" t="s">
        <v>1379</v>
      </c>
      <c r="B59" s="106" t="s">
        <v>339</v>
      </c>
      <c r="C59" s="108" t="s">
        <v>1380</v>
      </c>
      <c r="D59" s="1000">
        <v>1774.2255661967749</v>
      </c>
    </row>
    <row r="60" spans="1:4" ht="30" customHeight="1" thickTop="1" thickBot="1">
      <c r="A60" s="207" t="s">
        <v>1460</v>
      </c>
      <c r="B60" s="106" t="s">
        <v>339</v>
      </c>
      <c r="C60" s="108" t="s">
        <v>1461</v>
      </c>
      <c r="D60" s="1000">
        <v>1774.2255661967749</v>
      </c>
    </row>
    <row r="61" spans="1:4" ht="30" customHeight="1" thickTop="1" thickBot="1">
      <c r="A61" s="207" t="s">
        <v>1446</v>
      </c>
      <c r="B61" s="106" t="s">
        <v>339</v>
      </c>
      <c r="C61" s="108" t="s">
        <v>1447</v>
      </c>
      <c r="D61" s="1000">
        <v>1774.2255661967749</v>
      </c>
    </row>
    <row r="62" spans="1:4" ht="30" customHeight="1" thickTop="1" thickBot="1">
      <c r="A62" s="207" t="s">
        <v>1453</v>
      </c>
      <c r="B62" s="106" t="s">
        <v>339</v>
      </c>
      <c r="C62" s="108" t="s">
        <v>1454</v>
      </c>
      <c r="D62" s="1000">
        <v>1774.2255661967749</v>
      </c>
    </row>
    <row r="63" spans="1:4" ht="30" customHeight="1" thickTop="1" thickBot="1">
      <c r="A63" s="207" t="s">
        <v>1457</v>
      </c>
      <c r="B63" s="106" t="s">
        <v>339</v>
      </c>
      <c r="C63" s="108" t="s">
        <v>1458</v>
      </c>
      <c r="D63" s="1000">
        <v>1774.2255661967749</v>
      </c>
    </row>
    <row r="64" spans="1:4" ht="30" customHeight="1" thickTop="1" thickBot="1">
      <c r="A64" s="207" t="s">
        <v>1444</v>
      </c>
      <c r="B64" s="106" t="s">
        <v>339</v>
      </c>
      <c r="C64" s="108" t="s">
        <v>1445</v>
      </c>
      <c r="D64" s="1000">
        <v>1774.2255661967749</v>
      </c>
    </row>
    <row r="65" spans="1:4" ht="30" customHeight="1" thickTop="1" thickBot="1">
      <c r="A65" s="207" t="s">
        <v>1381</v>
      </c>
      <c r="B65" s="106" t="s">
        <v>339</v>
      </c>
      <c r="C65" s="108" t="s">
        <v>1382</v>
      </c>
      <c r="D65" s="1000">
        <v>1774.2255661967749</v>
      </c>
    </row>
    <row r="66" spans="1:4" ht="30" customHeight="1" thickTop="1" thickBot="1">
      <c r="A66" s="207" t="s">
        <v>1451</v>
      </c>
      <c r="B66" s="106" t="s">
        <v>339</v>
      </c>
      <c r="C66" s="108" t="s">
        <v>1452</v>
      </c>
      <c r="D66" s="1000">
        <v>1774.2255661967749</v>
      </c>
    </row>
    <row r="67" spans="1:4" ht="30" customHeight="1" thickTop="1" thickBot="1">
      <c r="A67" s="207" t="s">
        <v>1455</v>
      </c>
      <c r="B67" s="106" t="s">
        <v>339</v>
      </c>
      <c r="C67" s="108" t="s">
        <v>1456</v>
      </c>
      <c r="D67" s="1000">
        <v>1774.2255661967749</v>
      </c>
    </row>
    <row r="68" spans="1:4" ht="30" customHeight="1" thickTop="1" thickBot="1">
      <c r="A68" s="207" t="s">
        <v>1427</v>
      </c>
      <c r="B68" s="106" t="s">
        <v>339</v>
      </c>
      <c r="C68" s="108" t="s">
        <v>1428</v>
      </c>
      <c r="D68" s="1000">
        <v>1774.2255661967749</v>
      </c>
    </row>
    <row r="69" spans="1:4" ht="30" customHeight="1" thickTop="1" thickBot="1">
      <c r="A69" s="207" t="s">
        <v>1467</v>
      </c>
      <c r="B69" s="106" t="s">
        <v>339</v>
      </c>
      <c r="C69" s="108" t="s">
        <v>2139</v>
      </c>
      <c r="D69" s="1000">
        <v>1774.2255661967749</v>
      </c>
    </row>
    <row r="70" spans="1:4" ht="30" customHeight="1" thickTop="1" thickBot="1">
      <c r="A70" s="207" t="s">
        <v>1468</v>
      </c>
      <c r="B70" s="106" t="s">
        <v>339</v>
      </c>
      <c r="C70" s="108" t="s">
        <v>2140</v>
      </c>
      <c r="D70" s="1000">
        <v>1774.2255661967749</v>
      </c>
    </row>
    <row r="71" spans="1:4" ht="30" customHeight="1" thickTop="1" thickBot="1">
      <c r="A71" s="207" t="s">
        <v>1465</v>
      </c>
      <c r="B71" s="106" t="s">
        <v>339</v>
      </c>
      <c r="C71" s="108" t="s">
        <v>2141</v>
      </c>
      <c r="D71" s="1000">
        <v>1774.2255661967749</v>
      </c>
    </row>
    <row r="72" spans="1:4" ht="30" customHeight="1" thickTop="1" thickBot="1">
      <c r="A72" s="207" t="s">
        <v>1466</v>
      </c>
      <c r="B72" s="106" t="s">
        <v>339</v>
      </c>
      <c r="C72" s="108" t="s">
        <v>2142</v>
      </c>
      <c r="D72" s="1000">
        <v>1774.2255661967749</v>
      </c>
    </row>
    <row r="73" spans="1:4" ht="30" customHeight="1" thickTop="1" thickBot="1">
      <c r="A73" s="207" t="s">
        <v>1434</v>
      </c>
      <c r="B73" s="106" t="s">
        <v>339</v>
      </c>
      <c r="C73" s="108" t="s">
        <v>1435</v>
      </c>
      <c r="D73" s="1000">
        <v>1774.2255661967749</v>
      </c>
    </row>
    <row r="74" spans="1:4" ht="30" customHeight="1" thickTop="1" thickBot="1">
      <c r="A74" s="207" t="s">
        <v>1433</v>
      </c>
      <c r="B74" s="106" t="s">
        <v>339</v>
      </c>
      <c r="C74" s="108" t="s">
        <v>1950</v>
      </c>
      <c r="D74" s="1000">
        <v>1774.2255661967749</v>
      </c>
    </row>
    <row r="75" spans="1:4" ht="30" customHeight="1" thickTop="1" thickBot="1">
      <c r="A75" s="207" t="s">
        <v>1431</v>
      </c>
      <c r="B75" s="106" t="s">
        <v>339</v>
      </c>
      <c r="C75" s="108" t="s">
        <v>1432</v>
      </c>
      <c r="D75" s="1000">
        <v>1774.2255661967749</v>
      </c>
    </row>
    <row r="76" spans="1:4" ht="30" customHeight="1" thickTop="1" thickBot="1">
      <c r="A76" s="207" t="s">
        <v>1459</v>
      </c>
      <c r="B76" s="106" t="s">
        <v>339</v>
      </c>
      <c r="C76" s="108" t="s">
        <v>2134</v>
      </c>
      <c r="D76" s="1000">
        <v>1774.2255661967749</v>
      </c>
    </row>
    <row r="77" spans="1:4" ht="30" customHeight="1" thickTop="1" thickBot="1">
      <c r="A77" s="207" t="s">
        <v>1437</v>
      </c>
      <c r="B77" s="106" t="s">
        <v>339</v>
      </c>
      <c r="C77" s="108" t="s">
        <v>1438</v>
      </c>
      <c r="D77" s="1000">
        <v>1774.2255661967749</v>
      </c>
    </row>
    <row r="78" spans="1:4" ht="30" customHeight="1" thickTop="1" thickBot="1">
      <c r="A78" s="207" t="s">
        <v>1439</v>
      </c>
      <c r="B78" s="106" t="s">
        <v>339</v>
      </c>
      <c r="C78" s="108" t="s">
        <v>1440</v>
      </c>
      <c r="D78" s="1000">
        <v>1774.2255661967749</v>
      </c>
    </row>
    <row r="79" spans="1:4" ht="30" customHeight="1" thickTop="1" thickBot="1">
      <c r="A79" s="207" t="s">
        <v>1442</v>
      </c>
      <c r="B79" s="106" t="s">
        <v>339</v>
      </c>
      <c r="C79" s="108" t="s">
        <v>1443</v>
      </c>
      <c r="D79" s="1000">
        <v>1774.2255661967749</v>
      </c>
    </row>
    <row r="80" spans="1:4" ht="30" customHeight="1" thickTop="1" thickBot="1">
      <c r="A80" s="207" t="s">
        <v>1421</v>
      </c>
      <c r="B80" s="106" t="s">
        <v>339</v>
      </c>
      <c r="C80" s="108" t="s">
        <v>1422</v>
      </c>
      <c r="D80" s="1000">
        <v>1774.2255661967749</v>
      </c>
    </row>
    <row r="81" spans="1:4" ht="30" customHeight="1" thickTop="1" thickBot="1">
      <c r="A81" s="207" t="s">
        <v>1425</v>
      </c>
      <c r="B81" s="106" t="s">
        <v>339</v>
      </c>
      <c r="C81" s="108" t="s">
        <v>1426</v>
      </c>
      <c r="D81" s="1000">
        <v>1774.2255661967749</v>
      </c>
    </row>
    <row r="82" spans="1:4" ht="30" customHeight="1" thickTop="1" thickBot="1">
      <c r="A82" s="207" t="s">
        <v>1429</v>
      </c>
      <c r="B82" s="106" t="s">
        <v>339</v>
      </c>
      <c r="C82" s="108" t="s">
        <v>1430</v>
      </c>
      <c r="D82" s="1000">
        <v>1774.2255661967749</v>
      </c>
    </row>
    <row r="83" spans="1:4" ht="30" customHeight="1" thickTop="1" thickBot="1">
      <c r="A83" s="207" t="s">
        <v>1423</v>
      </c>
      <c r="B83" s="106" t="s">
        <v>339</v>
      </c>
      <c r="C83" s="108" t="s">
        <v>1424</v>
      </c>
      <c r="D83" s="1000">
        <v>1774.2255661967749</v>
      </c>
    </row>
    <row r="84" spans="1:4" ht="30" customHeight="1" thickTop="1" thickBot="1">
      <c r="A84" s="207" t="s">
        <v>1389</v>
      </c>
      <c r="B84" s="106" t="s">
        <v>339</v>
      </c>
      <c r="C84" s="108" t="s">
        <v>1391</v>
      </c>
      <c r="D84" s="1000">
        <v>1774.2255661967749</v>
      </c>
    </row>
    <row r="85" spans="1:4" ht="30" customHeight="1" thickTop="1" thickBot="1">
      <c r="A85" s="207" t="s">
        <v>1392</v>
      </c>
      <c r="B85" s="106" t="s">
        <v>339</v>
      </c>
      <c r="C85" s="108" t="s">
        <v>1943</v>
      </c>
      <c r="D85" s="1000">
        <v>1774.2255661967749</v>
      </c>
    </row>
    <row r="86" spans="1:4" ht="30" customHeight="1" thickTop="1" thickBot="1">
      <c r="A86" s="207" t="s">
        <v>1393</v>
      </c>
      <c r="B86" s="106" t="s">
        <v>1390</v>
      </c>
      <c r="C86" s="108" t="s">
        <v>1394</v>
      </c>
      <c r="D86" s="1000">
        <v>1774.2255661967749</v>
      </c>
    </row>
    <row r="87" spans="1:4" ht="30" customHeight="1" thickTop="1" thickBot="1">
      <c r="A87" s="207" t="s">
        <v>1395</v>
      </c>
      <c r="B87" s="106" t="s">
        <v>339</v>
      </c>
      <c r="C87" s="108" t="s">
        <v>1396</v>
      </c>
      <c r="D87" s="1000">
        <v>1774.2255661967749</v>
      </c>
    </row>
    <row r="88" spans="1:4" ht="30" customHeight="1" thickTop="1" thickBot="1">
      <c r="A88" s="207" t="s">
        <v>1397</v>
      </c>
      <c r="B88" s="106" t="s">
        <v>339</v>
      </c>
      <c r="C88" s="108" t="s">
        <v>1396</v>
      </c>
      <c r="D88" s="1000">
        <v>1774.2255661967749</v>
      </c>
    </row>
    <row r="89" spans="1:4" ht="30" customHeight="1" thickTop="1" thickBot="1">
      <c r="A89" s="207" t="s">
        <v>1327</v>
      </c>
      <c r="B89" s="106" t="s">
        <v>339</v>
      </c>
      <c r="C89" s="108" t="s">
        <v>1936</v>
      </c>
      <c r="D89" s="1000">
        <v>1774.2255661967749</v>
      </c>
    </row>
    <row r="90" spans="1:4" ht="30" customHeight="1" thickTop="1" thickBot="1">
      <c r="A90" s="207" t="s">
        <v>1449</v>
      </c>
      <c r="B90" s="106" t="s">
        <v>339</v>
      </c>
      <c r="C90" s="108" t="s">
        <v>1450</v>
      </c>
      <c r="D90" s="1000">
        <v>1774.2255661967749</v>
      </c>
    </row>
    <row r="91" spans="1:4" ht="30" customHeight="1" thickTop="1" thickBot="1">
      <c r="A91" s="207" t="s">
        <v>1328</v>
      </c>
      <c r="B91" s="106" t="s">
        <v>339</v>
      </c>
      <c r="C91" s="108" t="s">
        <v>1329</v>
      </c>
      <c r="D91" s="1000">
        <v>1774.2255661967749</v>
      </c>
    </row>
    <row r="92" spans="1:4" ht="30" customHeight="1" thickTop="1" thickBot="1">
      <c r="A92" s="207" t="s">
        <v>1361</v>
      </c>
      <c r="B92" s="106" t="s">
        <v>339</v>
      </c>
      <c r="C92" s="108" t="s">
        <v>1942</v>
      </c>
      <c r="D92" s="1000">
        <v>1774.2255661967749</v>
      </c>
    </row>
    <row r="93" spans="1:4" ht="30" customHeight="1" thickTop="1" thickBot="1">
      <c r="A93" s="207" t="s">
        <v>1492</v>
      </c>
      <c r="B93" s="106" t="s">
        <v>1490</v>
      </c>
      <c r="C93" s="108" t="s">
        <v>1954</v>
      </c>
      <c r="D93" s="1000">
        <v>37.788643027042724</v>
      </c>
    </row>
    <row r="94" spans="1:4" ht="30" customHeight="1" thickTop="1" thickBot="1">
      <c r="A94" s="207" t="s">
        <v>1483</v>
      </c>
      <c r="B94" s="106" t="s">
        <v>92</v>
      </c>
      <c r="C94" s="108" t="s">
        <v>1952</v>
      </c>
      <c r="D94" s="1000">
        <v>230740.10674579328</v>
      </c>
    </row>
    <row r="95" spans="1:4" ht="30" customHeight="1" thickTop="1" thickBot="1">
      <c r="A95" s="207" t="s">
        <v>1306</v>
      </c>
      <c r="B95" s="106" t="s">
        <v>1307</v>
      </c>
      <c r="C95" s="108" t="s">
        <v>1308</v>
      </c>
      <c r="D95" s="1000">
        <v>0.30238081239327508</v>
      </c>
    </row>
    <row r="96" spans="1:4" ht="30" customHeight="1" thickTop="1" thickBot="1">
      <c r="A96" s="207" t="s">
        <v>1715</v>
      </c>
      <c r="B96" s="106" t="s">
        <v>339</v>
      </c>
      <c r="C96" s="108" t="s">
        <v>1935</v>
      </c>
      <c r="D96" s="1000">
        <v>835.50530217474636</v>
      </c>
    </row>
    <row r="97" spans="1:4" ht="30" customHeight="1" thickTop="1" thickBot="1">
      <c r="A97" s="207" t="s">
        <v>1496</v>
      </c>
      <c r="B97" s="106" t="s">
        <v>339</v>
      </c>
      <c r="C97" s="108" t="s">
        <v>1495</v>
      </c>
      <c r="D97" s="1000">
        <v>726.8259073428103</v>
      </c>
    </row>
    <row r="98" spans="1:4" ht="30" customHeight="1" thickTop="1" thickBot="1">
      <c r="A98" s="207" t="s">
        <v>1321</v>
      </c>
      <c r="B98" s="106" t="s">
        <v>92</v>
      </c>
      <c r="C98" s="108" t="s">
        <v>1322</v>
      </c>
      <c r="D98" s="1000">
        <v>16501.646178117513</v>
      </c>
    </row>
    <row r="99" spans="1:4" ht="30" customHeight="1" thickTop="1" thickBot="1">
      <c r="A99" s="207" t="s">
        <v>1335</v>
      </c>
      <c r="B99" s="106" t="s">
        <v>339</v>
      </c>
      <c r="C99" s="108" t="s">
        <v>1937</v>
      </c>
      <c r="D99" s="1000">
        <v>905.0146252977695</v>
      </c>
    </row>
    <row r="100" spans="1:4" ht="30" customHeight="1" thickTop="1" thickBot="1">
      <c r="A100" s="207" t="s">
        <v>1404</v>
      </c>
      <c r="B100" s="106" t="s">
        <v>1390</v>
      </c>
      <c r="C100" s="108" t="s">
        <v>1947</v>
      </c>
      <c r="D100" s="1000">
        <v>889.40525556190141</v>
      </c>
    </row>
    <row r="101" spans="1:4" ht="30" customHeight="1" thickTop="1" thickBot="1">
      <c r="A101" s="207" t="s">
        <v>1477</v>
      </c>
      <c r="B101" s="106" t="s">
        <v>339</v>
      </c>
      <c r="C101" s="108" t="s">
        <v>1478</v>
      </c>
      <c r="D101" s="1000">
        <v>3697.8086378912117</v>
      </c>
    </row>
    <row r="102" spans="1:4" ht="30" customHeight="1" thickTop="1" thickBot="1">
      <c r="A102" s="207" t="s">
        <v>1479</v>
      </c>
      <c r="B102" s="106" t="s">
        <v>141</v>
      </c>
      <c r="C102" s="108" t="s">
        <v>1480</v>
      </c>
      <c r="D102" s="1000">
        <v>99039.496936061842</v>
      </c>
    </row>
    <row r="103" spans="1:4" ht="30" customHeight="1" thickTop="1" thickBot="1">
      <c r="A103" s="207" t="s">
        <v>1411</v>
      </c>
      <c r="B103" s="106" t="s">
        <v>344</v>
      </c>
      <c r="C103" s="108" t="s">
        <v>1412</v>
      </c>
      <c r="D103" s="1000">
        <v>0.4562062472635931</v>
      </c>
    </row>
    <row r="104" spans="1:4" ht="30" customHeight="1" thickTop="1" thickBot="1">
      <c r="A104" s="207" t="s">
        <v>1409</v>
      </c>
      <c r="B104" s="106" t="s">
        <v>344</v>
      </c>
      <c r="C104" s="108" t="s">
        <v>1410</v>
      </c>
      <c r="D104" s="1000">
        <v>0.30238081239327508</v>
      </c>
    </row>
    <row r="105" spans="1:4" ht="30" customHeight="1" thickTop="1" thickBot="1">
      <c r="A105" s="207" t="s">
        <v>1359</v>
      </c>
      <c r="B105" s="106" t="s">
        <v>339</v>
      </c>
      <c r="C105" s="108" t="s">
        <v>1360</v>
      </c>
      <c r="D105" s="1000">
        <v>1541.8144746763103</v>
      </c>
    </row>
    <row r="106" spans="1:4" ht="30" customHeight="1" thickTop="1" thickBot="1">
      <c r="A106" s="207" t="s">
        <v>1486</v>
      </c>
      <c r="B106" s="106" t="s">
        <v>92</v>
      </c>
      <c r="C106" s="108" t="s">
        <v>1487</v>
      </c>
      <c r="D106" s="1000">
        <v>103058.90210752402</v>
      </c>
    </row>
    <row r="107" spans="1:4" ht="30" customHeight="1" thickTop="1" thickBot="1">
      <c r="A107" s="207" t="s">
        <v>1385</v>
      </c>
      <c r="B107" s="106" t="s">
        <v>339</v>
      </c>
      <c r="C107" s="108" t="s">
        <v>1386</v>
      </c>
      <c r="D107" s="1000">
        <v>847.24144556142414</v>
      </c>
    </row>
    <row r="108" spans="1:4" ht="30" customHeight="1" thickTop="1" thickBot="1">
      <c r="A108" s="207" t="s">
        <v>1347</v>
      </c>
      <c r="B108" s="106" t="s">
        <v>339</v>
      </c>
      <c r="C108" s="108" t="s">
        <v>1939</v>
      </c>
      <c r="D108" s="1000">
        <v>801.37158036430083</v>
      </c>
    </row>
    <row r="109" spans="1:4" ht="30" customHeight="1" thickTop="1" thickBot="1">
      <c r="A109" s="207" t="s">
        <v>1342</v>
      </c>
      <c r="B109" s="106" t="s">
        <v>339</v>
      </c>
      <c r="C109" s="108" t="s">
        <v>1938</v>
      </c>
      <c r="D109" s="1000">
        <v>760.66105623488488</v>
      </c>
    </row>
    <row r="110" spans="1:4" ht="30" customHeight="1" thickTop="1" thickBot="1">
      <c r="A110" s="207" t="s">
        <v>1481</v>
      </c>
      <c r="B110" s="106" t="s">
        <v>339</v>
      </c>
      <c r="C110" s="108" t="s">
        <v>1482</v>
      </c>
      <c r="D110" s="1000">
        <v>801.76507876826099</v>
      </c>
    </row>
    <row r="111" spans="1:4" ht="30" customHeight="1" thickTop="1" thickBot="1">
      <c r="A111" s="207" t="s">
        <v>1402</v>
      </c>
      <c r="B111" s="106" t="s">
        <v>1390</v>
      </c>
      <c r="C111" s="108" t="s">
        <v>1945</v>
      </c>
      <c r="D111" s="1000">
        <v>707.82697319902627</v>
      </c>
    </row>
    <row r="112" spans="1:4" ht="30" customHeight="1" thickTop="1" thickBot="1">
      <c r="A112" s="207" t="s">
        <v>1403</v>
      </c>
      <c r="B112" s="106" t="s">
        <v>344</v>
      </c>
      <c r="C112" s="108" t="s">
        <v>1946</v>
      </c>
      <c r="D112" s="1000">
        <v>2.0431826751872024</v>
      </c>
    </row>
    <row r="113" spans="1:4" ht="30" customHeight="1" thickTop="1" thickBot="1">
      <c r="A113" s="207" t="s">
        <v>1408</v>
      </c>
      <c r="B113" s="106" t="s">
        <v>1390</v>
      </c>
      <c r="C113" s="108" t="s">
        <v>1949</v>
      </c>
      <c r="D113" s="1000">
        <v>520.5158158907908</v>
      </c>
    </row>
    <row r="114" spans="1:4" ht="30" customHeight="1" thickTop="1" thickBot="1">
      <c r="A114" s="207" t="s">
        <v>1484</v>
      </c>
      <c r="B114" s="106" t="s">
        <v>92</v>
      </c>
      <c r="C114" s="108" t="s">
        <v>1485</v>
      </c>
      <c r="D114" s="1000">
        <v>787199.60030751606</v>
      </c>
    </row>
    <row r="115" spans="1:4" ht="30" customHeight="1" thickTop="1" thickBot="1">
      <c r="A115" s="207" t="s">
        <v>1405</v>
      </c>
      <c r="B115" s="106" t="s">
        <v>92</v>
      </c>
      <c r="C115" s="108" t="s">
        <v>1406</v>
      </c>
      <c r="D115" s="1000">
        <v>742.30570662899402</v>
      </c>
    </row>
    <row r="116" spans="1:4" ht="30" customHeight="1" thickTop="1" thickBot="1">
      <c r="A116" s="207" t="s">
        <v>1355</v>
      </c>
      <c r="B116" s="106" t="s">
        <v>339</v>
      </c>
      <c r="C116" s="108" t="s">
        <v>1941</v>
      </c>
      <c r="D116" s="1000">
        <v>14.184983898650984</v>
      </c>
    </row>
    <row r="117" spans="1:4" ht="30" customHeight="1" thickTop="1" thickBot="1">
      <c r="A117" s="207" t="s">
        <v>1383</v>
      </c>
      <c r="B117" s="106" t="s">
        <v>92</v>
      </c>
      <c r="C117" s="108" t="s">
        <v>1384</v>
      </c>
      <c r="D117" s="1000">
        <v>374059.91479357047</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0" customWidth="1"/>
    <col min="2" max="2" width="15.42578125" style="540" customWidth="1"/>
    <col min="3" max="3" width="7.28515625" style="540" customWidth="1"/>
    <col min="4" max="4" width="11.42578125" style="540"/>
    <col min="5" max="5" width="5.7109375" style="540" customWidth="1"/>
    <col min="6" max="6" width="5.7109375" style="540" hidden="1" customWidth="1"/>
    <col min="7" max="7" width="9.5703125" style="540" customWidth="1"/>
    <col min="8" max="8" width="14" style="540" customWidth="1"/>
    <col min="9" max="9" width="16.28515625" style="540" customWidth="1"/>
    <col min="10" max="10" width="15.85546875" style="540" customWidth="1"/>
    <col min="11" max="11" width="11.7109375" style="540" customWidth="1"/>
    <col min="12" max="12" width="8.28515625" style="540" customWidth="1"/>
    <col min="13" max="13" width="16.5703125" style="540" customWidth="1"/>
    <col min="14" max="256" width="11.42578125" style="540"/>
    <col min="257" max="257" width="22.7109375" style="540" customWidth="1"/>
    <col min="258" max="258" width="15.42578125" style="540" customWidth="1"/>
    <col min="259" max="259" width="7.28515625" style="540" customWidth="1"/>
    <col min="260" max="260" width="11.42578125" style="540"/>
    <col min="261" max="261" width="5.7109375" style="540" customWidth="1"/>
    <col min="262" max="262" width="0" style="540" hidden="1" customWidth="1"/>
    <col min="263" max="263" width="9.5703125" style="540" customWidth="1"/>
    <col min="264" max="264" width="14" style="540" customWidth="1"/>
    <col min="265" max="265" width="16.28515625" style="540" customWidth="1"/>
    <col min="266" max="266" width="15.85546875" style="540" customWidth="1"/>
    <col min="267" max="267" width="11.7109375" style="540" customWidth="1"/>
    <col min="268" max="268" width="8.28515625" style="540" customWidth="1"/>
    <col min="269" max="269" width="16.5703125" style="540" customWidth="1"/>
    <col min="270" max="512" width="11.42578125" style="540"/>
    <col min="513" max="513" width="22.7109375" style="540" customWidth="1"/>
    <col min="514" max="514" width="15.42578125" style="540" customWidth="1"/>
    <col min="515" max="515" width="7.28515625" style="540" customWidth="1"/>
    <col min="516" max="516" width="11.42578125" style="540"/>
    <col min="517" max="517" width="5.7109375" style="540" customWidth="1"/>
    <col min="518" max="518" width="0" style="540" hidden="1" customWidth="1"/>
    <col min="519" max="519" width="9.5703125" style="540" customWidth="1"/>
    <col min="520" max="520" width="14" style="540" customWidth="1"/>
    <col min="521" max="521" width="16.28515625" style="540" customWidth="1"/>
    <col min="522" max="522" width="15.85546875" style="540" customWidth="1"/>
    <col min="523" max="523" width="11.7109375" style="540" customWidth="1"/>
    <col min="524" max="524" width="8.28515625" style="540" customWidth="1"/>
    <col min="525" max="525" width="16.5703125" style="540" customWidth="1"/>
    <col min="526" max="768" width="11.42578125" style="540"/>
    <col min="769" max="769" width="22.7109375" style="540" customWidth="1"/>
    <col min="770" max="770" width="15.42578125" style="540" customWidth="1"/>
    <col min="771" max="771" width="7.28515625" style="540" customWidth="1"/>
    <col min="772" max="772" width="11.42578125" style="540"/>
    <col min="773" max="773" width="5.7109375" style="540" customWidth="1"/>
    <col min="774" max="774" width="0" style="540" hidden="1" customWidth="1"/>
    <col min="775" max="775" width="9.5703125" style="540" customWidth="1"/>
    <col min="776" max="776" width="14" style="540" customWidth="1"/>
    <col min="777" max="777" width="16.28515625" style="540" customWidth="1"/>
    <col min="778" max="778" width="15.85546875" style="540" customWidth="1"/>
    <col min="779" max="779" width="11.7109375" style="540" customWidth="1"/>
    <col min="780" max="780" width="8.28515625" style="540" customWidth="1"/>
    <col min="781" max="781" width="16.5703125" style="540" customWidth="1"/>
    <col min="782" max="1024" width="11.42578125" style="540"/>
    <col min="1025" max="1025" width="22.7109375" style="540" customWidth="1"/>
    <col min="1026" max="1026" width="15.42578125" style="540" customWidth="1"/>
    <col min="1027" max="1027" width="7.28515625" style="540" customWidth="1"/>
    <col min="1028" max="1028" width="11.42578125" style="540"/>
    <col min="1029" max="1029" width="5.7109375" style="540" customWidth="1"/>
    <col min="1030" max="1030" width="0" style="540" hidden="1" customWidth="1"/>
    <col min="1031" max="1031" width="9.5703125" style="540" customWidth="1"/>
    <col min="1032" max="1032" width="14" style="540" customWidth="1"/>
    <col min="1033" max="1033" width="16.28515625" style="540" customWidth="1"/>
    <col min="1034" max="1034" width="15.85546875" style="540" customWidth="1"/>
    <col min="1035" max="1035" width="11.7109375" style="540" customWidth="1"/>
    <col min="1036" max="1036" width="8.28515625" style="540" customWidth="1"/>
    <col min="1037" max="1037" width="16.5703125" style="540" customWidth="1"/>
    <col min="1038" max="1280" width="11.42578125" style="540"/>
    <col min="1281" max="1281" width="22.7109375" style="540" customWidth="1"/>
    <col min="1282" max="1282" width="15.42578125" style="540" customWidth="1"/>
    <col min="1283" max="1283" width="7.28515625" style="540" customWidth="1"/>
    <col min="1284" max="1284" width="11.42578125" style="540"/>
    <col min="1285" max="1285" width="5.7109375" style="540" customWidth="1"/>
    <col min="1286" max="1286" width="0" style="540" hidden="1" customWidth="1"/>
    <col min="1287" max="1287" width="9.5703125" style="540" customWidth="1"/>
    <col min="1288" max="1288" width="14" style="540" customWidth="1"/>
    <col min="1289" max="1289" width="16.28515625" style="540" customWidth="1"/>
    <col min="1290" max="1290" width="15.85546875" style="540" customWidth="1"/>
    <col min="1291" max="1291" width="11.7109375" style="540" customWidth="1"/>
    <col min="1292" max="1292" width="8.28515625" style="540" customWidth="1"/>
    <col min="1293" max="1293" width="16.5703125" style="540" customWidth="1"/>
    <col min="1294" max="1536" width="11.42578125" style="540"/>
    <col min="1537" max="1537" width="22.7109375" style="540" customWidth="1"/>
    <col min="1538" max="1538" width="15.42578125" style="540" customWidth="1"/>
    <col min="1539" max="1539" width="7.28515625" style="540" customWidth="1"/>
    <col min="1540" max="1540" width="11.42578125" style="540"/>
    <col min="1541" max="1541" width="5.7109375" style="540" customWidth="1"/>
    <col min="1542" max="1542" width="0" style="540" hidden="1" customWidth="1"/>
    <col min="1543" max="1543" width="9.5703125" style="540" customWidth="1"/>
    <col min="1544" max="1544" width="14" style="540" customWidth="1"/>
    <col min="1545" max="1545" width="16.28515625" style="540" customWidth="1"/>
    <col min="1546" max="1546" width="15.85546875" style="540" customWidth="1"/>
    <col min="1547" max="1547" width="11.7109375" style="540" customWidth="1"/>
    <col min="1548" max="1548" width="8.28515625" style="540" customWidth="1"/>
    <col min="1549" max="1549" width="16.5703125" style="540" customWidth="1"/>
    <col min="1550" max="1792" width="11.42578125" style="540"/>
    <col min="1793" max="1793" width="22.7109375" style="540" customWidth="1"/>
    <col min="1794" max="1794" width="15.42578125" style="540" customWidth="1"/>
    <col min="1795" max="1795" width="7.28515625" style="540" customWidth="1"/>
    <col min="1796" max="1796" width="11.42578125" style="540"/>
    <col min="1797" max="1797" width="5.7109375" style="540" customWidth="1"/>
    <col min="1798" max="1798" width="0" style="540" hidden="1" customWidth="1"/>
    <col min="1799" max="1799" width="9.5703125" style="540" customWidth="1"/>
    <col min="1800" max="1800" width="14" style="540" customWidth="1"/>
    <col min="1801" max="1801" width="16.28515625" style="540" customWidth="1"/>
    <col min="1802" max="1802" width="15.85546875" style="540" customWidth="1"/>
    <col min="1803" max="1803" width="11.7109375" style="540" customWidth="1"/>
    <col min="1804" max="1804" width="8.28515625" style="540" customWidth="1"/>
    <col min="1805" max="1805" width="16.5703125" style="540" customWidth="1"/>
    <col min="1806" max="2048" width="11.42578125" style="540"/>
    <col min="2049" max="2049" width="22.7109375" style="540" customWidth="1"/>
    <col min="2050" max="2050" width="15.42578125" style="540" customWidth="1"/>
    <col min="2051" max="2051" width="7.28515625" style="540" customWidth="1"/>
    <col min="2052" max="2052" width="11.42578125" style="540"/>
    <col min="2053" max="2053" width="5.7109375" style="540" customWidth="1"/>
    <col min="2054" max="2054" width="0" style="540" hidden="1" customWidth="1"/>
    <col min="2055" max="2055" width="9.5703125" style="540" customWidth="1"/>
    <col min="2056" max="2056" width="14" style="540" customWidth="1"/>
    <col min="2057" max="2057" width="16.28515625" style="540" customWidth="1"/>
    <col min="2058" max="2058" width="15.85546875" style="540" customWidth="1"/>
    <col min="2059" max="2059" width="11.7109375" style="540" customWidth="1"/>
    <col min="2060" max="2060" width="8.28515625" style="540" customWidth="1"/>
    <col min="2061" max="2061" width="16.5703125" style="540" customWidth="1"/>
    <col min="2062" max="2304" width="11.42578125" style="540"/>
    <col min="2305" max="2305" width="22.7109375" style="540" customWidth="1"/>
    <col min="2306" max="2306" width="15.42578125" style="540" customWidth="1"/>
    <col min="2307" max="2307" width="7.28515625" style="540" customWidth="1"/>
    <col min="2308" max="2308" width="11.42578125" style="540"/>
    <col min="2309" max="2309" width="5.7109375" style="540" customWidth="1"/>
    <col min="2310" max="2310" width="0" style="540" hidden="1" customWidth="1"/>
    <col min="2311" max="2311" width="9.5703125" style="540" customWidth="1"/>
    <col min="2312" max="2312" width="14" style="540" customWidth="1"/>
    <col min="2313" max="2313" width="16.28515625" style="540" customWidth="1"/>
    <col min="2314" max="2314" width="15.85546875" style="540" customWidth="1"/>
    <col min="2315" max="2315" width="11.7109375" style="540" customWidth="1"/>
    <col min="2316" max="2316" width="8.28515625" style="540" customWidth="1"/>
    <col min="2317" max="2317" width="16.5703125" style="540" customWidth="1"/>
    <col min="2318" max="2560" width="11.42578125" style="540"/>
    <col min="2561" max="2561" width="22.7109375" style="540" customWidth="1"/>
    <col min="2562" max="2562" width="15.42578125" style="540" customWidth="1"/>
    <col min="2563" max="2563" width="7.28515625" style="540" customWidth="1"/>
    <col min="2564" max="2564" width="11.42578125" style="540"/>
    <col min="2565" max="2565" width="5.7109375" style="540" customWidth="1"/>
    <col min="2566" max="2566" width="0" style="540" hidden="1" customWidth="1"/>
    <col min="2567" max="2567" width="9.5703125" style="540" customWidth="1"/>
    <col min="2568" max="2568" width="14" style="540" customWidth="1"/>
    <col min="2569" max="2569" width="16.28515625" style="540" customWidth="1"/>
    <col min="2570" max="2570" width="15.85546875" style="540" customWidth="1"/>
    <col min="2571" max="2571" width="11.7109375" style="540" customWidth="1"/>
    <col min="2572" max="2572" width="8.28515625" style="540" customWidth="1"/>
    <col min="2573" max="2573" width="16.5703125" style="540" customWidth="1"/>
    <col min="2574" max="2816" width="11.42578125" style="540"/>
    <col min="2817" max="2817" width="22.7109375" style="540" customWidth="1"/>
    <col min="2818" max="2818" width="15.42578125" style="540" customWidth="1"/>
    <col min="2819" max="2819" width="7.28515625" style="540" customWidth="1"/>
    <col min="2820" max="2820" width="11.42578125" style="540"/>
    <col min="2821" max="2821" width="5.7109375" style="540" customWidth="1"/>
    <col min="2822" max="2822" width="0" style="540" hidden="1" customWidth="1"/>
    <col min="2823" max="2823" width="9.5703125" style="540" customWidth="1"/>
    <col min="2824" max="2824" width="14" style="540" customWidth="1"/>
    <col min="2825" max="2825" width="16.28515625" style="540" customWidth="1"/>
    <col min="2826" max="2826" width="15.85546875" style="540" customWidth="1"/>
    <col min="2827" max="2827" width="11.7109375" style="540" customWidth="1"/>
    <col min="2828" max="2828" width="8.28515625" style="540" customWidth="1"/>
    <col min="2829" max="2829" width="16.5703125" style="540" customWidth="1"/>
    <col min="2830" max="3072" width="11.42578125" style="540"/>
    <col min="3073" max="3073" width="22.7109375" style="540" customWidth="1"/>
    <col min="3074" max="3074" width="15.42578125" style="540" customWidth="1"/>
    <col min="3075" max="3075" width="7.28515625" style="540" customWidth="1"/>
    <col min="3076" max="3076" width="11.42578125" style="540"/>
    <col min="3077" max="3077" width="5.7109375" style="540" customWidth="1"/>
    <col min="3078" max="3078" width="0" style="540" hidden="1" customWidth="1"/>
    <col min="3079" max="3079" width="9.5703125" style="540" customWidth="1"/>
    <col min="3080" max="3080" width="14" style="540" customWidth="1"/>
    <col min="3081" max="3081" width="16.28515625" style="540" customWidth="1"/>
    <col min="3082" max="3082" width="15.85546875" style="540" customWidth="1"/>
    <col min="3083" max="3083" width="11.7109375" style="540" customWidth="1"/>
    <col min="3084" max="3084" width="8.28515625" style="540" customWidth="1"/>
    <col min="3085" max="3085" width="16.5703125" style="540" customWidth="1"/>
    <col min="3086" max="3328" width="11.42578125" style="540"/>
    <col min="3329" max="3329" width="22.7109375" style="540" customWidth="1"/>
    <col min="3330" max="3330" width="15.42578125" style="540" customWidth="1"/>
    <col min="3331" max="3331" width="7.28515625" style="540" customWidth="1"/>
    <col min="3332" max="3332" width="11.42578125" style="540"/>
    <col min="3333" max="3333" width="5.7109375" style="540" customWidth="1"/>
    <col min="3334" max="3334" width="0" style="540" hidden="1" customWidth="1"/>
    <col min="3335" max="3335" width="9.5703125" style="540" customWidth="1"/>
    <col min="3336" max="3336" width="14" style="540" customWidth="1"/>
    <col min="3337" max="3337" width="16.28515625" style="540" customWidth="1"/>
    <col min="3338" max="3338" width="15.85546875" style="540" customWidth="1"/>
    <col min="3339" max="3339" width="11.7109375" style="540" customWidth="1"/>
    <col min="3340" max="3340" width="8.28515625" style="540" customWidth="1"/>
    <col min="3341" max="3341" width="16.5703125" style="540" customWidth="1"/>
    <col min="3342" max="3584" width="11.42578125" style="540"/>
    <col min="3585" max="3585" width="22.7109375" style="540" customWidth="1"/>
    <col min="3586" max="3586" width="15.42578125" style="540" customWidth="1"/>
    <col min="3587" max="3587" width="7.28515625" style="540" customWidth="1"/>
    <col min="3588" max="3588" width="11.42578125" style="540"/>
    <col min="3589" max="3589" width="5.7109375" style="540" customWidth="1"/>
    <col min="3590" max="3590" width="0" style="540" hidden="1" customWidth="1"/>
    <col min="3591" max="3591" width="9.5703125" style="540" customWidth="1"/>
    <col min="3592" max="3592" width="14" style="540" customWidth="1"/>
    <col min="3593" max="3593" width="16.28515625" style="540" customWidth="1"/>
    <col min="3594" max="3594" width="15.85546875" style="540" customWidth="1"/>
    <col min="3595" max="3595" width="11.7109375" style="540" customWidth="1"/>
    <col min="3596" max="3596" width="8.28515625" style="540" customWidth="1"/>
    <col min="3597" max="3597" width="16.5703125" style="540" customWidth="1"/>
    <col min="3598" max="3840" width="11.42578125" style="540"/>
    <col min="3841" max="3841" width="22.7109375" style="540" customWidth="1"/>
    <col min="3842" max="3842" width="15.42578125" style="540" customWidth="1"/>
    <col min="3843" max="3843" width="7.28515625" style="540" customWidth="1"/>
    <col min="3844" max="3844" width="11.42578125" style="540"/>
    <col min="3845" max="3845" width="5.7109375" style="540" customWidth="1"/>
    <col min="3846" max="3846" width="0" style="540" hidden="1" customWidth="1"/>
    <col min="3847" max="3847" width="9.5703125" style="540" customWidth="1"/>
    <col min="3848" max="3848" width="14" style="540" customWidth="1"/>
    <col min="3849" max="3849" width="16.28515625" style="540" customWidth="1"/>
    <col min="3850" max="3850" width="15.85546875" style="540" customWidth="1"/>
    <col min="3851" max="3851" width="11.7109375" style="540" customWidth="1"/>
    <col min="3852" max="3852" width="8.28515625" style="540" customWidth="1"/>
    <col min="3853" max="3853" width="16.5703125" style="540" customWidth="1"/>
    <col min="3854" max="4096" width="11.42578125" style="540"/>
    <col min="4097" max="4097" width="22.7109375" style="540" customWidth="1"/>
    <col min="4098" max="4098" width="15.42578125" style="540" customWidth="1"/>
    <col min="4099" max="4099" width="7.28515625" style="540" customWidth="1"/>
    <col min="4100" max="4100" width="11.42578125" style="540"/>
    <col min="4101" max="4101" width="5.7109375" style="540" customWidth="1"/>
    <col min="4102" max="4102" width="0" style="540" hidden="1" customWidth="1"/>
    <col min="4103" max="4103" width="9.5703125" style="540" customWidth="1"/>
    <col min="4104" max="4104" width="14" style="540" customWidth="1"/>
    <col min="4105" max="4105" width="16.28515625" style="540" customWidth="1"/>
    <col min="4106" max="4106" width="15.85546875" style="540" customWidth="1"/>
    <col min="4107" max="4107" width="11.7109375" style="540" customWidth="1"/>
    <col min="4108" max="4108" width="8.28515625" style="540" customWidth="1"/>
    <col min="4109" max="4109" width="16.5703125" style="540" customWidth="1"/>
    <col min="4110" max="4352" width="11.42578125" style="540"/>
    <col min="4353" max="4353" width="22.7109375" style="540" customWidth="1"/>
    <col min="4354" max="4354" width="15.42578125" style="540" customWidth="1"/>
    <col min="4355" max="4355" width="7.28515625" style="540" customWidth="1"/>
    <col min="4356" max="4356" width="11.42578125" style="540"/>
    <col min="4357" max="4357" width="5.7109375" style="540" customWidth="1"/>
    <col min="4358" max="4358" width="0" style="540" hidden="1" customWidth="1"/>
    <col min="4359" max="4359" width="9.5703125" style="540" customWidth="1"/>
    <col min="4360" max="4360" width="14" style="540" customWidth="1"/>
    <col min="4361" max="4361" width="16.28515625" style="540" customWidth="1"/>
    <col min="4362" max="4362" width="15.85546875" style="540" customWidth="1"/>
    <col min="4363" max="4363" width="11.7109375" style="540" customWidth="1"/>
    <col min="4364" max="4364" width="8.28515625" style="540" customWidth="1"/>
    <col min="4365" max="4365" width="16.5703125" style="540" customWidth="1"/>
    <col min="4366" max="4608" width="11.42578125" style="540"/>
    <col min="4609" max="4609" width="22.7109375" style="540" customWidth="1"/>
    <col min="4610" max="4610" width="15.42578125" style="540" customWidth="1"/>
    <col min="4611" max="4611" width="7.28515625" style="540" customWidth="1"/>
    <col min="4612" max="4612" width="11.42578125" style="540"/>
    <col min="4613" max="4613" width="5.7109375" style="540" customWidth="1"/>
    <col min="4614" max="4614" width="0" style="540" hidden="1" customWidth="1"/>
    <col min="4615" max="4615" width="9.5703125" style="540" customWidth="1"/>
    <col min="4616" max="4616" width="14" style="540" customWidth="1"/>
    <col min="4617" max="4617" width="16.28515625" style="540" customWidth="1"/>
    <col min="4618" max="4618" width="15.85546875" style="540" customWidth="1"/>
    <col min="4619" max="4619" width="11.7109375" style="540" customWidth="1"/>
    <col min="4620" max="4620" width="8.28515625" style="540" customWidth="1"/>
    <col min="4621" max="4621" width="16.5703125" style="540" customWidth="1"/>
    <col min="4622" max="4864" width="11.42578125" style="540"/>
    <col min="4865" max="4865" width="22.7109375" style="540" customWidth="1"/>
    <col min="4866" max="4866" width="15.42578125" style="540" customWidth="1"/>
    <col min="4867" max="4867" width="7.28515625" style="540" customWidth="1"/>
    <col min="4868" max="4868" width="11.42578125" style="540"/>
    <col min="4869" max="4869" width="5.7109375" style="540" customWidth="1"/>
    <col min="4870" max="4870" width="0" style="540" hidden="1" customWidth="1"/>
    <col min="4871" max="4871" width="9.5703125" style="540" customWidth="1"/>
    <col min="4872" max="4872" width="14" style="540" customWidth="1"/>
    <col min="4873" max="4873" width="16.28515625" style="540" customWidth="1"/>
    <col min="4874" max="4874" width="15.85546875" style="540" customWidth="1"/>
    <col min="4875" max="4875" width="11.7109375" style="540" customWidth="1"/>
    <col min="4876" max="4876" width="8.28515625" style="540" customWidth="1"/>
    <col min="4877" max="4877" width="16.5703125" style="540" customWidth="1"/>
    <col min="4878" max="5120" width="11.42578125" style="540"/>
    <col min="5121" max="5121" width="22.7109375" style="540" customWidth="1"/>
    <col min="5122" max="5122" width="15.42578125" style="540" customWidth="1"/>
    <col min="5123" max="5123" width="7.28515625" style="540" customWidth="1"/>
    <col min="5124" max="5124" width="11.42578125" style="540"/>
    <col min="5125" max="5125" width="5.7109375" style="540" customWidth="1"/>
    <col min="5126" max="5126" width="0" style="540" hidden="1" customWidth="1"/>
    <col min="5127" max="5127" width="9.5703125" style="540" customWidth="1"/>
    <col min="5128" max="5128" width="14" style="540" customWidth="1"/>
    <col min="5129" max="5129" width="16.28515625" style="540" customWidth="1"/>
    <col min="5130" max="5130" width="15.85546875" style="540" customWidth="1"/>
    <col min="5131" max="5131" width="11.7109375" style="540" customWidth="1"/>
    <col min="5132" max="5132" width="8.28515625" style="540" customWidth="1"/>
    <col min="5133" max="5133" width="16.5703125" style="540" customWidth="1"/>
    <col min="5134" max="5376" width="11.42578125" style="540"/>
    <col min="5377" max="5377" width="22.7109375" style="540" customWidth="1"/>
    <col min="5378" max="5378" width="15.42578125" style="540" customWidth="1"/>
    <col min="5379" max="5379" width="7.28515625" style="540" customWidth="1"/>
    <col min="5380" max="5380" width="11.42578125" style="540"/>
    <col min="5381" max="5381" width="5.7109375" style="540" customWidth="1"/>
    <col min="5382" max="5382" width="0" style="540" hidden="1" customWidth="1"/>
    <col min="5383" max="5383" width="9.5703125" style="540" customWidth="1"/>
    <col min="5384" max="5384" width="14" style="540" customWidth="1"/>
    <col min="5385" max="5385" width="16.28515625" style="540" customWidth="1"/>
    <col min="5386" max="5386" width="15.85546875" style="540" customWidth="1"/>
    <col min="5387" max="5387" width="11.7109375" style="540" customWidth="1"/>
    <col min="5388" max="5388" width="8.28515625" style="540" customWidth="1"/>
    <col min="5389" max="5389" width="16.5703125" style="540" customWidth="1"/>
    <col min="5390" max="5632" width="11.42578125" style="540"/>
    <col min="5633" max="5633" width="22.7109375" style="540" customWidth="1"/>
    <col min="5634" max="5634" width="15.42578125" style="540" customWidth="1"/>
    <col min="5635" max="5635" width="7.28515625" style="540" customWidth="1"/>
    <col min="5636" max="5636" width="11.42578125" style="540"/>
    <col min="5637" max="5637" width="5.7109375" style="540" customWidth="1"/>
    <col min="5638" max="5638" width="0" style="540" hidden="1" customWidth="1"/>
    <col min="5639" max="5639" width="9.5703125" style="540" customWidth="1"/>
    <col min="5640" max="5640" width="14" style="540" customWidth="1"/>
    <col min="5641" max="5641" width="16.28515625" style="540" customWidth="1"/>
    <col min="5642" max="5642" width="15.85546875" style="540" customWidth="1"/>
    <col min="5643" max="5643" width="11.7109375" style="540" customWidth="1"/>
    <col min="5644" max="5644" width="8.28515625" style="540" customWidth="1"/>
    <col min="5645" max="5645" width="16.5703125" style="540" customWidth="1"/>
    <col min="5646" max="5888" width="11.42578125" style="540"/>
    <col min="5889" max="5889" width="22.7109375" style="540" customWidth="1"/>
    <col min="5890" max="5890" width="15.42578125" style="540" customWidth="1"/>
    <col min="5891" max="5891" width="7.28515625" style="540" customWidth="1"/>
    <col min="5892" max="5892" width="11.42578125" style="540"/>
    <col min="5893" max="5893" width="5.7109375" style="540" customWidth="1"/>
    <col min="5894" max="5894" width="0" style="540" hidden="1" customWidth="1"/>
    <col min="5895" max="5895" width="9.5703125" style="540" customWidth="1"/>
    <col min="5896" max="5896" width="14" style="540" customWidth="1"/>
    <col min="5897" max="5897" width="16.28515625" style="540" customWidth="1"/>
    <col min="5898" max="5898" width="15.85546875" style="540" customWidth="1"/>
    <col min="5899" max="5899" width="11.7109375" style="540" customWidth="1"/>
    <col min="5900" max="5900" width="8.28515625" style="540" customWidth="1"/>
    <col min="5901" max="5901" width="16.5703125" style="540" customWidth="1"/>
    <col min="5902" max="6144" width="11.42578125" style="540"/>
    <col min="6145" max="6145" width="22.7109375" style="540" customWidth="1"/>
    <col min="6146" max="6146" width="15.42578125" style="540" customWidth="1"/>
    <col min="6147" max="6147" width="7.28515625" style="540" customWidth="1"/>
    <col min="6148" max="6148" width="11.42578125" style="540"/>
    <col min="6149" max="6149" width="5.7109375" style="540" customWidth="1"/>
    <col min="6150" max="6150" width="0" style="540" hidden="1" customWidth="1"/>
    <col min="6151" max="6151" width="9.5703125" style="540" customWidth="1"/>
    <col min="6152" max="6152" width="14" style="540" customWidth="1"/>
    <col min="6153" max="6153" width="16.28515625" style="540" customWidth="1"/>
    <col min="6154" max="6154" width="15.85546875" style="540" customWidth="1"/>
    <col min="6155" max="6155" width="11.7109375" style="540" customWidth="1"/>
    <col min="6156" max="6156" width="8.28515625" style="540" customWidth="1"/>
    <col min="6157" max="6157" width="16.5703125" style="540" customWidth="1"/>
    <col min="6158" max="6400" width="11.42578125" style="540"/>
    <col min="6401" max="6401" width="22.7109375" style="540" customWidth="1"/>
    <col min="6402" max="6402" width="15.42578125" style="540" customWidth="1"/>
    <col min="6403" max="6403" width="7.28515625" style="540" customWidth="1"/>
    <col min="6404" max="6404" width="11.42578125" style="540"/>
    <col min="6405" max="6405" width="5.7109375" style="540" customWidth="1"/>
    <col min="6406" max="6406" width="0" style="540" hidden="1" customWidth="1"/>
    <col min="6407" max="6407" width="9.5703125" style="540" customWidth="1"/>
    <col min="6408" max="6408" width="14" style="540" customWidth="1"/>
    <col min="6409" max="6409" width="16.28515625" style="540" customWidth="1"/>
    <col min="6410" max="6410" width="15.85546875" style="540" customWidth="1"/>
    <col min="6411" max="6411" width="11.7109375" style="540" customWidth="1"/>
    <col min="6412" max="6412" width="8.28515625" style="540" customWidth="1"/>
    <col min="6413" max="6413" width="16.5703125" style="540" customWidth="1"/>
    <col min="6414" max="6656" width="11.42578125" style="540"/>
    <col min="6657" max="6657" width="22.7109375" style="540" customWidth="1"/>
    <col min="6658" max="6658" width="15.42578125" style="540" customWidth="1"/>
    <col min="6659" max="6659" width="7.28515625" style="540" customWidth="1"/>
    <col min="6660" max="6660" width="11.42578125" style="540"/>
    <col min="6661" max="6661" width="5.7109375" style="540" customWidth="1"/>
    <col min="6662" max="6662" width="0" style="540" hidden="1" customWidth="1"/>
    <col min="6663" max="6663" width="9.5703125" style="540" customWidth="1"/>
    <col min="6664" max="6664" width="14" style="540" customWidth="1"/>
    <col min="6665" max="6665" width="16.28515625" style="540" customWidth="1"/>
    <col min="6666" max="6666" width="15.85546875" style="540" customWidth="1"/>
    <col min="6667" max="6667" width="11.7109375" style="540" customWidth="1"/>
    <col min="6668" max="6668" width="8.28515625" style="540" customWidth="1"/>
    <col min="6669" max="6669" width="16.5703125" style="540" customWidth="1"/>
    <col min="6670" max="6912" width="11.42578125" style="540"/>
    <col min="6913" max="6913" width="22.7109375" style="540" customWidth="1"/>
    <col min="6914" max="6914" width="15.42578125" style="540" customWidth="1"/>
    <col min="6915" max="6915" width="7.28515625" style="540" customWidth="1"/>
    <col min="6916" max="6916" width="11.42578125" style="540"/>
    <col min="6917" max="6917" width="5.7109375" style="540" customWidth="1"/>
    <col min="6918" max="6918" width="0" style="540" hidden="1" customWidth="1"/>
    <col min="6919" max="6919" width="9.5703125" style="540" customWidth="1"/>
    <col min="6920" max="6920" width="14" style="540" customWidth="1"/>
    <col min="6921" max="6921" width="16.28515625" style="540" customWidth="1"/>
    <col min="6922" max="6922" width="15.85546875" style="540" customWidth="1"/>
    <col min="6923" max="6923" width="11.7109375" style="540" customWidth="1"/>
    <col min="6924" max="6924" width="8.28515625" style="540" customWidth="1"/>
    <col min="6925" max="6925" width="16.5703125" style="540" customWidth="1"/>
    <col min="6926" max="7168" width="11.42578125" style="540"/>
    <col min="7169" max="7169" width="22.7109375" style="540" customWidth="1"/>
    <col min="7170" max="7170" width="15.42578125" style="540" customWidth="1"/>
    <col min="7171" max="7171" width="7.28515625" style="540" customWidth="1"/>
    <col min="7172" max="7172" width="11.42578125" style="540"/>
    <col min="7173" max="7173" width="5.7109375" style="540" customWidth="1"/>
    <col min="7174" max="7174" width="0" style="540" hidden="1" customWidth="1"/>
    <col min="7175" max="7175" width="9.5703125" style="540" customWidth="1"/>
    <col min="7176" max="7176" width="14" style="540" customWidth="1"/>
    <col min="7177" max="7177" width="16.28515625" style="540" customWidth="1"/>
    <col min="7178" max="7178" width="15.85546875" style="540" customWidth="1"/>
    <col min="7179" max="7179" width="11.7109375" style="540" customWidth="1"/>
    <col min="7180" max="7180" width="8.28515625" style="540" customWidth="1"/>
    <col min="7181" max="7181" width="16.5703125" style="540" customWidth="1"/>
    <col min="7182" max="7424" width="11.42578125" style="540"/>
    <col min="7425" max="7425" width="22.7109375" style="540" customWidth="1"/>
    <col min="7426" max="7426" width="15.42578125" style="540" customWidth="1"/>
    <col min="7427" max="7427" width="7.28515625" style="540" customWidth="1"/>
    <col min="7428" max="7428" width="11.42578125" style="540"/>
    <col min="7429" max="7429" width="5.7109375" style="540" customWidth="1"/>
    <col min="7430" max="7430" width="0" style="540" hidden="1" customWidth="1"/>
    <col min="7431" max="7431" width="9.5703125" style="540" customWidth="1"/>
    <col min="7432" max="7432" width="14" style="540" customWidth="1"/>
    <col min="7433" max="7433" width="16.28515625" style="540" customWidth="1"/>
    <col min="7434" max="7434" width="15.85546875" style="540" customWidth="1"/>
    <col min="7435" max="7435" width="11.7109375" style="540" customWidth="1"/>
    <col min="7436" max="7436" width="8.28515625" style="540" customWidth="1"/>
    <col min="7437" max="7437" width="16.5703125" style="540" customWidth="1"/>
    <col min="7438" max="7680" width="11.42578125" style="540"/>
    <col min="7681" max="7681" width="22.7109375" style="540" customWidth="1"/>
    <col min="7682" max="7682" width="15.42578125" style="540" customWidth="1"/>
    <col min="7683" max="7683" width="7.28515625" style="540" customWidth="1"/>
    <col min="7684" max="7684" width="11.42578125" style="540"/>
    <col min="7685" max="7685" width="5.7109375" style="540" customWidth="1"/>
    <col min="7686" max="7686" width="0" style="540" hidden="1" customWidth="1"/>
    <col min="7687" max="7687" width="9.5703125" style="540" customWidth="1"/>
    <col min="7688" max="7688" width="14" style="540" customWidth="1"/>
    <col min="7689" max="7689" width="16.28515625" style="540" customWidth="1"/>
    <col min="7690" max="7690" width="15.85546875" style="540" customWidth="1"/>
    <col min="7691" max="7691" width="11.7109375" style="540" customWidth="1"/>
    <col min="7692" max="7692" width="8.28515625" style="540" customWidth="1"/>
    <col min="7693" max="7693" width="16.5703125" style="540" customWidth="1"/>
    <col min="7694" max="7936" width="11.42578125" style="540"/>
    <col min="7937" max="7937" width="22.7109375" style="540" customWidth="1"/>
    <col min="7938" max="7938" width="15.42578125" style="540" customWidth="1"/>
    <col min="7939" max="7939" width="7.28515625" style="540" customWidth="1"/>
    <col min="7940" max="7940" width="11.42578125" style="540"/>
    <col min="7941" max="7941" width="5.7109375" style="540" customWidth="1"/>
    <col min="7942" max="7942" width="0" style="540" hidden="1" customWidth="1"/>
    <col min="7943" max="7943" width="9.5703125" style="540" customWidth="1"/>
    <col min="7944" max="7944" width="14" style="540" customWidth="1"/>
    <col min="7945" max="7945" width="16.28515625" style="540" customWidth="1"/>
    <col min="7946" max="7946" width="15.85546875" style="540" customWidth="1"/>
    <col min="7947" max="7947" width="11.7109375" style="540" customWidth="1"/>
    <col min="7948" max="7948" width="8.28515625" style="540" customWidth="1"/>
    <col min="7949" max="7949" width="16.5703125" style="540" customWidth="1"/>
    <col min="7950" max="8192" width="11.42578125" style="540"/>
    <col min="8193" max="8193" width="22.7109375" style="540" customWidth="1"/>
    <col min="8194" max="8194" width="15.42578125" style="540" customWidth="1"/>
    <col min="8195" max="8195" width="7.28515625" style="540" customWidth="1"/>
    <col min="8196" max="8196" width="11.42578125" style="540"/>
    <col min="8197" max="8197" width="5.7109375" style="540" customWidth="1"/>
    <col min="8198" max="8198" width="0" style="540" hidden="1" customWidth="1"/>
    <col min="8199" max="8199" width="9.5703125" style="540" customWidth="1"/>
    <col min="8200" max="8200" width="14" style="540" customWidth="1"/>
    <col min="8201" max="8201" width="16.28515625" style="540" customWidth="1"/>
    <col min="8202" max="8202" width="15.85546875" style="540" customWidth="1"/>
    <col min="8203" max="8203" width="11.7109375" style="540" customWidth="1"/>
    <col min="8204" max="8204" width="8.28515625" style="540" customWidth="1"/>
    <col min="8205" max="8205" width="16.5703125" style="540" customWidth="1"/>
    <col min="8206" max="8448" width="11.42578125" style="540"/>
    <col min="8449" max="8449" width="22.7109375" style="540" customWidth="1"/>
    <col min="8450" max="8450" width="15.42578125" style="540" customWidth="1"/>
    <col min="8451" max="8451" width="7.28515625" style="540" customWidth="1"/>
    <col min="8452" max="8452" width="11.42578125" style="540"/>
    <col min="8453" max="8453" width="5.7109375" style="540" customWidth="1"/>
    <col min="8454" max="8454" width="0" style="540" hidden="1" customWidth="1"/>
    <col min="8455" max="8455" width="9.5703125" style="540" customWidth="1"/>
    <col min="8456" max="8456" width="14" style="540" customWidth="1"/>
    <col min="8457" max="8457" width="16.28515625" style="540" customWidth="1"/>
    <col min="8458" max="8458" width="15.85546875" style="540" customWidth="1"/>
    <col min="8459" max="8459" width="11.7109375" style="540" customWidth="1"/>
    <col min="8460" max="8460" width="8.28515625" style="540" customWidth="1"/>
    <col min="8461" max="8461" width="16.5703125" style="540" customWidth="1"/>
    <col min="8462" max="8704" width="11.42578125" style="540"/>
    <col min="8705" max="8705" width="22.7109375" style="540" customWidth="1"/>
    <col min="8706" max="8706" width="15.42578125" style="540" customWidth="1"/>
    <col min="8707" max="8707" width="7.28515625" style="540" customWidth="1"/>
    <col min="8708" max="8708" width="11.42578125" style="540"/>
    <col min="8709" max="8709" width="5.7109375" style="540" customWidth="1"/>
    <col min="8710" max="8710" width="0" style="540" hidden="1" customWidth="1"/>
    <col min="8711" max="8711" width="9.5703125" style="540" customWidth="1"/>
    <col min="8712" max="8712" width="14" style="540" customWidth="1"/>
    <col min="8713" max="8713" width="16.28515625" style="540" customWidth="1"/>
    <col min="8714" max="8714" width="15.85546875" style="540" customWidth="1"/>
    <col min="8715" max="8715" width="11.7109375" style="540" customWidth="1"/>
    <col min="8716" max="8716" width="8.28515625" style="540" customWidth="1"/>
    <col min="8717" max="8717" width="16.5703125" style="540" customWidth="1"/>
    <col min="8718" max="8960" width="11.42578125" style="540"/>
    <col min="8961" max="8961" width="22.7109375" style="540" customWidth="1"/>
    <col min="8962" max="8962" width="15.42578125" style="540" customWidth="1"/>
    <col min="8963" max="8963" width="7.28515625" style="540" customWidth="1"/>
    <col min="8964" max="8964" width="11.42578125" style="540"/>
    <col min="8965" max="8965" width="5.7109375" style="540" customWidth="1"/>
    <col min="8966" max="8966" width="0" style="540" hidden="1" customWidth="1"/>
    <col min="8967" max="8967" width="9.5703125" style="540" customWidth="1"/>
    <col min="8968" max="8968" width="14" style="540" customWidth="1"/>
    <col min="8969" max="8969" width="16.28515625" style="540" customWidth="1"/>
    <col min="8970" max="8970" width="15.85546875" style="540" customWidth="1"/>
    <col min="8971" max="8971" width="11.7109375" style="540" customWidth="1"/>
    <col min="8972" max="8972" width="8.28515625" style="540" customWidth="1"/>
    <col min="8973" max="8973" width="16.5703125" style="540" customWidth="1"/>
    <col min="8974" max="9216" width="11.42578125" style="540"/>
    <col min="9217" max="9217" width="22.7109375" style="540" customWidth="1"/>
    <col min="9218" max="9218" width="15.42578125" style="540" customWidth="1"/>
    <col min="9219" max="9219" width="7.28515625" style="540" customWidth="1"/>
    <col min="9220" max="9220" width="11.42578125" style="540"/>
    <col min="9221" max="9221" width="5.7109375" style="540" customWidth="1"/>
    <col min="9222" max="9222" width="0" style="540" hidden="1" customWidth="1"/>
    <col min="9223" max="9223" width="9.5703125" style="540" customWidth="1"/>
    <col min="9224" max="9224" width="14" style="540" customWidth="1"/>
    <col min="9225" max="9225" width="16.28515625" style="540" customWidth="1"/>
    <col min="9226" max="9226" width="15.85546875" style="540" customWidth="1"/>
    <col min="9227" max="9227" width="11.7109375" style="540" customWidth="1"/>
    <col min="9228" max="9228" width="8.28515625" style="540" customWidth="1"/>
    <col min="9229" max="9229" width="16.5703125" style="540" customWidth="1"/>
    <col min="9230" max="9472" width="11.42578125" style="540"/>
    <col min="9473" max="9473" width="22.7109375" style="540" customWidth="1"/>
    <col min="9474" max="9474" width="15.42578125" style="540" customWidth="1"/>
    <col min="9475" max="9475" width="7.28515625" style="540" customWidth="1"/>
    <col min="9476" max="9476" width="11.42578125" style="540"/>
    <col min="9477" max="9477" width="5.7109375" style="540" customWidth="1"/>
    <col min="9478" max="9478" width="0" style="540" hidden="1" customWidth="1"/>
    <col min="9479" max="9479" width="9.5703125" style="540" customWidth="1"/>
    <col min="9480" max="9480" width="14" style="540" customWidth="1"/>
    <col min="9481" max="9481" width="16.28515625" style="540" customWidth="1"/>
    <col min="9482" max="9482" width="15.85546875" style="540" customWidth="1"/>
    <col min="9483" max="9483" width="11.7109375" style="540" customWidth="1"/>
    <col min="9484" max="9484" width="8.28515625" style="540" customWidth="1"/>
    <col min="9485" max="9485" width="16.5703125" style="540" customWidth="1"/>
    <col min="9486" max="9728" width="11.42578125" style="540"/>
    <col min="9729" max="9729" width="22.7109375" style="540" customWidth="1"/>
    <col min="9730" max="9730" width="15.42578125" style="540" customWidth="1"/>
    <col min="9731" max="9731" width="7.28515625" style="540" customWidth="1"/>
    <col min="9732" max="9732" width="11.42578125" style="540"/>
    <col min="9733" max="9733" width="5.7109375" style="540" customWidth="1"/>
    <col min="9734" max="9734" width="0" style="540" hidden="1" customWidth="1"/>
    <col min="9735" max="9735" width="9.5703125" style="540" customWidth="1"/>
    <col min="9736" max="9736" width="14" style="540" customWidth="1"/>
    <col min="9737" max="9737" width="16.28515625" style="540" customWidth="1"/>
    <col min="9738" max="9738" width="15.85546875" style="540" customWidth="1"/>
    <col min="9739" max="9739" width="11.7109375" style="540" customWidth="1"/>
    <col min="9740" max="9740" width="8.28515625" style="540" customWidth="1"/>
    <col min="9741" max="9741" width="16.5703125" style="540" customWidth="1"/>
    <col min="9742" max="9984" width="11.42578125" style="540"/>
    <col min="9985" max="9985" width="22.7109375" style="540" customWidth="1"/>
    <col min="9986" max="9986" width="15.42578125" style="540" customWidth="1"/>
    <col min="9987" max="9987" width="7.28515625" style="540" customWidth="1"/>
    <col min="9988" max="9988" width="11.42578125" style="540"/>
    <col min="9989" max="9989" width="5.7109375" style="540" customWidth="1"/>
    <col min="9990" max="9990" width="0" style="540" hidden="1" customWidth="1"/>
    <col min="9991" max="9991" width="9.5703125" style="540" customWidth="1"/>
    <col min="9992" max="9992" width="14" style="540" customWidth="1"/>
    <col min="9993" max="9993" width="16.28515625" style="540" customWidth="1"/>
    <col min="9994" max="9994" width="15.85546875" style="540" customWidth="1"/>
    <col min="9995" max="9995" width="11.7109375" style="540" customWidth="1"/>
    <col min="9996" max="9996" width="8.28515625" style="540" customWidth="1"/>
    <col min="9997" max="9997" width="16.5703125" style="540" customWidth="1"/>
    <col min="9998" max="10240" width="11.42578125" style="540"/>
    <col min="10241" max="10241" width="22.7109375" style="540" customWidth="1"/>
    <col min="10242" max="10242" width="15.42578125" style="540" customWidth="1"/>
    <col min="10243" max="10243" width="7.28515625" style="540" customWidth="1"/>
    <col min="10244" max="10244" width="11.42578125" style="540"/>
    <col min="10245" max="10245" width="5.7109375" style="540" customWidth="1"/>
    <col min="10246" max="10246" width="0" style="540" hidden="1" customWidth="1"/>
    <col min="10247" max="10247" width="9.5703125" style="540" customWidth="1"/>
    <col min="10248" max="10248" width="14" style="540" customWidth="1"/>
    <col min="10249" max="10249" width="16.28515625" style="540" customWidth="1"/>
    <col min="10250" max="10250" width="15.85546875" style="540" customWidth="1"/>
    <col min="10251" max="10251" width="11.7109375" style="540" customWidth="1"/>
    <col min="10252" max="10252" width="8.28515625" style="540" customWidth="1"/>
    <col min="10253" max="10253" width="16.5703125" style="540" customWidth="1"/>
    <col min="10254" max="10496" width="11.42578125" style="540"/>
    <col min="10497" max="10497" width="22.7109375" style="540" customWidth="1"/>
    <col min="10498" max="10498" width="15.42578125" style="540" customWidth="1"/>
    <col min="10499" max="10499" width="7.28515625" style="540" customWidth="1"/>
    <col min="10500" max="10500" width="11.42578125" style="540"/>
    <col min="10501" max="10501" width="5.7109375" style="540" customWidth="1"/>
    <col min="10502" max="10502" width="0" style="540" hidden="1" customWidth="1"/>
    <col min="10503" max="10503" width="9.5703125" style="540" customWidth="1"/>
    <col min="10504" max="10504" width="14" style="540" customWidth="1"/>
    <col min="10505" max="10505" width="16.28515625" style="540" customWidth="1"/>
    <col min="10506" max="10506" width="15.85546875" style="540" customWidth="1"/>
    <col min="10507" max="10507" width="11.7109375" style="540" customWidth="1"/>
    <col min="10508" max="10508" width="8.28515625" style="540" customWidth="1"/>
    <col min="10509" max="10509" width="16.5703125" style="540" customWidth="1"/>
    <col min="10510" max="10752" width="11.42578125" style="540"/>
    <col min="10753" max="10753" width="22.7109375" style="540" customWidth="1"/>
    <col min="10754" max="10754" width="15.42578125" style="540" customWidth="1"/>
    <col min="10755" max="10755" width="7.28515625" style="540" customWidth="1"/>
    <col min="10756" max="10756" width="11.42578125" style="540"/>
    <col min="10757" max="10757" width="5.7109375" style="540" customWidth="1"/>
    <col min="10758" max="10758" width="0" style="540" hidden="1" customWidth="1"/>
    <col min="10759" max="10759" width="9.5703125" style="540" customWidth="1"/>
    <col min="10760" max="10760" width="14" style="540" customWidth="1"/>
    <col min="10761" max="10761" width="16.28515625" style="540" customWidth="1"/>
    <col min="10762" max="10762" width="15.85546875" style="540" customWidth="1"/>
    <col min="10763" max="10763" width="11.7109375" style="540" customWidth="1"/>
    <col min="10764" max="10764" width="8.28515625" style="540" customWidth="1"/>
    <col min="10765" max="10765" width="16.5703125" style="540" customWidth="1"/>
    <col min="10766" max="11008" width="11.42578125" style="540"/>
    <col min="11009" max="11009" width="22.7109375" style="540" customWidth="1"/>
    <col min="11010" max="11010" width="15.42578125" style="540" customWidth="1"/>
    <col min="11011" max="11011" width="7.28515625" style="540" customWidth="1"/>
    <col min="11012" max="11012" width="11.42578125" style="540"/>
    <col min="11013" max="11013" width="5.7109375" style="540" customWidth="1"/>
    <col min="11014" max="11014" width="0" style="540" hidden="1" customWidth="1"/>
    <col min="11015" max="11015" width="9.5703125" style="540" customWidth="1"/>
    <col min="11016" max="11016" width="14" style="540" customWidth="1"/>
    <col min="11017" max="11017" width="16.28515625" style="540" customWidth="1"/>
    <col min="11018" max="11018" width="15.85546875" style="540" customWidth="1"/>
    <col min="11019" max="11019" width="11.7109375" style="540" customWidth="1"/>
    <col min="11020" max="11020" width="8.28515625" style="540" customWidth="1"/>
    <col min="11021" max="11021" width="16.5703125" style="540" customWidth="1"/>
    <col min="11022" max="11264" width="11.42578125" style="540"/>
    <col min="11265" max="11265" width="22.7109375" style="540" customWidth="1"/>
    <col min="11266" max="11266" width="15.42578125" style="540" customWidth="1"/>
    <col min="11267" max="11267" width="7.28515625" style="540" customWidth="1"/>
    <col min="11268" max="11268" width="11.42578125" style="540"/>
    <col min="11269" max="11269" width="5.7109375" style="540" customWidth="1"/>
    <col min="11270" max="11270" width="0" style="540" hidden="1" customWidth="1"/>
    <col min="11271" max="11271" width="9.5703125" style="540" customWidth="1"/>
    <col min="11272" max="11272" width="14" style="540" customWidth="1"/>
    <col min="11273" max="11273" width="16.28515625" style="540" customWidth="1"/>
    <col min="11274" max="11274" width="15.85546875" style="540" customWidth="1"/>
    <col min="11275" max="11275" width="11.7109375" style="540" customWidth="1"/>
    <col min="11276" max="11276" width="8.28515625" style="540" customWidth="1"/>
    <col min="11277" max="11277" width="16.5703125" style="540" customWidth="1"/>
    <col min="11278" max="11520" width="11.42578125" style="540"/>
    <col min="11521" max="11521" width="22.7109375" style="540" customWidth="1"/>
    <col min="11522" max="11522" width="15.42578125" style="540" customWidth="1"/>
    <col min="11523" max="11523" width="7.28515625" style="540" customWidth="1"/>
    <col min="11524" max="11524" width="11.42578125" style="540"/>
    <col min="11525" max="11525" width="5.7109375" style="540" customWidth="1"/>
    <col min="11526" max="11526" width="0" style="540" hidden="1" customWidth="1"/>
    <col min="11527" max="11527" width="9.5703125" style="540" customWidth="1"/>
    <col min="11528" max="11528" width="14" style="540" customWidth="1"/>
    <col min="11529" max="11529" width="16.28515625" style="540" customWidth="1"/>
    <col min="11530" max="11530" width="15.85546875" style="540" customWidth="1"/>
    <col min="11531" max="11531" width="11.7109375" style="540" customWidth="1"/>
    <col min="11532" max="11532" width="8.28515625" style="540" customWidth="1"/>
    <col min="11533" max="11533" width="16.5703125" style="540" customWidth="1"/>
    <col min="11534" max="11776" width="11.42578125" style="540"/>
    <col min="11777" max="11777" width="22.7109375" style="540" customWidth="1"/>
    <col min="11778" max="11778" width="15.42578125" style="540" customWidth="1"/>
    <col min="11779" max="11779" width="7.28515625" style="540" customWidth="1"/>
    <col min="11780" max="11780" width="11.42578125" style="540"/>
    <col min="11781" max="11781" width="5.7109375" style="540" customWidth="1"/>
    <col min="11782" max="11782" width="0" style="540" hidden="1" customWidth="1"/>
    <col min="11783" max="11783" width="9.5703125" style="540" customWidth="1"/>
    <col min="11784" max="11784" width="14" style="540" customWidth="1"/>
    <col min="11785" max="11785" width="16.28515625" style="540" customWidth="1"/>
    <col min="11786" max="11786" width="15.85546875" style="540" customWidth="1"/>
    <col min="11787" max="11787" width="11.7109375" style="540" customWidth="1"/>
    <col min="11788" max="11788" width="8.28515625" style="540" customWidth="1"/>
    <col min="11789" max="11789" width="16.5703125" style="540" customWidth="1"/>
    <col min="11790" max="12032" width="11.42578125" style="540"/>
    <col min="12033" max="12033" width="22.7109375" style="540" customWidth="1"/>
    <col min="12034" max="12034" width="15.42578125" style="540" customWidth="1"/>
    <col min="12035" max="12035" width="7.28515625" style="540" customWidth="1"/>
    <col min="12036" max="12036" width="11.42578125" style="540"/>
    <col min="12037" max="12037" width="5.7109375" style="540" customWidth="1"/>
    <col min="12038" max="12038" width="0" style="540" hidden="1" customWidth="1"/>
    <col min="12039" max="12039" width="9.5703125" style="540" customWidth="1"/>
    <col min="12040" max="12040" width="14" style="540" customWidth="1"/>
    <col min="12041" max="12041" width="16.28515625" style="540" customWidth="1"/>
    <col min="12042" max="12042" width="15.85546875" style="540" customWidth="1"/>
    <col min="12043" max="12043" width="11.7109375" style="540" customWidth="1"/>
    <col min="12044" max="12044" width="8.28515625" style="540" customWidth="1"/>
    <col min="12045" max="12045" width="16.5703125" style="540" customWidth="1"/>
    <col min="12046" max="12288" width="11.42578125" style="540"/>
    <col min="12289" max="12289" width="22.7109375" style="540" customWidth="1"/>
    <col min="12290" max="12290" width="15.42578125" style="540" customWidth="1"/>
    <col min="12291" max="12291" width="7.28515625" style="540" customWidth="1"/>
    <col min="12292" max="12292" width="11.42578125" style="540"/>
    <col min="12293" max="12293" width="5.7109375" style="540" customWidth="1"/>
    <col min="12294" max="12294" width="0" style="540" hidden="1" customWidth="1"/>
    <col min="12295" max="12295" width="9.5703125" style="540" customWidth="1"/>
    <col min="12296" max="12296" width="14" style="540" customWidth="1"/>
    <col min="12297" max="12297" width="16.28515625" style="540" customWidth="1"/>
    <col min="12298" max="12298" width="15.85546875" style="540" customWidth="1"/>
    <col min="12299" max="12299" width="11.7109375" style="540" customWidth="1"/>
    <col min="12300" max="12300" width="8.28515625" style="540" customWidth="1"/>
    <col min="12301" max="12301" width="16.5703125" style="540" customWidth="1"/>
    <col min="12302" max="12544" width="11.42578125" style="540"/>
    <col min="12545" max="12545" width="22.7109375" style="540" customWidth="1"/>
    <col min="12546" max="12546" width="15.42578125" style="540" customWidth="1"/>
    <col min="12547" max="12547" width="7.28515625" style="540" customWidth="1"/>
    <col min="12548" max="12548" width="11.42578125" style="540"/>
    <col min="12549" max="12549" width="5.7109375" style="540" customWidth="1"/>
    <col min="12550" max="12550" width="0" style="540" hidden="1" customWidth="1"/>
    <col min="12551" max="12551" width="9.5703125" style="540" customWidth="1"/>
    <col min="12552" max="12552" width="14" style="540" customWidth="1"/>
    <col min="12553" max="12553" width="16.28515625" style="540" customWidth="1"/>
    <col min="12554" max="12554" width="15.85546875" style="540" customWidth="1"/>
    <col min="12555" max="12555" width="11.7109375" style="540" customWidth="1"/>
    <col min="12556" max="12556" width="8.28515625" style="540" customWidth="1"/>
    <col min="12557" max="12557" width="16.5703125" style="540" customWidth="1"/>
    <col min="12558" max="12800" width="11.42578125" style="540"/>
    <col min="12801" max="12801" width="22.7109375" style="540" customWidth="1"/>
    <col min="12802" max="12802" width="15.42578125" style="540" customWidth="1"/>
    <col min="12803" max="12803" width="7.28515625" style="540" customWidth="1"/>
    <col min="12804" max="12804" width="11.42578125" style="540"/>
    <col min="12805" max="12805" width="5.7109375" style="540" customWidth="1"/>
    <col min="12806" max="12806" width="0" style="540" hidden="1" customWidth="1"/>
    <col min="12807" max="12807" width="9.5703125" style="540" customWidth="1"/>
    <col min="12808" max="12808" width="14" style="540" customWidth="1"/>
    <col min="12809" max="12809" width="16.28515625" style="540" customWidth="1"/>
    <col min="12810" max="12810" width="15.85546875" style="540" customWidth="1"/>
    <col min="12811" max="12811" width="11.7109375" style="540" customWidth="1"/>
    <col min="12812" max="12812" width="8.28515625" style="540" customWidth="1"/>
    <col min="12813" max="12813" width="16.5703125" style="540" customWidth="1"/>
    <col min="12814" max="13056" width="11.42578125" style="540"/>
    <col min="13057" max="13057" width="22.7109375" style="540" customWidth="1"/>
    <col min="13058" max="13058" width="15.42578125" style="540" customWidth="1"/>
    <col min="13059" max="13059" width="7.28515625" style="540" customWidth="1"/>
    <col min="13060" max="13060" width="11.42578125" style="540"/>
    <col min="13061" max="13061" width="5.7109375" style="540" customWidth="1"/>
    <col min="13062" max="13062" width="0" style="540" hidden="1" customWidth="1"/>
    <col min="13063" max="13063" width="9.5703125" style="540" customWidth="1"/>
    <col min="13064" max="13064" width="14" style="540" customWidth="1"/>
    <col min="13065" max="13065" width="16.28515625" style="540" customWidth="1"/>
    <col min="13066" max="13066" width="15.85546875" style="540" customWidth="1"/>
    <col min="13067" max="13067" width="11.7109375" style="540" customWidth="1"/>
    <col min="13068" max="13068" width="8.28515625" style="540" customWidth="1"/>
    <col min="13069" max="13069" width="16.5703125" style="540" customWidth="1"/>
    <col min="13070" max="13312" width="11.42578125" style="540"/>
    <col min="13313" max="13313" width="22.7109375" style="540" customWidth="1"/>
    <col min="13314" max="13314" width="15.42578125" style="540" customWidth="1"/>
    <col min="13315" max="13315" width="7.28515625" style="540" customWidth="1"/>
    <col min="13316" max="13316" width="11.42578125" style="540"/>
    <col min="13317" max="13317" width="5.7109375" style="540" customWidth="1"/>
    <col min="13318" max="13318" width="0" style="540" hidden="1" customWidth="1"/>
    <col min="13319" max="13319" width="9.5703125" style="540" customWidth="1"/>
    <col min="13320" max="13320" width="14" style="540" customWidth="1"/>
    <col min="13321" max="13321" width="16.28515625" style="540" customWidth="1"/>
    <col min="13322" max="13322" width="15.85546875" style="540" customWidth="1"/>
    <col min="13323" max="13323" width="11.7109375" style="540" customWidth="1"/>
    <col min="13324" max="13324" width="8.28515625" style="540" customWidth="1"/>
    <col min="13325" max="13325" width="16.5703125" style="540" customWidth="1"/>
    <col min="13326" max="13568" width="11.42578125" style="540"/>
    <col min="13569" max="13569" width="22.7109375" style="540" customWidth="1"/>
    <col min="13570" max="13570" width="15.42578125" style="540" customWidth="1"/>
    <col min="13571" max="13571" width="7.28515625" style="540" customWidth="1"/>
    <col min="13572" max="13572" width="11.42578125" style="540"/>
    <col min="13573" max="13573" width="5.7109375" style="540" customWidth="1"/>
    <col min="13574" max="13574" width="0" style="540" hidden="1" customWidth="1"/>
    <col min="13575" max="13575" width="9.5703125" style="540" customWidth="1"/>
    <col min="13576" max="13576" width="14" style="540" customWidth="1"/>
    <col min="13577" max="13577" width="16.28515625" style="540" customWidth="1"/>
    <col min="13578" max="13578" width="15.85546875" style="540" customWidth="1"/>
    <col min="13579" max="13579" width="11.7109375" style="540" customWidth="1"/>
    <col min="13580" max="13580" width="8.28515625" style="540" customWidth="1"/>
    <col min="13581" max="13581" width="16.5703125" style="540" customWidth="1"/>
    <col min="13582" max="13824" width="11.42578125" style="540"/>
    <col min="13825" max="13825" width="22.7109375" style="540" customWidth="1"/>
    <col min="13826" max="13826" width="15.42578125" style="540" customWidth="1"/>
    <col min="13827" max="13827" width="7.28515625" style="540" customWidth="1"/>
    <col min="13828" max="13828" width="11.42578125" style="540"/>
    <col min="13829" max="13829" width="5.7109375" style="540" customWidth="1"/>
    <col min="13830" max="13830" width="0" style="540" hidden="1" customWidth="1"/>
    <col min="13831" max="13831" width="9.5703125" style="540" customWidth="1"/>
    <col min="13832" max="13832" width="14" style="540" customWidth="1"/>
    <col min="13833" max="13833" width="16.28515625" style="540" customWidth="1"/>
    <col min="13834" max="13834" width="15.85546875" style="540" customWidth="1"/>
    <col min="13835" max="13835" width="11.7109375" style="540" customWidth="1"/>
    <col min="13836" max="13836" width="8.28515625" style="540" customWidth="1"/>
    <col min="13837" max="13837" width="16.5703125" style="540" customWidth="1"/>
    <col min="13838" max="14080" width="11.42578125" style="540"/>
    <col min="14081" max="14081" width="22.7109375" style="540" customWidth="1"/>
    <col min="14082" max="14082" width="15.42578125" style="540" customWidth="1"/>
    <col min="14083" max="14083" width="7.28515625" style="540" customWidth="1"/>
    <col min="14084" max="14084" width="11.42578125" style="540"/>
    <col min="14085" max="14085" width="5.7109375" style="540" customWidth="1"/>
    <col min="14086" max="14086" width="0" style="540" hidden="1" customWidth="1"/>
    <col min="14087" max="14087" width="9.5703125" style="540" customWidth="1"/>
    <col min="14088" max="14088" width="14" style="540" customWidth="1"/>
    <col min="14089" max="14089" width="16.28515625" style="540" customWidth="1"/>
    <col min="14090" max="14090" width="15.85546875" style="540" customWidth="1"/>
    <col min="14091" max="14091" width="11.7109375" style="540" customWidth="1"/>
    <col min="14092" max="14092" width="8.28515625" style="540" customWidth="1"/>
    <col min="14093" max="14093" width="16.5703125" style="540" customWidth="1"/>
    <col min="14094" max="14336" width="11.42578125" style="540"/>
    <col min="14337" max="14337" width="22.7109375" style="540" customWidth="1"/>
    <col min="14338" max="14338" width="15.42578125" style="540" customWidth="1"/>
    <col min="14339" max="14339" width="7.28515625" style="540" customWidth="1"/>
    <col min="14340" max="14340" width="11.42578125" style="540"/>
    <col min="14341" max="14341" width="5.7109375" style="540" customWidth="1"/>
    <col min="14342" max="14342" width="0" style="540" hidden="1" customWidth="1"/>
    <col min="14343" max="14343" width="9.5703125" style="540" customWidth="1"/>
    <col min="14344" max="14344" width="14" style="540" customWidth="1"/>
    <col min="14345" max="14345" width="16.28515625" style="540" customWidth="1"/>
    <col min="14346" max="14346" width="15.85546875" style="540" customWidth="1"/>
    <col min="14347" max="14347" width="11.7109375" style="540" customWidth="1"/>
    <col min="14348" max="14348" width="8.28515625" style="540" customWidth="1"/>
    <col min="14349" max="14349" width="16.5703125" style="540" customWidth="1"/>
    <col min="14350" max="14592" width="11.42578125" style="540"/>
    <col min="14593" max="14593" width="22.7109375" style="540" customWidth="1"/>
    <col min="14594" max="14594" width="15.42578125" style="540" customWidth="1"/>
    <col min="14595" max="14595" width="7.28515625" style="540" customWidth="1"/>
    <col min="14596" max="14596" width="11.42578125" style="540"/>
    <col min="14597" max="14597" width="5.7109375" style="540" customWidth="1"/>
    <col min="14598" max="14598" width="0" style="540" hidden="1" customWidth="1"/>
    <col min="14599" max="14599" width="9.5703125" style="540" customWidth="1"/>
    <col min="14600" max="14600" width="14" style="540" customWidth="1"/>
    <col min="14601" max="14601" width="16.28515625" style="540" customWidth="1"/>
    <col min="14602" max="14602" width="15.85546875" style="540" customWidth="1"/>
    <col min="14603" max="14603" width="11.7109375" style="540" customWidth="1"/>
    <col min="14604" max="14604" width="8.28515625" style="540" customWidth="1"/>
    <col min="14605" max="14605" width="16.5703125" style="540" customWidth="1"/>
    <col min="14606" max="14848" width="11.42578125" style="540"/>
    <col min="14849" max="14849" width="22.7109375" style="540" customWidth="1"/>
    <col min="14850" max="14850" width="15.42578125" style="540" customWidth="1"/>
    <col min="14851" max="14851" width="7.28515625" style="540" customWidth="1"/>
    <col min="14852" max="14852" width="11.42578125" style="540"/>
    <col min="14853" max="14853" width="5.7109375" style="540" customWidth="1"/>
    <col min="14854" max="14854" width="0" style="540" hidden="1" customWidth="1"/>
    <col min="14855" max="14855" width="9.5703125" style="540" customWidth="1"/>
    <col min="14856" max="14856" width="14" style="540" customWidth="1"/>
    <col min="14857" max="14857" width="16.28515625" style="540" customWidth="1"/>
    <col min="14858" max="14858" width="15.85546875" style="540" customWidth="1"/>
    <col min="14859" max="14859" width="11.7109375" style="540" customWidth="1"/>
    <col min="14860" max="14860" width="8.28515625" style="540" customWidth="1"/>
    <col min="14861" max="14861" width="16.5703125" style="540" customWidth="1"/>
    <col min="14862" max="15104" width="11.42578125" style="540"/>
    <col min="15105" max="15105" width="22.7109375" style="540" customWidth="1"/>
    <col min="15106" max="15106" width="15.42578125" style="540" customWidth="1"/>
    <col min="15107" max="15107" width="7.28515625" style="540" customWidth="1"/>
    <col min="15108" max="15108" width="11.42578125" style="540"/>
    <col min="15109" max="15109" width="5.7109375" style="540" customWidth="1"/>
    <col min="15110" max="15110" width="0" style="540" hidden="1" customWidth="1"/>
    <col min="15111" max="15111" width="9.5703125" style="540" customWidth="1"/>
    <col min="15112" max="15112" width="14" style="540" customWidth="1"/>
    <col min="15113" max="15113" width="16.28515625" style="540" customWidth="1"/>
    <col min="15114" max="15114" width="15.85546875" style="540" customWidth="1"/>
    <col min="15115" max="15115" width="11.7109375" style="540" customWidth="1"/>
    <col min="15116" max="15116" width="8.28515625" style="540" customWidth="1"/>
    <col min="15117" max="15117" width="16.5703125" style="540" customWidth="1"/>
    <col min="15118" max="15360" width="11.42578125" style="540"/>
    <col min="15361" max="15361" width="22.7109375" style="540" customWidth="1"/>
    <col min="15362" max="15362" width="15.42578125" style="540" customWidth="1"/>
    <col min="15363" max="15363" width="7.28515625" style="540" customWidth="1"/>
    <col min="15364" max="15364" width="11.42578125" style="540"/>
    <col min="15365" max="15365" width="5.7109375" style="540" customWidth="1"/>
    <col min="15366" max="15366" width="0" style="540" hidden="1" customWidth="1"/>
    <col min="15367" max="15367" width="9.5703125" style="540" customWidth="1"/>
    <col min="15368" max="15368" width="14" style="540" customWidth="1"/>
    <col min="15369" max="15369" width="16.28515625" style="540" customWidth="1"/>
    <col min="15370" max="15370" width="15.85546875" style="540" customWidth="1"/>
    <col min="15371" max="15371" width="11.7109375" style="540" customWidth="1"/>
    <col min="15372" max="15372" width="8.28515625" style="540" customWidth="1"/>
    <col min="15373" max="15373" width="16.5703125" style="540" customWidth="1"/>
    <col min="15374" max="15616" width="11.42578125" style="540"/>
    <col min="15617" max="15617" width="22.7109375" style="540" customWidth="1"/>
    <col min="15618" max="15618" width="15.42578125" style="540" customWidth="1"/>
    <col min="15619" max="15619" width="7.28515625" style="540" customWidth="1"/>
    <col min="15620" max="15620" width="11.42578125" style="540"/>
    <col min="15621" max="15621" width="5.7109375" style="540" customWidth="1"/>
    <col min="15622" max="15622" width="0" style="540" hidden="1" customWidth="1"/>
    <col min="15623" max="15623" width="9.5703125" style="540" customWidth="1"/>
    <col min="15624" max="15624" width="14" style="540" customWidth="1"/>
    <col min="15625" max="15625" width="16.28515625" style="540" customWidth="1"/>
    <col min="15626" max="15626" width="15.85546875" style="540" customWidth="1"/>
    <col min="15627" max="15627" width="11.7109375" style="540" customWidth="1"/>
    <col min="15628" max="15628" width="8.28515625" style="540" customWidth="1"/>
    <col min="15629" max="15629" width="16.5703125" style="540" customWidth="1"/>
    <col min="15630" max="15872" width="11.42578125" style="540"/>
    <col min="15873" max="15873" width="22.7109375" style="540" customWidth="1"/>
    <col min="15874" max="15874" width="15.42578125" style="540" customWidth="1"/>
    <col min="15875" max="15875" width="7.28515625" style="540" customWidth="1"/>
    <col min="15876" max="15876" width="11.42578125" style="540"/>
    <col min="15877" max="15877" width="5.7109375" style="540" customWidth="1"/>
    <col min="15878" max="15878" width="0" style="540" hidden="1" customWidth="1"/>
    <col min="15879" max="15879" width="9.5703125" style="540" customWidth="1"/>
    <col min="15880" max="15880" width="14" style="540" customWidth="1"/>
    <col min="15881" max="15881" width="16.28515625" style="540" customWidth="1"/>
    <col min="15882" max="15882" width="15.85546875" style="540" customWidth="1"/>
    <col min="15883" max="15883" width="11.7109375" style="540" customWidth="1"/>
    <col min="15884" max="15884" width="8.28515625" style="540" customWidth="1"/>
    <col min="15885" max="15885" width="16.5703125" style="540" customWidth="1"/>
    <col min="15886" max="16128" width="11.42578125" style="540"/>
    <col min="16129" max="16129" width="22.7109375" style="540" customWidth="1"/>
    <col min="16130" max="16130" width="15.42578125" style="540" customWidth="1"/>
    <col min="16131" max="16131" width="7.28515625" style="540" customWidth="1"/>
    <col min="16132" max="16132" width="11.42578125" style="540"/>
    <col min="16133" max="16133" width="5.7109375" style="540" customWidth="1"/>
    <col min="16134" max="16134" width="0" style="540" hidden="1" customWidth="1"/>
    <col min="16135" max="16135" width="9.5703125" style="540" customWidth="1"/>
    <col min="16136" max="16136" width="14" style="540" customWidth="1"/>
    <col min="16137" max="16137" width="16.28515625" style="540" customWidth="1"/>
    <col min="16138" max="16138" width="15.85546875" style="540" customWidth="1"/>
    <col min="16139" max="16139" width="11.7109375" style="540" customWidth="1"/>
    <col min="16140" max="16140" width="8.28515625" style="540" customWidth="1"/>
    <col min="16141" max="16141" width="16.5703125" style="540" customWidth="1"/>
    <col min="16142" max="16384" width="11.42578125" style="540"/>
  </cols>
  <sheetData>
    <row r="1" spans="1:13" s="497" customFormat="1">
      <c r="A1" s="687"/>
      <c r="B1" s="690"/>
      <c r="C1" s="691"/>
      <c r="D1" s="691"/>
      <c r="E1" s="691"/>
      <c r="F1" s="691"/>
      <c r="G1" s="691"/>
      <c r="H1" s="691"/>
      <c r="I1" s="692"/>
      <c r="J1" s="699" t="s">
        <v>1017</v>
      </c>
      <c r="K1" s="706" t="s">
        <v>2304</v>
      </c>
      <c r="L1" s="707"/>
      <c r="M1" s="708"/>
    </row>
    <row r="2" spans="1:13" s="497" customFormat="1">
      <c r="A2" s="688"/>
      <c r="B2" s="712" t="s">
        <v>1018</v>
      </c>
      <c r="C2" s="713"/>
      <c r="D2" s="713"/>
      <c r="E2" s="713"/>
      <c r="F2" s="713"/>
      <c r="G2" s="713"/>
      <c r="H2" s="713"/>
      <c r="I2" s="714"/>
      <c r="J2" s="700"/>
      <c r="K2" s="709"/>
      <c r="L2" s="710"/>
      <c r="M2" s="711"/>
    </row>
    <row r="3" spans="1:13" s="497" customFormat="1">
      <c r="A3" s="688"/>
      <c r="B3" s="693" t="s">
        <v>2305</v>
      </c>
      <c r="C3" s="694"/>
      <c r="D3" s="694"/>
      <c r="E3" s="694"/>
      <c r="F3" s="694"/>
      <c r="G3" s="694"/>
      <c r="H3" s="694"/>
      <c r="I3" s="695"/>
      <c r="J3" s="704" t="s">
        <v>1019</v>
      </c>
      <c r="K3" s="716">
        <v>1</v>
      </c>
      <c r="L3" s="717"/>
      <c r="M3" s="718"/>
    </row>
    <row r="4" spans="1:13" s="497" customFormat="1">
      <c r="A4" s="688"/>
      <c r="B4" s="693" t="s">
        <v>2306</v>
      </c>
      <c r="C4" s="694"/>
      <c r="D4" s="694"/>
      <c r="E4" s="694"/>
      <c r="F4" s="694"/>
      <c r="G4" s="694"/>
      <c r="H4" s="694"/>
      <c r="I4" s="695"/>
      <c r="J4" s="715"/>
      <c r="K4" s="719"/>
      <c r="L4" s="720"/>
      <c r="M4" s="721"/>
    </row>
    <row r="5" spans="1:13" s="497" customFormat="1">
      <c r="A5" s="688"/>
      <c r="B5" s="701" t="s">
        <v>2307</v>
      </c>
      <c r="C5" s="702"/>
      <c r="D5" s="702"/>
      <c r="E5" s="702"/>
      <c r="F5" s="702"/>
      <c r="G5" s="702"/>
      <c r="H5" s="702"/>
      <c r="I5" s="703"/>
      <c r="J5" s="704" t="s">
        <v>1020</v>
      </c>
      <c r="K5" s="722"/>
      <c r="L5" s="722" t="s">
        <v>1021</v>
      </c>
      <c r="M5" s="724"/>
    </row>
    <row r="6" spans="1:13" s="497" customFormat="1" ht="13.5" customHeight="1" thickBot="1">
      <c r="A6" s="689"/>
      <c r="B6" s="696"/>
      <c r="C6" s="697"/>
      <c r="D6" s="697"/>
      <c r="E6" s="697"/>
      <c r="F6" s="697"/>
      <c r="G6" s="697"/>
      <c r="H6" s="697"/>
      <c r="I6" s="698"/>
      <c r="J6" s="705"/>
      <c r="K6" s="723"/>
      <c r="L6" s="723"/>
      <c r="M6" s="725"/>
    </row>
    <row r="7" spans="1:13" s="502" customFormat="1" ht="9" thickBot="1">
      <c r="A7" s="498"/>
      <c r="B7" s="499"/>
      <c r="C7" s="499"/>
      <c r="D7" s="499"/>
      <c r="E7" s="499"/>
      <c r="F7" s="499"/>
      <c r="G7" s="499"/>
      <c r="H7" s="499"/>
      <c r="I7" s="499"/>
      <c r="J7" s="499"/>
      <c r="K7" s="500"/>
      <c r="L7" s="500"/>
      <c r="M7" s="501"/>
    </row>
    <row r="8" spans="1:13" s="497" customFormat="1" ht="21.95" customHeight="1">
      <c r="A8" s="503"/>
      <c r="B8" s="504"/>
      <c r="C8" s="504"/>
      <c r="D8" s="504"/>
      <c r="E8" s="504"/>
      <c r="F8" s="504"/>
      <c r="G8" s="505"/>
      <c r="H8" s="504"/>
      <c r="I8" s="504"/>
      <c r="J8" s="506" t="s">
        <v>1022</v>
      </c>
      <c r="K8" s="507"/>
      <c r="L8" s="507"/>
      <c r="M8" s="508"/>
    </row>
    <row r="9" spans="1:13" s="515" customFormat="1" ht="11.25">
      <c r="A9" s="509"/>
      <c r="B9" s="510"/>
      <c r="C9" s="510"/>
      <c r="D9" s="510"/>
      <c r="E9" s="510"/>
      <c r="F9" s="510"/>
      <c r="G9" s="511"/>
      <c r="H9" s="510"/>
      <c r="I9" s="510"/>
      <c r="J9" s="512"/>
      <c r="K9" s="513" t="s">
        <v>2308</v>
      </c>
      <c r="L9" s="513" t="s">
        <v>2309</v>
      </c>
      <c r="M9" s="514" t="s">
        <v>2310</v>
      </c>
    </row>
    <row r="10" spans="1:13" s="497" customFormat="1" ht="27.75" customHeight="1">
      <c r="A10" s="684" t="s">
        <v>2311</v>
      </c>
      <c r="B10" s="685"/>
      <c r="C10" s="685"/>
      <c r="D10" s="685"/>
      <c r="E10" s="516" t="s">
        <v>2312</v>
      </c>
      <c r="F10" s="517"/>
      <c r="H10" s="686" t="s">
        <v>2313</v>
      </c>
      <c r="I10" s="686"/>
      <c r="J10" s="518" t="s">
        <v>2312</v>
      </c>
      <c r="K10" s="519"/>
      <c r="L10" s="519"/>
      <c r="M10" s="520"/>
    </row>
    <row r="11" spans="1:13" s="497" customFormat="1" ht="24" customHeight="1">
      <c r="A11" s="521" t="s">
        <v>1023</v>
      </c>
      <c r="B11" s="522"/>
      <c r="C11" s="683"/>
      <c r="D11" s="683"/>
      <c r="E11" s="523"/>
      <c r="F11" s="523"/>
      <c r="G11" s="524"/>
      <c r="I11" s="525" t="s">
        <v>1024</v>
      </c>
      <c r="J11" s="522"/>
      <c r="K11" s="526"/>
      <c r="L11" s="526"/>
      <c r="M11" s="527"/>
    </row>
    <row r="12" spans="1:13" s="497" customFormat="1" ht="13.5" thickBot="1">
      <c r="A12" s="528"/>
      <c r="B12" s="529"/>
      <c r="C12" s="530"/>
      <c r="D12" s="530"/>
      <c r="E12" s="530"/>
      <c r="F12" s="530"/>
      <c r="G12" s="529"/>
      <c r="H12" s="530"/>
      <c r="I12" s="529"/>
      <c r="J12" s="530"/>
      <c r="K12" s="726"/>
      <c r="L12" s="726"/>
      <c r="M12" s="727"/>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1.25">
      <c r="A25" s="556"/>
      <c r="B25" s="557"/>
      <c r="C25" s="558"/>
      <c r="D25" s="558"/>
      <c r="E25" s="728" t="s">
        <v>2308</v>
      </c>
      <c r="F25" s="728"/>
      <c r="G25" s="728"/>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5">
      <c r="A27" s="729" t="s">
        <v>1026</v>
      </c>
      <c r="B27" s="730"/>
      <c r="C27" s="730"/>
      <c r="D27" s="730"/>
      <c r="E27" s="730"/>
      <c r="F27" s="730"/>
      <c r="G27" s="730"/>
      <c r="H27" s="730"/>
      <c r="I27" s="730"/>
      <c r="J27" s="730"/>
      <c r="K27" s="730"/>
      <c r="L27" s="730"/>
      <c r="M27" s="731"/>
    </row>
    <row r="28" spans="1:13" ht="13.5" thickBot="1">
      <c r="A28" s="563"/>
      <c r="B28" s="564"/>
      <c r="C28" s="564"/>
      <c r="D28" s="564"/>
      <c r="E28" s="564"/>
      <c r="F28" s="564"/>
      <c r="G28" s="564"/>
      <c r="H28" s="564"/>
      <c r="I28" s="564"/>
      <c r="J28" s="564"/>
      <c r="K28" s="564"/>
      <c r="L28" s="564"/>
      <c r="M28" s="565"/>
    </row>
    <row r="29" spans="1:13" ht="25.5">
      <c r="A29" s="566" t="s">
        <v>1027</v>
      </c>
      <c r="B29" s="732" t="s">
        <v>1028</v>
      </c>
      <c r="C29" s="733"/>
      <c r="D29" s="733"/>
      <c r="E29" s="733"/>
      <c r="F29" s="733"/>
      <c r="G29" s="733"/>
      <c r="H29" s="733"/>
      <c r="I29" s="734"/>
      <c r="J29" s="567" t="s">
        <v>2321</v>
      </c>
      <c r="K29" s="735" t="s">
        <v>1029</v>
      </c>
      <c r="L29" s="736"/>
      <c r="M29" s="566" t="s">
        <v>1030</v>
      </c>
    </row>
    <row r="30" spans="1:13" ht="13.5" thickBot="1">
      <c r="A30" s="568"/>
      <c r="B30" s="569"/>
      <c r="C30" s="570"/>
      <c r="D30" s="570"/>
      <c r="E30" s="570"/>
      <c r="F30" s="570"/>
      <c r="G30" s="570"/>
      <c r="H30" s="570"/>
      <c r="I30" s="570"/>
      <c r="J30" s="571"/>
      <c r="K30" s="737"/>
      <c r="L30" s="738"/>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39" t="s">
        <v>1028</v>
      </c>
      <c r="B34" s="740"/>
      <c r="C34" s="740"/>
      <c r="D34" s="740"/>
      <c r="E34" s="740"/>
      <c r="F34" s="740"/>
      <c r="G34" s="741"/>
      <c r="H34" s="742" t="s">
        <v>1032</v>
      </c>
      <c r="I34" s="743"/>
      <c r="J34" s="579" t="s">
        <v>1033</v>
      </c>
      <c r="K34" s="744" t="s">
        <v>1034</v>
      </c>
      <c r="L34" s="741"/>
      <c r="M34" s="580" t="s">
        <v>1035</v>
      </c>
    </row>
    <row r="35" spans="1:13" s="581" customFormat="1" ht="12">
      <c r="A35" s="745"/>
      <c r="B35" s="746"/>
      <c r="C35" s="746"/>
      <c r="D35" s="746"/>
      <c r="E35" s="746"/>
      <c r="F35" s="746"/>
      <c r="G35" s="747"/>
      <c r="H35" s="748"/>
      <c r="I35" s="749"/>
      <c r="J35" s="582"/>
      <c r="K35" s="750"/>
      <c r="L35" s="747"/>
      <c r="M35" s="583"/>
    </row>
    <row r="36" spans="1:13" s="581" customFormat="1" thickBot="1">
      <c r="A36" s="751"/>
      <c r="B36" s="752"/>
      <c r="C36" s="752"/>
      <c r="D36" s="752"/>
      <c r="E36" s="752"/>
      <c r="F36" s="752"/>
      <c r="G36" s="753"/>
      <c r="H36" s="754"/>
      <c r="I36" s="755"/>
      <c r="J36" s="584"/>
      <c r="K36" s="756"/>
      <c r="L36" s="753"/>
      <c r="M36" s="585"/>
    </row>
    <row r="37" spans="1:13" s="581" customFormat="1" thickBot="1">
      <c r="A37" s="757" t="s">
        <v>1037</v>
      </c>
      <c r="B37" s="758"/>
      <c r="C37" s="758"/>
      <c r="D37" s="758"/>
      <c r="E37" s="758"/>
      <c r="F37" s="758"/>
      <c r="G37" s="758"/>
      <c r="H37" s="758"/>
      <c r="I37" s="758"/>
      <c r="J37" s="758"/>
      <c r="K37" s="758"/>
      <c r="L37" s="759"/>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39" t="s">
        <v>1028</v>
      </c>
      <c r="B41" s="740"/>
      <c r="C41" s="740"/>
      <c r="D41" s="740"/>
      <c r="E41" s="740"/>
      <c r="F41" s="740"/>
      <c r="G41" s="740"/>
      <c r="H41" s="741"/>
      <c r="I41" s="595" t="s">
        <v>1029</v>
      </c>
      <c r="J41" s="579" t="s">
        <v>1030</v>
      </c>
      <c r="K41" s="744" t="s">
        <v>1039</v>
      </c>
      <c r="L41" s="741"/>
      <c r="M41" s="580" t="s">
        <v>1035</v>
      </c>
    </row>
    <row r="42" spans="1:13" s="581" customFormat="1" ht="12">
      <c r="A42" s="760"/>
      <c r="B42" s="761"/>
      <c r="C42" s="761"/>
      <c r="D42" s="761"/>
      <c r="E42" s="761"/>
      <c r="F42" s="761"/>
      <c r="G42" s="761"/>
      <c r="H42" s="749"/>
      <c r="I42" s="596"/>
      <c r="J42" s="582"/>
      <c r="K42" s="750"/>
      <c r="L42" s="747"/>
      <c r="M42" s="583"/>
    </row>
    <row r="43" spans="1:13" s="581" customFormat="1" thickBot="1">
      <c r="A43" s="762"/>
      <c r="B43" s="763"/>
      <c r="C43" s="763"/>
      <c r="D43" s="763"/>
      <c r="E43" s="763"/>
      <c r="F43" s="763"/>
      <c r="G43" s="763"/>
      <c r="H43" s="755"/>
      <c r="I43" s="597"/>
      <c r="J43" s="598"/>
      <c r="K43" s="756"/>
      <c r="L43" s="753"/>
      <c r="M43" s="599"/>
    </row>
    <row r="44" spans="1:13" s="581" customFormat="1" thickBot="1">
      <c r="A44" s="757" t="s">
        <v>1037</v>
      </c>
      <c r="B44" s="758"/>
      <c r="C44" s="758"/>
      <c r="D44" s="758"/>
      <c r="E44" s="758"/>
      <c r="F44" s="758"/>
      <c r="G44" s="758"/>
      <c r="H44" s="758"/>
      <c r="I44" s="758"/>
      <c r="J44" s="758"/>
      <c r="K44" s="758"/>
      <c r="L44" s="759"/>
      <c r="M44" s="586">
        <v>0</v>
      </c>
    </row>
    <row r="45" spans="1:13" s="581" customFormat="1" ht="12">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64" t="s">
        <v>1041</v>
      </c>
      <c r="B48" s="765"/>
      <c r="C48" s="765"/>
      <c r="D48" s="765"/>
      <c r="E48" s="766"/>
      <c r="F48" s="602"/>
      <c r="G48" s="603" t="s">
        <v>1029</v>
      </c>
      <c r="H48" s="604" t="s">
        <v>1042</v>
      </c>
      <c r="I48" s="605" t="s">
        <v>2339</v>
      </c>
      <c r="J48" s="604" t="s">
        <v>2340</v>
      </c>
      <c r="K48" s="767" t="s">
        <v>1045</v>
      </c>
      <c r="L48" s="766"/>
      <c r="M48" s="606" t="s">
        <v>1035</v>
      </c>
    </row>
    <row r="49" spans="1:13" s="581" customFormat="1" ht="12">
      <c r="A49" s="607"/>
      <c r="B49" s="608"/>
      <c r="C49" s="608"/>
      <c r="D49" s="608"/>
      <c r="E49" s="608"/>
      <c r="F49" s="608"/>
      <c r="G49" s="609"/>
      <c r="H49" s="582"/>
      <c r="I49" s="596"/>
      <c r="J49" s="582"/>
      <c r="K49" s="750"/>
      <c r="L49" s="747"/>
      <c r="M49" s="583"/>
    </row>
    <row r="50" spans="1:13" s="581" customFormat="1" thickBot="1">
      <c r="A50" s="610"/>
      <c r="B50" s="611"/>
      <c r="C50" s="611"/>
      <c r="D50" s="611"/>
      <c r="E50" s="611"/>
      <c r="F50" s="611"/>
      <c r="G50" s="612"/>
      <c r="H50" s="584"/>
      <c r="I50" s="594"/>
      <c r="J50" s="584"/>
      <c r="K50" s="756"/>
      <c r="L50" s="753"/>
      <c r="M50" s="585"/>
    </row>
    <row r="51" spans="1:13" s="581" customFormat="1" thickBot="1">
      <c r="A51" s="768" t="s">
        <v>1037</v>
      </c>
      <c r="B51" s="769"/>
      <c r="C51" s="769"/>
      <c r="D51" s="769"/>
      <c r="E51" s="769"/>
      <c r="F51" s="769"/>
      <c r="G51" s="769"/>
      <c r="H51" s="769"/>
      <c r="I51" s="769"/>
      <c r="J51" s="769"/>
      <c r="K51" s="769"/>
      <c r="L51" s="770"/>
      <c r="M51" s="613">
        <v>0</v>
      </c>
    </row>
    <row r="52" spans="1:13" s="581" customFormat="1" ht="12">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64" t="s">
        <v>1028</v>
      </c>
      <c r="B55" s="765"/>
      <c r="C55" s="765"/>
      <c r="D55" s="765"/>
      <c r="E55" s="765"/>
      <c r="F55" s="765"/>
      <c r="G55" s="766"/>
      <c r="H55" s="603" t="s">
        <v>1048</v>
      </c>
      <c r="I55" s="605" t="s">
        <v>1049</v>
      </c>
      <c r="J55" s="604" t="s">
        <v>1050</v>
      </c>
      <c r="K55" s="771" t="s">
        <v>1034</v>
      </c>
      <c r="L55" s="772"/>
      <c r="M55" s="614" t="s">
        <v>1035</v>
      </c>
    </row>
    <row r="56" spans="1:13" s="581" customFormat="1" ht="12">
      <c r="A56" s="760"/>
      <c r="B56" s="761"/>
      <c r="C56" s="761"/>
      <c r="D56" s="761"/>
      <c r="E56" s="761"/>
      <c r="F56" s="761"/>
      <c r="G56" s="761"/>
      <c r="H56" s="582"/>
      <c r="I56" s="596"/>
      <c r="J56" s="582"/>
      <c r="K56" s="750"/>
      <c r="L56" s="747"/>
      <c r="M56" s="583"/>
    </row>
    <row r="57" spans="1:13" s="581" customFormat="1" thickBot="1">
      <c r="A57" s="762"/>
      <c r="B57" s="763"/>
      <c r="C57" s="763"/>
      <c r="D57" s="763"/>
      <c r="E57" s="763"/>
      <c r="F57" s="763"/>
      <c r="G57" s="763"/>
      <c r="H57" s="584"/>
      <c r="I57" s="594"/>
      <c r="J57" s="584"/>
      <c r="K57" s="756"/>
      <c r="L57" s="753"/>
      <c r="M57" s="585"/>
    </row>
    <row r="58" spans="1:13" s="581" customFormat="1" thickBot="1">
      <c r="A58" s="757" t="s">
        <v>1037</v>
      </c>
      <c r="B58" s="758"/>
      <c r="C58" s="758"/>
      <c r="D58" s="758"/>
      <c r="E58" s="758"/>
      <c r="F58" s="758"/>
      <c r="G58" s="758"/>
      <c r="H58" s="758"/>
      <c r="I58" s="758"/>
      <c r="J58" s="758"/>
      <c r="K58" s="758"/>
      <c r="L58" s="759"/>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thickBot="1">
      <c r="A60" s="757" t="s">
        <v>1051</v>
      </c>
      <c r="B60" s="758"/>
      <c r="C60" s="758"/>
      <c r="D60" s="758"/>
      <c r="E60" s="758"/>
      <c r="F60" s="758"/>
      <c r="G60" s="758"/>
      <c r="H60" s="758"/>
      <c r="I60" s="758"/>
      <c r="J60" s="758"/>
      <c r="K60" s="758"/>
      <c r="L60" s="759"/>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39" t="s">
        <v>1028</v>
      </c>
      <c r="B64" s="740"/>
      <c r="C64" s="740"/>
      <c r="D64" s="740"/>
      <c r="E64" s="740"/>
      <c r="F64" s="740"/>
      <c r="G64" s="740"/>
      <c r="H64" s="615"/>
      <c r="I64" s="616"/>
      <c r="J64" s="617" t="s">
        <v>1054</v>
      </c>
      <c r="K64" s="773" t="s">
        <v>1055</v>
      </c>
      <c r="L64" s="774"/>
      <c r="M64" s="618"/>
    </row>
    <row r="65" spans="1:13" s="581" customFormat="1" ht="12">
      <c r="A65" s="760" t="s">
        <v>2341</v>
      </c>
      <c r="B65" s="761"/>
      <c r="C65" s="761"/>
      <c r="D65" s="761"/>
      <c r="E65" s="761"/>
      <c r="F65" s="761"/>
      <c r="G65" s="761"/>
      <c r="H65" s="619"/>
      <c r="I65" s="620"/>
      <c r="J65" s="621"/>
      <c r="K65" s="785"/>
      <c r="L65" s="786"/>
      <c r="M65" s="622"/>
    </row>
    <row r="66" spans="1:13" s="581" customFormat="1" ht="12">
      <c r="A66" s="623" t="s">
        <v>1057</v>
      </c>
      <c r="B66" s="624"/>
      <c r="C66" s="624"/>
      <c r="D66" s="624"/>
      <c r="E66" s="624"/>
      <c r="F66" s="624"/>
      <c r="G66" s="624"/>
      <c r="H66" s="619"/>
      <c r="I66" s="620"/>
      <c r="J66" s="621"/>
      <c r="K66" s="785"/>
      <c r="L66" s="786"/>
      <c r="M66" s="622"/>
    </row>
    <row r="67" spans="1:13" s="581" customFormat="1" thickBot="1">
      <c r="A67" s="610" t="s">
        <v>1058</v>
      </c>
      <c r="B67" s="611"/>
      <c r="C67" s="611"/>
      <c r="D67" s="611"/>
      <c r="E67" s="611"/>
      <c r="F67" s="611"/>
      <c r="G67" s="611"/>
      <c r="H67" s="625"/>
      <c r="I67" s="626"/>
      <c r="J67" s="621"/>
      <c r="K67" s="787"/>
      <c r="L67" s="788"/>
      <c r="M67" s="622"/>
    </row>
    <row r="68" spans="1:13" s="581" customFormat="1" thickBot="1">
      <c r="A68" s="757" t="s">
        <v>1037</v>
      </c>
      <c r="B68" s="758"/>
      <c r="C68" s="758"/>
      <c r="D68" s="758"/>
      <c r="E68" s="758"/>
      <c r="F68" s="758"/>
      <c r="G68" s="758"/>
      <c r="H68" s="758"/>
      <c r="I68" s="758"/>
      <c r="J68" s="758"/>
      <c r="K68" s="758"/>
      <c r="L68" s="759"/>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thickBot="1">
      <c r="A70" s="757" t="s">
        <v>2342</v>
      </c>
      <c r="B70" s="758"/>
      <c r="C70" s="758"/>
      <c r="D70" s="758"/>
      <c r="E70" s="758"/>
      <c r="F70" s="758"/>
      <c r="G70" s="758"/>
      <c r="H70" s="758"/>
      <c r="I70" s="758"/>
      <c r="J70" s="758"/>
      <c r="K70" s="758"/>
      <c r="L70" s="759"/>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2">
      <c r="A75" s="627"/>
      <c r="B75" s="628"/>
      <c r="C75" s="628"/>
      <c r="D75" s="629" t="s">
        <v>1060</v>
      </c>
      <c r="E75" s="629"/>
      <c r="F75" s="629"/>
      <c r="G75" s="629"/>
      <c r="H75" s="629"/>
      <c r="I75" s="629"/>
      <c r="J75" s="628"/>
      <c r="K75" s="628"/>
      <c r="L75" s="628"/>
      <c r="M75" s="630"/>
    </row>
    <row r="76" spans="1:13" s="581" customFormat="1" ht="12">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5"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5"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775" t="s">
        <v>2324</v>
      </c>
      <c r="B87" s="776"/>
      <c r="C87" s="776"/>
      <c r="D87" s="776"/>
      <c r="E87" s="776"/>
      <c r="F87" s="776"/>
      <c r="G87" s="776"/>
      <c r="H87" s="776"/>
      <c r="I87" s="776"/>
      <c r="J87" s="776"/>
      <c r="K87" s="776"/>
      <c r="L87" s="776"/>
      <c r="M87" s="777"/>
    </row>
    <row r="88" spans="1:13" ht="17.25" customHeight="1">
      <c r="A88" s="775"/>
      <c r="B88" s="776"/>
      <c r="C88" s="776"/>
      <c r="D88" s="776"/>
      <c r="E88" s="776"/>
      <c r="F88" s="776"/>
      <c r="G88" s="776"/>
      <c r="H88" s="776"/>
      <c r="I88" s="776"/>
      <c r="J88" s="776"/>
      <c r="K88" s="776"/>
      <c r="L88" s="776"/>
      <c r="M88" s="777"/>
    </row>
    <row r="89" spans="1:13" ht="18.75" customHeight="1">
      <c r="A89" s="778" t="s">
        <v>2325</v>
      </c>
      <c r="B89" s="779"/>
      <c r="C89" s="779"/>
      <c r="D89" s="779"/>
      <c r="E89" s="779"/>
      <c r="F89" s="779"/>
      <c r="G89" s="779"/>
      <c r="H89" s="779"/>
      <c r="I89" s="779"/>
      <c r="J89" s="779"/>
      <c r="K89" s="779"/>
      <c r="L89" s="779"/>
      <c r="M89" s="780"/>
    </row>
    <row r="90" spans="1:13" ht="21.75" customHeight="1">
      <c r="A90" s="778"/>
      <c r="B90" s="779"/>
      <c r="C90" s="779"/>
      <c r="D90" s="779"/>
      <c r="E90" s="779"/>
      <c r="F90" s="779"/>
      <c r="G90" s="779"/>
      <c r="H90" s="779"/>
      <c r="I90" s="779"/>
      <c r="J90" s="779"/>
      <c r="K90" s="779"/>
      <c r="L90" s="779"/>
      <c r="M90" s="780"/>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2">
      <c r="A95" s="627"/>
      <c r="B95" s="628"/>
      <c r="C95" s="628"/>
      <c r="D95" s="628" t="s">
        <v>1060</v>
      </c>
      <c r="E95" s="629"/>
      <c r="F95" s="628"/>
      <c r="G95" s="628"/>
      <c r="H95" s="628"/>
      <c r="I95" s="628"/>
      <c r="J95" s="628"/>
      <c r="K95" s="628"/>
      <c r="L95" s="628"/>
      <c r="M95" s="630"/>
    </row>
    <row r="96" spans="1:13" s="581" customFormat="1" ht="12">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781"/>
      <c r="J100" s="781"/>
      <c r="K100" s="781"/>
      <c r="L100" s="781"/>
      <c r="M100" s="782"/>
    </row>
    <row r="101" spans="1:13" ht="13.5" thickBot="1">
      <c r="A101" s="651" t="s">
        <v>2327</v>
      </c>
      <c r="B101" s="652"/>
      <c r="C101" s="652"/>
      <c r="D101" s="653"/>
      <c r="E101" s="653"/>
      <c r="F101" s="653"/>
      <c r="G101" s="653"/>
      <c r="H101" s="653"/>
      <c r="I101" s="783"/>
      <c r="J101" s="783"/>
      <c r="K101" s="783"/>
      <c r="L101" s="783"/>
      <c r="M101" s="784"/>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2"/>
      <c r="C1" s="834"/>
      <c r="D1" s="835"/>
      <c r="E1" s="835"/>
      <c r="F1" s="835"/>
      <c r="G1" s="835"/>
      <c r="H1" s="835"/>
      <c r="I1" s="835"/>
      <c r="J1" s="836"/>
      <c r="K1" s="837" t="s">
        <v>1017</v>
      </c>
      <c r="L1" s="839" t="s">
        <v>2304</v>
      </c>
      <c r="M1" s="840"/>
      <c r="N1" s="841"/>
    </row>
    <row r="2" spans="2:14">
      <c r="B2" s="823"/>
      <c r="C2" s="800" t="s">
        <v>1018</v>
      </c>
      <c r="D2" s="801"/>
      <c r="E2" s="801"/>
      <c r="F2" s="801"/>
      <c r="G2" s="801"/>
      <c r="H2" s="801"/>
      <c r="I2" s="801"/>
      <c r="J2" s="802"/>
      <c r="K2" s="838"/>
      <c r="L2" s="842"/>
      <c r="M2" s="843"/>
      <c r="N2" s="844"/>
    </row>
    <row r="3" spans="2:14">
      <c r="B3" s="823"/>
      <c r="C3" s="800" t="s">
        <v>2305</v>
      </c>
      <c r="D3" s="801"/>
      <c r="E3" s="801"/>
      <c r="F3" s="801"/>
      <c r="G3" s="801"/>
      <c r="H3" s="801"/>
      <c r="I3" s="801"/>
      <c r="J3" s="802"/>
      <c r="K3" s="825" t="s">
        <v>1019</v>
      </c>
      <c r="L3" s="794">
        <v>1</v>
      </c>
      <c r="M3" s="795"/>
      <c r="N3" s="796"/>
    </row>
    <row r="4" spans="2:14">
      <c r="B4" s="823"/>
      <c r="C4" s="800" t="s">
        <v>2306</v>
      </c>
      <c r="D4" s="801"/>
      <c r="E4" s="801"/>
      <c r="F4" s="801"/>
      <c r="G4" s="801"/>
      <c r="H4" s="801"/>
      <c r="I4" s="801"/>
      <c r="J4" s="802"/>
      <c r="K4" s="845"/>
      <c r="L4" s="797"/>
      <c r="M4" s="798"/>
      <c r="N4" s="799"/>
    </row>
    <row r="5" spans="2:14">
      <c r="B5" s="823"/>
      <c r="C5" s="800" t="s">
        <v>2307</v>
      </c>
      <c r="D5" s="801"/>
      <c r="E5" s="801"/>
      <c r="F5" s="801"/>
      <c r="G5" s="801"/>
      <c r="H5" s="801"/>
      <c r="I5" s="801"/>
      <c r="J5" s="802"/>
      <c r="K5" s="825" t="s">
        <v>1020</v>
      </c>
      <c r="L5" s="827"/>
      <c r="M5" s="827" t="s">
        <v>1021</v>
      </c>
      <c r="N5" s="829"/>
    </row>
    <row r="6" spans="2:14" ht="15.75" thickBot="1">
      <c r="B6" s="824"/>
      <c r="C6" s="831"/>
      <c r="D6" s="832"/>
      <c r="E6" s="832"/>
      <c r="F6" s="832"/>
      <c r="G6" s="832"/>
      <c r="H6" s="832"/>
      <c r="I6" s="832"/>
      <c r="J6" s="833"/>
      <c r="K6" s="826"/>
      <c r="L6" s="828"/>
      <c r="M6" s="828"/>
      <c r="N6" s="830"/>
    </row>
    <row r="7" spans="2:14" ht="15.7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25">
      <c r="B10" s="803" t="s">
        <v>2311</v>
      </c>
      <c r="C10" s="804"/>
      <c r="D10" s="804"/>
      <c r="E10" s="804"/>
      <c r="F10" s="366" t="s">
        <v>2312</v>
      </c>
      <c r="G10" s="85"/>
      <c r="H10" s="367"/>
      <c r="I10" s="805" t="s">
        <v>2313</v>
      </c>
      <c r="J10" s="805"/>
      <c r="K10" s="368" t="s">
        <v>2312</v>
      </c>
      <c r="L10" s="364"/>
      <c r="M10" s="364"/>
      <c r="N10" s="365"/>
    </row>
    <row r="11" spans="2:14">
      <c r="B11" s="369" t="s">
        <v>1023</v>
      </c>
      <c r="C11" s="370"/>
      <c r="D11" s="791"/>
      <c r="E11" s="791"/>
      <c r="F11" s="371"/>
      <c r="G11" s="372"/>
      <c r="H11" s="370"/>
      <c r="I11" s="367"/>
      <c r="J11" s="373" t="s">
        <v>1024</v>
      </c>
      <c r="K11" s="374"/>
      <c r="L11" s="371"/>
      <c r="M11" s="371"/>
      <c r="N11" s="375"/>
    </row>
    <row r="12" spans="2:14" ht="15.75" thickBot="1">
      <c r="B12" s="376"/>
      <c r="C12" s="377"/>
      <c r="D12" s="378"/>
      <c r="E12" s="378"/>
      <c r="F12" s="378"/>
      <c r="G12" s="378"/>
      <c r="H12" s="377"/>
      <c r="I12" s="378"/>
      <c r="J12" s="377"/>
      <c r="K12" s="378"/>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806" t="s">
        <v>2328</v>
      </c>
      <c r="G25" s="807"/>
      <c r="H25" s="807"/>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129</v>
      </c>
      <c r="B36" s="862" t="str">
        <f>VLOOKUP(A36,EQUIPOS!A6:D154,3,FALSE)</f>
        <v xml:space="preserve">Buldozer, Potencia al volante de 140 HP, motor de 2200 RPM, longitud de hoja 4,80m. </v>
      </c>
      <c r="C36" s="863"/>
      <c r="D36" s="863"/>
      <c r="E36" s="863"/>
      <c r="F36" s="863"/>
      <c r="G36" s="863"/>
      <c r="H36" s="864"/>
      <c r="I36" s="275"/>
      <c r="J36" s="276"/>
      <c r="K36" s="277">
        <f>VLOOKUP(A36,EQUIPOS!A6:D161,4,FALSE)</f>
        <v>309818.2037476612</v>
      </c>
      <c r="L36" s="278"/>
      <c r="M36" s="279">
        <v>0.15</v>
      </c>
      <c r="N36" s="280">
        <f>K36/M36</f>
        <v>2065454.6916510747</v>
      </c>
    </row>
    <row r="37" spans="1:14">
      <c r="A37" t="s">
        <v>150</v>
      </c>
      <c r="B37" s="862" t="str">
        <f>VLOOKUP(A37,EQUIPOS!A7:D154,3,FALSE)</f>
        <v>Cargador : Potencia en el volante 125 hp, Clasificación de RPM del motor 2300.</v>
      </c>
      <c r="C37" s="863"/>
      <c r="D37" s="863"/>
      <c r="E37" s="863"/>
      <c r="F37" s="863"/>
      <c r="G37" s="863"/>
      <c r="H37" s="864"/>
      <c r="I37" s="275"/>
      <c r="J37" s="276"/>
      <c r="K37" s="277">
        <f>VLOOKUP(A37,EQUIPOS!A7:D162,4,FALSE)</f>
        <v>280000</v>
      </c>
      <c r="L37" s="278"/>
      <c r="M37" s="279">
        <v>0.15</v>
      </c>
      <c r="N37" s="280">
        <f>K37/M37</f>
        <v>1866666.6666666667</v>
      </c>
    </row>
    <row r="38" spans="1:14">
      <c r="A38" t="s">
        <v>273</v>
      </c>
      <c r="B38" s="862" t="str">
        <f>VLOOKUP(A38,EQUIPOS!A8:D154,3,FALSE)</f>
        <v>Motosierra, 93.6 cm3 - 7.1 HP, 45-90 cm - 7.9 kg</v>
      </c>
      <c r="C38" s="863"/>
      <c r="D38" s="863"/>
      <c r="E38" s="863"/>
      <c r="F38" s="863"/>
      <c r="G38" s="863"/>
      <c r="H38" s="864"/>
      <c r="I38" s="275"/>
      <c r="J38" s="276"/>
      <c r="K38" s="277">
        <f>VLOOKUP(A38,EQUIPOS!A8:D163,4,FALSE)</f>
        <v>14273.042993742254</v>
      </c>
      <c r="L38" s="278"/>
      <c r="M38" s="279">
        <v>0.15</v>
      </c>
      <c r="N38" s="281">
        <f>K38/M38</f>
        <v>95153.619958281692</v>
      </c>
    </row>
    <row r="39" spans="1:14">
      <c r="B39" s="862"/>
      <c r="C39" s="863"/>
      <c r="D39" s="863"/>
      <c r="E39" s="863"/>
      <c r="F39" s="863"/>
      <c r="G39" s="863"/>
      <c r="H39" s="864"/>
      <c r="I39" s="865"/>
      <c r="J39" s="866"/>
      <c r="K39" s="282"/>
      <c r="L39" s="867"/>
      <c r="M39" s="868"/>
      <c r="N39" s="283"/>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8511.2008676833339</v>
      </c>
    </row>
    <row r="43" spans="1:14" ht="15.75" thickBot="1">
      <c r="B43" s="813" t="s">
        <v>1037</v>
      </c>
      <c r="C43" s="814"/>
      <c r="D43" s="814"/>
      <c r="E43" s="814"/>
      <c r="F43" s="814"/>
      <c r="G43" s="814"/>
      <c r="H43" s="814"/>
      <c r="I43" s="814"/>
      <c r="J43" s="814"/>
      <c r="K43" s="814"/>
      <c r="L43" s="814"/>
      <c r="M43" s="815"/>
      <c r="N43" s="105">
        <f>SUM(N36:N42)</f>
        <v>4035786.1791437059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76" t="s">
        <v>1041</v>
      </c>
      <c r="C58" s="877"/>
      <c r="D58" s="877"/>
      <c r="E58" s="877"/>
      <c r="F58" s="877"/>
      <c r="G58" s="878"/>
      <c r="H58" s="79" t="s">
        <v>1029</v>
      </c>
      <c r="I58" s="80" t="s">
        <v>1042</v>
      </c>
      <c r="J58" s="81" t="s">
        <v>1043</v>
      </c>
      <c r="K58" s="79" t="s">
        <v>1044</v>
      </c>
      <c r="L58" s="899" t="s">
        <v>1045</v>
      </c>
      <c r="M58" s="878"/>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35</v>
      </c>
      <c r="J59" s="294">
        <v>1</v>
      </c>
      <c r="K59" s="287">
        <f>I59*J59</f>
        <v>35</v>
      </c>
      <c r="L59" s="900">
        <v>983.54</v>
      </c>
      <c r="M59" s="901"/>
      <c r="N59" s="295">
        <f>K59*L59</f>
        <v>34423.9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54"/>
      <c r="J64" s="54"/>
      <c r="K64" s="54"/>
      <c r="L64" s="891"/>
      <c r="M64" s="892"/>
      <c r="N64" s="304"/>
    </row>
    <row r="65" spans="1:15" ht="15.75" thickBot="1">
      <c r="B65" s="902" t="s">
        <v>1037</v>
      </c>
      <c r="C65" s="856"/>
      <c r="D65" s="856"/>
      <c r="E65" s="856"/>
      <c r="F65" s="856"/>
      <c r="G65" s="856"/>
      <c r="H65" s="856"/>
      <c r="I65" s="856"/>
      <c r="J65" s="856"/>
      <c r="K65" s="856"/>
      <c r="L65" s="856"/>
      <c r="M65" s="857"/>
      <c r="N65" s="309">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304">
        <f>K70/M70</f>
        <v>170224.01735366668</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54"/>
      <c r="J75" s="54"/>
      <c r="K75" s="54"/>
      <c r="L75" s="891"/>
      <c r="M75" s="892"/>
      <c r="N75" s="304"/>
    </row>
    <row r="76" spans="1:15" ht="15.75" thickBot="1">
      <c r="B76" s="813" t="s">
        <v>1037</v>
      </c>
      <c r="C76" s="814"/>
      <c r="D76" s="814"/>
      <c r="E76" s="814"/>
      <c r="F76" s="814"/>
      <c r="G76" s="814"/>
      <c r="H76" s="814"/>
      <c r="I76" s="856"/>
      <c r="J76" s="856"/>
      <c r="K76" s="856"/>
      <c r="L76" s="856"/>
      <c r="M76" s="857"/>
      <c r="N76" s="309">
        <f>N70+N71+N72+N73+N74</f>
        <v>170224.01735366668</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4240434.0964973727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848086.81929947459</v>
      </c>
      <c r="M83" s="849"/>
      <c r="N83" s="57"/>
    </row>
    <row r="84" spans="1:14">
      <c r="B84" s="95" t="s">
        <v>1057</v>
      </c>
      <c r="C84" s="96"/>
      <c r="D84" s="96"/>
      <c r="E84" s="96"/>
      <c r="F84" s="96"/>
      <c r="G84" s="96"/>
      <c r="H84" s="96"/>
      <c r="I84" s="93"/>
      <c r="J84" s="94"/>
      <c r="K84" s="312">
        <v>0.05</v>
      </c>
      <c r="L84" s="848">
        <f>N78*K84</f>
        <v>212021.70482486865</v>
      </c>
      <c r="M84" s="849"/>
      <c r="N84" s="57"/>
    </row>
    <row r="85" spans="1:14" ht="15.75" thickBot="1">
      <c r="B85" s="97" t="s">
        <v>1058</v>
      </c>
      <c r="C85" s="98"/>
      <c r="D85" s="98"/>
      <c r="E85" s="98"/>
      <c r="F85" s="98"/>
      <c r="G85" s="98"/>
      <c r="H85" s="98"/>
      <c r="I85" s="99"/>
      <c r="J85" s="100"/>
      <c r="K85" s="313">
        <v>0.05</v>
      </c>
      <c r="L85" s="850">
        <f>N78*K85</f>
        <v>212021.70482486865</v>
      </c>
      <c r="M85" s="851"/>
      <c r="N85" s="57"/>
    </row>
    <row r="86" spans="1:14" ht="15.75" thickBot="1">
      <c r="B86" s="813" t="s">
        <v>1037</v>
      </c>
      <c r="C86" s="814"/>
      <c r="D86" s="814"/>
      <c r="E86" s="814"/>
      <c r="F86" s="814"/>
      <c r="G86" s="814"/>
      <c r="H86" s="814"/>
      <c r="I86" s="814"/>
      <c r="J86" s="814"/>
      <c r="K86" s="814"/>
      <c r="L86" s="814"/>
      <c r="M86" s="815"/>
      <c r="N86" s="58">
        <f>L83+L84+L85</f>
        <v>1272130.2289492118</v>
      </c>
    </row>
    <row r="87" spans="1:14" ht="15.75" thickBot="1">
      <c r="B87" s="39"/>
      <c r="C87" s="40"/>
      <c r="D87" s="40"/>
      <c r="E87" s="40"/>
      <c r="F87" s="40"/>
      <c r="G87" s="40"/>
      <c r="H87" s="40"/>
      <c r="I87" s="40"/>
      <c r="J87" s="40"/>
      <c r="K87" s="40"/>
      <c r="L87" s="40"/>
      <c r="M87" s="40"/>
      <c r="N87" s="41"/>
    </row>
    <row r="88" spans="1:14" ht="15.75" thickBot="1">
      <c r="A88" t="s">
        <v>2121</v>
      </c>
      <c r="B88" s="813" t="s">
        <v>1059</v>
      </c>
      <c r="C88" s="814"/>
      <c r="D88" s="814"/>
      <c r="E88" s="814"/>
      <c r="F88" s="814"/>
      <c r="G88" s="814"/>
      <c r="H88" s="814"/>
      <c r="I88" s="814"/>
      <c r="J88" s="814"/>
      <c r="K88" s="814"/>
      <c r="L88" s="814"/>
      <c r="M88" s="815"/>
      <c r="N88" s="195">
        <f>N78+N86</f>
        <v>5512564.3254465843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24"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2"/>
      <c r="C1" s="834"/>
      <c r="D1" s="835"/>
      <c r="E1" s="835"/>
      <c r="F1" s="835"/>
      <c r="G1" s="835"/>
      <c r="H1" s="835"/>
      <c r="I1" s="835"/>
      <c r="J1" s="836"/>
      <c r="K1" s="837" t="s">
        <v>1017</v>
      </c>
      <c r="L1" s="839" t="s">
        <v>2304</v>
      </c>
      <c r="M1" s="840"/>
      <c r="N1" s="841"/>
    </row>
    <row r="2" spans="2:14">
      <c r="B2" s="823"/>
      <c r="C2" s="800" t="s">
        <v>1018</v>
      </c>
      <c r="D2" s="801"/>
      <c r="E2" s="801"/>
      <c r="F2" s="801"/>
      <c r="G2" s="801"/>
      <c r="H2" s="801"/>
      <c r="I2" s="801"/>
      <c r="J2" s="802"/>
      <c r="K2" s="838"/>
      <c r="L2" s="842"/>
      <c r="M2" s="843"/>
      <c r="N2" s="844"/>
    </row>
    <row r="3" spans="2:14">
      <c r="B3" s="823"/>
      <c r="C3" s="800" t="s">
        <v>2305</v>
      </c>
      <c r="D3" s="801"/>
      <c r="E3" s="801"/>
      <c r="F3" s="801"/>
      <c r="G3" s="801"/>
      <c r="H3" s="801"/>
      <c r="I3" s="801"/>
      <c r="J3" s="802"/>
      <c r="K3" s="825" t="s">
        <v>1019</v>
      </c>
      <c r="L3" s="794">
        <v>1</v>
      </c>
      <c r="M3" s="795"/>
      <c r="N3" s="796"/>
    </row>
    <row r="4" spans="2:14">
      <c r="B4" s="823"/>
      <c r="C4" s="800" t="s">
        <v>2306</v>
      </c>
      <c r="D4" s="801"/>
      <c r="E4" s="801"/>
      <c r="F4" s="801"/>
      <c r="G4" s="801"/>
      <c r="H4" s="801"/>
      <c r="I4" s="801"/>
      <c r="J4" s="802"/>
      <c r="K4" s="845"/>
      <c r="L4" s="797"/>
      <c r="M4" s="798"/>
      <c r="N4" s="799"/>
    </row>
    <row r="5" spans="2:14">
      <c r="B5" s="823"/>
      <c r="C5" s="800" t="s">
        <v>2307</v>
      </c>
      <c r="D5" s="801"/>
      <c r="E5" s="801"/>
      <c r="F5" s="801"/>
      <c r="G5" s="801"/>
      <c r="H5" s="801"/>
      <c r="I5" s="801"/>
      <c r="J5" s="802"/>
      <c r="K5" s="825" t="s">
        <v>1020</v>
      </c>
      <c r="L5" s="827"/>
      <c r="M5" s="827" t="s">
        <v>1021</v>
      </c>
      <c r="N5" s="829"/>
    </row>
    <row r="6" spans="2:14" ht="15.75" thickBot="1">
      <c r="B6" s="824"/>
      <c r="C6" s="831"/>
      <c r="D6" s="832"/>
      <c r="E6" s="832"/>
      <c r="F6" s="832"/>
      <c r="G6" s="832"/>
      <c r="H6" s="832"/>
      <c r="I6" s="832"/>
      <c r="J6" s="833"/>
      <c r="K6" s="826"/>
      <c r="L6" s="828"/>
      <c r="M6" s="828"/>
      <c r="N6" s="830"/>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3" t="s">
        <v>2311</v>
      </c>
      <c r="C10" s="804"/>
      <c r="D10" s="804"/>
      <c r="E10" s="804"/>
      <c r="F10" s="399" t="s">
        <v>2312</v>
      </c>
      <c r="G10" s="85"/>
      <c r="H10" s="367"/>
      <c r="I10" s="805" t="s">
        <v>2313</v>
      </c>
      <c r="J10" s="805"/>
      <c r="K10" s="400" t="s">
        <v>2312</v>
      </c>
      <c r="L10" s="364"/>
      <c r="M10" s="364"/>
      <c r="N10" s="36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249</v>
      </c>
      <c r="B36" s="862" t="str">
        <f>VLOOKUP(A36,EQUIPOS!A6:D154,3,FALSE)</f>
        <v>Guadañadora, Cilindraje 41.5 cm3, Longitud del mango 1450 mm, Peso 7.4 kg</v>
      </c>
      <c r="C36" s="863"/>
      <c r="D36" s="863"/>
      <c r="E36" s="863"/>
      <c r="F36" s="863"/>
      <c r="G36" s="863"/>
      <c r="H36" s="864"/>
      <c r="I36" s="275"/>
      <c r="J36" s="276"/>
      <c r="K36" s="277">
        <f>VLOOKUP(A36,EQUIPOS!A6:D161,4,FALSE)</f>
        <v>15470.631177683214</v>
      </c>
      <c r="L36" s="278"/>
      <c r="M36" s="279">
        <v>0.36</v>
      </c>
      <c r="N36" s="280">
        <f>K36/M36</f>
        <v>42973.975493564481</v>
      </c>
    </row>
    <row r="37" spans="1:14">
      <c r="A37" t="s">
        <v>273</v>
      </c>
      <c r="B37" s="862" t="str">
        <f>VLOOKUP(A37,EQUIPOS!A7:D154,3,FALSE)</f>
        <v>Motosierra, 93.6 cm3 - 7.1 HP, 45-90 cm - 7.9 kg</v>
      </c>
      <c r="C37" s="863"/>
      <c r="D37" s="863"/>
      <c r="E37" s="863"/>
      <c r="F37" s="863"/>
      <c r="G37" s="863"/>
      <c r="H37" s="864"/>
      <c r="I37" s="275"/>
      <c r="J37" s="276"/>
      <c r="K37" s="277">
        <f>VLOOKUP(A37,EQUIPOS!A7:D162,4,FALSE)</f>
        <v>14273.042993742254</v>
      </c>
      <c r="L37" s="278"/>
      <c r="M37" s="279">
        <v>0.10299999999999999</v>
      </c>
      <c r="N37" s="280">
        <f>K37/M37</f>
        <v>138573.23294895393</v>
      </c>
    </row>
    <row r="38" spans="1:14">
      <c r="B38" s="862"/>
      <c r="C38" s="863"/>
      <c r="D38" s="863"/>
      <c r="E38" s="863"/>
      <c r="F38" s="863"/>
      <c r="G38" s="863"/>
      <c r="H38" s="864"/>
      <c r="I38" s="275"/>
      <c r="J38" s="276"/>
      <c r="K38" s="277"/>
      <c r="L38" s="278"/>
      <c r="M38" s="279"/>
      <c r="N38" s="281"/>
    </row>
    <row r="39" spans="1:14">
      <c r="B39" s="862"/>
      <c r="C39" s="863"/>
      <c r="D39" s="863"/>
      <c r="E39" s="863"/>
      <c r="F39" s="863"/>
      <c r="G39" s="863"/>
      <c r="H39" s="864"/>
      <c r="I39" s="865"/>
      <c r="J39" s="866"/>
      <c r="K39" s="282"/>
      <c r="L39" s="867"/>
      <c r="M39" s="868"/>
      <c r="N39" s="283"/>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1773.1668474340277</v>
      </c>
    </row>
    <row r="43" spans="1:14" ht="15.75" thickBot="1">
      <c r="B43" s="813" t="s">
        <v>1037</v>
      </c>
      <c r="C43" s="814"/>
      <c r="D43" s="814"/>
      <c r="E43" s="814"/>
      <c r="F43" s="814"/>
      <c r="G43" s="814"/>
      <c r="H43" s="814"/>
      <c r="I43" s="814"/>
      <c r="J43" s="814"/>
      <c r="K43" s="814"/>
      <c r="L43" s="814"/>
      <c r="M43" s="815"/>
      <c r="N43" s="105">
        <f>SUM(N36:N42)</f>
        <v>183320.37528995244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50</v>
      </c>
      <c r="J59" s="294">
        <v>1</v>
      </c>
      <c r="K59" s="287">
        <f>I59*J59</f>
        <v>50</v>
      </c>
      <c r="L59" s="900">
        <f>'900.2'!N78</f>
        <v>1792.3367158955609</v>
      </c>
      <c r="M59" s="901"/>
      <c r="N59" s="295">
        <f>K59*L59</f>
        <v>89616.835794778046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51"/>
    </row>
    <row r="65" spans="1:15" ht="15.75" thickBot="1">
      <c r="B65" s="902" t="s">
        <v>1037</v>
      </c>
      <c r="C65" s="856"/>
      <c r="D65" s="856"/>
      <c r="E65" s="856"/>
      <c r="F65" s="856"/>
      <c r="G65" s="856"/>
      <c r="H65" s="856"/>
      <c r="I65" s="856"/>
      <c r="J65" s="856"/>
      <c r="K65" s="856"/>
      <c r="L65" s="856"/>
      <c r="M65" s="857"/>
      <c r="N65" s="110">
        <f>N59+N60+N61+N62+N63</f>
        <v>89616.835794778046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2.88</v>
      </c>
      <c r="N70" s="304">
        <f>K70/M70</f>
        <v>35463.336948680553</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N70+N71+N72+N73+N74</f>
        <v>35463.336948680553</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308400.54803341103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61680.109606682207</v>
      </c>
      <c r="M83" s="849"/>
      <c r="N83" s="57"/>
    </row>
    <row r="84" spans="1:14">
      <c r="B84" s="95" t="s">
        <v>1057</v>
      </c>
      <c r="C84" s="96"/>
      <c r="D84" s="96"/>
      <c r="E84" s="96"/>
      <c r="F84" s="96"/>
      <c r="G84" s="96"/>
      <c r="H84" s="96"/>
      <c r="I84" s="93"/>
      <c r="J84" s="94"/>
      <c r="K84" s="312">
        <v>0.05</v>
      </c>
      <c r="L84" s="848">
        <f>N78*K84</f>
        <v>15420.027401670552</v>
      </c>
      <c r="M84" s="849"/>
      <c r="N84" s="57"/>
    </row>
    <row r="85" spans="1:14" ht="15.75" thickBot="1">
      <c r="B85" s="97" t="s">
        <v>1058</v>
      </c>
      <c r="C85" s="98"/>
      <c r="D85" s="98"/>
      <c r="E85" s="98"/>
      <c r="F85" s="98"/>
      <c r="G85" s="98"/>
      <c r="H85" s="98"/>
      <c r="I85" s="99"/>
      <c r="J85" s="100"/>
      <c r="K85" s="313">
        <v>0.05</v>
      </c>
      <c r="L85" s="850">
        <f>N78*K85</f>
        <v>15420.027401670552</v>
      </c>
      <c r="M85" s="851"/>
      <c r="N85" s="57"/>
    </row>
    <row r="86" spans="1:14" ht="15.75" thickBot="1">
      <c r="B86" s="813" t="s">
        <v>1037</v>
      </c>
      <c r="C86" s="814"/>
      <c r="D86" s="814"/>
      <c r="E86" s="814"/>
      <c r="F86" s="814"/>
      <c r="G86" s="814"/>
      <c r="H86" s="814"/>
      <c r="I86" s="814"/>
      <c r="J86" s="814"/>
      <c r="K86" s="814"/>
      <c r="L86" s="814"/>
      <c r="M86" s="815"/>
      <c r="N86" s="58">
        <f>L83+L84+L85</f>
        <v>92520.16441002331</v>
      </c>
    </row>
    <row r="87" spans="1:14" ht="15.75" thickBot="1">
      <c r="B87" s="39"/>
      <c r="C87" s="40"/>
      <c r="D87" s="40"/>
      <c r="E87" s="40"/>
      <c r="F87" s="40"/>
      <c r="G87" s="40"/>
      <c r="H87" s="40"/>
      <c r="I87" s="40"/>
      <c r="J87" s="40"/>
      <c r="K87" s="40"/>
      <c r="L87" s="40"/>
      <c r="M87" s="40"/>
      <c r="N87" s="41"/>
    </row>
    <row r="88" spans="1:14" ht="15.75" thickBot="1">
      <c r="A88" t="s">
        <v>2121</v>
      </c>
      <c r="B88" s="813" t="s">
        <v>1059</v>
      </c>
      <c r="C88" s="814"/>
      <c r="D88" s="814"/>
      <c r="E88" s="814"/>
      <c r="F88" s="814"/>
      <c r="G88" s="814"/>
      <c r="H88" s="814"/>
      <c r="I88" s="814"/>
      <c r="J88" s="814"/>
      <c r="K88" s="814"/>
      <c r="L88" s="814"/>
      <c r="M88" s="815"/>
      <c r="N88" s="195">
        <f>N78+N86</f>
        <v>400920.71244343434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28.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150</v>
      </c>
      <c r="B36" s="862" t="str">
        <f>VLOOKUP(A36,EQUIPOS!A6:D154,3,FALSE)</f>
        <v>Cargador : Potencia en el volante 125 hp, Clasificación de RPM del motor 2300.</v>
      </c>
      <c r="C36" s="863"/>
      <c r="D36" s="863"/>
      <c r="E36" s="863"/>
      <c r="F36" s="863"/>
      <c r="G36" s="863"/>
      <c r="H36" s="864"/>
      <c r="I36" s="275"/>
      <c r="J36" s="276"/>
      <c r="K36" s="277">
        <f>VLOOKUP(A36,EQUIPOS!A6:D161,4,FALSE)</f>
        <v>280000</v>
      </c>
      <c r="L36" s="278"/>
      <c r="M36" s="279">
        <v>2.375</v>
      </c>
      <c r="N36" s="280">
        <f>K36/M36</f>
        <v>117894.73684210527</v>
      </c>
    </row>
    <row r="37" spans="1:14">
      <c r="A37" t="s">
        <v>180</v>
      </c>
      <c r="B37" s="862" t="str">
        <f>VLOOKUP(A37,EQUIPOS!A7:D154,3,FALSE)</f>
        <v>Compresor 120 HP, con martillo.</v>
      </c>
      <c r="C37" s="863"/>
      <c r="D37" s="863"/>
      <c r="E37" s="863"/>
      <c r="F37" s="863"/>
      <c r="G37" s="863"/>
      <c r="H37" s="864"/>
      <c r="I37" s="275"/>
      <c r="J37" s="276"/>
      <c r="K37" s="277">
        <f>VLOOKUP(A37,EQUIPOS!A7:D162,4,FALSE)</f>
        <v>214095.64490613382</v>
      </c>
      <c r="L37" s="278"/>
      <c r="M37" s="279">
        <v>2.375</v>
      </c>
      <c r="N37" s="280">
        <f>K37/M37</f>
        <v>90145.534697319497</v>
      </c>
    </row>
    <row r="38" spans="1:14">
      <c r="A38" t="s">
        <v>195</v>
      </c>
      <c r="B38" s="862" t="str">
        <f>VLOOKUP(A38,EQUIPOS!A7:D154,3,FALSE)</f>
        <v xml:space="preserve">Equipo de oxicorte, Capacidad de corte: hasta 6´´ (152mm) </v>
      </c>
      <c r="C38" s="863"/>
      <c r="D38" s="863"/>
      <c r="E38" s="863"/>
      <c r="F38" s="863"/>
      <c r="G38" s="863"/>
      <c r="H38" s="864"/>
      <c r="I38" s="275"/>
      <c r="J38" s="276"/>
      <c r="K38" s="277">
        <f>VLOOKUP(A38,EQUIPOS!A7:D162,4,FALSE)</f>
        <v>39431.407749702325</v>
      </c>
      <c r="L38" s="278"/>
      <c r="M38" s="279">
        <v>2.375</v>
      </c>
      <c r="N38" s="281">
        <f>K38/M38</f>
        <v>16602.697999874665</v>
      </c>
    </row>
    <row r="39" spans="1:14">
      <c r="B39" s="862"/>
      <c r="C39" s="863"/>
      <c r="D39" s="863"/>
      <c r="E39" s="863"/>
      <c r="F39" s="863"/>
      <c r="G39" s="863"/>
      <c r="H39" s="864"/>
      <c r="I39" s="865"/>
      <c r="J39" s="866"/>
      <c r="K39" s="282"/>
      <c r="L39" s="867"/>
      <c r="M39" s="868"/>
      <c r="N39" s="283"/>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0.1</v>
      </c>
      <c r="M42" s="875"/>
      <c r="N42" s="111">
        <f>N76*L42</f>
        <v>1343.873821213158</v>
      </c>
    </row>
    <row r="43" spans="1:14" ht="15.75" thickBot="1">
      <c r="B43" s="813" t="s">
        <v>1037</v>
      </c>
      <c r="C43" s="814"/>
      <c r="D43" s="814"/>
      <c r="E43" s="814"/>
      <c r="F43" s="814"/>
      <c r="G43" s="814"/>
      <c r="H43" s="814"/>
      <c r="I43" s="814"/>
      <c r="J43" s="814"/>
      <c r="K43" s="814"/>
      <c r="L43" s="814"/>
      <c r="M43" s="815"/>
      <c r="N43" s="105">
        <f>SUM(N36:N42)</f>
        <v>225986.8433605126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0">
        <f>'900.2'!N78</f>
        <v>1792.3367158955609</v>
      </c>
      <c r="M59" s="901"/>
      <c r="N59" s="295">
        <f>K59*L59</f>
        <v>1792.3367158955609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51"/>
    </row>
    <row r="65" spans="1:15" ht="15.75" thickBot="1">
      <c r="B65" s="902" t="s">
        <v>1037</v>
      </c>
      <c r="C65" s="856"/>
      <c r="D65" s="856"/>
      <c r="E65" s="856"/>
      <c r="F65" s="856"/>
      <c r="G65" s="856"/>
      <c r="H65" s="856"/>
      <c r="I65" s="856"/>
      <c r="J65" s="856"/>
      <c r="K65" s="856"/>
      <c r="L65" s="856"/>
      <c r="M65" s="857"/>
      <c r="N65" s="110">
        <f>N59+N60+N61+N62+N63</f>
        <v>1792.3367158955609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OBRA'!A8:D68,3,FALSE)</f>
        <v>Oficial</v>
      </c>
      <c r="C71" s="53"/>
      <c r="D71" s="53"/>
      <c r="E71" s="53"/>
      <c r="F71" s="53"/>
      <c r="G71" s="53"/>
      <c r="H71" s="53"/>
      <c r="I71" s="300">
        <f>K71/J71*100</f>
        <v>55207.789411999998</v>
      </c>
      <c r="J71" s="301">
        <v>185</v>
      </c>
      <c r="K71" s="306">
        <f>VLOOKUP(A71,'MANO DE OBRA'!A8:D99,4,FALSE)</f>
        <v>102134.4104122</v>
      </c>
      <c r="L71" s="56"/>
      <c r="M71" s="303">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87">
        <f>N43+N54+N65+N76</f>
        <v>241217.91828853975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48243.583657707954</v>
      </c>
      <c r="M83" s="849"/>
      <c r="N83" s="57"/>
    </row>
    <row r="84" spans="1:14">
      <c r="B84" s="95" t="s">
        <v>1057</v>
      </c>
      <c r="C84" s="96"/>
      <c r="D84" s="96"/>
      <c r="E84" s="96"/>
      <c r="F84" s="96"/>
      <c r="G84" s="96"/>
      <c r="H84" s="96"/>
      <c r="I84" s="93"/>
      <c r="J84" s="94"/>
      <c r="K84" s="312">
        <v>0.05</v>
      </c>
      <c r="L84" s="848">
        <f>N78*K84</f>
        <v>12060.895914426988</v>
      </c>
      <c r="M84" s="849"/>
      <c r="N84" s="57"/>
    </row>
    <row r="85" spans="1:14" ht="15.75" thickBot="1">
      <c r="B85" s="97" t="s">
        <v>1058</v>
      </c>
      <c r="C85" s="98"/>
      <c r="D85" s="98"/>
      <c r="E85" s="98"/>
      <c r="F85" s="98"/>
      <c r="G85" s="98"/>
      <c r="H85" s="98"/>
      <c r="I85" s="99"/>
      <c r="J85" s="100"/>
      <c r="K85" s="313">
        <v>0.05</v>
      </c>
      <c r="L85" s="850">
        <f>N78*K85</f>
        <v>12060.895914426988</v>
      </c>
      <c r="M85" s="851"/>
      <c r="N85" s="57"/>
    </row>
    <row r="86" spans="1:14" ht="15.75" thickBot="1">
      <c r="B86" s="813" t="s">
        <v>1037</v>
      </c>
      <c r="C86" s="814"/>
      <c r="D86" s="814"/>
      <c r="E86" s="814"/>
      <c r="F86" s="814"/>
      <c r="G86" s="814"/>
      <c r="H86" s="814"/>
      <c r="I86" s="814"/>
      <c r="J86" s="814"/>
      <c r="K86" s="814"/>
      <c r="L86" s="814"/>
      <c r="M86" s="815"/>
      <c r="N86" s="58">
        <f>L83+L84+L85</f>
        <v>72365.375486561927</v>
      </c>
    </row>
    <row r="87" spans="1:14" ht="15.75" thickBot="1">
      <c r="B87" s="39"/>
      <c r="C87" s="40"/>
      <c r="D87" s="40"/>
      <c r="E87" s="40"/>
      <c r="F87" s="40"/>
      <c r="G87" s="40"/>
      <c r="H87" s="40"/>
      <c r="I87" s="40"/>
      <c r="J87" s="40"/>
      <c r="K87" s="40"/>
      <c r="L87" s="40"/>
      <c r="M87" s="40"/>
      <c r="N87" s="41"/>
    </row>
    <row r="88" spans="1:14" ht="15.75" thickBot="1">
      <c r="A88" t="s">
        <v>2121</v>
      </c>
      <c r="B88" s="813" t="s">
        <v>1059</v>
      </c>
      <c r="C88" s="814"/>
      <c r="D88" s="814"/>
      <c r="E88" s="814"/>
      <c r="F88" s="814"/>
      <c r="G88" s="814"/>
      <c r="H88" s="814"/>
      <c r="I88" s="814"/>
      <c r="J88" s="814"/>
      <c r="K88" s="814"/>
      <c r="L88" s="814"/>
      <c r="M88" s="815"/>
      <c r="N88" s="58">
        <f>N78+N86</f>
        <v>313583.29377510166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c r="B106" s="816"/>
      <c r="C106" s="817"/>
      <c r="D106" s="817"/>
      <c r="E106" s="817"/>
      <c r="F106" s="817"/>
      <c r="G106" s="817"/>
      <c r="H106" s="817"/>
      <c r="I106" s="817"/>
      <c r="J106" s="817"/>
      <c r="K106" s="817"/>
      <c r="L106" s="817"/>
      <c r="M106" s="817"/>
      <c r="N106" s="818"/>
    </row>
    <row r="107" spans="2:14" ht="27.7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2"/>
      <c r="C1" s="834"/>
      <c r="D1" s="835"/>
      <c r="E1" s="835"/>
      <c r="F1" s="835"/>
      <c r="G1" s="835"/>
      <c r="H1" s="835"/>
      <c r="I1" s="835"/>
      <c r="J1" s="836"/>
      <c r="K1" s="837" t="s">
        <v>1017</v>
      </c>
      <c r="L1" s="839" t="s">
        <v>2304</v>
      </c>
      <c r="M1" s="840"/>
      <c r="N1" s="841"/>
    </row>
    <row r="2" spans="2:14">
      <c r="B2" s="823"/>
      <c r="C2" s="800" t="s">
        <v>1018</v>
      </c>
      <c r="D2" s="801"/>
      <c r="E2" s="801"/>
      <c r="F2" s="801"/>
      <c r="G2" s="801"/>
      <c r="H2" s="801"/>
      <c r="I2" s="801"/>
      <c r="J2" s="802"/>
      <c r="K2" s="838"/>
      <c r="L2" s="842"/>
      <c r="M2" s="843"/>
      <c r="N2" s="844"/>
    </row>
    <row r="3" spans="2:14">
      <c r="B3" s="823"/>
      <c r="C3" s="800" t="s">
        <v>2305</v>
      </c>
      <c r="D3" s="801"/>
      <c r="E3" s="801"/>
      <c r="F3" s="801"/>
      <c r="G3" s="801"/>
      <c r="H3" s="801"/>
      <c r="I3" s="801"/>
      <c r="J3" s="802"/>
      <c r="K3" s="825" t="s">
        <v>1019</v>
      </c>
      <c r="L3" s="794">
        <v>1</v>
      </c>
      <c r="M3" s="795"/>
      <c r="N3" s="796"/>
    </row>
    <row r="4" spans="2:14">
      <c r="B4" s="823"/>
      <c r="C4" s="800" t="s">
        <v>2306</v>
      </c>
      <c r="D4" s="801"/>
      <c r="E4" s="801"/>
      <c r="F4" s="801"/>
      <c r="G4" s="801"/>
      <c r="H4" s="801"/>
      <c r="I4" s="801"/>
      <c r="J4" s="802"/>
      <c r="K4" s="845"/>
      <c r="L4" s="797"/>
      <c r="M4" s="798"/>
      <c r="N4" s="799"/>
    </row>
    <row r="5" spans="2:14">
      <c r="B5" s="823"/>
      <c r="C5" s="800" t="s">
        <v>2307</v>
      </c>
      <c r="D5" s="801"/>
      <c r="E5" s="801"/>
      <c r="F5" s="801"/>
      <c r="G5" s="801"/>
      <c r="H5" s="801"/>
      <c r="I5" s="801"/>
      <c r="J5" s="802"/>
      <c r="K5" s="825" t="s">
        <v>1020</v>
      </c>
      <c r="L5" s="827"/>
      <c r="M5" s="827" t="s">
        <v>1021</v>
      </c>
      <c r="N5" s="829"/>
    </row>
    <row r="6" spans="2:14" ht="15.75" thickBot="1">
      <c r="B6" s="824"/>
      <c r="C6" s="831"/>
      <c r="D6" s="832"/>
      <c r="E6" s="832"/>
      <c r="F6" s="832"/>
      <c r="G6" s="832"/>
      <c r="H6" s="832"/>
      <c r="I6" s="832"/>
      <c r="J6" s="833"/>
      <c r="K6" s="826"/>
      <c r="L6" s="828"/>
      <c r="M6" s="828"/>
      <c r="N6" s="830"/>
    </row>
    <row r="7" spans="2:14" ht="15.7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3" t="s">
        <v>2311</v>
      </c>
      <c r="C10" s="804"/>
      <c r="D10" s="804"/>
      <c r="E10" s="804"/>
      <c r="F10" s="399" t="s">
        <v>2312</v>
      </c>
      <c r="G10" s="85"/>
      <c r="H10" s="367"/>
      <c r="I10" s="805" t="s">
        <v>2313</v>
      </c>
      <c r="J10" s="805"/>
      <c r="K10" s="400" t="s">
        <v>2312</v>
      </c>
      <c r="L10" s="364"/>
      <c r="M10" s="364"/>
      <c r="N10" s="36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312</v>
      </c>
      <c r="B36" s="862" t="str">
        <f>VLOOKUP(A36,EQUIPOS!A6:D154,3,FALSE)</f>
        <v>Retroexcavadora sobre oruga, potencia 138 HP, balde de 1,5 m3.</v>
      </c>
      <c r="C36" s="863"/>
      <c r="D36" s="863"/>
      <c r="E36" s="863"/>
      <c r="F36" s="863"/>
      <c r="G36" s="863"/>
      <c r="H36" s="864"/>
      <c r="I36" s="275"/>
      <c r="J36" s="276"/>
      <c r="K36" s="277">
        <f>VLOOKUP(A36,EQUIPOS!A6:D161,4,FALSE)</f>
        <v>350000</v>
      </c>
      <c r="L36" s="278"/>
      <c r="M36" s="279">
        <v>2.5</v>
      </c>
      <c r="N36" s="280">
        <f>K36/M36</f>
        <v>140000</v>
      </c>
    </row>
    <row r="37" spans="1:14">
      <c r="A37" t="s">
        <v>180</v>
      </c>
      <c r="B37" s="862" t="str">
        <f>VLOOKUP(A37,EQUIPOS!A7:D154,3,FALSE)</f>
        <v>Compresor 120 HP, con martillo.</v>
      </c>
      <c r="C37" s="863"/>
      <c r="D37" s="863"/>
      <c r="E37" s="863"/>
      <c r="F37" s="863"/>
      <c r="G37" s="863"/>
      <c r="H37" s="864"/>
      <c r="I37" s="275"/>
      <c r="J37" s="276"/>
      <c r="K37" s="277">
        <f>VLOOKUP(A37,EQUIPOS!A7:D162,4,FALSE)</f>
        <v>214095.64490613382</v>
      </c>
      <c r="L37" s="278"/>
      <c r="M37" s="279">
        <v>2.5</v>
      </c>
      <c r="N37" s="280">
        <f>K37/M37</f>
        <v>85638.257962453528</v>
      </c>
    </row>
    <row r="38" spans="1:14">
      <c r="A38" t="s">
        <v>195</v>
      </c>
      <c r="B38" s="862" t="str">
        <f>VLOOKUP(A38,EQUIPOS!A8:D154,3,FALSE)</f>
        <v xml:space="preserve">Equipo de oxicorte, Capacidad de corte: hasta 6´´ (152mm) </v>
      </c>
      <c r="C38" s="863"/>
      <c r="D38" s="863"/>
      <c r="E38" s="863"/>
      <c r="F38" s="863"/>
      <c r="G38" s="863"/>
      <c r="H38" s="864"/>
      <c r="I38" s="275"/>
      <c r="J38" s="276"/>
      <c r="K38" s="277">
        <f>VLOOKUP(A38,EQUIPOS!A8:D163,4,FALSE)</f>
        <v>39431.407749702325</v>
      </c>
      <c r="L38" s="278"/>
      <c r="M38" s="279">
        <v>2.5</v>
      </c>
      <c r="N38" s="280">
        <f>K38/M38</f>
        <v>15772.56309988093</v>
      </c>
    </row>
    <row r="39" spans="1:14">
      <c r="B39" s="862"/>
      <c r="C39" s="863"/>
      <c r="D39" s="863"/>
      <c r="E39" s="863"/>
      <c r="F39" s="863"/>
      <c r="G39" s="863"/>
      <c r="H39" s="864"/>
      <c r="I39" s="865"/>
      <c r="J39" s="866"/>
      <c r="K39" s="282"/>
      <c r="L39" s="867"/>
      <c r="M39" s="868"/>
      <c r="N39" s="283"/>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N76*L42</f>
        <v>255.33602603049999</v>
      </c>
    </row>
    <row r="43" spans="1:14" ht="15.75" thickBot="1">
      <c r="B43" s="813" t="s">
        <v>1037</v>
      </c>
      <c r="C43" s="814"/>
      <c r="D43" s="814"/>
      <c r="E43" s="814"/>
      <c r="F43" s="814"/>
      <c r="G43" s="814"/>
      <c r="H43" s="814"/>
      <c r="I43" s="814"/>
      <c r="J43" s="814"/>
      <c r="K43" s="814"/>
      <c r="L43" s="814"/>
      <c r="M43" s="815"/>
      <c r="N43" s="105">
        <f>SUM(N36:N42)</f>
        <v>241666.15708836497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0">
        <f>'900.2'!N78</f>
        <v>1792.3367158955609</v>
      </c>
      <c r="M59" s="901"/>
      <c r="N59" s="295">
        <f>K59*L59</f>
        <v>1792.3367158955609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51"/>
    </row>
    <row r="65" spans="1:15" ht="15.75" thickBot="1">
      <c r="B65" s="902" t="s">
        <v>1037</v>
      </c>
      <c r="C65" s="856"/>
      <c r="D65" s="856"/>
      <c r="E65" s="856"/>
      <c r="F65" s="856"/>
      <c r="G65" s="856"/>
      <c r="H65" s="856"/>
      <c r="I65" s="856"/>
      <c r="J65" s="856"/>
      <c r="K65" s="856"/>
      <c r="L65" s="856"/>
      <c r="M65" s="857"/>
      <c r="N65" s="110">
        <f>N59+N60+N61+N62+N63</f>
        <v>1792.3367158955609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N70+N71+N72+N73+N74</f>
        <v>12766.801301525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256225.29510578554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51245.059021157111</v>
      </c>
      <c r="M83" s="849"/>
      <c r="N83" s="57"/>
    </row>
    <row r="84" spans="1:14">
      <c r="B84" s="95" t="s">
        <v>1057</v>
      </c>
      <c r="C84" s="96"/>
      <c r="D84" s="96"/>
      <c r="E84" s="96"/>
      <c r="F84" s="96"/>
      <c r="G84" s="96"/>
      <c r="H84" s="96"/>
      <c r="I84" s="93"/>
      <c r="J84" s="94"/>
      <c r="K84" s="312">
        <v>0.05</v>
      </c>
      <c r="L84" s="848">
        <f>N78*K84</f>
        <v>12811.264755289278</v>
      </c>
      <c r="M84" s="849"/>
      <c r="N84" s="57"/>
    </row>
    <row r="85" spans="1:14" ht="15.75" thickBot="1">
      <c r="B85" s="97" t="s">
        <v>1058</v>
      </c>
      <c r="C85" s="98"/>
      <c r="D85" s="98"/>
      <c r="E85" s="98"/>
      <c r="F85" s="98"/>
      <c r="G85" s="98"/>
      <c r="H85" s="98"/>
      <c r="I85" s="99"/>
      <c r="J85" s="100"/>
      <c r="K85" s="313">
        <v>0.05</v>
      </c>
      <c r="L85" s="850">
        <f>N78*K85</f>
        <v>12811.264755289278</v>
      </c>
      <c r="M85" s="851"/>
      <c r="N85" s="57"/>
    </row>
    <row r="86" spans="1:14" ht="15.75" thickBot="1">
      <c r="B86" s="813" t="s">
        <v>1037</v>
      </c>
      <c r="C86" s="814"/>
      <c r="D86" s="814"/>
      <c r="E86" s="814"/>
      <c r="F86" s="814"/>
      <c r="G86" s="814"/>
      <c r="H86" s="814"/>
      <c r="I86" s="814"/>
      <c r="J86" s="814"/>
      <c r="K86" s="814"/>
      <c r="L86" s="814"/>
      <c r="M86" s="815"/>
      <c r="N86" s="58">
        <f>L83+L84+L85</f>
        <v>76867.588531735659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333092.88363752118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28.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2"/>
      <c r="C1" s="834"/>
      <c r="D1" s="835"/>
      <c r="E1" s="835"/>
      <c r="F1" s="835"/>
      <c r="G1" s="835"/>
      <c r="H1" s="835"/>
      <c r="I1" s="835"/>
      <c r="J1" s="836"/>
      <c r="K1" s="837" t="s">
        <v>1017</v>
      </c>
      <c r="L1" s="839" t="s">
        <v>2304</v>
      </c>
      <c r="M1" s="840"/>
      <c r="N1" s="841"/>
    </row>
    <row r="2" spans="2:14">
      <c r="B2" s="823"/>
      <c r="C2" s="800" t="s">
        <v>1018</v>
      </c>
      <c r="D2" s="801"/>
      <c r="E2" s="801"/>
      <c r="F2" s="801"/>
      <c r="G2" s="801"/>
      <c r="H2" s="801"/>
      <c r="I2" s="801"/>
      <c r="J2" s="802"/>
      <c r="K2" s="838"/>
      <c r="L2" s="842"/>
      <c r="M2" s="843"/>
      <c r="N2" s="844"/>
    </row>
    <row r="3" spans="2:14">
      <c r="B3" s="823"/>
      <c r="C3" s="800" t="s">
        <v>2305</v>
      </c>
      <c r="D3" s="801"/>
      <c r="E3" s="801"/>
      <c r="F3" s="801"/>
      <c r="G3" s="801"/>
      <c r="H3" s="801"/>
      <c r="I3" s="801"/>
      <c r="J3" s="802"/>
      <c r="K3" s="825" t="s">
        <v>1019</v>
      </c>
      <c r="L3" s="794">
        <v>1</v>
      </c>
      <c r="M3" s="795"/>
      <c r="N3" s="796"/>
    </row>
    <row r="4" spans="2:14">
      <c r="B4" s="823"/>
      <c r="C4" s="800" t="s">
        <v>2306</v>
      </c>
      <c r="D4" s="801"/>
      <c r="E4" s="801"/>
      <c r="F4" s="801"/>
      <c r="G4" s="801"/>
      <c r="H4" s="801"/>
      <c r="I4" s="801"/>
      <c r="J4" s="802"/>
      <c r="K4" s="845"/>
      <c r="L4" s="797"/>
      <c r="M4" s="798"/>
      <c r="N4" s="799"/>
    </row>
    <row r="5" spans="2:14">
      <c r="B5" s="823"/>
      <c r="C5" s="800" t="s">
        <v>2307</v>
      </c>
      <c r="D5" s="801"/>
      <c r="E5" s="801"/>
      <c r="F5" s="801"/>
      <c r="G5" s="801"/>
      <c r="H5" s="801"/>
      <c r="I5" s="801"/>
      <c r="J5" s="802"/>
      <c r="K5" s="825" t="s">
        <v>1020</v>
      </c>
      <c r="L5" s="827"/>
      <c r="M5" s="827" t="s">
        <v>1021</v>
      </c>
      <c r="N5" s="829"/>
    </row>
    <row r="6" spans="2:14" ht="15.75" thickBot="1">
      <c r="B6" s="824"/>
      <c r="C6" s="831"/>
      <c r="D6" s="832"/>
      <c r="E6" s="832"/>
      <c r="F6" s="832"/>
      <c r="G6" s="832"/>
      <c r="H6" s="832"/>
      <c r="I6" s="832"/>
      <c r="J6" s="833"/>
      <c r="K6" s="826"/>
      <c r="L6" s="828"/>
      <c r="M6" s="828"/>
      <c r="N6" s="830"/>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3" t="s">
        <v>2311</v>
      </c>
      <c r="C10" s="804"/>
      <c r="D10" s="804"/>
      <c r="E10" s="804"/>
      <c r="F10" s="399" t="s">
        <v>2312</v>
      </c>
      <c r="G10" s="85"/>
      <c r="H10" s="367"/>
      <c r="I10" s="805" t="s">
        <v>2313</v>
      </c>
      <c r="J10" s="805"/>
      <c r="K10" s="400" t="s">
        <v>2312</v>
      </c>
      <c r="L10" s="364"/>
      <c r="M10" s="364"/>
      <c r="N10" s="36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150</v>
      </c>
      <c r="B36" s="862" t="str">
        <f>VLOOKUP(A36,EQUIPOS!A6:D154,3,FALSE)</f>
        <v>Cargador : Potencia en el volante 125 hp, Clasificación de RPM del motor 2300.</v>
      </c>
      <c r="C36" s="863"/>
      <c r="D36" s="863"/>
      <c r="E36" s="863"/>
      <c r="F36" s="863"/>
      <c r="G36" s="863"/>
      <c r="H36" s="864"/>
      <c r="I36" s="275"/>
      <c r="J36" s="276"/>
      <c r="K36" s="277">
        <f>VLOOKUP(A36,EQUIPOS!A6:D161,4,FALSE)</f>
        <v>280000</v>
      </c>
      <c r="L36" s="278"/>
      <c r="M36" s="279">
        <v>9.25</v>
      </c>
      <c r="N36" s="280">
        <f>K36/M36</f>
        <v>30270.27027027027</v>
      </c>
    </row>
    <row r="37" spans="1:14">
      <c r="A37" t="s">
        <v>180</v>
      </c>
      <c r="B37" s="862" t="str">
        <f>VLOOKUP(A37,EQUIPOS!A7:D154,3,FALSE)</f>
        <v>Compresor 120 HP, con martillo.</v>
      </c>
      <c r="C37" s="863"/>
      <c r="D37" s="863"/>
      <c r="E37" s="863"/>
      <c r="F37" s="863"/>
      <c r="G37" s="863"/>
      <c r="H37" s="864"/>
      <c r="I37" s="275"/>
      <c r="J37" s="276"/>
      <c r="K37" s="277">
        <f>VLOOKUP(A37,EQUIPOS!A7:D162,4,FALSE)</f>
        <v>214095.64490613382</v>
      </c>
      <c r="L37" s="278"/>
      <c r="M37" s="279">
        <v>9.25</v>
      </c>
      <c r="N37" s="280">
        <f>K37/M37</f>
        <v>23145.475124987439</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3"/>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N76*L42</f>
        <v>55.207789412000004</v>
      </c>
    </row>
    <row r="43" spans="1:14" ht="15.75" thickBot="1">
      <c r="B43" s="813" t="s">
        <v>1037</v>
      </c>
      <c r="C43" s="814"/>
      <c r="D43" s="814"/>
      <c r="E43" s="814"/>
      <c r="F43" s="814"/>
      <c r="G43" s="814"/>
      <c r="H43" s="814"/>
      <c r="I43" s="814"/>
      <c r="J43" s="814"/>
      <c r="K43" s="814"/>
      <c r="L43" s="814"/>
      <c r="M43" s="815"/>
      <c r="N43" s="105">
        <f>SUM(N36:N42)</f>
        <v>53470.953184669706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0">
        <f>'900.2'!N78</f>
        <v>1792.3367158955609</v>
      </c>
      <c r="M59" s="901"/>
      <c r="N59" s="295">
        <f>K59*L59</f>
        <v>1792.3367158955609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51"/>
    </row>
    <row r="65" spans="1:15" ht="15.75" thickBot="1">
      <c r="B65" s="902" t="s">
        <v>1037</v>
      </c>
      <c r="C65" s="856"/>
      <c r="D65" s="856"/>
      <c r="E65" s="856"/>
      <c r="F65" s="856"/>
      <c r="G65" s="856"/>
      <c r="H65" s="856"/>
      <c r="I65" s="856"/>
      <c r="J65" s="856"/>
      <c r="K65" s="856"/>
      <c r="L65" s="856"/>
      <c r="M65" s="857"/>
      <c r="N65" s="110">
        <f>N59+N60+N61+N62+N63</f>
        <v>1792.3367158955609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74</v>
      </c>
      <c r="N70" s="304">
        <f>K70/M70</f>
        <v>1380.1947353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74</v>
      </c>
      <c r="N71" s="304">
        <f>K71/M71</f>
        <v>1380.1947353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N70+N71+N72+N73+N74</f>
        <v>2760.3894706000001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58023.679371165264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11604.735874233054</v>
      </c>
      <c r="M83" s="849"/>
      <c r="N83" s="57"/>
    </row>
    <row r="84" spans="1:14">
      <c r="B84" s="95" t="s">
        <v>1057</v>
      </c>
      <c r="C84" s="96"/>
      <c r="D84" s="96"/>
      <c r="E84" s="96"/>
      <c r="F84" s="96"/>
      <c r="G84" s="96"/>
      <c r="H84" s="96"/>
      <c r="I84" s="93"/>
      <c r="J84" s="94"/>
      <c r="K84" s="312">
        <v>0.05</v>
      </c>
      <c r="L84" s="848">
        <f>N78*K84</f>
        <v>2901.1839685582636</v>
      </c>
      <c r="M84" s="849"/>
      <c r="N84" s="57"/>
    </row>
    <row r="85" spans="1:14" ht="15.75" thickBot="1">
      <c r="B85" s="97" t="s">
        <v>1058</v>
      </c>
      <c r="C85" s="98"/>
      <c r="D85" s="98"/>
      <c r="E85" s="98"/>
      <c r="F85" s="98"/>
      <c r="G85" s="98"/>
      <c r="H85" s="98"/>
      <c r="I85" s="99"/>
      <c r="J85" s="100"/>
      <c r="K85" s="313">
        <v>0.05</v>
      </c>
      <c r="L85" s="850">
        <f>N78*K85</f>
        <v>2901.1839685582636</v>
      </c>
      <c r="M85" s="851"/>
      <c r="N85" s="57"/>
    </row>
    <row r="86" spans="1:14" ht="15.75" thickBot="1">
      <c r="B86" s="813" t="s">
        <v>1037</v>
      </c>
      <c r="C86" s="814"/>
      <c r="D86" s="814"/>
      <c r="E86" s="814"/>
      <c r="F86" s="814"/>
      <c r="G86" s="814"/>
      <c r="H86" s="814"/>
      <c r="I86" s="814"/>
      <c r="J86" s="814"/>
      <c r="K86" s="814"/>
      <c r="L86" s="814"/>
      <c r="M86" s="815"/>
      <c r="N86" s="58">
        <f>L83+L84+L85</f>
        <v>17407.103811349582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75430.783182514846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22.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180</v>
      </c>
      <c r="B36" s="862" t="str">
        <f>VLOOKUP(A36,EQUIPOS!A6:D154,3,FALSE)</f>
        <v>Compresor 120 HP, con martillo.</v>
      </c>
      <c r="C36" s="863"/>
      <c r="D36" s="863"/>
      <c r="E36" s="863"/>
      <c r="F36" s="863"/>
      <c r="G36" s="863"/>
      <c r="H36" s="864"/>
      <c r="I36" s="275"/>
      <c r="J36" s="276"/>
      <c r="K36" s="277">
        <f>VLOOKUP(A36,EQUIPOS!A6:D161,4,FALSE)</f>
        <v>214095.64490613382</v>
      </c>
      <c r="L36" s="278"/>
      <c r="M36" s="279">
        <v>2.5</v>
      </c>
      <c r="N36" s="280">
        <f>K36/M36</f>
        <v>85638.257962453528</v>
      </c>
    </row>
    <row r="37" span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3"/>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0.1</v>
      </c>
      <c r="M42" s="875"/>
      <c r="N42" s="111">
        <f>N76*L42</f>
        <v>1021.344104122</v>
      </c>
    </row>
    <row r="43" spans="1:14" ht="15.75" thickBot="1">
      <c r="B43" s="813" t="s">
        <v>1037</v>
      </c>
      <c r="C43" s="814"/>
      <c r="D43" s="814"/>
      <c r="E43" s="814"/>
      <c r="F43" s="814"/>
      <c r="G43" s="814"/>
      <c r="H43" s="814"/>
      <c r="I43" s="814"/>
      <c r="J43" s="814"/>
      <c r="K43" s="814"/>
      <c r="L43" s="814"/>
      <c r="M43" s="815"/>
      <c r="N43" s="105">
        <f>SUM(N36:N42)</f>
        <v>86659.602066575535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0">
        <f>'900.2'!N78</f>
        <v>1792.3367158955609</v>
      </c>
      <c r="M59" s="901"/>
      <c r="N59" s="295">
        <f>K59*L59</f>
        <v>1792.3367158955609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1"/>
      <c r="M64" s="892"/>
      <c r="N64" s="51"/>
    </row>
    <row r="65" spans="1:15" ht="15.75" thickBot="1">
      <c r="B65" s="902" t="s">
        <v>1037</v>
      </c>
      <c r="C65" s="856"/>
      <c r="D65" s="856"/>
      <c r="E65" s="856"/>
      <c r="F65" s="856"/>
      <c r="G65" s="856"/>
      <c r="H65" s="856"/>
      <c r="I65" s="856"/>
      <c r="J65" s="856"/>
      <c r="K65" s="856"/>
      <c r="L65" s="856"/>
      <c r="M65" s="857"/>
      <c r="N65" s="110">
        <f>N59+N60+N61+N62+N63</f>
        <v>1792.3367158955609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20</v>
      </c>
      <c r="N70" s="304">
        <f>K70/M70</f>
        <v>10213.44104122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N70+N71+N72+N73+N74</f>
        <v>10213.44104122</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98665.379823691095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19733.075964738222</v>
      </c>
      <c r="M83" s="849"/>
      <c r="N83" s="57"/>
    </row>
    <row r="84" spans="1:14">
      <c r="B84" s="95" t="s">
        <v>1057</v>
      </c>
      <c r="C84" s="96"/>
      <c r="D84" s="96"/>
      <c r="E84" s="96"/>
      <c r="F84" s="96"/>
      <c r="G84" s="96"/>
      <c r="H84" s="96"/>
      <c r="I84" s="93"/>
      <c r="J84" s="94"/>
      <c r="K84" s="312">
        <v>0.05</v>
      </c>
      <c r="L84" s="848">
        <f>N78*K84</f>
        <v>4933.2689911845555</v>
      </c>
      <c r="M84" s="849"/>
      <c r="N84" s="57"/>
    </row>
    <row r="85" spans="1:14" ht="15.75" thickBot="1">
      <c r="B85" s="97" t="s">
        <v>1058</v>
      </c>
      <c r="C85" s="98"/>
      <c r="D85" s="98"/>
      <c r="E85" s="98"/>
      <c r="F85" s="98"/>
      <c r="G85" s="98"/>
      <c r="H85" s="98"/>
      <c r="I85" s="99"/>
      <c r="J85" s="100"/>
      <c r="K85" s="313">
        <v>0.05</v>
      </c>
      <c r="L85" s="850">
        <f>N78*K85</f>
        <v>4933.2689911845555</v>
      </c>
      <c r="M85" s="851"/>
      <c r="N85" s="57"/>
    </row>
    <row r="86" spans="1:14" ht="15.75" thickBot="1">
      <c r="B86" s="813" t="s">
        <v>1037</v>
      </c>
      <c r="C86" s="814"/>
      <c r="D86" s="814"/>
      <c r="E86" s="814"/>
      <c r="F86" s="814"/>
      <c r="G86" s="814"/>
      <c r="H86" s="814"/>
      <c r="I86" s="814"/>
      <c r="J86" s="814"/>
      <c r="K86" s="814"/>
      <c r="L86" s="814"/>
      <c r="M86" s="815"/>
      <c r="N86" s="58">
        <f>L83+L84+L85</f>
        <v>29599.613947107333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128264.99377079844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150</v>
      </c>
      <c r="B36" s="862" t="str">
        <f>VLOOKUP(A36,EQUIPOS!A6:D154,3,FALSE)</f>
        <v>Cargador : Potencia en el volante 125 hp, Clasificación de RPM del motor 2300.</v>
      </c>
      <c r="C36" s="863"/>
      <c r="D36" s="863"/>
      <c r="E36" s="863"/>
      <c r="F36" s="863"/>
      <c r="G36" s="863"/>
      <c r="H36" s="864"/>
      <c r="I36" s="275"/>
      <c r="J36" s="276"/>
      <c r="K36" s="277">
        <f>VLOOKUP(A36,EQUIPOS!A6:D161,4,FALSE)</f>
        <v>280000</v>
      </c>
      <c r="L36" s="278"/>
      <c r="M36" s="279">
        <v>2.375</v>
      </c>
      <c r="N36" s="280">
        <f>K36/M36</f>
        <v>117894.73684210527</v>
      </c>
    </row>
    <row r="37" spans="1:14">
      <c r="A37" t="s">
        <v>180</v>
      </c>
      <c r="B37" s="862" t="str">
        <f>VLOOKUP(A37,EQUIPOS!A7:D154,3,FALSE)</f>
        <v>Compresor 120 HP, con martillo.</v>
      </c>
      <c r="C37" s="863"/>
      <c r="D37" s="863"/>
      <c r="E37" s="863"/>
      <c r="F37" s="863"/>
      <c r="G37" s="863"/>
      <c r="H37" s="864"/>
      <c r="I37" s="275"/>
      <c r="J37" s="276"/>
      <c r="K37" s="277">
        <f>VLOOKUP(A37,EQUIPOS!A7:D162,4,FALSE)</f>
        <v>214095.64490613382</v>
      </c>
      <c r="L37" s="278"/>
      <c r="M37" s="279">
        <v>2.375</v>
      </c>
      <c r="N37" s="280">
        <f>K37/M37</f>
        <v>90145.534697319497</v>
      </c>
    </row>
    <row r="38" spans="1:14">
      <c r="A38" t="s">
        <v>195</v>
      </c>
      <c r="B38" s="862" t="str">
        <f>VLOOKUP(A38,EQUIPOS!A8:D154,3,FALSE)</f>
        <v xml:space="preserve">Equipo de oxicorte, Capacidad de corte: hasta 6´´ (152mm) </v>
      </c>
      <c r="C38" s="863"/>
      <c r="D38" s="863"/>
      <c r="E38" s="863"/>
      <c r="F38" s="863"/>
      <c r="G38" s="863"/>
      <c r="H38" s="864"/>
      <c r="I38" s="275"/>
      <c r="J38" s="276"/>
      <c r="K38" s="277">
        <f>VLOOKUP(A38,EQUIPOS!A8:D163,4,FALSE)</f>
        <v>39431.407749702325</v>
      </c>
      <c r="L38" s="278"/>
      <c r="M38" s="279">
        <v>2.375</v>
      </c>
      <c r="N38" s="280">
        <f>K38/M38</f>
        <v>16602.697999874665</v>
      </c>
    </row>
    <row r="39" spans="1:14">
      <c r="B39" s="862"/>
      <c r="C39" s="863"/>
      <c r="D39" s="863"/>
      <c r="E39" s="863"/>
      <c r="F39" s="863"/>
      <c r="G39" s="863"/>
      <c r="H39" s="864"/>
      <c r="I39" s="865"/>
      <c r="J39" s="866"/>
      <c r="K39" s="282"/>
      <c r="L39" s="867"/>
      <c r="M39" s="868"/>
      <c r="N39" s="283"/>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0.1</v>
      </c>
      <c r="M42" s="875"/>
      <c r="N42" s="111">
        <f>N76*L42</f>
        <v>1343.873821213158</v>
      </c>
    </row>
    <row r="43" spans="1:14" ht="15.75" thickBot="1">
      <c r="B43" s="813" t="s">
        <v>1037</v>
      </c>
      <c r="C43" s="814"/>
      <c r="D43" s="814"/>
      <c r="E43" s="814"/>
      <c r="F43" s="814"/>
      <c r="G43" s="814"/>
      <c r="H43" s="814"/>
      <c r="I43" s="814"/>
      <c r="J43" s="814"/>
      <c r="K43" s="814"/>
      <c r="L43" s="814"/>
      <c r="M43" s="815"/>
      <c r="N43" s="105">
        <f>SUM(N36:N42)</f>
        <v>225986.8433605126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0">
        <f>'900.2'!N78</f>
        <v>1792.3367158955609</v>
      </c>
      <c r="M59" s="901"/>
      <c r="N59" s="295">
        <f>K59*L59</f>
        <v>1792.3367158955609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51"/>
    </row>
    <row r="65" spans="1:15" ht="15.75" thickBot="1">
      <c r="B65" s="902" t="s">
        <v>1037</v>
      </c>
      <c r="C65" s="856"/>
      <c r="D65" s="856"/>
      <c r="E65" s="856"/>
      <c r="F65" s="856"/>
      <c r="G65" s="856"/>
      <c r="H65" s="856"/>
      <c r="I65" s="856"/>
      <c r="J65" s="856"/>
      <c r="K65" s="856"/>
      <c r="L65" s="856"/>
      <c r="M65" s="857"/>
      <c r="N65" s="110">
        <f>N59+N60+N61+N62+N63</f>
        <v>1792.3367158955609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241217.91828853975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48243.583657707954</v>
      </c>
      <c r="M83" s="849"/>
      <c r="N83" s="57"/>
    </row>
    <row r="84" spans="1:14">
      <c r="B84" s="95" t="s">
        <v>1057</v>
      </c>
      <c r="C84" s="96"/>
      <c r="D84" s="96"/>
      <c r="E84" s="96"/>
      <c r="F84" s="96"/>
      <c r="G84" s="96"/>
      <c r="H84" s="96"/>
      <c r="I84" s="93"/>
      <c r="J84" s="94"/>
      <c r="K84" s="312">
        <v>0.05</v>
      </c>
      <c r="L84" s="848">
        <f>N78*K84</f>
        <v>12060.895914426988</v>
      </c>
      <c r="M84" s="849"/>
      <c r="N84" s="57"/>
    </row>
    <row r="85" spans="1:14" ht="15.75" thickBot="1">
      <c r="B85" s="97" t="s">
        <v>1058</v>
      </c>
      <c r="C85" s="98"/>
      <c r="D85" s="98"/>
      <c r="E85" s="98"/>
      <c r="F85" s="98"/>
      <c r="G85" s="98"/>
      <c r="H85" s="98"/>
      <c r="I85" s="99"/>
      <c r="J85" s="100"/>
      <c r="K85" s="313">
        <v>0.05</v>
      </c>
      <c r="L85" s="850">
        <f>N78*K85</f>
        <v>12060.895914426988</v>
      </c>
      <c r="M85" s="851"/>
      <c r="N85" s="57"/>
    </row>
    <row r="86" spans="1:14" ht="15.75" thickBot="1">
      <c r="B86" s="813" t="s">
        <v>1037</v>
      </c>
      <c r="C86" s="814"/>
      <c r="D86" s="814"/>
      <c r="E86" s="814"/>
      <c r="F86" s="814"/>
      <c r="G86" s="814"/>
      <c r="H86" s="814"/>
      <c r="I86" s="814"/>
      <c r="J86" s="814"/>
      <c r="K86" s="814"/>
      <c r="L86" s="814"/>
      <c r="M86" s="815"/>
      <c r="N86" s="58">
        <f>L83+L84+L85</f>
        <v>72365.375486561927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313583.29377510166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312</v>
      </c>
      <c r="B36" s="862" t="str">
        <f>VLOOKUP(A36,EQUIPOS!A6:D154,3,FALSE)</f>
        <v>Retroexcavadora sobre oruga, potencia 138 HP, balde de 1,5 m3.</v>
      </c>
      <c r="C36" s="863"/>
      <c r="D36" s="863"/>
      <c r="E36" s="863"/>
      <c r="F36" s="863"/>
      <c r="G36" s="863"/>
      <c r="H36" s="864"/>
      <c r="I36" s="275"/>
      <c r="J36" s="276"/>
      <c r="K36" s="277">
        <f>VLOOKUP(A36,EQUIPOS!A6:D161,4,FALSE)</f>
        <v>350000</v>
      </c>
      <c r="L36" s="278"/>
      <c r="M36" s="279">
        <v>2.5</v>
      </c>
      <c r="N36" s="280">
        <f>K36/M36</f>
        <v>140000</v>
      </c>
    </row>
    <row r="37" spans="1:14">
      <c r="A37" t="s">
        <v>180</v>
      </c>
      <c r="B37" s="862" t="str">
        <f>VLOOKUP(A37,EQUIPOS!A7:D154,3,FALSE)</f>
        <v>Compresor 120 HP, con martillo.</v>
      </c>
      <c r="C37" s="863"/>
      <c r="D37" s="863"/>
      <c r="E37" s="863"/>
      <c r="F37" s="863"/>
      <c r="G37" s="863"/>
      <c r="H37" s="864"/>
      <c r="I37" s="275"/>
      <c r="J37" s="276"/>
      <c r="K37" s="277">
        <f>VLOOKUP(A37,EQUIPOS!A7:D162,4,FALSE)</f>
        <v>214095.64490613382</v>
      </c>
      <c r="L37" s="278"/>
      <c r="M37" s="279">
        <v>2.5</v>
      </c>
      <c r="N37" s="280">
        <f>K37/M37</f>
        <v>85638.257962453528</v>
      </c>
    </row>
    <row r="38" spans="1:14">
      <c r="A38" t="s">
        <v>195</v>
      </c>
      <c r="B38" s="862" t="str">
        <f>VLOOKUP(A38,EQUIPOS!A8:D154,3,FALSE)</f>
        <v xml:space="preserve">Equipo de oxicorte, Capacidad de corte: hasta 6´´ (152mm) </v>
      </c>
      <c r="C38" s="863"/>
      <c r="D38" s="863"/>
      <c r="E38" s="863"/>
      <c r="F38" s="863"/>
      <c r="G38" s="863"/>
      <c r="H38" s="864"/>
      <c r="I38" s="275"/>
      <c r="J38" s="276"/>
      <c r="K38" s="277">
        <f>VLOOKUP(A38,EQUIPOS!A8:D163,4,FALSE)</f>
        <v>39431.407749702325</v>
      </c>
      <c r="L38" s="278"/>
      <c r="M38" s="279">
        <v>2.5</v>
      </c>
      <c r="N38" s="280">
        <f>K38/M38</f>
        <v>15772.56309988093</v>
      </c>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N76*L42</f>
        <v>255.33602603049999</v>
      </c>
    </row>
    <row r="43" spans="1:14" ht="15.75" thickBot="1">
      <c r="B43" s="813" t="s">
        <v>1037</v>
      </c>
      <c r="C43" s="814"/>
      <c r="D43" s="814"/>
      <c r="E43" s="814"/>
      <c r="F43" s="814"/>
      <c r="G43" s="814"/>
      <c r="H43" s="814"/>
      <c r="I43" s="814"/>
      <c r="J43" s="814"/>
      <c r="K43" s="814"/>
      <c r="L43" s="814"/>
      <c r="M43" s="815"/>
      <c r="N43" s="105">
        <f>SUM(N36:N42)</f>
        <v>241666.15708836497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0">
        <f>'900.2'!N78</f>
        <v>1792.3367158955609</v>
      </c>
      <c r="M59" s="901"/>
      <c r="N59" s="295">
        <f>K59*L59</f>
        <v>1792.3367158955609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51"/>
    </row>
    <row r="65" spans="1:15" ht="15.75" thickBot="1">
      <c r="B65" s="902" t="s">
        <v>1037</v>
      </c>
      <c r="C65" s="856"/>
      <c r="D65" s="856"/>
      <c r="E65" s="856"/>
      <c r="F65" s="856"/>
      <c r="G65" s="856"/>
      <c r="H65" s="856"/>
      <c r="I65" s="856"/>
      <c r="J65" s="856"/>
      <c r="K65" s="856"/>
      <c r="L65" s="856"/>
      <c r="M65" s="857"/>
      <c r="N65" s="110">
        <f>N59+N60+N61+N62+N63</f>
        <v>1792.3367158955609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902" t="s">
        <v>1037</v>
      </c>
      <c r="C76" s="856"/>
      <c r="D76" s="856"/>
      <c r="E76" s="856"/>
      <c r="F76" s="856"/>
      <c r="G76" s="856"/>
      <c r="H76" s="856"/>
      <c r="I76" s="856"/>
      <c r="J76" s="856"/>
      <c r="K76" s="856"/>
      <c r="L76" s="856"/>
      <c r="M76" s="857"/>
      <c r="N76" s="468">
        <f>SUM(N70:N75)</f>
        <v>12766.801301525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256225.29510578554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51245.059021157111</v>
      </c>
      <c r="M83" s="849"/>
      <c r="N83" s="57"/>
    </row>
    <row r="84" spans="1:14">
      <c r="B84" s="95" t="s">
        <v>1057</v>
      </c>
      <c r="C84" s="96"/>
      <c r="D84" s="96"/>
      <c r="E84" s="96"/>
      <c r="F84" s="96"/>
      <c r="G84" s="96"/>
      <c r="H84" s="96"/>
      <c r="I84" s="93"/>
      <c r="J84" s="94"/>
      <c r="K84" s="312">
        <v>0.05</v>
      </c>
      <c r="L84" s="848">
        <f>N78*K84</f>
        <v>12811.264755289278</v>
      </c>
      <c r="M84" s="849"/>
      <c r="N84" s="57"/>
    </row>
    <row r="85" spans="1:14" ht="15.75" thickBot="1">
      <c r="B85" s="97" t="s">
        <v>1058</v>
      </c>
      <c r="C85" s="98"/>
      <c r="D85" s="98"/>
      <c r="E85" s="98"/>
      <c r="F85" s="98"/>
      <c r="G85" s="98"/>
      <c r="H85" s="98"/>
      <c r="I85" s="99"/>
      <c r="J85" s="100"/>
      <c r="K85" s="313">
        <v>0.05</v>
      </c>
      <c r="L85" s="850">
        <f>N78*K85</f>
        <v>12811.264755289278</v>
      </c>
      <c r="M85" s="851"/>
      <c r="N85" s="57"/>
    </row>
    <row r="86" spans="1:14" ht="15.75" thickBot="1">
      <c r="B86" s="813" t="s">
        <v>1037</v>
      </c>
      <c r="C86" s="814"/>
      <c r="D86" s="814"/>
      <c r="E86" s="814"/>
      <c r="F86" s="814"/>
      <c r="G86" s="814"/>
      <c r="H86" s="814"/>
      <c r="I86" s="814"/>
      <c r="J86" s="814"/>
      <c r="K86" s="814"/>
      <c r="L86" s="814"/>
      <c r="M86" s="815"/>
      <c r="N86" s="58">
        <f>L83+L84+L85</f>
        <v>76867.588531735659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333092.88363752118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312</v>
      </c>
      <c r="B36" s="862" t="str">
        <f>VLOOKUP(A36,EQUIPOS!A6:D154,3,FALSE)</f>
        <v>Retroexcavadora sobre oruga, potencia 138 HP, balde de 1,5 m3.</v>
      </c>
      <c r="C36" s="863"/>
      <c r="D36" s="863"/>
      <c r="E36" s="863"/>
      <c r="F36" s="863"/>
      <c r="G36" s="863"/>
      <c r="H36" s="864"/>
      <c r="I36" s="275"/>
      <c r="J36" s="276"/>
      <c r="K36" s="277">
        <f>VLOOKUP(A36,EQUIPOS!A6:D161,4,FALSE)</f>
        <v>350000</v>
      </c>
      <c r="L36" s="278"/>
      <c r="M36" s="279">
        <v>2.5</v>
      </c>
      <c r="N36" s="280">
        <f>K36/M36</f>
        <v>140000</v>
      </c>
    </row>
    <row r="37" spans="1:14">
      <c r="A37" t="s">
        <v>180</v>
      </c>
      <c r="B37" s="862" t="str">
        <f>VLOOKUP(A37,EQUIPOS!A7:D154,3,FALSE)</f>
        <v>Compresor 120 HP, con martillo.</v>
      </c>
      <c r="C37" s="863"/>
      <c r="D37" s="863"/>
      <c r="E37" s="863"/>
      <c r="F37" s="863"/>
      <c r="G37" s="863"/>
      <c r="H37" s="864"/>
      <c r="I37" s="275"/>
      <c r="J37" s="276"/>
      <c r="K37" s="277">
        <f>VLOOKUP(A37,EQUIPOS!A7:D162,4,FALSE)</f>
        <v>214095.64490613382</v>
      </c>
      <c r="L37" s="278"/>
      <c r="M37" s="279">
        <v>2.5</v>
      </c>
      <c r="N37" s="280">
        <f>K37/M37</f>
        <v>85638.257962453528</v>
      </c>
    </row>
    <row r="38" spans="1:14">
      <c r="A38" t="s">
        <v>195</v>
      </c>
      <c r="B38" s="862" t="str">
        <f>VLOOKUP(A38,EQUIPOS!A8:D154,3,FALSE)</f>
        <v xml:space="preserve">Equipo de oxicorte, Capacidad de corte: hasta 6´´ (152mm) </v>
      </c>
      <c r="C38" s="863"/>
      <c r="D38" s="863"/>
      <c r="E38" s="863"/>
      <c r="F38" s="863"/>
      <c r="G38" s="863"/>
      <c r="H38" s="864"/>
      <c r="I38" s="275"/>
      <c r="J38" s="276"/>
      <c r="K38" s="277">
        <f>VLOOKUP(A38,EQUIPOS!A8:D163,4,FALSE)</f>
        <v>39431.407749702325</v>
      </c>
      <c r="L38" s="278"/>
      <c r="M38" s="279">
        <v>2.5</v>
      </c>
      <c r="N38" s="280">
        <f>K38/M38</f>
        <v>15772.56309988093</v>
      </c>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N76*L42</f>
        <v>204.2688208244</v>
      </c>
    </row>
    <row r="43" spans="1:14" ht="15.75" thickBot="1">
      <c r="B43" s="813" t="s">
        <v>1037</v>
      </c>
      <c r="C43" s="814"/>
      <c r="D43" s="814"/>
      <c r="E43" s="814"/>
      <c r="F43" s="814"/>
      <c r="G43" s="814"/>
      <c r="H43" s="814"/>
      <c r="I43" s="814"/>
      <c r="J43" s="814"/>
      <c r="K43" s="814"/>
      <c r="L43" s="814"/>
      <c r="M43" s="815"/>
      <c r="N43" s="105">
        <f>SUM(N36:N42)</f>
        <v>241615.08988315886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1.4</v>
      </c>
      <c r="J59" s="294">
        <v>1</v>
      </c>
      <c r="K59" s="287">
        <f>I59*J59</f>
        <v>1.4</v>
      </c>
      <c r="L59" s="900">
        <f>'900.2'!N78</f>
        <v>1792.3367158955609</v>
      </c>
      <c r="M59" s="901"/>
      <c r="N59" s="295">
        <f>K59*L59</f>
        <v>2509.2714022537853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51"/>
    </row>
    <row r="65" spans="1:15" ht="15.75" thickBot="1">
      <c r="B65" s="902" t="s">
        <v>1037</v>
      </c>
      <c r="C65" s="856"/>
      <c r="D65" s="856"/>
      <c r="E65" s="856"/>
      <c r="F65" s="856"/>
      <c r="G65" s="856"/>
      <c r="H65" s="856"/>
      <c r="I65" s="856"/>
      <c r="J65" s="856"/>
      <c r="K65" s="856"/>
      <c r="L65" s="856"/>
      <c r="M65" s="857"/>
      <c r="N65" s="110">
        <f>N59+N60+N61+N62+N63</f>
        <v>2509.2714022537853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20</v>
      </c>
      <c r="N70" s="304">
        <f>K70/M70</f>
        <v>5106.7205206099998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10213.44104122</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254337.80232663266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50867.560465326533</v>
      </c>
      <c r="M83" s="849"/>
      <c r="N83" s="57"/>
    </row>
    <row r="84" spans="1:14">
      <c r="B84" s="95" t="s">
        <v>1057</v>
      </c>
      <c r="C84" s="96"/>
      <c r="D84" s="96"/>
      <c r="E84" s="96"/>
      <c r="F84" s="96"/>
      <c r="G84" s="96"/>
      <c r="H84" s="96"/>
      <c r="I84" s="93"/>
      <c r="J84" s="94"/>
      <c r="K84" s="312">
        <v>0.05</v>
      </c>
      <c r="L84" s="848">
        <f>N78*K84</f>
        <v>12716.890116331633</v>
      </c>
      <c r="M84" s="849"/>
      <c r="N84" s="57"/>
    </row>
    <row r="85" spans="1:14" ht="15.75" thickBot="1">
      <c r="B85" s="97" t="s">
        <v>1058</v>
      </c>
      <c r="C85" s="98"/>
      <c r="D85" s="98"/>
      <c r="E85" s="98"/>
      <c r="F85" s="98"/>
      <c r="G85" s="98"/>
      <c r="H85" s="98"/>
      <c r="I85" s="99"/>
      <c r="J85" s="100"/>
      <c r="K85" s="313">
        <v>0.05</v>
      </c>
      <c r="L85" s="850">
        <f>N78*K85</f>
        <v>12716.890116331633</v>
      </c>
      <c r="M85" s="851"/>
      <c r="N85" s="57"/>
    </row>
    <row r="86" spans="1:14" ht="15.75" thickBot="1">
      <c r="B86" s="813" t="s">
        <v>1037</v>
      </c>
      <c r="C86" s="814"/>
      <c r="D86" s="814"/>
      <c r="E86" s="814"/>
      <c r="F86" s="814"/>
      <c r="G86" s="814"/>
      <c r="H86" s="814"/>
      <c r="I86" s="814"/>
      <c r="J86" s="814"/>
      <c r="K86" s="814"/>
      <c r="L86" s="814"/>
      <c r="M86" s="815"/>
      <c r="N86" s="58">
        <f>L83+L84+L85</f>
        <v>76301.340697989799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330639.14302462246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150</v>
      </c>
      <c r="B36" s="862" t="str">
        <f>VLOOKUP(A36,EQUIPOS!A6:D154,3,FALSE)</f>
        <v>Cargador : Potencia en el volante 125 hp, Clasificación de RPM del motor 2300.</v>
      </c>
      <c r="C36" s="863"/>
      <c r="D36" s="863"/>
      <c r="E36" s="863"/>
      <c r="F36" s="863"/>
      <c r="G36" s="863"/>
      <c r="H36" s="864"/>
      <c r="I36" s="275"/>
      <c r="J36" s="276"/>
      <c r="K36" s="277">
        <f>VLOOKUP(A36,EQUIPOS!A6:D161,4,FALSE)</f>
        <v>280000</v>
      </c>
      <c r="L36" s="278"/>
      <c r="M36" s="279">
        <v>22</v>
      </c>
      <c r="N36" s="280">
        <f>K36/M36</f>
        <v>12727.272727272728</v>
      </c>
    </row>
    <row r="37" spans="1:14">
      <c r="A37" t="s">
        <v>180</v>
      </c>
      <c r="B37" s="862" t="str">
        <f>VLOOKUP(A37,EQUIPOS!A7:D154,3,FALSE)</f>
        <v>Compresor 120 HP, con martillo.</v>
      </c>
      <c r="C37" s="863"/>
      <c r="D37" s="863"/>
      <c r="E37" s="863"/>
      <c r="F37" s="863"/>
      <c r="G37" s="863"/>
      <c r="H37" s="864"/>
      <c r="I37" s="275"/>
      <c r="J37" s="276"/>
      <c r="K37" s="277">
        <f>VLOOKUP(A37,EQUIPOS!A7:D162,4,FALSE)</f>
        <v>214095.64490613382</v>
      </c>
      <c r="L37" s="278"/>
      <c r="M37" s="279">
        <v>22</v>
      </c>
      <c r="N37" s="280">
        <f>K37/M37</f>
        <v>9731.6202230060826</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N76*L42</f>
        <v>23.212366002772729</v>
      </c>
    </row>
    <row r="43" spans="1:14" ht="15.75" thickBot="1">
      <c r="B43" s="813" t="s">
        <v>1037</v>
      </c>
      <c r="C43" s="814"/>
      <c r="D43" s="814"/>
      <c r="E43" s="814"/>
      <c r="F43" s="814"/>
      <c r="G43" s="814"/>
      <c r="H43" s="814"/>
      <c r="I43" s="814"/>
      <c r="J43" s="814"/>
      <c r="K43" s="814"/>
      <c r="L43" s="814"/>
      <c r="M43" s="815"/>
      <c r="N43" s="105">
        <f>SUM(N36:N42)</f>
        <v>22482.105316281581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0.42</v>
      </c>
      <c r="J59" s="294">
        <v>1</v>
      </c>
      <c r="K59" s="287">
        <f>I59*J59</f>
        <v>0.42</v>
      </c>
      <c r="L59" s="900">
        <f>'900.2'!N78</f>
        <v>1792.3367158955609</v>
      </c>
      <c r="M59" s="901"/>
      <c r="N59" s="295">
        <f>K59*L59</f>
        <v>752.78142067613555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51"/>
    </row>
    <row r="65" spans="1:15" ht="15.75" thickBot="1">
      <c r="B65" s="902" t="s">
        <v>1037</v>
      </c>
      <c r="C65" s="856"/>
      <c r="D65" s="856"/>
      <c r="E65" s="856"/>
      <c r="F65" s="856"/>
      <c r="G65" s="856"/>
      <c r="H65" s="856"/>
      <c r="I65" s="856"/>
      <c r="J65" s="856"/>
      <c r="K65" s="856"/>
      <c r="L65" s="856"/>
      <c r="M65" s="857"/>
      <c r="N65" s="110">
        <f>N59+N60+N61+N62+N63</f>
        <v>752.78142067613555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1160.6183001386364</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24395.505037096354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4879.1010074192709</v>
      </c>
      <c r="M83" s="849"/>
      <c r="N83" s="57"/>
    </row>
    <row r="84" spans="1:14">
      <c r="B84" s="95" t="s">
        <v>1057</v>
      </c>
      <c r="C84" s="96"/>
      <c r="D84" s="96"/>
      <c r="E84" s="96"/>
      <c r="F84" s="96"/>
      <c r="G84" s="96"/>
      <c r="H84" s="96"/>
      <c r="I84" s="93"/>
      <c r="J84" s="94"/>
      <c r="K84" s="312">
        <v>0.05</v>
      </c>
      <c r="L84" s="848">
        <f>N78*K84</f>
        <v>1219.7752518548177</v>
      </c>
      <c r="M84" s="849"/>
      <c r="N84" s="57"/>
    </row>
    <row r="85" spans="1:14" ht="15.75" thickBot="1">
      <c r="B85" s="97" t="s">
        <v>1058</v>
      </c>
      <c r="C85" s="98"/>
      <c r="D85" s="98"/>
      <c r="E85" s="98"/>
      <c r="F85" s="98"/>
      <c r="G85" s="98"/>
      <c r="H85" s="98"/>
      <c r="I85" s="99"/>
      <c r="J85" s="100"/>
      <c r="K85" s="313">
        <v>0.05</v>
      </c>
      <c r="L85" s="850">
        <f>N78*K85</f>
        <v>1219.7752518548177</v>
      </c>
      <c r="M85" s="851"/>
      <c r="N85" s="57"/>
    </row>
    <row r="86" spans="1:14" ht="15.75" thickBot="1">
      <c r="B86" s="813" t="s">
        <v>1037</v>
      </c>
      <c r="C86" s="814"/>
      <c r="D86" s="814"/>
      <c r="E86" s="814"/>
      <c r="F86" s="814"/>
      <c r="G86" s="814"/>
      <c r="H86" s="814"/>
      <c r="I86" s="814"/>
      <c r="J86" s="814"/>
      <c r="K86" s="814"/>
      <c r="L86" s="814"/>
      <c r="M86" s="815"/>
      <c r="N86" s="58">
        <f>L83+L84+L85</f>
        <v>7318.6515111289063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31714.156548225263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150</v>
      </c>
      <c r="B36" s="862" t="str">
        <f>VLOOKUP(A36,EQUIPOS!A6:D154,3,FALSE)</f>
        <v>Cargador : Potencia en el volante 125 hp, Clasificación de RPM del motor 2300.</v>
      </c>
      <c r="C36" s="863"/>
      <c r="D36" s="863"/>
      <c r="E36" s="863"/>
      <c r="F36" s="863"/>
      <c r="G36" s="863"/>
      <c r="H36" s="864"/>
      <c r="I36" s="275"/>
      <c r="J36" s="276"/>
      <c r="K36" s="277">
        <f>VLOOKUP(A36,EQUIPOS!A6:D161,4,FALSE)</f>
        <v>280000</v>
      </c>
      <c r="L36" s="278"/>
      <c r="M36" s="279">
        <v>22</v>
      </c>
      <c r="N36" s="280">
        <f>K36/M36</f>
        <v>12727.272727272728</v>
      </c>
    </row>
    <row r="37" spans="1:14">
      <c r="A37" t="s">
        <v>180</v>
      </c>
      <c r="B37" s="862" t="str">
        <f>VLOOKUP(A37,EQUIPOS!A7:D154,3,FALSE)</f>
        <v>Compresor 120 HP, con martillo.</v>
      </c>
      <c r="C37" s="863"/>
      <c r="D37" s="863"/>
      <c r="E37" s="863"/>
      <c r="F37" s="863"/>
      <c r="G37" s="863"/>
      <c r="H37" s="864"/>
      <c r="I37" s="275"/>
      <c r="J37" s="276"/>
      <c r="K37" s="277">
        <f>VLOOKUP(A37,EQUIPOS!A7:D162,4,FALSE)</f>
        <v>214095.64490613382</v>
      </c>
      <c r="L37" s="278"/>
      <c r="M37" s="279">
        <v>22</v>
      </c>
      <c r="N37" s="280">
        <f>K37/M37</f>
        <v>9731.6202230060826</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N76*L42</f>
        <v>23.212366002772729</v>
      </c>
    </row>
    <row r="43" spans="1:14" ht="15.75" thickBot="1">
      <c r="B43" s="813" t="s">
        <v>1037</v>
      </c>
      <c r="C43" s="814"/>
      <c r="D43" s="814"/>
      <c r="E43" s="814"/>
      <c r="F43" s="814"/>
      <c r="G43" s="814"/>
      <c r="H43" s="814"/>
      <c r="I43" s="814"/>
      <c r="J43" s="814"/>
      <c r="K43" s="814"/>
      <c r="L43" s="814"/>
      <c r="M43" s="815"/>
      <c r="N43" s="105">
        <f>SUM(N36:N42)</f>
        <v>22482.105316281581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0.21</v>
      </c>
      <c r="J59" s="294">
        <v>1</v>
      </c>
      <c r="K59" s="287">
        <f>I59*J59</f>
        <v>0.21</v>
      </c>
      <c r="L59" s="900">
        <f>'900.2'!N78</f>
        <v>1792.3367158955609</v>
      </c>
      <c r="M59" s="901"/>
      <c r="N59" s="295">
        <f>K59*L59</f>
        <v>376.39071033806778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51"/>
    </row>
    <row r="65" spans="1:15" ht="15.75" thickBot="1">
      <c r="B65" s="902" t="s">
        <v>1037</v>
      </c>
      <c r="C65" s="856"/>
      <c r="D65" s="856"/>
      <c r="E65" s="856"/>
      <c r="F65" s="856"/>
      <c r="G65" s="856"/>
      <c r="H65" s="856"/>
      <c r="I65" s="856"/>
      <c r="J65" s="856"/>
      <c r="K65" s="856"/>
      <c r="L65" s="856"/>
      <c r="M65" s="857"/>
      <c r="N65" s="110">
        <f>N59+N60+N61+N62+N63</f>
        <v>376.39071033806778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1160.6183001386364</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24019.114326758285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4803.8228653516571</v>
      </c>
      <c r="M83" s="849"/>
      <c r="N83" s="57"/>
    </row>
    <row r="84" spans="1:14">
      <c r="B84" s="95" t="s">
        <v>1057</v>
      </c>
      <c r="C84" s="96"/>
      <c r="D84" s="96"/>
      <c r="E84" s="96"/>
      <c r="F84" s="96"/>
      <c r="G84" s="96"/>
      <c r="H84" s="96"/>
      <c r="I84" s="93"/>
      <c r="J84" s="94"/>
      <c r="K84" s="312">
        <v>0.05</v>
      </c>
      <c r="L84" s="848">
        <f>N78*K84</f>
        <v>1200.9557163379143</v>
      </c>
      <c r="M84" s="849"/>
      <c r="N84" s="57"/>
    </row>
    <row r="85" spans="1:14" ht="15.75" thickBot="1">
      <c r="B85" s="97" t="s">
        <v>1058</v>
      </c>
      <c r="C85" s="98"/>
      <c r="D85" s="98"/>
      <c r="E85" s="98"/>
      <c r="F85" s="98"/>
      <c r="G85" s="98"/>
      <c r="H85" s="98"/>
      <c r="I85" s="99"/>
      <c r="J85" s="100"/>
      <c r="K85" s="313">
        <v>0.05</v>
      </c>
      <c r="L85" s="850">
        <f>N78*K85</f>
        <v>1200.9557163379143</v>
      </c>
      <c r="M85" s="851"/>
      <c r="N85" s="57"/>
    </row>
    <row r="86" spans="1:14" ht="15.75" thickBot="1">
      <c r="B86" s="813" t="s">
        <v>1037</v>
      </c>
      <c r="C86" s="814"/>
      <c r="D86" s="814"/>
      <c r="E86" s="814"/>
      <c r="F86" s="814"/>
      <c r="G86" s="814"/>
      <c r="H86" s="814"/>
      <c r="I86" s="814"/>
      <c r="J86" s="814"/>
      <c r="K86" s="814"/>
      <c r="L86" s="814"/>
      <c r="M86" s="815"/>
      <c r="N86" s="58">
        <f>L83+L84+L85</f>
        <v>7205.7342980274852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31224.848624785769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180</v>
      </c>
      <c r="B36" s="862" t="str">
        <f>VLOOKUP(A36,EQUIPOS!A6:D154,3,FALSE)</f>
        <v>Compresor 120 HP, con martillo.</v>
      </c>
      <c r="C36" s="863"/>
      <c r="D36" s="863"/>
      <c r="E36" s="863"/>
      <c r="F36" s="863"/>
      <c r="G36" s="863"/>
      <c r="H36" s="864"/>
      <c r="I36" s="275"/>
      <c r="J36" s="276"/>
      <c r="K36" s="277">
        <f>VLOOKUP(A36,EQUIPOS!A6:D161,4,FALSE)</f>
        <v>214095.64490613382</v>
      </c>
      <c r="L36" s="278"/>
      <c r="M36" s="279">
        <v>20</v>
      </c>
      <c r="N36" s="280">
        <f>K36/M36</f>
        <v>10704.782245306691</v>
      </c>
    </row>
    <row r="37" span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0.1</v>
      </c>
      <c r="M42" s="875"/>
      <c r="N42" s="111">
        <f>N76*L42</f>
        <v>63.834006507624999</v>
      </c>
    </row>
    <row r="43" spans="1:14" ht="15.75" thickBot="1">
      <c r="B43" s="813" t="s">
        <v>1037</v>
      </c>
      <c r="C43" s="814"/>
      <c r="D43" s="814"/>
      <c r="E43" s="814"/>
      <c r="F43" s="814"/>
      <c r="G43" s="814"/>
      <c r="H43" s="814"/>
      <c r="I43" s="814"/>
      <c r="J43" s="814"/>
      <c r="K43" s="814"/>
      <c r="L43" s="814"/>
      <c r="M43" s="815"/>
      <c r="N43" s="105">
        <f>SUM(N36:N42)</f>
        <v>10768.616251814316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0.08</v>
      </c>
      <c r="J59" s="294">
        <v>1</v>
      </c>
      <c r="K59" s="287">
        <f>I59*J59</f>
        <v>0.08</v>
      </c>
      <c r="L59" s="900">
        <f>'900.2'!N78</f>
        <v>1792.3367158955609</v>
      </c>
      <c r="M59" s="901"/>
      <c r="N59" s="295">
        <f>K59*L59</f>
        <v>143.38693727164488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143.38693727164488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160</v>
      </c>
      <c r="N70" s="304">
        <f>K70/M70</f>
        <v>638.34006507624997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638.34006507624997</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11550.343254162211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2310.0686508324425</v>
      </c>
      <c r="M83" s="849"/>
      <c r="N83" s="57"/>
    </row>
    <row r="84" spans="1:14">
      <c r="B84" s="95" t="s">
        <v>1057</v>
      </c>
      <c r="C84" s="96"/>
      <c r="D84" s="96"/>
      <c r="E84" s="96"/>
      <c r="F84" s="96"/>
      <c r="G84" s="96"/>
      <c r="H84" s="96"/>
      <c r="I84" s="93"/>
      <c r="J84" s="94"/>
      <c r="K84" s="312">
        <v>0.05</v>
      </c>
      <c r="L84" s="848">
        <f>N78*K84</f>
        <v>577.51716270811062</v>
      </c>
      <c r="M84" s="849"/>
      <c r="N84" s="57"/>
    </row>
    <row r="85" spans="1:14" ht="15.75" thickBot="1">
      <c r="B85" s="97" t="s">
        <v>1058</v>
      </c>
      <c r="C85" s="98"/>
      <c r="D85" s="98"/>
      <c r="E85" s="98"/>
      <c r="F85" s="98"/>
      <c r="G85" s="98"/>
      <c r="H85" s="98"/>
      <c r="I85" s="99"/>
      <c r="J85" s="100"/>
      <c r="K85" s="313">
        <v>0.05</v>
      </c>
      <c r="L85" s="850">
        <f>N78*K85</f>
        <v>577.51716270811062</v>
      </c>
      <c r="M85" s="851"/>
      <c r="N85" s="57"/>
    </row>
    <row r="86" spans="1:14" ht="15.75" thickBot="1">
      <c r="B86" s="813" t="s">
        <v>1037</v>
      </c>
      <c r="C86" s="814"/>
      <c r="D86" s="814"/>
      <c r="E86" s="814"/>
      <c r="F86" s="814"/>
      <c r="G86" s="814"/>
      <c r="H86" s="814"/>
      <c r="I86" s="814"/>
      <c r="J86" s="814"/>
      <c r="K86" s="814"/>
      <c r="L86" s="814"/>
      <c r="M86" s="815"/>
      <c r="N86" s="58">
        <f>L83+L84+L85</f>
        <v>3465.1029762486642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15015.446230410875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195</v>
      </c>
      <c r="B36" s="862" t="str">
        <f>VLOOKUP(A36,EQUIPOS!A6:D154,3,FALSE)</f>
        <v xml:space="preserve">Equipo de oxicorte, Capacidad de corte: hasta 6´´ (152mm) </v>
      </c>
      <c r="C36" s="863"/>
      <c r="D36" s="863"/>
      <c r="E36" s="863"/>
      <c r="F36" s="863"/>
      <c r="G36" s="863"/>
      <c r="H36" s="864"/>
      <c r="I36" s="275"/>
      <c r="J36" s="276"/>
      <c r="K36" s="277">
        <f>VLOOKUP(A36,EQUIPOS!A6:D161,4,FALSE)</f>
        <v>39431.407749702325</v>
      </c>
      <c r="L36" s="278"/>
      <c r="M36" s="279">
        <v>321</v>
      </c>
      <c r="N36" s="280">
        <f>K36/M36</f>
        <v>122.83927647882344</v>
      </c>
    </row>
    <row r="37" spans="1:14">
      <c r="A37" t="s">
        <v>248</v>
      </c>
      <c r="B37" s="862" t="str">
        <f>VLOOKUP(A37,EQUIPOS!A7:D154,3,FALSE)</f>
        <v>Grúa telescópica de 50 Ton.</v>
      </c>
      <c r="C37" s="863"/>
      <c r="D37" s="863"/>
      <c r="E37" s="863"/>
      <c r="F37" s="863"/>
      <c r="G37" s="863"/>
      <c r="H37" s="864"/>
      <c r="I37" s="275"/>
      <c r="J37" s="276"/>
      <c r="K37" s="277">
        <f>VLOOKUP(A37,EQUIPOS!A7:D162,4,FALSE)</f>
        <v>297355.62567545538</v>
      </c>
      <c r="L37" s="278"/>
      <c r="M37" s="279">
        <v>321</v>
      </c>
      <c r="N37" s="280">
        <f>K37/M37</f>
        <v>926.34151300764916</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0.1</v>
      </c>
      <c r="M42" s="875"/>
      <c r="N42" s="111">
        <f>N76*L42</f>
        <v>15.908786668566979</v>
      </c>
    </row>
    <row r="43" spans="1:14" ht="15.75" thickBot="1">
      <c r="B43" s="813" t="s">
        <v>1037</v>
      </c>
      <c r="C43" s="814"/>
      <c r="D43" s="814"/>
      <c r="E43" s="814"/>
      <c r="F43" s="814"/>
      <c r="G43" s="814"/>
      <c r="H43" s="814"/>
      <c r="I43" s="814"/>
      <c r="J43" s="814"/>
      <c r="K43" s="814"/>
      <c r="L43" s="814"/>
      <c r="M43" s="815"/>
      <c r="N43" s="105">
        <f>SUM(N36:N42)</f>
        <v>1065.0895761550396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1306</v>
      </c>
      <c r="B59" s="52" t="str">
        <f>VLOOKUP(A59,TRANSPORTE!A5:D117,3,FALSE)</f>
        <v>Transporte de acero</v>
      </c>
      <c r="C59" s="325"/>
      <c r="D59" s="325"/>
      <c r="E59" s="325"/>
      <c r="F59" s="325"/>
      <c r="G59" s="325"/>
      <c r="H59" s="319" t="str">
        <f>VLOOKUP(A59,TRANSPORTE!A6:D120,2,FALSE)</f>
        <v>tkm</v>
      </c>
      <c r="I59" s="287">
        <v>1</v>
      </c>
      <c r="J59" s="294">
        <v>1</v>
      </c>
      <c r="K59" s="287">
        <f>I59*J59</f>
        <v>1</v>
      </c>
      <c r="L59" s="900">
        <f>VLOOKUP(A59,TRANSPORTE!A5:D120,4,FALSE)</f>
        <v>0.30238081239327508</v>
      </c>
      <c r="M59" s="901"/>
      <c r="N59" s="295">
        <f>K59*L59</f>
        <v>0.30238081239327508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0.30238081239327508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19</v>
      </c>
      <c r="B70" s="55" t="str">
        <f>VLOOKUP(A70,'MANO DE OBRA'!A8:D68,3,FALSE)</f>
        <v>Obrero (8)</v>
      </c>
      <c r="C70" s="53"/>
      <c r="D70" s="53"/>
      <c r="E70" s="53"/>
      <c r="F70" s="53"/>
      <c r="G70" s="53"/>
      <c r="H70" s="53"/>
      <c r="I70" s="300">
        <f>K70/J70*100</f>
        <v>220831.15764799999</v>
      </c>
      <c r="J70" s="301">
        <v>185</v>
      </c>
      <c r="K70" s="302">
        <f>VLOOKUP(A70,'MANO DE OBRA'!A8:D99,4,FALSE)</f>
        <v>408537.6416488</v>
      </c>
      <c r="L70" s="56"/>
      <c r="M70" s="303">
        <v>2568</v>
      </c>
      <c r="N70" s="304">
        <f>K70/M70</f>
        <v>159.08786668566978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159.08786668566978</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1224.4798236531026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244.89596473062053</v>
      </c>
      <c r="M83" s="849"/>
      <c r="N83" s="57"/>
    </row>
    <row r="84" spans="1:14">
      <c r="B84" s="95" t="s">
        <v>1057</v>
      </c>
      <c r="C84" s="96"/>
      <c r="D84" s="96"/>
      <c r="E84" s="96"/>
      <c r="F84" s="96"/>
      <c r="G84" s="96"/>
      <c r="H84" s="96"/>
      <c r="I84" s="93"/>
      <c r="J84" s="94"/>
      <c r="K84" s="312">
        <v>0.05</v>
      </c>
      <c r="L84" s="848">
        <f>N78*K84</f>
        <v>61.223991182655134</v>
      </c>
      <c r="M84" s="849"/>
      <c r="N84" s="57"/>
    </row>
    <row r="85" spans="1:14" ht="15.75" thickBot="1">
      <c r="B85" s="97" t="s">
        <v>1058</v>
      </c>
      <c r="C85" s="98"/>
      <c r="D85" s="98"/>
      <c r="E85" s="98"/>
      <c r="F85" s="98"/>
      <c r="G85" s="98"/>
      <c r="H85" s="98"/>
      <c r="I85" s="99"/>
      <c r="J85" s="100"/>
      <c r="K85" s="313">
        <v>0.05</v>
      </c>
      <c r="L85" s="850">
        <f>N78*K85</f>
        <v>61.223991182655134</v>
      </c>
      <c r="M85" s="851"/>
      <c r="N85" s="57"/>
    </row>
    <row r="86" spans="1:14" ht="15.75" thickBot="1">
      <c r="B86" s="813" t="s">
        <v>1037</v>
      </c>
      <c r="C86" s="814"/>
      <c r="D86" s="814"/>
      <c r="E86" s="814"/>
      <c r="F86" s="814"/>
      <c r="G86" s="814"/>
      <c r="H86" s="814"/>
      <c r="I86" s="814"/>
      <c r="J86" s="814"/>
      <c r="K86" s="814"/>
      <c r="L86" s="814"/>
      <c r="M86" s="815"/>
      <c r="N86" s="58">
        <f>L83+L84+L85</f>
        <v>367.34394709593079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1591.8237707490334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273</v>
      </c>
      <c r="B36" s="862" t="str">
        <f>VLOOKUP(A36,EQUIPOS!A6:D154,3,FALSE)</f>
        <v>Motosierra, 93.6 cm3 - 7.1 HP, 45-90 cm - 7.9 kg</v>
      </c>
      <c r="C36" s="863"/>
      <c r="D36" s="863"/>
      <c r="E36" s="863"/>
      <c r="F36" s="863"/>
      <c r="G36" s="863"/>
      <c r="H36" s="864"/>
      <c r="I36" s="275"/>
      <c r="J36" s="276"/>
      <c r="K36" s="277">
        <f>VLOOKUP(A36,EQUIPOS!A6:D161,4,FALSE)</f>
        <v>14273.042993742254</v>
      </c>
      <c r="L36" s="278"/>
      <c r="M36" s="279">
        <v>3</v>
      </c>
      <c r="N36" s="280">
        <f>K36/M36</f>
        <v>4757.6809979140844</v>
      </c>
    </row>
    <row r="37" spans="1:14">
      <c r="A37" s="213" t="s">
        <v>312</v>
      </c>
      <c r="B37" s="862" t="str">
        <f>VLOOKUP(A37,EQUIPOS!A7:D154,3,FALSE)</f>
        <v>Retroexcavadora sobre oruga, potencia 138 HP, balde de 1,5 m3.</v>
      </c>
      <c r="C37" s="863"/>
      <c r="D37" s="863"/>
      <c r="E37" s="863"/>
      <c r="F37" s="863"/>
      <c r="G37" s="863"/>
      <c r="H37" s="864"/>
      <c r="I37" s="275"/>
      <c r="J37" s="276"/>
      <c r="K37" s="277">
        <f>VLOOKUP(A37,EQUIPOS!A7:D162,4,FALSE)</f>
        <v>350000</v>
      </c>
      <c r="L37" s="278"/>
      <c r="M37" s="279">
        <v>3</v>
      </c>
      <c r="N37" s="280">
        <f>K37/M37</f>
        <v>116666.66666666667</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638.34006507625008</v>
      </c>
    </row>
    <row r="43" spans="1:14" ht="15.75" thickBot="1">
      <c r="B43" s="813" t="s">
        <v>1037</v>
      </c>
      <c r="C43" s="814"/>
      <c r="D43" s="814"/>
      <c r="E43" s="814"/>
      <c r="F43" s="814"/>
      <c r="G43" s="814"/>
      <c r="H43" s="814"/>
      <c r="I43" s="814"/>
      <c r="J43" s="814"/>
      <c r="K43" s="814"/>
      <c r="L43" s="814"/>
      <c r="M43" s="815"/>
      <c r="N43" s="105">
        <f>SUM(N36:N42)</f>
        <v>122062.687729657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6</v>
      </c>
      <c r="J59" s="294">
        <v>1</v>
      </c>
      <c r="K59" s="287">
        <f>I59*J59</f>
        <v>6</v>
      </c>
      <c r="L59" s="900">
        <f>VLOOKUP(A59,TRANSPORTE!A5:D94,4,FALSE)</f>
        <v>1774.2255661967749</v>
      </c>
      <c r="M59" s="901"/>
      <c r="N59" s="295">
        <f>K59*L59</f>
        <v>10645.35339718065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10645.35339718065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v>
      </c>
      <c r="N70" s="304">
        <f>K70/M70</f>
        <v>4255.6004338416669</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24</v>
      </c>
      <c r="N71" s="304">
        <f>K71/M71</f>
        <v>8511.2008676833339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12766.801301525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145474.84242836267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29094.968485672536</v>
      </c>
      <c r="M83" s="849"/>
      <c r="N83" s="57"/>
    </row>
    <row r="84" spans="1:14">
      <c r="B84" s="95" t="s">
        <v>1057</v>
      </c>
      <c r="C84" s="96"/>
      <c r="D84" s="96"/>
      <c r="E84" s="96"/>
      <c r="F84" s="96"/>
      <c r="G84" s="96"/>
      <c r="H84" s="96"/>
      <c r="I84" s="93"/>
      <c r="J84" s="94"/>
      <c r="K84" s="312">
        <v>0.05</v>
      </c>
      <c r="L84" s="848">
        <f>N78*K84</f>
        <v>7273.742121418134</v>
      </c>
      <c r="M84" s="849"/>
      <c r="N84" s="57"/>
    </row>
    <row r="85" spans="1:14" ht="15.75" thickBot="1">
      <c r="B85" s="97" t="s">
        <v>1058</v>
      </c>
      <c r="C85" s="98"/>
      <c r="D85" s="98"/>
      <c r="E85" s="98"/>
      <c r="F85" s="98"/>
      <c r="G85" s="98"/>
      <c r="H85" s="98"/>
      <c r="I85" s="99"/>
      <c r="J85" s="100"/>
      <c r="K85" s="313">
        <v>0.05</v>
      </c>
      <c r="L85" s="850">
        <f>N78*K85</f>
        <v>7273.742121418134</v>
      </c>
      <c r="M85" s="851"/>
      <c r="N85" s="57"/>
    </row>
    <row r="86" spans="1:14" ht="15.75" thickBot="1">
      <c r="B86" s="813" t="s">
        <v>1037</v>
      </c>
      <c r="C86" s="814"/>
      <c r="D86" s="814"/>
      <c r="E86" s="814"/>
      <c r="F86" s="814"/>
      <c r="G86" s="814"/>
      <c r="H86" s="814"/>
      <c r="I86" s="814"/>
      <c r="J86" s="814"/>
      <c r="K86" s="814"/>
      <c r="L86" s="814"/>
      <c r="M86" s="815"/>
      <c r="N86" s="58">
        <f>L83+L84+L85</f>
        <v>43642.452728508812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189117.29515687149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27.7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195</v>
      </c>
      <c r="B36" s="862" t="str">
        <f>VLOOKUP(A36,EQUIPOS!A6:D154,3,FALSE)</f>
        <v xml:space="preserve">Equipo de oxicorte, Capacidad de corte: hasta 6´´ (152mm) </v>
      </c>
      <c r="C36" s="863"/>
      <c r="D36" s="863"/>
      <c r="E36" s="863"/>
      <c r="F36" s="863"/>
      <c r="G36" s="863"/>
      <c r="H36" s="864"/>
      <c r="I36" s="275"/>
      <c r="J36" s="276"/>
      <c r="K36" s="277">
        <f>VLOOKUP(A36,EQUIPOS!A6:D161,4,FALSE)</f>
        <v>39431.407749702325</v>
      </c>
      <c r="L36" s="278"/>
      <c r="M36" s="279">
        <v>4</v>
      </c>
      <c r="N36" s="280">
        <f>K36/M36</f>
        <v>9857.8519374255811</v>
      </c>
    </row>
    <row r="37" spans="1:14">
      <c r="A37" s="114" t="s">
        <v>248</v>
      </c>
      <c r="B37" s="862" t="str">
        <f>VLOOKUP(A37,EQUIPOS!A7:D154,3,FALSE)</f>
        <v>Grúa telescópica de 50 Ton.</v>
      </c>
      <c r="C37" s="863"/>
      <c r="D37" s="863"/>
      <c r="E37" s="863"/>
      <c r="F37" s="863"/>
      <c r="G37" s="863"/>
      <c r="H37" s="864"/>
      <c r="I37" s="275"/>
      <c r="J37" s="276"/>
      <c r="K37" s="277">
        <f>VLOOKUP(A37,EQUIPOS!A7:D162,4,FALSE)</f>
        <v>297355.62567545538</v>
      </c>
      <c r="L37" s="278"/>
      <c r="M37" s="279">
        <v>4</v>
      </c>
      <c r="N37" s="280">
        <f>K37/M37</f>
        <v>74338.906418863844</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0.1</v>
      </c>
      <c r="M42" s="875"/>
      <c r="N42" s="111">
        <f>N76*L42</f>
        <v>957.5100976143749</v>
      </c>
    </row>
    <row r="43" spans="1:14" ht="15.75" thickBot="1">
      <c r="B43" s="813" t="s">
        <v>1037</v>
      </c>
      <c r="C43" s="814"/>
      <c r="D43" s="814"/>
      <c r="E43" s="814"/>
      <c r="F43" s="814"/>
      <c r="G43" s="814"/>
      <c r="H43" s="814"/>
      <c r="I43" s="814"/>
      <c r="J43" s="814"/>
      <c r="K43" s="814"/>
      <c r="L43" s="814"/>
      <c r="M43" s="815"/>
      <c r="N43" s="105">
        <f>SUM(N36:N42)</f>
        <v>85154.268453903802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VLOOKUP(A59,TRANSPORTE!A6:D120,2,FALSE)</f>
        <v>kgk</v>
      </c>
      <c r="I59" s="287">
        <v>1</v>
      </c>
      <c r="J59" s="294">
        <v>1</v>
      </c>
      <c r="K59" s="287">
        <f>I59*J59</f>
        <v>1</v>
      </c>
      <c r="L59" s="900">
        <f>VLOOKUP(A59,TRANSPORTE!A5:D117,4,FALSE)</f>
        <v>0.30238081239327508</v>
      </c>
      <c r="M59" s="901"/>
      <c r="N59" s="295">
        <f>K59*L59</f>
        <v>0.30238081239327508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0.30238081239327508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32</v>
      </c>
      <c r="N71" s="304">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902" t="s">
        <v>1037</v>
      </c>
      <c r="C76" s="856"/>
      <c r="D76" s="856"/>
      <c r="E76" s="856"/>
      <c r="F76" s="856"/>
      <c r="G76" s="856"/>
      <c r="H76" s="856"/>
      <c r="I76" s="856"/>
      <c r="J76" s="856"/>
      <c r="K76" s="856"/>
      <c r="L76" s="856"/>
      <c r="M76" s="857"/>
      <c r="N76" s="468">
        <f>SUM(N70:N75)</f>
        <v>9575.100976143749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94729.671810859945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18945.934362171989</v>
      </c>
      <c r="M83" s="849"/>
      <c r="N83" s="57"/>
    </row>
    <row r="84" spans="1:14">
      <c r="B84" s="95" t="s">
        <v>1057</v>
      </c>
      <c r="C84" s="96"/>
      <c r="D84" s="96"/>
      <c r="E84" s="96"/>
      <c r="F84" s="96"/>
      <c r="G84" s="96"/>
      <c r="H84" s="96"/>
      <c r="I84" s="93"/>
      <c r="J84" s="94"/>
      <c r="K84" s="312">
        <v>0.05</v>
      </c>
      <c r="L84" s="848">
        <f>N78*K84</f>
        <v>4736.4835905429973</v>
      </c>
      <c r="M84" s="849"/>
      <c r="N84" s="57"/>
    </row>
    <row r="85" spans="1:14" ht="15.75" thickBot="1">
      <c r="B85" s="97" t="s">
        <v>1058</v>
      </c>
      <c r="C85" s="98"/>
      <c r="D85" s="98"/>
      <c r="E85" s="98"/>
      <c r="F85" s="98"/>
      <c r="G85" s="98"/>
      <c r="H85" s="98"/>
      <c r="I85" s="99"/>
      <c r="J85" s="100"/>
      <c r="K85" s="313">
        <v>0.05</v>
      </c>
      <c r="L85" s="850">
        <f>N78*K85</f>
        <v>4736.4835905429973</v>
      </c>
      <c r="M85" s="851"/>
      <c r="N85" s="57"/>
    </row>
    <row r="86" spans="1:14" ht="15.75" thickBot="1">
      <c r="B86" s="813" t="s">
        <v>1037</v>
      </c>
      <c r="C86" s="814"/>
      <c r="D86" s="814"/>
      <c r="E86" s="814"/>
      <c r="F86" s="814"/>
      <c r="G86" s="814"/>
      <c r="H86" s="814"/>
      <c r="I86" s="814"/>
      <c r="J86" s="814"/>
      <c r="K86" s="814"/>
      <c r="L86" s="814"/>
      <c r="M86" s="815"/>
      <c r="N86" s="58">
        <f>L83+L84+L85</f>
        <v>28418.901543257984</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123148.57335411792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307</v>
      </c>
      <c r="B36" s="862" t="str">
        <f>VLOOKUP(A36,EQUIPOS!A6:D154,3,FALSE)</f>
        <v>Retroexcavadora, Potencia en el Volante 78 HP 2200 RPM</v>
      </c>
      <c r="C36" s="863"/>
      <c r="D36" s="863"/>
      <c r="E36" s="863"/>
      <c r="F36" s="863"/>
      <c r="G36" s="863"/>
      <c r="H36" s="864"/>
      <c r="I36" s="275"/>
      <c r="J36" s="276"/>
      <c r="K36" s="277">
        <f>VLOOKUP(A36,EQUIPOS!A6:D161,4,FALSE)</f>
        <v>120769.16470448466</v>
      </c>
      <c r="L36" s="278"/>
      <c r="M36" s="279">
        <v>5</v>
      </c>
      <c r="N36" s="280">
        <f>K36/M36</f>
        <v>24153.832940896933</v>
      </c>
    </row>
    <row r="37" spans="1:14">
      <c r="A37" 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N76*L42</f>
        <v>102.1344104122</v>
      </c>
    </row>
    <row r="43" spans="1:14" ht="15.75" thickBot="1">
      <c r="B43" s="813" t="s">
        <v>1037</v>
      </c>
      <c r="C43" s="814"/>
      <c r="D43" s="814"/>
      <c r="E43" s="814"/>
      <c r="F43" s="814"/>
      <c r="G43" s="814"/>
      <c r="H43" s="814"/>
      <c r="I43" s="814"/>
      <c r="J43" s="814"/>
      <c r="K43" s="814"/>
      <c r="L43" s="814"/>
      <c r="M43" s="815"/>
      <c r="N43" s="105">
        <f>SUM(N36:N42)</f>
        <v>24255.967351309133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0.70199999999999996</v>
      </c>
      <c r="J59" s="294">
        <v>1</v>
      </c>
      <c r="K59" s="287">
        <f>I59*J59</f>
        <v>0.70199999999999996</v>
      </c>
      <c r="L59" s="900">
        <f>VLOOKUP(A59,TRANSPORTE!A5:D94,4,FALSE)</f>
        <v>1774.2255661967749</v>
      </c>
      <c r="M59" s="901"/>
      <c r="N59" s="295">
        <f>K59*L59</f>
        <v>1245.506347470136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1245.506347470136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v>
      </c>
      <c r="N70" s="304">
        <f>K70/M70</f>
        <v>2553.3602603049999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40</v>
      </c>
      <c r="N71" s="304">
        <f>K71/M71</f>
        <v>2553.3602603049999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5106.7205206099998</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30608.194219389268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6121.638843877854</v>
      </c>
      <c r="M83" s="849"/>
      <c r="N83" s="57"/>
    </row>
    <row r="84" spans="1:14">
      <c r="B84" s="95" t="s">
        <v>1057</v>
      </c>
      <c r="C84" s="96"/>
      <c r="D84" s="96"/>
      <c r="E84" s="96"/>
      <c r="F84" s="96"/>
      <c r="G84" s="96"/>
      <c r="H84" s="96"/>
      <c r="I84" s="93"/>
      <c r="J84" s="94"/>
      <c r="K84" s="312">
        <v>0.05</v>
      </c>
      <c r="L84" s="848">
        <f>N78*K84</f>
        <v>1530.4097109694635</v>
      </c>
      <c r="M84" s="849"/>
      <c r="N84" s="57"/>
    </row>
    <row r="85" spans="1:14" ht="15.75" thickBot="1">
      <c r="B85" s="97" t="s">
        <v>1058</v>
      </c>
      <c r="C85" s="98"/>
      <c r="D85" s="98"/>
      <c r="E85" s="98"/>
      <c r="F85" s="98"/>
      <c r="G85" s="98"/>
      <c r="H85" s="98"/>
      <c r="I85" s="99"/>
      <c r="J85" s="100"/>
      <c r="K85" s="313">
        <v>0.05</v>
      </c>
      <c r="L85" s="850">
        <f>N78*K85</f>
        <v>1530.4097109694635</v>
      </c>
      <c r="M85" s="851"/>
      <c r="N85" s="57"/>
    </row>
    <row r="86" spans="1:14" ht="15.75" thickBot="1">
      <c r="B86" s="813" t="s">
        <v>1037</v>
      </c>
      <c r="C86" s="814"/>
      <c r="D86" s="814"/>
      <c r="E86" s="814"/>
      <c r="F86" s="814"/>
      <c r="G86" s="814"/>
      <c r="H86" s="814"/>
      <c r="I86" s="814"/>
      <c r="J86" s="814"/>
      <c r="K86" s="814"/>
      <c r="L86" s="814"/>
      <c r="M86" s="815"/>
      <c r="N86" s="58">
        <f>L83+L84+L85</f>
        <v>9182.4582658167801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39790.652485206047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307</v>
      </c>
      <c r="B36" s="862" t="str">
        <f>VLOOKUP(A36,EQUIPOS!A6:D154,3,FALSE)</f>
        <v>Retroexcavadora, Potencia en el Volante 78 HP 2200 RPM</v>
      </c>
      <c r="C36" s="863"/>
      <c r="D36" s="863"/>
      <c r="E36" s="863"/>
      <c r="F36" s="863"/>
      <c r="G36" s="863"/>
      <c r="H36" s="864"/>
      <c r="I36" s="275"/>
      <c r="J36" s="276"/>
      <c r="K36" s="277">
        <f>VLOOKUP(A36,EQUIPOS!A6:D161,4,FALSE)</f>
        <v>120769.16470448466</v>
      </c>
      <c r="L36" s="278"/>
      <c r="M36" s="279">
        <v>4</v>
      </c>
      <c r="N36" s="280">
        <f>K36/M36</f>
        <v>30192.291176121165</v>
      </c>
    </row>
    <row r="37" spans="1:14">
      <c r="A37" 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N76*L42</f>
        <v>63.834006507624999</v>
      </c>
    </row>
    <row r="43" spans="1:14" ht="15.75" thickBot="1">
      <c r="B43" s="813" t="s">
        <v>1037</v>
      </c>
      <c r="C43" s="814"/>
      <c r="D43" s="814"/>
      <c r="E43" s="814"/>
      <c r="F43" s="814"/>
      <c r="G43" s="814"/>
      <c r="H43" s="814"/>
      <c r="I43" s="814"/>
      <c r="J43" s="814"/>
      <c r="K43" s="814"/>
      <c r="L43" s="814"/>
      <c r="M43" s="815"/>
      <c r="N43" s="105">
        <f>SUM(N36:N42)</f>
        <v>30256.125182628792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3.03</v>
      </c>
      <c r="J59" s="294">
        <v>1</v>
      </c>
      <c r="K59" s="287">
        <f>I59*J59</f>
        <v>3.03</v>
      </c>
      <c r="L59" s="900">
        <f>VLOOKUP(A59,TRANSPORTE!A5:D94,4,FALSE)</f>
        <v>1774.2255661967749</v>
      </c>
      <c r="M59" s="901"/>
      <c r="N59" s="295">
        <f>K59*L59</f>
        <v>5375.903465576228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5375.903465576228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902" t="s">
        <v>1037</v>
      </c>
      <c r="C76" s="856"/>
      <c r="D76" s="856"/>
      <c r="E76" s="856"/>
      <c r="F76" s="856"/>
      <c r="G76" s="856"/>
      <c r="H76" s="856"/>
      <c r="I76" s="856"/>
      <c r="J76" s="856"/>
      <c r="K76" s="856"/>
      <c r="L76" s="856"/>
      <c r="M76" s="857"/>
      <c r="N76" s="468">
        <f>SUM(N70:N75)</f>
        <v>3191.70032538125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38823.728973586272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7764.7457947172552</v>
      </c>
      <c r="M83" s="849"/>
      <c r="N83" s="57"/>
    </row>
    <row r="84" spans="1:14">
      <c r="B84" s="95" t="s">
        <v>1057</v>
      </c>
      <c r="C84" s="96"/>
      <c r="D84" s="96"/>
      <c r="E84" s="96"/>
      <c r="F84" s="96"/>
      <c r="G84" s="96"/>
      <c r="H84" s="96"/>
      <c r="I84" s="93"/>
      <c r="J84" s="94"/>
      <c r="K84" s="312">
        <v>0.05</v>
      </c>
      <c r="L84" s="848">
        <f>N78*K84</f>
        <v>1941.1864486793138</v>
      </c>
      <c r="M84" s="849"/>
      <c r="N84" s="57"/>
    </row>
    <row r="85" spans="1:14" ht="15.75" thickBot="1">
      <c r="B85" s="97" t="s">
        <v>1058</v>
      </c>
      <c r="C85" s="98"/>
      <c r="D85" s="98"/>
      <c r="E85" s="98"/>
      <c r="F85" s="98"/>
      <c r="G85" s="98"/>
      <c r="H85" s="98"/>
      <c r="I85" s="99"/>
      <c r="J85" s="100"/>
      <c r="K85" s="313">
        <v>0.05</v>
      </c>
      <c r="L85" s="850">
        <f>N78*K85</f>
        <v>1941.1864486793138</v>
      </c>
      <c r="M85" s="851"/>
      <c r="N85" s="57"/>
    </row>
    <row r="86" spans="1:14" ht="15.75" thickBot="1">
      <c r="B86" s="813" t="s">
        <v>1037</v>
      </c>
      <c r="C86" s="814"/>
      <c r="D86" s="814"/>
      <c r="E86" s="814"/>
      <c r="F86" s="814"/>
      <c r="G86" s="814"/>
      <c r="H86" s="814"/>
      <c r="I86" s="814"/>
      <c r="J86" s="814"/>
      <c r="K86" s="814"/>
      <c r="L86" s="814"/>
      <c r="M86" s="815"/>
      <c r="N86" s="58">
        <f>L83+L84+L85</f>
        <v>11647.118692075881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50470.84766566215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c r="B36" s="862"/>
      <c r="C36" s="863"/>
      <c r="D36" s="863"/>
      <c r="E36" s="863"/>
      <c r="F36" s="863"/>
      <c r="G36" s="863"/>
      <c r="H36" s="864"/>
      <c r="I36" s="275"/>
      <c r="J36" s="276"/>
      <c r="K36" s="277"/>
      <c r="L36" s="278"/>
      <c r="M36" s="279"/>
      <c r="N36" s="280"/>
    </row>
    <row r="37" spans="1:14">
      <c r="A37" 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0.1</v>
      </c>
      <c r="M42" s="875"/>
      <c r="N42" s="111">
        <f>N76*L42</f>
        <v>136.17921388293334</v>
      </c>
    </row>
    <row r="43" spans="1:14" ht="15.75" thickBot="1">
      <c r="B43" s="813" t="s">
        <v>1037</v>
      </c>
      <c r="C43" s="814"/>
      <c r="D43" s="814"/>
      <c r="E43" s="814"/>
      <c r="F43" s="814"/>
      <c r="G43" s="814"/>
      <c r="H43" s="814"/>
      <c r="I43" s="814"/>
      <c r="J43" s="814"/>
      <c r="K43" s="814"/>
      <c r="L43" s="814"/>
      <c r="M43" s="815"/>
      <c r="N43" s="105">
        <f>SUM(N36:N42)</f>
        <v>136.17921388293334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5"/>
      <c r="C53" s="896"/>
      <c r="D53" s="896"/>
      <c r="E53" s="896"/>
      <c r="F53" s="896"/>
      <c r="G53" s="896"/>
      <c r="H53" s="896"/>
      <c r="I53" s="866"/>
      <c r="J53" s="48"/>
      <c r="K53" s="50"/>
      <c r="L53" s="897"/>
      <c r="M53" s="898"/>
      <c r="N53" s="51"/>
    </row>
    <row r="54" spans="2:14" ht="15.75" thickBot="1">
      <c r="B54" s="813" t="s">
        <v>1037</v>
      </c>
      <c r="C54" s="814"/>
      <c r="D54" s="814"/>
      <c r="E54" s="814"/>
      <c r="F54" s="814"/>
      <c r="G54" s="814"/>
      <c r="H54" s="814"/>
      <c r="I54" s="814"/>
      <c r="J54" s="814"/>
      <c r="K54" s="814"/>
      <c r="L54" s="814"/>
      <c r="M54" s="815"/>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99" t="s">
        <v>1045</v>
      </c>
      <c r="M58" s="878"/>
      <c r="N58" s="82" t="s">
        <v>1035</v>
      </c>
    </row>
    <row r="59" spans="2:14">
      <c r="B59" s="52"/>
      <c r="C59" s="325"/>
      <c r="D59" s="325"/>
      <c r="E59" s="325"/>
      <c r="F59" s="325"/>
      <c r="G59" s="325"/>
      <c r="H59" s="319"/>
      <c r="I59" s="287"/>
      <c r="J59" s="294"/>
      <c r="K59" s="287"/>
      <c r="L59" s="900"/>
      <c r="M59" s="901"/>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150</v>
      </c>
      <c r="N70" s="304">
        <f>K70/M70</f>
        <v>1361.7921388293332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1361.7921388293332</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299.59427054245333</v>
      </c>
      <c r="M83" s="849"/>
      <c r="N83" s="57"/>
    </row>
    <row r="84" spans="1:14">
      <c r="B84" s="95" t="s">
        <v>1057</v>
      </c>
      <c r="C84" s="96"/>
      <c r="D84" s="96"/>
      <c r="E84" s="96"/>
      <c r="F84" s="96"/>
      <c r="G84" s="96"/>
      <c r="H84" s="96"/>
      <c r="I84" s="93"/>
      <c r="J84" s="94"/>
      <c r="K84" s="312">
        <v>0.05</v>
      </c>
      <c r="L84" s="848">
        <f>N78*K84</f>
        <v>74.898567635613333</v>
      </c>
      <c r="M84" s="849"/>
      <c r="N84" s="57"/>
    </row>
    <row r="85" spans="1:14" ht="15.75" thickBot="1">
      <c r="B85" s="97" t="s">
        <v>1058</v>
      </c>
      <c r="C85" s="98"/>
      <c r="D85" s="98"/>
      <c r="E85" s="98"/>
      <c r="F85" s="98"/>
      <c r="G85" s="98"/>
      <c r="H85" s="98"/>
      <c r="I85" s="99"/>
      <c r="J85" s="100"/>
      <c r="K85" s="313">
        <v>0.05</v>
      </c>
      <c r="L85" s="850">
        <f>N78*K85</f>
        <v>74.898567635613333</v>
      </c>
      <c r="M85" s="851"/>
      <c r="N85" s="57"/>
    </row>
    <row r="86" spans="1:14" ht="15.75" thickBot="1">
      <c r="B86" s="813" t="s">
        <v>1037</v>
      </c>
      <c r="C86" s="814"/>
      <c r="D86" s="814"/>
      <c r="E86" s="814"/>
      <c r="F86" s="814"/>
      <c r="G86" s="814"/>
      <c r="H86" s="814"/>
      <c r="I86" s="814"/>
      <c r="J86" s="814"/>
      <c r="K86" s="814"/>
      <c r="L86" s="814"/>
      <c r="M86" s="815"/>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310</v>
      </c>
      <c r="B36" s="862" t="str">
        <f>VLOOKUP(A36,EQUIPOS!A6:D154,3,FALSE)</f>
        <v>Retroexcavadora A25C</v>
      </c>
      <c r="C36" s="863"/>
      <c r="D36" s="863"/>
      <c r="E36" s="863"/>
      <c r="F36" s="863"/>
      <c r="G36" s="863"/>
      <c r="H36" s="864"/>
      <c r="I36" s="275"/>
      <c r="J36" s="276"/>
      <c r="K36" s="277">
        <f>VLOOKUP(A36,EQUIPOS!A6:D163,4,FALSE)</f>
        <v>257178.10456610008</v>
      </c>
      <c r="L36" s="278"/>
      <c r="M36" s="279">
        <v>3</v>
      </c>
      <c r="N36" s="280">
        <f>K36/M36</f>
        <v>85726.034855366699</v>
      </c>
    </row>
    <row r="37" spans="1:14">
      <c r="A37" 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0.01</v>
      </c>
      <c r="M42" s="875"/>
      <c r="N42" s="111">
        <f>N76*L42</f>
        <v>85.112008676833341</v>
      </c>
    </row>
    <row r="43" spans="1:14" ht="15.75" thickBot="1">
      <c r="B43" s="813" t="s">
        <v>1037</v>
      </c>
      <c r="C43" s="814"/>
      <c r="D43" s="814"/>
      <c r="E43" s="814"/>
      <c r="F43" s="814"/>
      <c r="G43" s="814"/>
      <c r="H43" s="814"/>
      <c r="I43" s="814"/>
      <c r="J43" s="814"/>
      <c r="K43" s="814"/>
      <c r="L43" s="814"/>
      <c r="M43" s="815"/>
      <c r="N43" s="105">
        <f>SUM(N36:N42)</f>
        <v>85811.146864043534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0">
        <f>VLOOKUP(A59,TRANSPORTE!A6:D117,4,FALSE)</f>
        <v>1774.2255661967749</v>
      </c>
      <c r="M59" s="901"/>
      <c r="N59" s="295">
        <f>K59*L59</f>
        <v>3016.1834625345173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3016.1834625345173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8511.2008676833339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97338.531194261392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19467.706238852279</v>
      </c>
      <c r="M83" s="849"/>
      <c r="N83" s="57"/>
    </row>
    <row r="84" spans="1:14">
      <c r="B84" s="95" t="s">
        <v>1057</v>
      </c>
      <c r="C84" s="96"/>
      <c r="D84" s="96"/>
      <c r="E84" s="96"/>
      <c r="F84" s="96"/>
      <c r="G84" s="96"/>
      <c r="H84" s="96"/>
      <c r="I84" s="93"/>
      <c r="J84" s="94"/>
      <c r="K84" s="312">
        <v>0.05</v>
      </c>
      <c r="L84" s="848">
        <f>N78*K84</f>
        <v>4866.9265597130698</v>
      </c>
      <c r="M84" s="849"/>
      <c r="N84" s="57"/>
    </row>
    <row r="85" spans="1:14" ht="15.75" thickBot="1">
      <c r="B85" s="97" t="s">
        <v>1058</v>
      </c>
      <c r="C85" s="98"/>
      <c r="D85" s="98"/>
      <c r="E85" s="98"/>
      <c r="F85" s="98"/>
      <c r="G85" s="98"/>
      <c r="H85" s="98"/>
      <c r="I85" s="99"/>
      <c r="J85" s="100"/>
      <c r="K85" s="313">
        <v>0.05</v>
      </c>
      <c r="L85" s="850">
        <f>N78*K85</f>
        <v>4866.9265597130698</v>
      </c>
      <c r="M85" s="851"/>
      <c r="N85" s="57"/>
    </row>
    <row r="86" spans="1:14" ht="15.75" thickBot="1">
      <c r="B86" s="813" t="s">
        <v>1037</v>
      </c>
      <c r="C86" s="814"/>
      <c r="D86" s="814"/>
      <c r="E86" s="814"/>
      <c r="F86" s="814"/>
      <c r="G86" s="814"/>
      <c r="H86" s="814"/>
      <c r="I86" s="814"/>
      <c r="J86" s="814"/>
      <c r="K86" s="814"/>
      <c r="L86" s="814"/>
      <c r="M86" s="815"/>
      <c r="N86" s="58">
        <f>L83+L84+L85</f>
        <v>29201.559358278417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126540.09055253981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310</v>
      </c>
      <c r="B36" s="862" t="str">
        <f>VLOOKUP(A36,EQUIPOS!A6:D154,3,FALSE)</f>
        <v>Retroexcavadora A25C</v>
      </c>
      <c r="C36" s="863"/>
      <c r="D36" s="863"/>
      <c r="E36" s="863"/>
      <c r="F36" s="863"/>
      <c r="G36" s="863"/>
      <c r="H36" s="864"/>
      <c r="I36" s="275"/>
      <c r="J36" s="276"/>
      <c r="K36" s="277">
        <f>VLOOKUP(A36,EQUIPOS!A6:D163,4,FALSE)</f>
        <v>257178.10456610008</v>
      </c>
      <c r="L36" s="278"/>
      <c r="M36" s="279">
        <v>3</v>
      </c>
      <c r="N36" s="280">
        <f>K36/M36</f>
        <v>85726.034855366699</v>
      </c>
    </row>
    <row r="37" spans="1:14">
      <c r="A37" 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0.01</v>
      </c>
      <c r="M42" s="875"/>
      <c r="N42" s="111">
        <f>N76*L42</f>
        <v>85.112008676833341</v>
      </c>
    </row>
    <row r="43" spans="1:14" ht="15.75" thickBot="1">
      <c r="B43" s="813" t="s">
        <v>1037</v>
      </c>
      <c r="C43" s="814"/>
      <c r="D43" s="814"/>
      <c r="E43" s="814"/>
      <c r="F43" s="814"/>
      <c r="G43" s="814"/>
      <c r="H43" s="814"/>
      <c r="I43" s="814"/>
      <c r="J43" s="814"/>
      <c r="K43" s="814"/>
      <c r="L43" s="814"/>
      <c r="M43" s="815"/>
      <c r="N43" s="105">
        <f>SUM(N36:N42)</f>
        <v>85811.146864043534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0">
        <f>VLOOKUP(A59,TRANSPORTE!A6:D117,4,FALSE)</f>
        <v>1774.2255661967749</v>
      </c>
      <c r="M59" s="901"/>
      <c r="N59" s="295">
        <f>K59*L59</f>
        <v>3016.1834625345173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3016.1834625345173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8511.2008676833339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97338.531194261392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19467.706238852279</v>
      </c>
      <c r="M83" s="849"/>
      <c r="N83" s="57"/>
    </row>
    <row r="84" spans="1:14">
      <c r="B84" s="95" t="s">
        <v>1057</v>
      </c>
      <c r="C84" s="96"/>
      <c r="D84" s="96"/>
      <c r="E84" s="96"/>
      <c r="F84" s="96"/>
      <c r="G84" s="96"/>
      <c r="H84" s="96"/>
      <c r="I84" s="93"/>
      <c r="J84" s="94"/>
      <c r="K84" s="312">
        <v>0.05</v>
      </c>
      <c r="L84" s="848">
        <f>N78*K84</f>
        <v>4866.9265597130698</v>
      </c>
      <c r="M84" s="849"/>
      <c r="N84" s="57"/>
    </row>
    <row r="85" spans="1:14" ht="15.75" thickBot="1">
      <c r="B85" s="97" t="s">
        <v>1058</v>
      </c>
      <c r="C85" s="98"/>
      <c r="D85" s="98"/>
      <c r="E85" s="98"/>
      <c r="F85" s="98"/>
      <c r="G85" s="98"/>
      <c r="H85" s="98"/>
      <c r="I85" s="99"/>
      <c r="J85" s="100"/>
      <c r="K85" s="313">
        <v>0.05</v>
      </c>
      <c r="L85" s="850">
        <f>N78*K85</f>
        <v>4866.9265597130698</v>
      </c>
      <c r="M85" s="851"/>
      <c r="N85" s="57"/>
    </row>
    <row r="86" spans="1:14" ht="15.75" thickBot="1">
      <c r="B86" s="813" t="s">
        <v>1037</v>
      </c>
      <c r="C86" s="814"/>
      <c r="D86" s="814"/>
      <c r="E86" s="814"/>
      <c r="F86" s="814"/>
      <c r="G86" s="814"/>
      <c r="H86" s="814"/>
      <c r="I86" s="814"/>
      <c r="J86" s="814"/>
      <c r="K86" s="814"/>
      <c r="L86" s="814"/>
      <c r="M86" s="815"/>
      <c r="N86" s="58">
        <f>L83+L84+L85</f>
        <v>29201.559358278417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126540.09055253981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312</v>
      </c>
      <c r="B36" s="862" t="str">
        <f>VLOOKUP(A36,EQUIPOS!A6:D154,3,FALSE)</f>
        <v>Retroexcavadora sobre oruga, potencia 138 HP, balde de 1,5 m3.</v>
      </c>
      <c r="C36" s="863"/>
      <c r="D36" s="863"/>
      <c r="E36" s="863"/>
      <c r="F36" s="863"/>
      <c r="G36" s="863"/>
      <c r="H36" s="864"/>
      <c r="I36" s="275"/>
      <c r="J36" s="276"/>
      <c r="K36" s="277">
        <f>VLOOKUP(A36,EQUIPOS!A6:D163,4,FALSE)</f>
        <v>350000</v>
      </c>
      <c r="L36" s="278"/>
      <c r="M36" s="279">
        <v>45</v>
      </c>
      <c r="N36" s="280">
        <f>K36/M36</f>
        <v>7777.7777777777774</v>
      </c>
    </row>
    <row r="37" spans="1:14">
      <c r="A37" 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0.01</v>
      </c>
      <c r="M42" s="875"/>
      <c r="N42" s="111">
        <f>N76*L42</f>
        <v>1.4185334779472223</v>
      </c>
    </row>
    <row r="43" spans="1:14" ht="15.75" thickBot="1">
      <c r="B43" s="813" t="s">
        <v>1037</v>
      </c>
      <c r="C43" s="814"/>
      <c r="D43" s="814"/>
      <c r="E43" s="814"/>
      <c r="F43" s="814"/>
      <c r="G43" s="814"/>
      <c r="H43" s="814"/>
      <c r="I43" s="814"/>
      <c r="J43" s="814"/>
      <c r="K43" s="814"/>
      <c r="L43" s="814"/>
      <c r="M43" s="815"/>
      <c r="N43" s="105">
        <f>SUM(N36:N42)</f>
        <v>7779.196311255725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900">
        <f>VLOOKUP(A59,TRANSPORTE!A6:D117,4,FALSE)</f>
        <v>0.30238081239327508</v>
      </c>
      <c r="M59" s="901"/>
      <c r="N59" s="295">
        <f>K59*L59</f>
        <v>10.79499500243992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10.79499500243992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141.85334779472223</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7931.8446540528876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1586.3689308105777</v>
      </c>
      <c r="M83" s="849"/>
      <c r="N83" s="57"/>
    </row>
    <row r="84" spans="1:14">
      <c r="B84" s="95" t="s">
        <v>1057</v>
      </c>
      <c r="C84" s="96"/>
      <c r="D84" s="96"/>
      <c r="E84" s="96"/>
      <c r="F84" s="96"/>
      <c r="G84" s="96"/>
      <c r="H84" s="96"/>
      <c r="I84" s="93"/>
      <c r="J84" s="94"/>
      <c r="K84" s="312">
        <v>0.05</v>
      </c>
      <c r="L84" s="848">
        <f>N78*K84</f>
        <v>396.59223270264442</v>
      </c>
      <c r="M84" s="849"/>
      <c r="N84" s="57"/>
    </row>
    <row r="85" spans="1:14" ht="15.75" thickBot="1">
      <c r="B85" s="97" t="s">
        <v>1058</v>
      </c>
      <c r="C85" s="98"/>
      <c r="D85" s="98"/>
      <c r="E85" s="98"/>
      <c r="F85" s="98"/>
      <c r="G85" s="98"/>
      <c r="H85" s="98"/>
      <c r="I85" s="99"/>
      <c r="J85" s="100"/>
      <c r="K85" s="313">
        <v>0.05</v>
      </c>
      <c r="L85" s="850">
        <f>N78*K85</f>
        <v>396.59223270264442</v>
      </c>
      <c r="M85" s="851"/>
      <c r="N85" s="57"/>
    </row>
    <row r="86" spans="1:14" ht="15.75" thickBot="1">
      <c r="B86" s="813" t="s">
        <v>1037</v>
      </c>
      <c r="C86" s="814"/>
      <c r="D86" s="814"/>
      <c r="E86" s="814"/>
      <c r="F86" s="814"/>
      <c r="G86" s="814"/>
      <c r="H86" s="814"/>
      <c r="I86" s="814"/>
      <c r="J86" s="814"/>
      <c r="K86" s="814"/>
      <c r="L86" s="814"/>
      <c r="M86" s="815"/>
      <c r="N86" s="58">
        <f>L83+L84+L85</f>
        <v>2379.5533962158665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10311.398050268754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2.2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c r="B36" s="862"/>
      <c r="C36" s="863"/>
      <c r="D36" s="863"/>
      <c r="E36" s="863"/>
      <c r="F36" s="863"/>
      <c r="G36" s="863"/>
      <c r="H36" s="864"/>
      <c r="I36" s="275"/>
      <c r="J36" s="276"/>
      <c r="K36" s="277"/>
      <c r="L36" s="278"/>
      <c r="M36" s="279"/>
      <c r="N36" s="280"/>
    </row>
    <row r="37" spans="1:14">
      <c r="A37" 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0.1</v>
      </c>
      <c r="M42" s="875"/>
      <c r="N42" s="111">
        <f>N76*L42</f>
        <v>56.741339117888892</v>
      </c>
    </row>
    <row r="43" spans="1:14" ht="15.75" thickBot="1">
      <c r="B43" s="813" t="s">
        <v>1037</v>
      </c>
      <c r="C43" s="814"/>
      <c r="D43" s="814"/>
      <c r="E43" s="814"/>
      <c r="F43" s="814"/>
      <c r="G43" s="814"/>
      <c r="H43" s="814"/>
      <c r="I43" s="814"/>
      <c r="J43" s="814"/>
      <c r="K43" s="814"/>
      <c r="L43" s="814"/>
      <c r="M43" s="815"/>
      <c r="N43" s="105">
        <f>SUM(N36:N42)</f>
        <v>56.741339117888892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900">
        <f>VLOOKUP(A59,TRANSPORTE!A6:D117,4,FALSE)</f>
        <v>0.30238081239327508</v>
      </c>
      <c r="M59" s="901"/>
      <c r="N59" s="295">
        <f>K59*L59</f>
        <v>3.0994033270310695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3.0994033270310695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360</v>
      </c>
      <c r="N70" s="304">
        <f>K70/M70</f>
        <v>567.4133911788889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627.25413362380891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125.45082672476178</v>
      </c>
      <c r="M83" s="849"/>
      <c r="N83" s="57"/>
    </row>
    <row r="84" spans="1:14">
      <c r="B84" s="95" t="s">
        <v>1057</v>
      </c>
      <c r="C84" s="96"/>
      <c r="D84" s="96"/>
      <c r="E84" s="96"/>
      <c r="F84" s="96"/>
      <c r="G84" s="96"/>
      <c r="H84" s="96"/>
      <c r="I84" s="93"/>
      <c r="J84" s="94"/>
      <c r="K84" s="312">
        <v>0.05</v>
      </c>
      <c r="L84" s="848">
        <f>N78*K84</f>
        <v>31.362706681190446</v>
      </c>
      <c r="M84" s="849"/>
      <c r="N84" s="57"/>
    </row>
    <row r="85" spans="1:14" ht="15.75" thickBot="1">
      <c r="B85" s="97" t="s">
        <v>1058</v>
      </c>
      <c r="C85" s="98"/>
      <c r="D85" s="98"/>
      <c r="E85" s="98"/>
      <c r="F85" s="98"/>
      <c r="G85" s="98"/>
      <c r="H85" s="98"/>
      <c r="I85" s="99"/>
      <c r="J85" s="100"/>
      <c r="K85" s="313">
        <v>0.05</v>
      </c>
      <c r="L85" s="850">
        <f>N78*K85</f>
        <v>31.362706681190446</v>
      </c>
      <c r="M85" s="851"/>
      <c r="N85" s="57"/>
    </row>
    <row r="86" spans="1:14" ht="15.75" thickBot="1">
      <c r="B86" s="813" t="s">
        <v>1037</v>
      </c>
      <c r="C86" s="814"/>
      <c r="D86" s="814"/>
      <c r="E86" s="814"/>
      <c r="F86" s="814"/>
      <c r="G86" s="814"/>
      <c r="H86" s="814"/>
      <c r="I86" s="814"/>
      <c r="J86" s="814"/>
      <c r="K86" s="814"/>
      <c r="L86" s="814"/>
      <c r="M86" s="815"/>
      <c r="N86" s="58">
        <f>L83+L84+L85</f>
        <v>188.17624008714267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815.43037371095159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312</v>
      </c>
      <c r="B36" s="862" t="str">
        <f>VLOOKUP(A36,EQUIPOS!A6:D154,3,FALSE)</f>
        <v>Retroexcavadora sobre oruga, potencia 138 HP, balde de 1,5 m3.</v>
      </c>
      <c r="C36" s="863"/>
      <c r="D36" s="863"/>
      <c r="E36" s="863"/>
      <c r="F36" s="863"/>
      <c r="G36" s="863"/>
      <c r="H36" s="864"/>
      <c r="I36" s="275"/>
      <c r="J36" s="276"/>
      <c r="K36" s="277">
        <f>VLOOKUP(A36,EQUIPOS!A6:D163,4,FALSE)</f>
        <v>350000</v>
      </c>
      <c r="L36" s="278"/>
      <c r="M36" s="279">
        <v>45</v>
      </c>
      <c r="N36" s="280">
        <f>K36/M36</f>
        <v>7777.7777777777774</v>
      </c>
    </row>
    <row r="37" spans="1:14">
      <c r="A37" 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0.01</v>
      </c>
      <c r="M42" s="875"/>
      <c r="N42" s="111">
        <f>N76*L42</f>
        <v>1.4185334779472223</v>
      </c>
    </row>
    <row r="43" spans="1:14" ht="15.75" thickBot="1">
      <c r="B43" s="813" t="s">
        <v>1037</v>
      </c>
      <c r="C43" s="814"/>
      <c r="D43" s="814"/>
      <c r="E43" s="814"/>
      <c r="F43" s="814"/>
      <c r="G43" s="814"/>
      <c r="H43" s="814"/>
      <c r="I43" s="814"/>
      <c r="J43" s="814"/>
      <c r="K43" s="814"/>
      <c r="L43" s="814"/>
      <c r="M43" s="815"/>
      <c r="N43" s="105">
        <f>SUM(N36:N42)</f>
        <v>7779.196311255725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900">
        <f>VLOOKUP(A59,TRANSPORTE!A6:D117,4,FALSE)</f>
        <v>726.8259073428103</v>
      </c>
      <c r="M59" s="901"/>
      <c r="N59" s="295">
        <f>K59*L59</f>
        <v>589.08876377181105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589.08876377181105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141.85334779472223</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8510.1384228222578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1702.0276845644516</v>
      </c>
      <c r="M83" s="849"/>
      <c r="N83" s="57"/>
    </row>
    <row r="84" spans="1:14">
      <c r="B84" s="95" t="s">
        <v>1057</v>
      </c>
      <c r="C84" s="96"/>
      <c r="D84" s="96"/>
      <c r="E84" s="96"/>
      <c r="F84" s="96"/>
      <c r="G84" s="96"/>
      <c r="H84" s="96"/>
      <c r="I84" s="93"/>
      <c r="J84" s="94"/>
      <c r="K84" s="312">
        <v>0.05</v>
      </c>
      <c r="L84" s="848">
        <f>N78*K84</f>
        <v>425.50692114111291</v>
      </c>
      <c r="M84" s="849"/>
      <c r="N84" s="57"/>
    </row>
    <row r="85" spans="1:14" ht="15.75" thickBot="1">
      <c r="B85" s="97" t="s">
        <v>1058</v>
      </c>
      <c r="C85" s="98"/>
      <c r="D85" s="98"/>
      <c r="E85" s="98"/>
      <c r="F85" s="98"/>
      <c r="G85" s="98"/>
      <c r="H85" s="98"/>
      <c r="I85" s="99"/>
      <c r="J85" s="100"/>
      <c r="K85" s="313">
        <v>0.05</v>
      </c>
      <c r="L85" s="850">
        <f>N78*K85</f>
        <v>425.50692114111291</v>
      </c>
      <c r="M85" s="851"/>
      <c r="N85" s="57"/>
    </row>
    <row r="86" spans="1:14" ht="15.75" thickBot="1">
      <c r="B86" s="813" t="s">
        <v>1037</v>
      </c>
      <c r="C86" s="814"/>
      <c r="D86" s="814"/>
      <c r="E86" s="814"/>
      <c r="F86" s="814"/>
      <c r="G86" s="814"/>
      <c r="H86" s="814"/>
      <c r="I86" s="814"/>
      <c r="J86" s="814"/>
      <c r="K86" s="814"/>
      <c r="L86" s="814"/>
      <c r="M86" s="815"/>
      <c r="N86" s="58">
        <f>L83+L84+L85</f>
        <v>2553.0415268466772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11063.179949668935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146</v>
      </c>
      <c r="B36" s="862" t="str">
        <f>VLOOKUP(A36,EQUIPOS!A6:D154,3,FALSE)</f>
        <v>Camabaja</v>
      </c>
      <c r="C36" s="863"/>
      <c r="D36" s="863"/>
      <c r="E36" s="863"/>
      <c r="F36" s="863"/>
      <c r="G36" s="863"/>
      <c r="H36" s="864"/>
      <c r="I36" s="275"/>
      <c r="J36" s="276"/>
      <c r="K36" s="277">
        <f>VLOOKUP(A36,EQUIPOS!A5:D154,4,FALSE)</f>
        <v>225322.32999829907</v>
      </c>
      <c r="L36" s="278"/>
      <c r="M36" s="279">
        <v>0.625</v>
      </c>
      <c r="N36" s="280">
        <f>K36/M36</f>
        <v>360515.7279972785</v>
      </c>
    </row>
    <row r="37" spans="1:14">
      <c r="A37" s="114" t="s">
        <v>241</v>
      </c>
      <c r="B37" s="862" t="str">
        <f>VLOOKUP(A37,EQUIPOS!A7:D154,3,FALSE)</f>
        <v>Grúa (capacidad 15 ton)</v>
      </c>
      <c r="C37" s="863"/>
      <c r="D37" s="863"/>
      <c r="E37" s="863"/>
      <c r="F37" s="863"/>
      <c r="G37" s="863"/>
      <c r="H37" s="864"/>
      <c r="I37" s="275"/>
      <c r="J37" s="276"/>
      <c r="K37" s="277">
        <f>VLOOKUP(A37,EQUIPOS!A6:D154,4,FALSE)</f>
        <v>178413.60072760319</v>
      </c>
      <c r="L37" s="278"/>
      <c r="M37" s="279">
        <v>0.625</v>
      </c>
      <c r="N37" s="280">
        <f>K37/M37</f>
        <v>285461.7611641651</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2553.3602603050003</v>
      </c>
    </row>
    <row r="43" spans="1:14" ht="15.75" thickBot="1">
      <c r="B43" s="813" t="s">
        <v>1037</v>
      </c>
      <c r="C43" s="814"/>
      <c r="D43" s="814"/>
      <c r="E43" s="814"/>
      <c r="F43" s="814"/>
      <c r="G43" s="814"/>
      <c r="H43" s="814"/>
      <c r="I43" s="814"/>
      <c r="J43" s="814"/>
      <c r="K43" s="814"/>
      <c r="L43" s="814"/>
      <c r="M43" s="815"/>
      <c r="N43" s="402">
        <f>SUM(N36:N42)</f>
        <v>648530.84942174866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3954.5235640029318</v>
      </c>
      <c r="N48" s="280">
        <f>K48*M48</f>
        <v>39545.235640029321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22244.759979454207</v>
      </c>
      <c r="N49" s="280">
        <f>K49*M49</f>
        <v>22244.759979454207</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3264.176736115563</v>
      </c>
      <c r="N50" s="280">
        <f>K50*M50</f>
        <v>3264.176736115563</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85049.938291011058</v>
      </c>
      <c r="N51" s="280">
        <f>K51*M51</f>
        <v>170099.87658202212</v>
      </c>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235154.04893762121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5</v>
      </c>
      <c r="N70" s="403">
        <f>K70/M70</f>
        <v>51067.205206099999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51067.205206099999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934752.10356546985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186950.42071309398</v>
      </c>
      <c r="M83" s="849"/>
      <c r="N83" s="57"/>
    </row>
    <row r="84" spans="1:14">
      <c r="B84" s="95" t="s">
        <v>1057</v>
      </c>
      <c r="C84" s="96"/>
      <c r="D84" s="96"/>
      <c r="E84" s="96"/>
      <c r="F84" s="96"/>
      <c r="G84" s="96"/>
      <c r="H84" s="96"/>
      <c r="I84" s="93"/>
      <c r="J84" s="94"/>
      <c r="K84" s="312">
        <v>0.05</v>
      </c>
      <c r="L84" s="848">
        <f>N78*K84</f>
        <v>46737.605178273494</v>
      </c>
      <c r="M84" s="849"/>
      <c r="N84" s="57"/>
    </row>
    <row r="85" spans="1:14" ht="15.75" thickBot="1">
      <c r="B85" s="97" t="s">
        <v>1058</v>
      </c>
      <c r="C85" s="98"/>
      <c r="D85" s="98"/>
      <c r="E85" s="98"/>
      <c r="F85" s="98"/>
      <c r="G85" s="98"/>
      <c r="H85" s="98"/>
      <c r="I85" s="99"/>
      <c r="J85" s="100"/>
      <c r="K85" s="313">
        <v>0.05</v>
      </c>
      <c r="L85" s="850">
        <f>N78*K85</f>
        <v>46737.605178273494</v>
      </c>
      <c r="M85" s="851"/>
      <c r="N85" s="57"/>
    </row>
    <row r="86" spans="1:14" ht="15.75" thickBot="1">
      <c r="B86" s="813" t="s">
        <v>1037</v>
      </c>
      <c r="C86" s="814"/>
      <c r="D86" s="814"/>
      <c r="E86" s="814"/>
      <c r="F86" s="814"/>
      <c r="G86" s="814"/>
      <c r="H86" s="814"/>
      <c r="I86" s="814"/>
      <c r="J86" s="814"/>
      <c r="K86" s="814"/>
      <c r="L86" s="814"/>
      <c r="M86" s="815"/>
      <c r="N86" s="58">
        <f>L83+L84+L85</f>
        <v>280425.63106964098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1215177.7346351109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2.2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146</v>
      </c>
      <c r="B36" s="862" t="str">
        <f>VLOOKUP(A36,EQUIPOS!A6:D154,3,FALSE)</f>
        <v>Camabaja</v>
      </c>
      <c r="C36" s="863"/>
      <c r="D36" s="863"/>
      <c r="E36" s="863"/>
      <c r="F36" s="863"/>
      <c r="G36" s="863"/>
      <c r="H36" s="864"/>
      <c r="I36" s="275"/>
      <c r="J36" s="276"/>
      <c r="K36" s="277">
        <f>VLOOKUP(A36,EQUIPOS!A6:D163,4,FALSE)</f>
        <v>225322.32999829907</v>
      </c>
      <c r="L36" s="278"/>
      <c r="M36" s="279">
        <v>0.5</v>
      </c>
      <c r="N36" s="280">
        <f>K36/M36</f>
        <v>450644.65999659814</v>
      </c>
    </row>
    <row r="37" spans="1:14">
      <c r="A37" s="114" t="s">
        <v>241</v>
      </c>
      <c r="B37" s="862" t="str">
        <f>VLOOKUP(A37,EQUIPOS!A7:D154,3,FALSE)</f>
        <v>Grúa (capacidad 15 ton)</v>
      </c>
      <c r="C37" s="863"/>
      <c r="D37" s="863"/>
      <c r="E37" s="863"/>
      <c r="F37" s="863"/>
      <c r="G37" s="863"/>
      <c r="H37" s="864"/>
      <c r="I37" s="275"/>
      <c r="J37" s="276"/>
      <c r="K37" s="277">
        <f>VLOOKUP(A37,EQUIPOS!A7:D164,4,FALSE)</f>
        <v>178413.60072760319</v>
      </c>
      <c r="L37" s="278"/>
      <c r="M37" s="279">
        <v>0.5</v>
      </c>
      <c r="N37" s="280">
        <f>K37/M37</f>
        <v>356827.20145520638</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3191.70032538125</v>
      </c>
    </row>
    <row r="43" spans="1:14" ht="15.75" thickBot="1">
      <c r="B43" s="813" t="s">
        <v>1037</v>
      </c>
      <c r="C43" s="814"/>
      <c r="D43" s="814"/>
      <c r="E43" s="814"/>
      <c r="F43" s="814"/>
      <c r="G43" s="814"/>
      <c r="H43" s="814"/>
      <c r="I43" s="814"/>
      <c r="J43" s="814"/>
      <c r="K43" s="814"/>
      <c r="L43" s="814"/>
      <c r="M43" s="815"/>
      <c r="N43" s="402">
        <f>SUM(N36:N42)</f>
        <v>810663.56177718577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3954.5235640029318</v>
      </c>
      <c r="N48" s="280">
        <f>K48*M48</f>
        <v>39545.235640029321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22244.759979454207</v>
      </c>
      <c r="N49" s="280">
        <f>K49*M49</f>
        <v>22244.759979454207</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3264.176736115563</v>
      </c>
      <c r="N50" s="280">
        <f>K50*M50</f>
        <v>3264.176736115563</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85049.938291011058</v>
      </c>
      <c r="N51" s="280">
        <f>K51*M51</f>
        <v>170099.87658202212</v>
      </c>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235154.04893762121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4</v>
      </c>
      <c r="N70" s="403">
        <f>K70/M70</f>
        <v>63834.006507624996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63834.006507624996</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1109651.617222432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221930.32344448642</v>
      </c>
      <c r="M83" s="849"/>
      <c r="N83" s="57"/>
    </row>
    <row r="84" spans="1:14">
      <c r="B84" s="95" t="s">
        <v>1057</v>
      </c>
      <c r="C84" s="96"/>
      <c r="D84" s="96"/>
      <c r="E84" s="96"/>
      <c r="F84" s="96"/>
      <c r="G84" s="96"/>
      <c r="H84" s="96"/>
      <c r="I84" s="93"/>
      <c r="J84" s="94"/>
      <c r="K84" s="312">
        <v>0.05</v>
      </c>
      <c r="L84" s="848">
        <f>N78*K84</f>
        <v>55482.580861121605</v>
      </c>
      <c r="M84" s="849"/>
      <c r="N84" s="57"/>
    </row>
    <row r="85" spans="1:14" ht="15.75" thickBot="1">
      <c r="B85" s="97" t="s">
        <v>1058</v>
      </c>
      <c r="C85" s="98"/>
      <c r="D85" s="98"/>
      <c r="E85" s="98"/>
      <c r="F85" s="98"/>
      <c r="G85" s="98"/>
      <c r="H85" s="98"/>
      <c r="I85" s="99"/>
      <c r="J85" s="100"/>
      <c r="K85" s="313">
        <v>0.05</v>
      </c>
      <c r="L85" s="850">
        <f>N78*K85</f>
        <v>55482.580861121605</v>
      </c>
      <c r="M85" s="851"/>
      <c r="N85" s="57"/>
    </row>
    <row r="86" spans="1:14" ht="15.75" thickBot="1">
      <c r="B86" s="813" t="s">
        <v>1037</v>
      </c>
      <c r="C86" s="814"/>
      <c r="D86" s="814"/>
      <c r="E86" s="814"/>
      <c r="F86" s="814"/>
      <c r="G86" s="814"/>
      <c r="H86" s="814"/>
      <c r="I86" s="814"/>
      <c r="J86" s="814"/>
      <c r="K86" s="814"/>
      <c r="L86" s="814"/>
      <c r="M86" s="815"/>
      <c r="N86" s="58">
        <f>L83+L84+L85</f>
        <v>332895.4851667296</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1442547.1023891617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146</v>
      </c>
      <c r="B36" s="862" t="str">
        <f>VLOOKUP(A36,EQUIPOS!A6:D154,3,FALSE)</f>
        <v>Camabaja</v>
      </c>
      <c r="C36" s="863"/>
      <c r="D36" s="863"/>
      <c r="E36" s="863"/>
      <c r="F36" s="863"/>
      <c r="G36" s="863"/>
      <c r="H36" s="864"/>
      <c r="I36" s="275"/>
      <c r="J36" s="276"/>
      <c r="K36" s="277">
        <f>VLOOKUP(A36,EQUIPOS!A6:D163,4,FALSE)</f>
        <v>225322.32999829907</v>
      </c>
      <c r="L36" s="278"/>
      <c r="M36" s="279">
        <v>0.4375</v>
      </c>
      <c r="N36" s="280">
        <f>K36/M36</f>
        <v>515022.46856754075</v>
      </c>
    </row>
    <row r="37" spans="1:14">
      <c r="A37" s="114" t="s">
        <v>241</v>
      </c>
      <c r="B37" s="862" t="str">
        <f>VLOOKUP(A37,EQUIPOS!A7:D154,3,FALSE)</f>
        <v>Grúa (capacidad 15 ton)</v>
      </c>
      <c r="C37" s="863"/>
      <c r="D37" s="863"/>
      <c r="E37" s="863"/>
      <c r="F37" s="863"/>
      <c r="G37" s="863"/>
      <c r="H37" s="864"/>
      <c r="I37" s="275"/>
      <c r="J37" s="276"/>
      <c r="K37" s="277">
        <f>VLOOKUP(A37,EQUIPOS!A7:D164,4,FALSE)</f>
        <v>178413.60072760319</v>
      </c>
      <c r="L37" s="278"/>
      <c r="M37" s="279">
        <v>0.4375</v>
      </c>
      <c r="N37" s="280">
        <f>K37/M37</f>
        <v>407802.5159488073</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3647.657514721428</v>
      </c>
    </row>
    <row r="43" spans="1:14" ht="15.75" thickBot="1">
      <c r="B43" s="813" t="s">
        <v>1037</v>
      </c>
      <c r="C43" s="814"/>
      <c r="D43" s="814"/>
      <c r="E43" s="814"/>
      <c r="F43" s="814"/>
      <c r="G43" s="814"/>
      <c r="H43" s="814"/>
      <c r="I43" s="814"/>
      <c r="J43" s="814"/>
      <c r="K43" s="814"/>
      <c r="L43" s="814"/>
      <c r="M43" s="815"/>
      <c r="N43" s="402">
        <f>SUM(N36:N42)</f>
        <v>926472.64203106938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3954.5235640029318</v>
      </c>
      <c r="N48" s="280">
        <f>K48*M48</f>
        <v>39545.235640029321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22244.759979454207</v>
      </c>
      <c r="N49" s="280">
        <f>K49*M49</f>
        <v>22244.759979454207</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3264.176736115563</v>
      </c>
      <c r="N50" s="280">
        <f>K50*M50</f>
        <v>3264.176736115563</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85049.938291011058</v>
      </c>
      <c r="N51" s="280">
        <f>K51*M51</f>
        <v>170099.87658202212</v>
      </c>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235154.04893762121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3.5</v>
      </c>
      <c r="N70" s="403">
        <f>K70/M70</f>
        <v>72953.15029442856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72953.15029442856</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1234579.8412631191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246915.96825262383</v>
      </c>
      <c r="M83" s="849"/>
      <c r="N83" s="57"/>
    </row>
    <row r="84" spans="1:14">
      <c r="B84" s="95" t="s">
        <v>1057</v>
      </c>
      <c r="C84" s="96"/>
      <c r="D84" s="96"/>
      <c r="E84" s="96"/>
      <c r="F84" s="96"/>
      <c r="G84" s="96"/>
      <c r="H84" s="96"/>
      <c r="I84" s="93"/>
      <c r="J84" s="94"/>
      <c r="K84" s="312">
        <v>0.05</v>
      </c>
      <c r="L84" s="848">
        <f>N78*K84</f>
        <v>61728.992063155958</v>
      </c>
      <c r="M84" s="849"/>
      <c r="N84" s="57"/>
    </row>
    <row r="85" spans="1:14" ht="15.75" thickBot="1">
      <c r="B85" s="97" t="s">
        <v>1058</v>
      </c>
      <c r="C85" s="98"/>
      <c r="D85" s="98"/>
      <c r="E85" s="98"/>
      <c r="F85" s="98"/>
      <c r="G85" s="98"/>
      <c r="H85" s="98"/>
      <c r="I85" s="99"/>
      <c r="J85" s="100"/>
      <c r="K85" s="313">
        <v>0.05</v>
      </c>
      <c r="L85" s="850">
        <f>N78*K85</f>
        <v>61728.992063155958</v>
      </c>
      <c r="M85" s="851"/>
      <c r="N85" s="57"/>
    </row>
    <row r="86" spans="1:14" ht="15.75" thickBot="1">
      <c r="B86" s="813" t="s">
        <v>1037</v>
      </c>
      <c r="C86" s="814"/>
      <c r="D86" s="814"/>
      <c r="E86" s="814"/>
      <c r="F86" s="814"/>
      <c r="G86" s="814"/>
      <c r="H86" s="814"/>
      <c r="I86" s="814"/>
      <c r="J86" s="814"/>
      <c r="K86" s="814"/>
      <c r="L86" s="814"/>
      <c r="M86" s="815"/>
      <c r="N86" s="58">
        <f>L83+L84+L85</f>
        <v>370373.95237893576</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1604953.7936420548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146</v>
      </c>
      <c r="B36" s="862" t="str">
        <f>VLOOKUP(A36,EQUIPOS!A6:D154,3,FALSE)</f>
        <v>Camabaja</v>
      </c>
      <c r="C36" s="863"/>
      <c r="D36" s="863"/>
      <c r="E36" s="863"/>
      <c r="F36" s="863"/>
      <c r="G36" s="863"/>
      <c r="H36" s="864"/>
      <c r="I36" s="275"/>
      <c r="J36" s="276"/>
      <c r="K36" s="277">
        <f>VLOOKUP(A36,EQUIPOS!A6:D163,4,FALSE)</f>
        <v>225322.32999829907</v>
      </c>
      <c r="L36" s="278"/>
      <c r="M36" s="279">
        <v>0.875</v>
      </c>
      <c r="N36" s="280">
        <f>K36/M36</f>
        <v>257511.23428377038</v>
      </c>
    </row>
    <row r="37" spans="1:14">
      <c r="A37" s="114" t="s">
        <v>241</v>
      </c>
      <c r="B37" s="862" t="str">
        <f>VLOOKUP(A37,EQUIPOS!A7:D154,3,FALSE)</f>
        <v>Grúa (capacidad 15 ton)</v>
      </c>
      <c r="C37" s="863"/>
      <c r="D37" s="863"/>
      <c r="E37" s="863"/>
      <c r="F37" s="863"/>
      <c r="G37" s="863"/>
      <c r="H37" s="864"/>
      <c r="I37" s="275"/>
      <c r="J37" s="276"/>
      <c r="K37" s="277">
        <f>VLOOKUP(A37,EQUIPOS!A7:D164,4,FALSE)</f>
        <v>178413.60072760319</v>
      </c>
      <c r="L37" s="278"/>
      <c r="M37" s="279">
        <v>0.875</v>
      </c>
      <c r="N37" s="280">
        <f>K37/M37</f>
        <v>203901.25797440365</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1459.0630058885715</v>
      </c>
    </row>
    <row r="43" spans="1:14" ht="15.75" thickBot="1">
      <c r="B43" s="813" t="s">
        <v>1037</v>
      </c>
      <c r="C43" s="814"/>
      <c r="D43" s="814"/>
      <c r="E43" s="814"/>
      <c r="F43" s="814"/>
      <c r="G43" s="814"/>
      <c r="H43" s="814"/>
      <c r="I43" s="814"/>
      <c r="J43" s="814"/>
      <c r="K43" s="814"/>
      <c r="L43" s="814"/>
      <c r="M43" s="815"/>
      <c r="N43" s="402">
        <f>SUM(N36:N42)</f>
        <v>462871.55526406254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3954.5235640029318</v>
      </c>
      <c r="N48" s="280">
        <f>K48*M48</f>
        <v>39545.235640029321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22244.759979454207</v>
      </c>
      <c r="N49" s="280">
        <f>K49*M49</f>
        <v>22244.759979454207</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3264.176736115563</v>
      </c>
      <c r="N50" s="280">
        <f>K50*M50</f>
        <v>3264.176736115563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65054.17235559909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7</v>
      </c>
      <c r="N70" s="403">
        <f>K70/M70</f>
        <v>29181.260117771428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29181.260117771428</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557106.98773743305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111421.39754748662</v>
      </c>
      <c r="M83" s="849"/>
      <c r="N83" s="57"/>
    </row>
    <row r="84" spans="1:14">
      <c r="B84" s="95" t="s">
        <v>1057</v>
      </c>
      <c r="C84" s="96"/>
      <c r="D84" s="96"/>
      <c r="E84" s="96"/>
      <c r="F84" s="96"/>
      <c r="G84" s="96"/>
      <c r="H84" s="96"/>
      <c r="I84" s="93"/>
      <c r="J84" s="94"/>
      <c r="K84" s="312">
        <v>0.05</v>
      </c>
      <c r="L84" s="848">
        <f>N78*K84</f>
        <v>27855.349386871654</v>
      </c>
      <c r="M84" s="849"/>
      <c r="N84" s="57"/>
    </row>
    <row r="85" spans="1:14" ht="15.75" thickBot="1">
      <c r="B85" s="97" t="s">
        <v>1058</v>
      </c>
      <c r="C85" s="98"/>
      <c r="D85" s="98"/>
      <c r="E85" s="98"/>
      <c r="F85" s="98"/>
      <c r="G85" s="98"/>
      <c r="H85" s="98"/>
      <c r="I85" s="99"/>
      <c r="J85" s="100"/>
      <c r="K85" s="313">
        <v>0.05</v>
      </c>
      <c r="L85" s="850">
        <f>N78*K85</f>
        <v>27855.349386871654</v>
      </c>
      <c r="M85" s="851"/>
      <c r="N85" s="57"/>
    </row>
    <row r="86" spans="1:14" ht="15.75" thickBot="1">
      <c r="B86" s="813" t="s">
        <v>1037</v>
      </c>
      <c r="C86" s="814"/>
      <c r="D86" s="814"/>
      <c r="E86" s="814"/>
      <c r="F86" s="814"/>
      <c r="G86" s="814"/>
      <c r="H86" s="814"/>
      <c r="I86" s="814"/>
      <c r="J86" s="814"/>
      <c r="K86" s="814"/>
      <c r="L86" s="814"/>
      <c r="M86" s="815"/>
      <c r="N86" s="58">
        <f>L83+L84+L85</f>
        <v>167132.09632122991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724239.08405866299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2.2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146</v>
      </c>
      <c r="B36" s="862" t="str">
        <f>VLOOKUP(A36,EQUIPOS!A6:D154,3,FALSE)</f>
        <v>Camabaja</v>
      </c>
      <c r="C36" s="863"/>
      <c r="D36" s="863"/>
      <c r="E36" s="863"/>
      <c r="F36" s="863"/>
      <c r="G36" s="863"/>
      <c r="H36" s="864"/>
      <c r="I36" s="275"/>
      <c r="J36" s="276"/>
      <c r="K36" s="277">
        <f>VLOOKUP(A36,EQUIPOS!A6:D163,4,FALSE)</f>
        <v>225322.32999829907</v>
      </c>
      <c r="L36" s="278"/>
      <c r="M36" s="279">
        <v>0.75</v>
      </c>
      <c r="N36" s="280">
        <f>K36/M36</f>
        <v>300429.77333106543</v>
      </c>
    </row>
    <row r="37" spans="1:14">
      <c r="A37" s="114" t="s">
        <v>241</v>
      </c>
      <c r="B37" s="862" t="str">
        <f>VLOOKUP(A37,EQUIPOS!A7:D154,3,FALSE)</f>
        <v>Grúa (capacidad 15 ton)</v>
      </c>
      <c r="C37" s="863"/>
      <c r="D37" s="863"/>
      <c r="E37" s="863"/>
      <c r="F37" s="863"/>
      <c r="G37" s="863"/>
      <c r="H37" s="864"/>
      <c r="I37" s="275"/>
      <c r="J37" s="276"/>
      <c r="K37" s="277">
        <f>VLOOKUP(A37,EQUIPOS!A7:D164,4,FALSE)</f>
        <v>178413.60072760319</v>
      </c>
      <c r="L37" s="278"/>
      <c r="M37" s="279">
        <v>0.75</v>
      </c>
      <c r="N37" s="280">
        <f>K37/M37</f>
        <v>237884.80097013758</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1702.2401735366668</v>
      </c>
    </row>
    <row r="43" spans="1:14" ht="15.75" thickBot="1">
      <c r="B43" s="813" t="s">
        <v>1037</v>
      </c>
      <c r="C43" s="814"/>
      <c r="D43" s="814"/>
      <c r="E43" s="814"/>
      <c r="F43" s="814"/>
      <c r="G43" s="814"/>
      <c r="H43" s="814"/>
      <c r="I43" s="814"/>
      <c r="J43" s="814"/>
      <c r="K43" s="814"/>
      <c r="L43" s="814"/>
      <c r="M43" s="815"/>
      <c r="N43" s="402">
        <f>SUM(N36:N42)</f>
        <v>540016.81447473972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3954.5235640029318</v>
      </c>
      <c r="N48" s="280">
        <f>K48*M48</f>
        <v>39545.235640029321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22244.759979454207</v>
      </c>
      <c r="N49" s="280">
        <f>K49*M49</f>
        <v>22244.759979454207</v>
      </c>
    </row>
    <row r="50" spans="1:14">
      <c r="A50" s="2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3264.176736115563</v>
      </c>
      <c r="N50" s="280">
        <f>K50*M50</f>
        <v>3264.176736115563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65054.17235559909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s="14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6</v>
      </c>
      <c r="N70" s="403">
        <f>K70/M70</f>
        <v>34044.803470733335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34044.803470733335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639115.79030107218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127823.15806021444</v>
      </c>
      <c r="M83" s="849"/>
      <c r="N83" s="57"/>
    </row>
    <row r="84" spans="1:14">
      <c r="B84" s="95" t="s">
        <v>1057</v>
      </c>
      <c r="C84" s="96"/>
      <c r="D84" s="96"/>
      <c r="E84" s="96"/>
      <c r="F84" s="96"/>
      <c r="G84" s="96"/>
      <c r="H84" s="96"/>
      <c r="I84" s="93"/>
      <c r="J84" s="94"/>
      <c r="K84" s="312">
        <v>0.05</v>
      </c>
      <c r="L84" s="848">
        <f>N78*K84</f>
        <v>31955.78951505361</v>
      </c>
      <c r="M84" s="849"/>
      <c r="N84" s="57"/>
    </row>
    <row r="85" spans="1:14" ht="15.75" thickBot="1">
      <c r="B85" s="97" t="s">
        <v>1058</v>
      </c>
      <c r="C85" s="98"/>
      <c r="D85" s="98"/>
      <c r="E85" s="98"/>
      <c r="F85" s="98"/>
      <c r="G85" s="98"/>
      <c r="H85" s="98"/>
      <c r="I85" s="99"/>
      <c r="J85" s="100"/>
      <c r="K85" s="313">
        <v>0.05</v>
      </c>
      <c r="L85" s="850">
        <f>N78*K85</f>
        <v>31955.78951505361</v>
      </c>
      <c r="M85" s="851"/>
      <c r="N85" s="57"/>
    </row>
    <row r="86" spans="1:14" ht="15.75" thickBot="1">
      <c r="B86" s="813" t="s">
        <v>1037</v>
      </c>
      <c r="C86" s="814"/>
      <c r="D86" s="814"/>
      <c r="E86" s="814"/>
      <c r="F86" s="814"/>
      <c r="G86" s="814"/>
      <c r="H86" s="814"/>
      <c r="I86" s="814"/>
      <c r="J86" s="814"/>
      <c r="K86" s="814"/>
      <c r="L86" s="814"/>
      <c r="M86" s="815"/>
      <c r="N86" s="58">
        <f>L83+L84+L85</f>
        <v>191734.73709032167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830850.5273913939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146</v>
      </c>
      <c r="B36" s="862" t="str">
        <f>VLOOKUP(A36,EQUIPOS!A6:D154,3,FALSE)</f>
        <v>Camabaja</v>
      </c>
      <c r="C36" s="863"/>
      <c r="D36" s="863"/>
      <c r="E36" s="863"/>
      <c r="F36" s="863"/>
      <c r="G36" s="863"/>
      <c r="H36" s="864"/>
      <c r="I36" s="275"/>
      <c r="J36" s="276"/>
      <c r="K36" s="277">
        <f>VLOOKUP(A36,EQUIPOS!A6:D163,4,FALSE)</f>
        <v>225322.32999829907</v>
      </c>
      <c r="L36" s="278"/>
      <c r="M36" s="279">
        <v>0.6875</v>
      </c>
      <c r="N36" s="280">
        <f>K36/M36</f>
        <v>327741.57090661681</v>
      </c>
    </row>
    <row r="37" spans="1:14">
      <c r="A37" s="114" t="s">
        <v>241</v>
      </c>
      <c r="B37" s="862" t="str">
        <f>VLOOKUP(A37,EQUIPOS!A7:D154,3,FALSE)</f>
        <v>Grúa (capacidad 15 ton)</v>
      </c>
      <c r="C37" s="863"/>
      <c r="D37" s="863"/>
      <c r="E37" s="863"/>
      <c r="F37" s="863"/>
      <c r="G37" s="863"/>
      <c r="H37" s="864"/>
      <c r="I37" s="275"/>
      <c r="J37" s="276"/>
      <c r="K37" s="277">
        <f>VLOOKUP(A37,EQUIPOS!A7:D164,4,FALSE)</f>
        <v>178413.60072760319</v>
      </c>
      <c r="L37" s="278"/>
      <c r="M37" s="279">
        <v>0.6875</v>
      </c>
      <c r="N37" s="280">
        <f>K37/M37</f>
        <v>259510.69196742281</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1856.9892802218183</v>
      </c>
    </row>
    <row r="43" spans="1:14" ht="15.75" thickBot="1">
      <c r="B43" s="813" t="s">
        <v>1037</v>
      </c>
      <c r="C43" s="814"/>
      <c r="D43" s="814"/>
      <c r="E43" s="814"/>
      <c r="F43" s="814"/>
      <c r="G43" s="814"/>
      <c r="H43" s="814"/>
      <c r="I43" s="814"/>
      <c r="J43" s="814"/>
      <c r="K43" s="814"/>
      <c r="L43" s="814"/>
      <c r="M43" s="815"/>
      <c r="N43" s="402">
        <f>SUM(N36:N42)</f>
        <v>589109.25215426146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3954.5235640029318</v>
      </c>
      <c r="N48" s="280">
        <f>K48*M48</f>
        <v>39545.235640029321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22244.759979454207</v>
      </c>
      <c r="N49" s="280">
        <f>K49*M49</f>
        <v>22244.759979454207</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3264.176736115563</v>
      </c>
      <c r="N50" s="280">
        <f>K50*M50</f>
        <v>3264.176736115563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65054.17235559909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5.5</v>
      </c>
      <c r="N70" s="403">
        <f>K70/M70</f>
        <v>37139.785604436365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37139.785604436365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691303.21011429699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138260.64202285939</v>
      </c>
      <c r="M83" s="849"/>
      <c r="N83" s="57"/>
    </row>
    <row r="84" spans="1:14">
      <c r="B84" s="95" t="s">
        <v>1057</v>
      </c>
      <c r="C84" s="96"/>
      <c r="D84" s="96"/>
      <c r="E84" s="96"/>
      <c r="F84" s="96"/>
      <c r="G84" s="96"/>
      <c r="H84" s="96"/>
      <c r="I84" s="93"/>
      <c r="J84" s="94"/>
      <c r="K84" s="312">
        <v>0.05</v>
      </c>
      <c r="L84" s="848">
        <f>N78*K84</f>
        <v>34565.160505714848</v>
      </c>
      <c r="M84" s="849"/>
      <c r="N84" s="57"/>
    </row>
    <row r="85" spans="1:14" ht="15.75" thickBot="1">
      <c r="B85" s="97" t="s">
        <v>1058</v>
      </c>
      <c r="C85" s="98"/>
      <c r="D85" s="98"/>
      <c r="E85" s="98"/>
      <c r="F85" s="98"/>
      <c r="G85" s="98"/>
      <c r="H85" s="98"/>
      <c r="I85" s="99"/>
      <c r="J85" s="100"/>
      <c r="K85" s="313">
        <v>0.05</v>
      </c>
      <c r="L85" s="850">
        <f>N78*K85</f>
        <v>34565.160505714848</v>
      </c>
      <c r="M85" s="851"/>
      <c r="N85" s="57"/>
    </row>
    <row r="86" spans="1:14" ht="15.75" thickBot="1">
      <c r="B86" s="813" t="s">
        <v>1037</v>
      </c>
      <c r="C86" s="814"/>
      <c r="D86" s="814"/>
      <c r="E86" s="814"/>
      <c r="F86" s="814"/>
      <c r="G86" s="814"/>
      <c r="H86" s="814"/>
      <c r="I86" s="814"/>
      <c r="J86" s="814"/>
      <c r="K86" s="814"/>
      <c r="L86" s="814"/>
      <c r="M86" s="815"/>
      <c r="N86" s="58">
        <f>L83+L84+L85</f>
        <v>207390.9630342891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898694.17314858607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8" t="s">
        <v>241</v>
      </c>
      <c r="B36" s="862" t="str">
        <f>VLOOKUP(A36,EQUIPOS!A6:D154,3,FALSE)</f>
        <v>Grúa (capacidad 15 ton)</v>
      </c>
      <c r="C36" s="863"/>
      <c r="D36" s="863"/>
      <c r="E36" s="863"/>
      <c r="F36" s="863"/>
      <c r="G36" s="863"/>
      <c r="H36" s="864"/>
      <c r="I36" s="275"/>
      <c r="J36" s="276"/>
      <c r="K36" s="277">
        <f>VLOOKUP(A36,EQUIPOS!A6:D163,4,FALSE)</f>
        <v>178413.60072760319</v>
      </c>
      <c r="L36" s="278"/>
      <c r="M36" s="404">
        <v>1.125</v>
      </c>
      <c r="N36" s="280">
        <f>K36/M36</f>
        <v>158589.86731342506</v>
      </c>
    </row>
    <row r="37" spans="1:14">
      <c r="A37" 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1134.8267823577778</v>
      </c>
    </row>
    <row r="43" spans="1:14" ht="15.75" thickBot="1">
      <c r="B43" s="813" t="s">
        <v>1037</v>
      </c>
      <c r="C43" s="814"/>
      <c r="D43" s="814"/>
      <c r="E43" s="814"/>
      <c r="F43" s="814"/>
      <c r="G43" s="814"/>
      <c r="H43" s="814"/>
      <c r="I43" s="814"/>
      <c r="J43" s="814"/>
      <c r="K43" s="814"/>
      <c r="L43" s="814"/>
      <c r="M43" s="815"/>
      <c r="N43" s="402">
        <f>SUM(N36:N42)</f>
        <v>159724.69409578285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55" t="s">
        <v>431</v>
      </c>
      <c r="B48" s="49" t="str">
        <f>VLOOKUP(A48,MATERIALES!A4:D373,3,FALSE)</f>
        <v xml:space="preserve">Costal de fibra o fique
</v>
      </c>
      <c r="C48" s="289"/>
      <c r="D48" s="289"/>
      <c r="E48" s="289"/>
      <c r="F48" s="289"/>
      <c r="G48" s="289"/>
      <c r="H48" s="289"/>
      <c r="I48" s="276"/>
      <c r="J48" s="232" t="str">
        <f>VLOOKUP(A48,MATERIALES!A4:D373,2,FALSE)</f>
        <v>u</v>
      </c>
      <c r="K48" s="469">
        <v>10</v>
      </c>
      <c r="L48" s="275"/>
      <c r="M48" s="291">
        <f>VLOOKUP(A48,MATERIALES!A5:D373,4,FALSE)</f>
        <v>3954.5235640029318</v>
      </c>
      <c r="N48" s="280">
        <f>K48*M48</f>
        <v>39545.235640029321</v>
      </c>
    </row>
    <row r="49" spans="1:14">
      <c r="A49" s="155"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VLOOKUP(A49,MATERIALES!A5:D373,2,FALSE)</f>
        <v>kg</v>
      </c>
      <c r="K49" s="469">
        <v>1</v>
      </c>
      <c r="L49" s="275"/>
      <c r="M49" s="291">
        <f>VLOOKUP(A49,MATERIALES!A6:D373,4,FALSE)</f>
        <v>3264.176736115563</v>
      </c>
      <c r="N49" s="280">
        <f>K49*M49</f>
        <v>3264.176736115563</v>
      </c>
    </row>
    <row r="50" spans="1:14">
      <c r="A50" s="156" t="s">
        <v>414</v>
      </c>
      <c r="B50" s="49" t="str">
        <f>VLOOKUP(A50,MATERIALES!A6:D373,3,FALSE)</f>
        <v xml:space="preserve">Cicatrizante (para remoción de especies vegetales)
</v>
      </c>
      <c r="C50" s="289"/>
      <c r="D50" s="289"/>
      <c r="E50" s="289"/>
      <c r="F50" s="289"/>
      <c r="G50" s="289"/>
      <c r="H50" s="289"/>
      <c r="I50" s="276"/>
      <c r="J50" s="232" t="str">
        <f>VLOOKUP(A50,MATERIALES!A6:D373,2,FALSE)</f>
        <v>kg</v>
      </c>
      <c r="K50" s="469">
        <v>1</v>
      </c>
      <c r="L50" s="275"/>
      <c r="M50" s="291">
        <f>VLOOKUP(A50,MATERIALES!A6:D373,4,FALSE)</f>
        <v>22244.759979454207</v>
      </c>
      <c r="N50" s="280">
        <f>K50*M50</f>
        <v>22244.759979454207</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65054.17235559909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s="154"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4">
        <v>9</v>
      </c>
      <c r="N70" s="403">
        <f>K70/M70</f>
        <v>22696.535647155557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22696.535647155557</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247475.40209853748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49495.080419707498</v>
      </c>
      <c r="M83" s="849"/>
      <c r="N83" s="57"/>
    </row>
    <row r="84" spans="1:14">
      <c r="B84" s="95" t="s">
        <v>1057</v>
      </c>
      <c r="C84" s="96"/>
      <c r="D84" s="96"/>
      <c r="E84" s="96"/>
      <c r="F84" s="96"/>
      <c r="G84" s="96"/>
      <c r="H84" s="96"/>
      <c r="I84" s="93"/>
      <c r="J84" s="94"/>
      <c r="K84" s="312">
        <v>0.05</v>
      </c>
      <c r="L84" s="848">
        <f>N78*K84</f>
        <v>12373.770104926874</v>
      </c>
      <c r="M84" s="849"/>
      <c r="N84" s="57"/>
    </row>
    <row r="85" spans="1:14" ht="15.75" thickBot="1">
      <c r="B85" s="97" t="s">
        <v>1058</v>
      </c>
      <c r="C85" s="98"/>
      <c r="D85" s="98"/>
      <c r="E85" s="98"/>
      <c r="F85" s="98"/>
      <c r="G85" s="98"/>
      <c r="H85" s="98"/>
      <c r="I85" s="99"/>
      <c r="J85" s="100"/>
      <c r="K85" s="313">
        <v>0.05</v>
      </c>
      <c r="L85" s="850">
        <f>N78*K85</f>
        <v>12373.770104926874</v>
      </c>
      <c r="M85" s="851"/>
      <c r="N85" s="57"/>
    </row>
    <row r="86" spans="1:14" ht="15.75" thickBot="1">
      <c r="B86" s="813" t="s">
        <v>1037</v>
      </c>
      <c r="C86" s="814"/>
      <c r="D86" s="814"/>
      <c r="E86" s="814"/>
      <c r="F86" s="814"/>
      <c r="G86" s="814"/>
      <c r="H86" s="814"/>
      <c r="I86" s="814"/>
      <c r="J86" s="814"/>
      <c r="K86" s="814"/>
      <c r="L86" s="814"/>
      <c r="M86" s="815"/>
      <c r="N86" s="58">
        <f>L83+L84+L85</f>
        <v>74242.62062956125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321718.02272809873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2.2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61" t="s">
        <v>241</v>
      </c>
      <c r="B36" s="862" t="str">
        <f>VLOOKUP(A36,EQUIPOS!A6:D154,3,FALSE)</f>
        <v>Grúa (capacidad 15 ton)</v>
      </c>
      <c r="C36" s="863"/>
      <c r="D36" s="863"/>
      <c r="E36" s="863"/>
      <c r="F36" s="863"/>
      <c r="G36" s="863"/>
      <c r="H36" s="864"/>
      <c r="I36" s="275"/>
      <c r="J36" s="276"/>
      <c r="K36" s="277">
        <f>VLOOKUP(A36,EQUIPOS!A6:D163,4,FALSE)</f>
        <v>178413.60072760319</v>
      </c>
      <c r="L36" s="278"/>
      <c r="M36" s="470">
        <v>1</v>
      </c>
      <c r="N36" s="280">
        <f>K36/M36</f>
        <v>178413.60072760319</v>
      </c>
    </row>
    <row r="37" spans="1:14">
      <c r="A37" s="161" t="s">
        <v>373</v>
      </c>
      <c r="B37" s="862" t="str">
        <f>VLOOKUP(A37,EQUIPOS!A7:D154,3,FALSE)</f>
        <v>Volqueta 6 m3</v>
      </c>
      <c r="C37" s="863"/>
      <c r="D37" s="863"/>
      <c r="E37" s="863"/>
      <c r="F37" s="863"/>
      <c r="G37" s="863"/>
      <c r="H37" s="864"/>
      <c r="I37" s="275"/>
      <c r="J37" s="276"/>
      <c r="K37" s="277">
        <f>VLOOKUP(A37,EQUIPOS!A7:D164,4,FALSE)</f>
        <v>118294.22324910702</v>
      </c>
      <c r="L37" s="278"/>
      <c r="M37" s="471">
        <v>1</v>
      </c>
      <c r="N37" s="280">
        <f>K37/M37</f>
        <v>118294.22324910702</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1276.6801301525002</v>
      </c>
    </row>
    <row r="43" spans="1:14" ht="15.75" thickBot="1">
      <c r="B43" s="813" t="s">
        <v>1037</v>
      </c>
      <c r="C43" s="814"/>
      <c r="D43" s="814"/>
      <c r="E43" s="814"/>
      <c r="F43" s="814"/>
      <c r="G43" s="814"/>
      <c r="H43" s="814"/>
      <c r="I43" s="814"/>
      <c r="J43" s="814"/>
      <c r="K43" s="814"/>
      <c r="L43" s="814"/>
      <c r="M43" s="815"/>
      <c r="N43" s="402">
        <f>SUM(N36:N42)</f>
        <v>297984.5041068627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0" t="s">
        <v>431</v>
      </c>
      <c r="B48" s="49" t="str">
        <f>VLOOKUP(A48,MATERIALES!A4:D373,3,FALSE)</f>
        <v xml:space="preserve">Costal de fibra o fique
</v>
      </c>
      <c r="C48" s="289"/>
      <c r="D48" s="289"/>
      <c r="E48" s="289"/>
      <c r="F48" s="289"/>
      <c r="G48" s="289"/>
      <c r="H48" s="289"/>
      <c r="I48" s="276"/>
      <c r="J48" s="232" t="str">
        <f>VLOOKUP(A48,MATERIALES!A4:D385,2,FALSE)</f>
        <v>u</v>
      </c>
      <c r="K48" s="469">
        <v>10</v>
      </c>
      <c r="L48" s="275"/>
      <c r="M48" s="291">
        <f>VLOOKUP(A48,MATERIALES!A5:D373,4,FALSE)</f>
        <v>3954.5235640029318</v>
      </c>
      <c r="N48" s="280">
        <f>K48*M48</f>
        <v>39545.235640029321</v>
      </c>
    </row>
    <row r="49" spans="1:14">
      <c r="A49" s="157"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VLOOKUP(A49,MATERIALES!A5:D386,2,FALSE)</f>
        <v>kg</v>
      </c>
      <c r="K49" s="469">
        <v>1</v>
      </c>
      <c r="L49" s="275"/>
      <c r="M49" s="291">
        <f>VLOOKUP(A49,MATERIALES!A6:D373,4,FALSE)</f>
        <v>3264.176736115563</v>
      </c>
      <c r="N49" s="280">
        <f>K49*M49</f>
        <v>3264.176736115563</v>
      </c>
    </row>
    <row r="50" spans="1:14">
      <c r="A50" s="160" t="s">
        <v>414</v>
      </c>
      <c r="B50" s="49" t="str">
        <f>VLOOKUP(A50,MATERIALES!A6:D373,3,FALSE)</f>
        <v xml:space="preserve">Cicatrizante (para remoción de especies vegetales)
</v>
      </c>
      <c r="C50" s="289"/>
      <c r="D50" s="289"/>
      <c r="E50" s="289"/>
      <c r="F50" s="289"/>
      <c r="G50" s="289"/>
      <c r="H50" s="289"/>
      <c r="I50" s="276"/>
      <c r="J50" s="232" t="str">
        <f>VLOOKUP(A50,MATERIALES!A6:D387,2,FALSE)</f>
        <v>kg</v>
      </c>
      <c r="K50" s="469">
        <v>1</v>
      </c>
      <c r="L50" s="275"/>
      <c r="M50" s="291">
        <f>VLOOKUP(A50,MATERIALES!A6:D373,4,FALSE)</f>
        <v>22244.759979454207</v>
      </c>
      <c r="N50" s="280">
        <f>K50*M50</f>
        <v>22244.759979454207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65054.17235559909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s="15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8</v>
      </c>
      <c r="N70" s="403">
        <f>K70/M70</f>
        <v>25533.60260305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25533.60260305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388572.27906551183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77714.455813102366</v>
      </c>
      <c r="M83" s="849"/>
      <c r="N83" s="57"/>
    </row>
    <row r="84" spans="1:14">
      <c r="B84" s="95" t="s">
        <v>1057</v>
      </c>
      <c r="C84" s="96"/>
      <c r="D84" s="96"/>
      <c r="E84" s="96"/>
      <c r="F84" s="96"/>
      <c r="G84" s="96"/>
      <c r="H84" s="96"/>
      <c r="I84" s="93"/>
      <c r="J84" s="94"/>
      <c r="K84" s="312">
        <v>0.05</v>
      </c>
      <c r="L84" s="848">
        <f>N78*K84</f>
        <v>19428.613953275591</v>
      </c>
      <c r="M84" s="849"/>
      <c r="N84" s="57"/>
    </row>
    <row r="85" spans="1:14" ht="15.75" thickBot="1">
      <c r="B85" s="97" t="s">
        <v>1058</v>
      </c>
      <c r="C85" s="98"/>
      <c r="D85" s="98"/>
      <c r="E85" s="98"/>
      <c r="F85" s="98"/>
      <c r="G85" s="98"/>
      <c r="H85" s="98"/>
      <c r="I85" s="99"/>
      <c r="J85" s="100"/>
      <c r="K85" s="313">
        <v>0.05</v>
      </c>
      <c r="L85" s="850">
        <f>N78*K85</f>
        <v>19428.613953275591</v>
      </c>
      <c r="M85" s="851"/>
      <c r="N85" s="57"/>
    </row>
    <row r="86" spans="1:14" ht="15.75" thickBot="1">
      <c r="B86" s="813" t="s">
        <v>1037</v>
      </c>
      <c r="C86" s="814"/>
      <c r="D86" s="814"/>
      <c r="E86" s="814"/>
      <c r="F86" s="814"/>
      <c r="G86" s="814"/>
      <c r="H86" s="814"/>
      <c r="I86" s="814"/>
      <c r="J86" s="814"/>
      <c r="K86" s="814"/>
      <c r="L86" s="814"/>
      <c r="M86" s="815"/>
      <c r="N86" s="58">
        <f>L83+L84+L85</f>
        <v>116571.68371965355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505143.96278516541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79"/>
      <c r="K118" s="879"/>
      <c r="L118" s="879"/>
      <c r="M118" s="879"/>
      <c r="N118" s="880"/>
    </row>
    <row r="119" spans="2:14" ht="15.75" customHeight="1"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0" t="s">
        <v>241</v>
      </c>
      <c r="B36" s="862" t="str">
        <f>VLOOKUP(A36,EQUIPOS!A6:D154,3,FALSE)</f>
        <v>Grúa (capacidad 15 ton)</v>
      </c>
      <c r="C36" s="863"/>
      <c r="D36" s="863"/>
      <c r="E36" s="863"/>
      <c r="F36" s="863"/>
      <c r="G36" s="863"/>
      <c r="H36" s="864"/>
      <c r="I36" s="275"/>
      <c r="J36" s="276"/>
      <c r="K36" s="277">
        <f>VLOOKUP(A36,EQUIPOS!A6:D163,4,FALSE)</f>
        <v>178413.60072760319</v>
      </c>
      <c r="L36" s="278"/>
      <c r="M36" s="279">
        <v>0.9375</v>
      </c>
      <c r="N36" s="280">
        <f>K36/M36</f>
        <v>190307.84077611007</v>
      </c>
    </row>
    <row r="37" spans="1:14">
      <c r="A37" s="150" t="s">
        <v>373</v>
      </c>
      <c r="B37" s="862" t="str">
        <f>VLOOKUP(A37,EQUIPOS!A7:D154,3,FALSE)</f>
        <v>Volqueta 6 m3</v>
      </c>
      <c r="C37" s="863"/>
      <c r="D37" s="863"/>
      <c r="E37" s="863"/>
      <c r="F37" s="863"/>
      <c r="G37" s="863"/>
      <c r="H37" s="864"/>
      <c r="I37" s="275"/>
      <c r="J37" s="276"/>
      <c r="K37" s="277">
        <f>VLOOKUP(A37,EQUIPOS!A7:D164,4,FALSE)</f>
        <v>118294.22324910702</v>
      </c>
      <c r="L37" s="278"/>
      <c r="M37" s="279">
        <v>0.9375</v>
      </c>
      <c r="N37" s="280">
        <f>K37/M37</f>
        <v>126180.50479904748</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1361.7921388293335</v>
      </c>
    </row>
    <row r="43" spans="1:14" ht="15.75" thickBot="1">
      <c r="B43" s="813" t="s">
        <v>1037</v>
      </c>
      <c r="C43" s="814"/>
      <c r="D43" s="814"/>
      <c r="E43" s="814"/>
      <c r="F43" s="814"/>
      <c r="G43" s="814"/>
      <c r="H43" s="814"/>
      <c r="I43" s="814"/>
      <c r="J43" s="814"/>
      <c r="K43" s="814"/>
      <c r="L43" s="814"/>
      <c r="M43" s="815"/>
      <c r="N43" s="402">
        <f>SUM(N36:N42)</f>
        <v>317850.13771398691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3954.5235640029318</v>
      </c>
      <c r="N48" s="280">
        <f>K48*M48</f>
        <v>39545.235640029321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22244.759979454207</v>
      </c>
      <c r="N49" s="280">
        <f>K49*M49</f>
        <v>22244.759979454207</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3264.176736115563</v>
      </c>
      <c r="N50" s="280">
        <f>K50*M50</f>
        <v>3264.176736115563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65054.17235559909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s="162"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6">
        <v>7.5</v>
      </c>
      <c r="N70" s="403">
        <f>K70/M70</f>
        <v>27235.842776586665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902" t="s">
        <v>1037</v>
      </c>
      <c r="C76" s="856"/>
      <c r="D76" s="856"/>
      <c r="E76" s="856"/>
      <c r="F76" s="856"/>
      <c r="G76" s="856"/>
      <c r="H76" s="856"/>
      <c r="I76" s="856"/>
      <c r="J76" s="856"/>
      <c r="K76" s="856"/>
      <c r="L76" s="856"/>
      <c r="M76" s="857"/>
      <c r="N76" s="468">
        <f>SUM(N70:N75)</f>
        <v>27235.842776586665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410140.15284617268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82028.030569234543</v>
      </c>
      <c r="M83" s="849"/>
      <c r="N83" s="57"/>
    </row>
    <row r="84" spans="1:14">
      <c r="B84" s="95" t="s">
        <v>1057</v>
      </c>
      <c r="C84" s="96"/>
      <c r="D84" s="96"/>
      <c r="E84" s="96"/>
      <c r="F84" s="96"/>
      <c r="G84" s="96"/>
      <c r="H84" s="96"/>
      <c r="I84" s="93"/>
      <c r="J84" s="94"/>
      <c r="K84" s="312">
        <v>0.05</v>
      </c>
      <c r="L84" s="848">
        <f>N78*K84</f>
        <v>20507.007642308636</v>
      </c>
      <c r="M84" s="849"/>
      <c r="N84" s="57"/>
    </row>
    <row r="85" spans="1:14" ht="15.75" thickBot="1">
      <c r="B85" s="97" t="s">
        <v>1058</v>
      </c>
      <c r="C85" s="98"/>
      <c r="D85" s="98"/>
      <c r="E85" s="98"/>
      <c r="F85" s="98"/>
      <c r="G85" s="98"/>
      <c r="H85" s="98"/>
      <c r="I85" s="99"/>
      <c r="J85" s="100"/>
      <c r="K85" s="313">
        <v>0.05</v>
      </c>
      <c r="L85" s="850">
        <f>N78*K85</f>
        <v>20507.007642308636</v>
      </c>
      <c r="M85" s="851"/>
      <c r="N85" s="57"/>
    </row>
    <row r="86" spans="1:14" ht="15.75" thickBot="1">
      <c r="B86" s="813" t="s">
        <v>1037</v>
      </c>
      <c r="C86" s="814"/>
      <c r="D86" s="814"/>
      <c r="E86" s="814"/>
      <c r="F86" s="814"/>
      <c r="G86" s="814"/>
      <c r="H86" s="814"/>
      <c r="I86" s="814"/>
      <c r="J86" s="814"/>
      <c r="K86" s="814"/>
      <c r="L86" s="814"/>
      <c r="M86" s="815"/>
      <c r="N86" s="58">
        <f>L83+L84+L85</f>
        <v>123042.0458538518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533182.19870002451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79"/>
      <c r="K118" s="879"/>
      <c r="L118" s="879"/>
      <c r="M118" s="879"/>
      <c r="N118" s="880"/>
    </row>
    <row r="119" spans="2:14" ht="15.75" customHeight="1"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0" t="s">
        <v>241</v>
      </c>
      <c r="B36" s="862" t="str">
        <f>VLOOKUP(A36,EQUIPOS!A6:D154,3,FALSE)</f>
        <v>Grúa (capacidad 15 ton)</v>
      </c>
      <c r="C36" s="863"/>
      <c r="D36" s="863"/>
      <c r="E36" s="863"/>
      <c r="F36" s="863"/>
      <c r="G36" s="863"/>
      <c r="H36" s="864"/>
      <c r="I36" s="275"/>
      <c r="J36" s="276"/>
      <c r="K36" s="277">
        <f>VLOOKUP(A36,EQUIPOS!A6:D163,4,FALSE)</f>
        <v>178413.60072760319</v>
      </c>
      <c r="L36" s="278"/>
      <c r="M36" s="279">
        <v>1.5</v>
      </c>
      <c r="N36" s="280">
        <f>K36/M36</f>
        <v>118942.40048506879</v>
      </c>
    </row>
    <row r="37" spans="1:14">
      <c r="A37" 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851.12008676833341</v>
      </c>
    </row>
    <row r="43" spans="1:14" ht="15.75" thickBot="1">
      <c r="B43" s="813" t="s">
        <v>1037</v>
      </c>
      <c r="C43" s="814"/>
      <c r="D43" s="814"/>
      <c r="E43" s="814"/>
      <c r="F43" s="814"/>
      <c r="G43" s="814"/>
      <c r="H43" s="814"/>
      <c r="I43" s="814"/>
      <c r="J43" s="814"/>
      <c r="K43" s="814"/>
      <c r="L43" s="814"/>
      <c r="M43" s="815"/>
      <c r="N43" s="402">
        <f>SUM(N36:N42)</f>
        <v>119793.52057183713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3954.5235640029318</v>
      </c>
      <c r="N48" s="280">
        <f>K48*M48</f>
        <v>39545.235640029321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22244.759979454207</v>
      </c>
      <c r="N49" s="280">
        <f>K49*M49</f>
        <v>22244.759979454207</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3264.176736115563</v>
      </c>
      <c r="N50" s="280">
        <f>K50*M50</f>
        <v>3264.176736115563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65054.17235559909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403">
        <f>K70/M70</f>
        <v>17022.401735366668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902" t="s">
        <v>1037</v>
      </c>
      <c r="C76" s="856"/>
      <c r="D76" s="856"/>
      <c r="E76" s="856"/>
      <c r="F76" s="856"/>
      <c r="G76" s="856"/>
      <c r="H76" s="856"/>
      <c r="I76" s="856"/>
      <c r="J76" s="856"/>
      <c r="K76" s="856"/>
      <c r="L76" s="856"/>
      <c r="M76" s="857"/>
      <c r="N76" s="468">
        <f>SUM(N70:N75)</f>
        <v>17022.401735366668</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201870.09466280288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40374.018932560575</v>
      </c>
      <c r="M83" s="849"/>
      <c r="N83" s="57"/>
    </row>
    <row r="84" spans="1:14">
      <c r="B84" s="95" t="s">
        <v>1057</v>
      </c>
      <c r="C84" s="96"/>
      <c r="D84" s="96"/>
      <c r="E84" s="96"/>
      <c r="F84" s="96"/>
      <c r="G84" s="96"/>
      <c r="H84" s="96"/>
      <c r="I84" s="93"/>
      <c r="J84" s="94"/>
      <c r="K84" s="312">
        <v>0.05</v>
      </c>
      <c r="L84" s="848">
        <f>N78*K84</f>
        <v>10093.504733140144</v>
      </c>
      <c r="M84" s="849"/>
      <c r="N84" s="57"/>
    </row>
    <row r="85" spans="1:14" ht="15.75" thickBot="1">
      <c r="B85" s="97" t="s">
        <v>1058</v>
      </c>
      <c r="C85" s="98"/>
      <c r="D85" s="98"/>
      <c r="E85" s="98"/>
      <c r="F85" s="98"/>
      <c r="G85" s="98"/>
      <c r="H85" s="98"/>
      <c r="I85" s="99"/>
      <c r="J85" s="100"/>
      <c r="K85" s="313">
        <v>0.05</v>
      </c>
      <c r="L85" s="850">
        <f>N78*K85</f>
        <v>10093.504733140144</v>
      </c>
      <c r="M85" s="851"/>
      <c r="N85" s="57"/>
    </row>
    <row r="86" spans="1:14" ht="15.75" thickBot="1">
      <c r="B86" s="813" t="s">
        <v>1037</v>
      </c>
      <c r="C86" s="814"/>
      <c r="D86" s="814"/>
      <c r="E86" s="814"/>
      <c r="F86" s="814"/>
      <c r="G86" s="814"/>
      <c r="H86" s="814"/>
      <c r="I86" s="814"/>
      <c r="J86" s="814"/>
      <c r="K86" s="814"/>
      <c r="L86" s="814"/>
      <c r="M86" s="815"/>
      <c r="N86" s="58">
        <f>L83+L84+L85</f>
        <v>60561.028398840863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262431.12306164374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79"/>
      <c r="K118" s="879"/>
      <c r="L118" s="879"/>
      <c r="M118" s="879"/>
      <c r="N118" s="880"/>
    </row>
    <row r="119" spans="2:14" ht="15.75" customHeight="1"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0" t="s">
        <v>241</v>
      </c>
      <c r="B36" s="862" t="str">
        <f>VLOOKUP(A36,EQUIPOS!A6:D154,3,FALSE)</f>
        <v>Grúa (capacidad 15 ton)</v>
      </c>
      <c r="C36" s="863"/>
      <c r="D36" s="863"/>
      <c r="E36" s="863"/>
      <c r="F36" s="863"/>
      <c r="G36" s="863"/>
      <c r="H36" s="864"/>
      <c r="I36" s="275"/>
      <c r="J36" s="276"/>
      <c r="K36" s="277">
        <f>VLOOKUP(A36,EQUIPOS!A6:D163,4,FALSE)</f>
        <v>178413.60072760319</v>
      </c>
      <c r="L36" s="278"/>
      <c r="M36" s="279">
        <v>1.375</v>
      </c>
      <c r="N36" s="280">
        <f>K36/M36</f>
        <v>129755.34598371141</v>
      </c>
    </row>
    <row r="37" spans="1:14">
      <c r="A37" s="150" t="s">
        <v>373</v>
      </c>
      <c r="B37" s="862" t="str">
        <f>VLOOKUP(A37,EQUIPOS!A7:D154,3,FALSE)</f>
        <v>Volqueta 6 m3</v>
      </c>
      <c r="C37" s="863"/>
      <c r="D37" s="863"/>
      <c r="E37" s="863"/>
      <c r="F37" s="863"/>
      <c r="G37" s="863"/>
      <c r="H37" s="864"/>
      <c r="I37" s="275"/>
      <c r="J37" s="276"/>
      <c r="K37" s="277">
        <f>VLOOKUP(A37,EQUIPOS!A7:D164,4,FALSE)</f>
        <v>118294.22324910702</v>
      </c>
      <c r="L37" s="278"/>
      <c r="M37" s="279">
        <v>1.375</v>
      </c>
      <c r="N37" s="280">
        <f>K37/M37</f>
        <v>86032.162362986928</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928.49464011090913</v>
      </c>
    </row>
    <row r="43" spans="1:14" ht="15.75" thickBot="1">
      <c r="B43" s="813" t="s">
        <v>1037</v>
      </c>
      <c r="C43" s="814"/>
      <c r="D43" s="814"/>
      <c r="E43" s="814"/>
      <c r="F43" s="814"/>
      <c r="G43" s="814"/>
      <c r="H43" s="814"/>
      <c r="I43" s="814"/>
      <c r="J43" s="814"/>
      <c r="K43" s="814"/>
      <c r="L43" s="814"/>
      <c r="M43" s="815"/>
      <c r="N43" s="402">
        <f>SUM(N36:N42)</f>
        <v>216716.00298680924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3954.5235640029318</v>
      </c>
      <c r="N48" s="280">
        <f>K48*M48</f>
        <v>39545.235640029321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22244.759979454207</v>
      </c>
      <c r="N49" s="280">
        <f>K49*M49</f>
        <v>22244.759979454207</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3264.176736115563</v>
      </c>
      <c r="N50" s="280">
        <f>K50*M50</f>
        <v>3264.176736115563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65054.17235559909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11</v>
      </c>
      <c r="N70" s="403">
        <f>K70/M70</f>
        <v>18569.892802218183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18569.892802218183</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300340.06814462657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60068.013628925313</v>
      </c>
      <c r="M83" s="849"/>
      <c r="N83" s="57"/>
    </row>
    <row r="84" spans="1:14">
      <c r="B84" s="95" t="s">
        <v>1057</v>
      </c>
      <c r="C84" s="96"/>
      <c r="D84" s="96"/>
      <c r="E84" s="96"/>
      <c r="F84" s="96"/>
      <c r="G84" s="96"/>
      <c r="H84" s="96"/>
      <c r="I84" s="93"/>
      <c r="J84" s="94"/>
      <c r="K84" s="312">
        <v>0.05</v>
      </c>
      <c r="L84" s="848">
        <f>N78*K84</f>
        <v>15017.003407231328</v>
      </c>
      <c r="M84" s="849"/>
      <c r="N84" s="57"/>
    </row>
    <row r="85" spans="1:14" ht="15.75" thickBot="1">
      <c r="B85" s="97" t="s">
        <v>1058</v>
      </c>
      <c r="C85" s="98"/>
      <c r="D85" s="98"/>
      <c r="E85" s="98"/>
      <c r="F85" s="98"/>
      <c r="G85" s="98"/>
      <c r="H85" s="98"/>
      <c r="I85" s="99"/>
      <c r="J85" s="100"/>
      <c r="K85" s="313">
        <v>0.05</v>
      </c>
      <c r="L85" s="850">
        <f>N78*K85</f>
        <v>15017.003407231328</v>
      </c>
      <c r="M85" s="851"/>
      <c r="N85" s="57"/>
    </row>
    <row r="86" spans="1:14" ht="15.75" thickBot="1">
      <c r="B86" s="813" t="s">
        <v>1037</v>
      </c>
      <c r="C86" s="814"/>
      <c r="D86" s="814"/>
      <c r="E86" s="814"/>
      <c r="F86" s="814"/>
      <c r="G86" s="814"/>
      <c r="H86" s="814"/>
      <c r="I86" s="814"/>
      <c r="J86" s="814"/>
      <c r="K86" s="814"/>
      <c r="L86" s="814"/>
      <c r="M86" s="815"/>
      <c r="N86" s="58">
        <f>L83+L84+L85</f>
        <v>90102.02044338797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390442.08858801454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79"/>
      <c r="K118" s="879"/>
      <c r="L118" s="879"/>
      <c r="M118" s="879"/>
      <c r="N118" s="880"/>
    </row>
    <row r="119" spans="2:14" ht="15.75" customHeight="1"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0" t="s">
        <v>241</v>
      </c>
      <c r="B36" s="862" t="str">
        <f>VLOOKUP(A36,EQUIPOS!A6:D154,3,FALSE)</f>
        <v>Grúa (capacidad 15 ton)</v>
      </c>
      <c r="C36" s="863"/>
      <c r="D36" s="863"/>
      <c r="E36" s="863"/>
      <c r="F36" s="863"/>
      <c r="G36" s="863"/>
      <c r="H36" s="864"/>
      <c r="I36" s="275"/>
      <c r="J36" s="276"/>
      <c r="K36" s="277">
        <f>VLOOKUP(A36,EQUIPOS!A6:D163,4,FALSE)</f>
        <v>178413.60072760319</v>
      </c>
      <c r="L36" s="278"/>
      <c r="M36" s="279">
        <v>1.3125</v>
      </c>
      <c r="N36" s="280">
        <f>K36/M36</f>
        <v>135934.17198293578</v>
      </c>
    </row>
    <row r="37" spans="1:14">
      <c r="A37" s="150" t="s">
        <v>373</v>
      </c>
      <c r="B37" s="862" t="str">
        <f>VLOOKUP(A37,EQUIPOS!A7:D154,3,FALSE)</f>
        <v>Volqueta 6 m3</v>
      </c>
      <c r="C37" s="863"/>
      <c r="D37" s="863"/>
      <c r="E37" s="863"/>
      <c r="F37" s="863"/>
      <c r="G37" s="863"/>
      <c r="H37" s="864"/>
      <c r="I37" s="275"/>
      <c r="J37" s="276"/>
      <c r="K37" s="277">
        <f>VLOOKUP(A37,EQUIPOS!A7:D164,4,FALSE)</f>
        <v>118294.22324910702</v>
      </c>
      <c r="L37" s="278"/>
      <c r="M37" s="279">
        <v>1.3125</v>
      </c>
      <c r="N37" s="280">
        <f>K37/M37</f>
        <v>90128.931999319626</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0.05</v>
      </c>
      <c r="M42" s="875"/>
      <c r="N42" s="111">
        <f>N76*L42</f>
        <v>972.70867059238105</v>
      </c>
    </row>
    <row r="43" spans="1:14" ht="15.75" thickBot="1">
      <c r="B43" s="813" t="s">
        <v>1037</v>
      </c>
      <c r="C43" s="814"/>
      <c r="D43" s="814"/>
      <c r="E43" s="814"/>
      <c r="F43" s="814"/>
      <c r="G43" s="814"/>
      <c r="H43" s="814"/>
      <c r="I43" s="814"/>
      <c r="J43" s="814"/>
      <c r="K43" s="814"/>
      <c r="L43" s="814"/>
      <c r="M43" s="815"/>
      <c r="N43" s="402">
        <f>SUM(N36:N42)</f>
        <v>227035.81265284776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3954.5235640029318</v>
      </c>
      <c r="N48" s="280">
        <f>K48*M48</f>
        <v>39545.235640029321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22244.759979454207</v>
      </c>
      <c r="N49" s="280">
        <f>K49*M49</f>
        <v>22244.759979454207</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3264.176736115563</v>
      </c>
      <c r="N50" s="280">
        <f>K50*M50</f>
        <v>3264.176736115563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65054.17235559909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10.5</v>
      </c>
      <c r="N70" s="403">
        <f>K70/M70</f>
        <v>19454.17341184762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19454.17341184762</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311544.15842029447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62308.831684058896</v>
      </c>
      <c r="M83" s="849"/>
      <c r="N83" s="57"/>
    </row>
    <row r="84" spans="1:14">
      <c r="B84" s="95" t="s">
        <v>1057</v>
      </c>
      <c r="C84" s="96"/>
      <c r="D84" s="96"/>
      <c r="E84" s="96"/>
      <c r="F84" s="96"/>
      <c r="G84" s="96"/>
      <c r="H84" s="96"/>
      <c r="I84" s="93"/>
      <c r="J84" s="94"/>
      <c r="K84" s="312">
        <v>0.05</v>
      </c>
      <c r="L84" s="848">
        <f>N78*K84</f>
        <v>15577.207921014724</v>
      </c>
      <c r="M84" s="849"/>
      <c r="N84" s="57"/>
    </row>
    <row r="85" spans="1:14" ht="15.75" thickBot="1">
      <c r="B85" s="97" t="s">
        <v>1058</v>
      </c>
      <c r="C85" s="98"/>
      <c r="D85" s="98"/>
      <c r="E85" s="98"/>
      <c r="F85" s="98"/>
      <c r="G85" s="98"/>
      <c r="H85" s="98"/>
      <c r="I85" s="99"/>
      <c r="J85" s="100"/>
      <c r="K85" s="313">
        <v>0.05</v>
      </c>
      <c r="L85" s="850">
        <f>N78*K85</f>
        <v>15577.207921014724</v>
      </c>
      <c r="M85" s="851"/>
      <c r="N85" s="57"/>
    </row>
    <row r="86" spans="1:14" ht="15.75" thickBot="1">
      <c r="B86" s="813" t="s">
        <v>1037</v>
      </c>
      <c r="C86" s="814"/>
      <c r="D86" s="814"/>
      <c r="E86" s="814"/>
      <c r="F86" s="814"/>
      <c r="G86" s="814"/>
      <c r="H86" s="814"/>
      <c r="I86" s="814"/>
      <c r="J86" s="814"/>
      <c r="K86" s="814"/>
      <c r="L86" s="814"/>
      <c r="M86" s="815"/>
      <c r="N86" s="58">
        <f>L83+L84+L85</f>
        <v>93463.247526088337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405007.40594638279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0" t="s">
        <v>312</v>
      </c>
      <c r="B36" s="862" t="str">
        <f>VLOOKUP(A36,EQUIPOS!A6:D154,3,FALSE)</f>
        <v>Retroexcavadora sobre oruga, potencia 138 HP, balde de 1,5 m3.</v>
      </c>
      <c r="C36" s="863"/>
      <c r="D36" s="863"/>
      <c r="E36" s="863"/>
      <c r="F36" s="863"/>
      <c r="G36" s="863"/>
      <c r="H36" s="864"/>
      <c r="I36" s="275"/>
      <c r="J36" s="276"/>
      <c r="K36" s="277">
        <f>VLOOKUP(A36,EQUIPOS!A6:D163,4,FALSE)</f>
        <v>350000</v>
      </c>
      <c r="L36" s="278"/>
      <c r="M36" s="279">
        <v>66</v>
      </c>
      <c r="N36" s="280">
        <f>K36/M36</f>
        <v>5303.030303030303</v>
      </c>
    </row>
    <row r="37" spans="1:14">
      <c r="A37" s="150" t="s">
        <v>129</v>
      </c>
      <c r="B37" s="862" t="str">
        <f>VLOOKUP(A37,EQUIPOS!A7:D154,3,FALSE)</f>
        <v xml:space="preserve">Buldozer, Potencia al volante de 140 HP, motor de 2200 RPM, longitud de hoja 4,80m. </v>
      </c>
      <c r="C37" s="863"/>
      <c r="D37" s="863"/>
      <c r="E37" s="863"/>
      <c r="F37" s="863"/>
      <c r="G37" s="863"/>
      <c r="H37" s="864"/>
      <c r="I37" s="275"/>
      <c r="J37" s="276"/>
      <c r="K37" s="277">
        <f>VLOOKUP(A37,EQUIPOS!A7:D164,4,FALSE)</f>
        <v>309818.2037476612</v>
      </c>
      <c r="L37" s="278"/>
      <c r="M37" s="279">
        <v>100</v>
      </c>
      <c r="N37" s="280">
        <f>K37/M37</f>
        <v>3098.1820374766121</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0.01</v>
      </c>
      <c r="M42" s="875"/>
      <c r="N42" s="111">
        <f>N76*L42</f>
        <v>0.967181916782197</v>
      </c>
    </row>
    <row r="43" spans="1:14" ht="15.75" thickBot="1">
      <c r="B43" s="813" t="s">
        <v>1037</v>
      </c>
      <c r="C43" s="814"/>
      <c r="D43" s="814"/>
      <c r="E43" s="814"/>
      <c r="F43" s="814"/>
      <c r="G43" s="814"/>
      <c r="H43" s="814"/>
      <c r="I43" s="814"/>
      <c r="J43" s="814"/>
      <c r="K43" s="814"/>
      <c r="L43" s="814"/>
      <c r="M43" s="815"/>
      <c r="N43" s="402">
        <f>SUM(N36:N42)</f>
        <v>8402.1795224236957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VLOOKUP(A48,MATERIALES!A5:D373,4,FALSE)</f>
        <v>4823.2885994691223</v>
      </c>
      <c r="N48" s="280">
        <f>K48*M48</f>
        <v>4823.2885994691223</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4823.2885994691223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96.718191678219696</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13322.186313571037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2664.4372627142075</v>
      </c>
      <c r="M83" s="849"/>
      <c r="N83" s="57"/>
    </row>
    <row r="84" spans="1:14">
      <c r="B84" s="95" t="s">
        <v>1057</v>
      </c>
      <c r="C84" s="96"/>
      <c r="D84" s="96"/>
      <c r="E84" s="96"/>
      <c r="F84" s="96"/>
      <c r="G84" s="96"/>
      <c r="H84" s="96"/>
      <c r="I84" s="93"/>
      <c r="J84" s="94"/>
      <c r="K84" s="312">
        <v>0.05</v>
      </c>
      <c r="L84" s="848">
        <f>N78*K84</f>
        <v>666.10931567855187</v>
      </c>
      <c r="M84" s="849"/>
      <c r="N84" s="57"/>
    </row>
    <row r="85" spans="1:14" ht="15.75" thickBot="1">
      <c r="B85" s="97" t="s">
        <v>1058</v>
      </c>
      <c r="C85" s="98"/>
      <c r="D85" s="98"/>
      <c r="E85" s="98"/>
      <c r="F85" s="98"/>
      <c r="G85" s="98"/>
      <c r="H85" s="98"/>
      <c r="I85" s="99"/>
      <c r="J85" s="100"/>
      <c r="K85" s="313">
        <v>0.05</v>
      </c>
      <c r="L85" s="850">
        <f>N78*K85</f>
        <v>666.10931567855187</v>
      </c>
      <c r="M85" s="851"/>
      <c r="N85" s="57"/>
    </row>
    <row r="86" spans="1:14" ht="15.75" thickBot="1">
      <c r="B86" s="813" t="s">
        <v>1037</v>
      </c>
      <c r="C86" s="814"/>
      <c r="D86" s="814"/>
      <c r="E86" s="814"/>
      <c r="F86" s="814"/>
      <c r="G86" s="814"/>
      <c r="H86" s="814"/>
      <c r="I86" s="814"/>
      <c r="J86" s="814"/>
      <c r="K86" s="814"/>
      <c r="L86" s="814"/>
      <c r="M86" s="815"/>
      <c r="N86" s="58">
        <f>L83+L84+L85</f>
        <v>3996.6558940713112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17318.842207642349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0" t="s">
        <v>312</v>
      </c>
      <c r="B36" s="862" t="str">
        <f>VLOOKUP(A36,EQUIPOS!A6:D154,3,FALSE)</f>
        <v>Retroexcavadora sobre oruga, potencia 138 HP, balde de 1,5 m3.</v>
      </c>
      <c r="C36" s="863"/>
      <c r="D36" s="863"/>
      <c r="E36" s="863"/>
      <c r="F36" s="863"/>
      <c r="G36" s="863"/>
      <c r="H36" s="864"/>
      <c r="I36" s="275"/>
      <c r="J36" s="276"/>
      <c r="K36" s="277">
        <f>VLOOKUP(A36,EQUIPOS!A6:D163,4,FALSE)</f>
        <v>350000</v>
      </c>
      <c r="L36" s="278"/>
      <c r="M36" s="279">
        <v>66</v>
      </c>
      <c r="N36" s="280">
        <f>K36/M36</f>
        <v>5303.030303030303</v>
      </c>
    </row>
    <row r="37" spans="1:14">
      <c r="A37" 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0.01</v>
      </c>
      <c r="M42" s="875"/>
      <c r="N42" s="111">
        <f>N76*L42</f>
        <v>0.967181916782197</v>
      </c>
    </row>
    <row r="43" spans="1:14" ht="15.75" thickBot="1">
      <c r="B43" s="813" t="s">
        <v>1037</v>
      </c>
      <c r="C43" s="814"/>
      <c r="D43" s="814"/>
      <c r="E43" s="814"/>
      <c r="F43" s="814"/>
      <c r="G43" s="814"/>
      <c r="H43" s="814"/>
      <c r="I43" s="814"/>
      <c r="J43" s="814"/>
      <c r="K43" s="814"/>
      <c r="L43" s="814"/>
      <c r="M43" s="815"/>
      <c r="N43" s="402">
        <f>SUM(N36:N42)</f>
        <v>5303.9974849470855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96.718191678219696</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5400.7156766253056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1080.1431353250612</v>
      </c>
      <c r="M83" s="849"/>
      <c r="N83" s="57"/>
    </row>
    <row r="84" spans="1:14">
      <c r="B84" s="95" t="s">
        <v>1057</v>
      </c>
      <c r="C84" s="96"/>
      <c r="D84" s="96"/>
      <c r="E84" s="96"/>
      <c r="F84" s="96"/>
      <c r="G84" s="96"/>
      <c r="H84" s="96"/>
      <c r="I84" s="93"/>
      <c r="J84" s="94"/>
      <c r="K84" s="312">
        <v>0.05</v>
      </c>
      <c r="L84" s="848">
        <f>N78*K84</f>
        <v>270.03578383126529</v>
      </c>
      <c r="M84" s="849"/>
      <c r="N84" s="57"/>
    </row>
    <row r="85" spans="1:14" ht="15.75" thickBot="1">
      <c r="B85" s="97" t="s">
        <v>1058</v>
      </c>
      <c r="C85" s="98"/>
      <c r="D85" s="98"/>
      <c r="E85" s="98"/>
      <c r="F85" s="98"/>
      <c r="G85" s="98"/>
      <c r="H85" s="98"/>
      <c r="I85" s="99"/>
      <c r="J85" s="100"/>
      <c r="K85" s="313">
        <v>0.05</v>
      </c>
      <c r="L85" s="850">
        <f>N78*K85</f>
        <v>270.03578383126529</v>
      </c>
      <c r="M85" s="851"/>
      <c r="N85" s="57"/>
    </row>
    <row r="86" spans="1:14" ht="15.75" thickBot="1">
      <c r="B86" s="813" t="s">
        <v>1037</v>
      </c>
      <c r="C86" s="814"/>
      <c r="D86" s="814"/>
      <c r="E86" s="814"/>
      <c r="F86" s="814"/>
      <c r="G86" s="814"/>
      <c r="H86" s="814"/>
      <c r="I86" s="814"/>
      <c r="J86" s="814"/>
      <c r="K86" s="814"/>
      <c r="L86" s="814"/>
      <c r="M86" s="815"/>
      <c r="N86" s="58">
        <f>L83+L84+L85</f>
        <v>1620.2147029875916</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7020.930379612897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180</v>
      </c>
      <c r="B36" s="862" t="str">
        <f>VLOOKUP(A36,EQUIPOS!A6:D154,3,FALSE)</f>
        <v>Compresor 120 HP, con martillo.</v>
      </c>
      <c r="C36" s="863"/>
      <c r="D36" s="863"/>
      <c r="E36" s="863"/>
      <c r="F36" s="863"/>
      <c r="G36" s="863"/>
      <c r="H36" s="864"/>
      <c r="I36" s="275"/>
      <c r="J36" s="276"/>
      <c r="K36" s="277">
        <f>VLOOKUP(A36,EQUIPOS!A6:D163,4,FALSE)</f>
        <v>214095.64490613382</v>
      </c>
      <c r="L36" s="278"/>
      <c r="M36" s="279">
        <v>66</v>
      </c>
      <c r="N36" s="280">
        <f>K36/M36</f>
        <v>3243.8734076686942</v>
      </c>
    </row>
    <row r="37" spans="1:14">
      <c r="A37" s="114" t="s">
        <v>129</v>
      </c>
      <c r="B37" s="862" t="str">
        <f>VLOOKUP(A37,EQUIPOS!A7:D154,3,FALSE)</f>
        <v xml:space="preserve">Buldozer, Potencia al volante de 140 HP, motor de 2200 RPM, longitud de hoja 4,80m. </v>
      </c>
      <c r="C37" s="863"/>
      <c r="D37" s="863"/>
      <c r="E37" s="863"/>
      <c r="F37" s="863"/>
      <c r="G37" s="863"/>
      <c r="H37" s="864"/>
      <c r="I37" s="275"/>
      <c r="J37" s="276"/>
      <c r="K37" s="277">
        <f>VLOOKUP(A37,EQUIPOS!A7:D164,4,FALSE)</f>
        <v>309818.2037476612</v>
      </c>
      <c r="L37" s="278"/>
      <c r="M37" s="279">
        <v>100</v>
      </c>
      <c r="N37" s="280">
        <f>K37/M37</f>
        <v>3098.1820374766121</v>
      </c>
    </row>
    <row r="38" spans="1:14">
      <c r="A38" t="s">
        <v>312</v>
      </c>
      <c r="B38" s="862" t="str">
        <f>VLOOKUP(A38,EQUIPOS!A8:D154,3,FALSE)</f>
        <v>Retroexcavadora sobre oruga, potencia 138 HP, balde de 1,5 m3.</v>
      </c>
      <c r="C38" s="863"/>
      <c r="D38" s="863"/>
      <c r="E38" s="863"/>
      <c r="F38" s="863"/>
      <c r="G38" s="863"/>
      <c r="H38" s="864"/>
      <c r="I38" s="275"/>
      <c r="J38" s="276"/>
      <c r="K38" s="277">
        <f>VLOOKUP(A38,EQUIPOS!A8:D165,4,FALSE)</f>
        <v>350000</v>
      </c>
      <c r="L38" s="278"/>
      <c r="M38" s="279">
        <v>66</v>
      </c>
      <c r="N38" s="280">
        <f>K38/M38</f>
        <v>5303.030303030303</v>
      </c>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N78*L42</f>
        <v>5.8030915006931822</v>
      </c>
    </row>
    <row r="43" spans="1:14" ht="15.75" thickBot="1">
      <c r="B43" s="813" t="s">
        <v>1037</v>
      </c>
      <c r="C43" s="814"/>
      <c r="D43" s="814"/>
      <c r="E43" s="814"/>
      <c r="F43" s="814"/>
      <c r="G43" s="814"/>
      <c r="H43" s="814"/>
      <c r="I43" s="814"/>
      <c r="J43" s="814"/>
      <c r="K43" s="814"/>
      <c r="L43" s="814"/>
      <c r="M43" s="815"/>
      <c r="N43" s="402">
        <f>SUM(N36:N42)</f>
        <v>11650.888839676303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376</v>
      </c>
      <c r="B48" s="49" t="str">
        <f>VLOOKUP(A48,MATERIALES!A4:D373,3,FALSE)</f>
        <v>Anfo</v>
      </c>
      <c r="C48" s="289"/>
      <c r="D48" s="289"/>
      <c r="E48" s="289"/>
      <c r="F48" s="289"/>
      <c r="G48" s="289"/>
      <c r="H48" s="289"/>
      <c r="I48" s="276"/>
      <c r="J48" s="232" t="str">
        <f>VLOOKUP(A48,MATERIALES!A4:D385,2,FALSE)</f>
        <v>kg</v>
      </c>
      <c r="K48" s="290">
        <v>0.2</v>
      </c>
      <c r="L48" s="275"/>
      <c r="M48" s="291">
        <f>VLOOKUP(A48,MATERIALES!A5:D373,4,FALSE)</f>
        <v>13540.288683146038</v>
      </c>
      <c r="N48" s="280">
        <f>K48*M48</f>
        <v>2708.0577366292077</v>
      </c>
    </row>
    <row r="49" spans="1:14">
      <c r="A49" t="s">
        <v>427</v>
      </c>
      <c r="B49" s="49" t="str">
        <f>VLOOKUP(A49,MATERIALES!A5:D373,3,FALSE)</f>
        <v>Cordón detonante</v>
      </c>
      <c r="C49" s="289"/>
      <c r="D49" s="289"/>
      <c r="E49" s="289"/>
      <c r="F49" s="289"/>
      <c r="G49" s="289"/>
      <c r="H49" s="289"/>
      <c r="I49" s="276"/>
      <c r="J49" s="232" t="str">
        <f>VLOOKUP(A49,MATERIALES!A5:D386,2,FALSE)</f>
        <v>m</v>
      </c>
      <c r="K49" s="290">
        <v>3</v>
      </c>
      <c r="L49" s="275"/>
      <c r="M49" s="291">
        <f>VLOOKUP(A49,MATERIALES!A6:D373,4,FALSE)</f>
        <v>3163.618851202345</v>
      </c>
      <c r="N49" s="280">
        <f t="shared" ref="N49:N54" si="0">K49*M49</f>
        <v>9490.8565536070346</v>
      </c>
    </row>
    <row r="50" spans="1:14">
      <c r="A50" s="214" t="s">
        <v>462</v>
      </c>
      <c r="B50" s="49" t="str">
        <f>VLOOKUP(A50,MATERIALES!A6:D373,3,FALSE)</f>
        <v>Explosivos  75% (INDUGEL)</v>
      </c>
      <c r="C50" s="289"/>
      <c r="D50" s="289"/>
      <c r="E50" s="289"/>
      <c r="F50" s="289"/>
      <c r="G50" s="289"/>
      <c r="H50" s="289"/>
      <c r="I50" s="276"/>
      <c r="J50" s="232" t="str">
        <f>VLOOKUP(A50,MATERIALES!A6:D387,2,FALSE)</f>
        <v>lb</v>
      </c>
      <c r="K50" s="290">
        <v>0.3</v>
      </c>
      <c r="L50" s="275"/>
      <c r="M50" s="291">
        <f>VLOOKUP(A50,MATERIALES!A6:D373,4,FALSE)</f>
        <v>7979.0986882824873</v>
      </c>
      <c r="N50" s="280">
        <f t="shared" si="0"/>
        <v>2393.729606484746</v>
      </c>
    </row>
    <row r="51" spans="1:14">
      <c r="A51" t="s">
        <v>467</v>
      </c>
      <c r="B51" s="49" t="str">
        <f>VLOOKUP(A51,MATERIALES!A6:D373,3,FALSE)</f>
        <v>Fulminantes</v>
      </c>
      <c r="C51" s="289"/>
      <c r="D51" s="289"/>
      <c r="E51" s="289"/>
      <c r="F51" s="289"/>
      <c r="G51" s="289"/>
      <c r="H51" s="289"/>
      <c r="I51" s="276"/>
      <c r="J51" s="232" t="str">
        <f>VLOOKUP(A51,MATERIALES!A6:D388,2,FALSE)</f>
        <v>u</v>
      </c>
      <c r="K51" s="290">
        <v>0.2</v>
      </c>
      <c r="L51" s="275"/>
      <c r="M51" s="291">
        <f>VLOOKUP(A51,MATERIALES!A6:D373,4,FALSE)</f>
        <v>1329.8497813804142</v>
      </c>
      <c r="N51" s="280">
        <f t="shared" si="0"/>
        <v>265.96995627608288</v>
      </c>
    </row>
    <row r="52" spans="1:14">
      <c r="A52" t="s">
        <v>567</v>
      </c>
      <c r="B52" s="49" t="str">
        <f>VLOOKUP(A52,MATERIALES!A6:D373,3,FALSE)</f>
        <v>Mecha Lenta</v>
      </c>
      <c r="C52" s="289"/>
      <c r="D52" s="289"/>
      <c r="E52" s="289"/>
      <c r="F52" s="289"/>
      <c r="G52" s="289"/>
      <c r="H52" s="289"/>
      <c r="I52" s="276"/>
      <c r="J52" s="232" t="str">
        <f>VLOOKUP(A52,MATERIALES!A6:D389,2,FALSE)</f>
        <v>m</v>
      </c>
      <c r="K52" s="290">
        <v>0.5</v>
      </c>
      <c r="L52" s="275"/>
      <c r="M52" s="291">
        <f>VLOOKUP(A52,MATERIALES!A7:D373,4,FALSE)</f>
        <v>1329.8497813804142</v>
      </c>
      <c r="N52" s="280">
        <f t="shared" si="0"/>
        <v>664.92489069020712</v>
      </c>
    </row>
    <row r="53" spans="1:14">
      <c r="A53" t="s">
        <v>915</v>
      </c>
      <c r="B53" s="49" t="str">
        <f>VLOOKUP(A53,MATERIALES!A7:D373,3,FALSE)</f>
        <v>Escolta y trasporte (Tarifa Porcentual de 40 %) por cada Metro Cubico exportado y trasportado</v>
      </c>
      <c r="C53" s="289"/>
      <c r="D53" s="289"/>
      <c r="E53" s="289"/>
      <c r="F53" s="289"/>
      <c r="G53" s="289"/>
      <c r="H53" s="289"/>
      <c r="I53" s="276"/>
      <c r="J53" s="232" t="str">
        <f>VLOOKUP(A53,MATERIALES!A7:D390,2,FALSE)</f>
        <v>%</v>
      </c>
      <c r="K53" s="290">
        <v>7995.15</v>
      </c>
      <c r="L53" s="275"/>
      <c r="M53" s="291">
        <f>VLOOKUP(A53,MATERIALES!A8:D373,4,FALSE)</f>
        <v>4.6316775444211873E-2</v>
      </c>
      <c r="N53" s="280">
        <f t="shared" si="0"/>
        <v>370.30956719279055</v>
      </c>
    </row>
    <row r="54" spans="1:14">
      <c r="A54" t="s">
        <v>448</v>
      </c>
      <c r="B54" s="49" t="str">
        <f>VLOOKUP(A54,MATERIALES!A8:D373,3,FALSE)</f>
        <v xml:space="preserve">Derechos de explotación y/o disposición de materiales
</v>
      </c>
      <c r="C54" s="289"/>
      <c r="D54" s="289"/>
      <c r="E54" s="289"/>
      <c r="F54" s="289"/>
      <c r="G54" s="289"/>
      <c r="H54" s="289"/>
      <c r="I54" s="276"/>
      <c r="J54" s="232" t="str">
        <f>VLOOKUP(A54,MATERIALES!A8:D391,2,FALSE)</f>
        <v>m3</v>
      </c>
      <c r="K54" s="290">
        <v>1</v>
      </c>
      <c r="L54" s="275"/>
      <c r="M54" s="291">
        <f>VLOOKUP(A54,MATERIALES!A9:D374,4,FALSE)</f>
        <v>4823.2885994691223</v>
      </c>
      <c r="N54" s="280">
        <f t="shared" si="0"/>
        <v>4823.2885994691223</v>
      </c>
    </row>
    <row r="55" spans="1:14" ht="15.75" thickBot="1">
      <c r="B55" s="895"/>
      <c r="C55" s="896"/>
      <c r="D55" s="896"/>
      <c r="E55" s="896"/>
      <c r="F55" s="896"/>
      <c r="G55" s="896"/>
      <c r="H55" s="896"/>
      <c r="I55" s="866"/>
      <c r="J55" s="48"/>
      <c r="K55" s="50"/>
      <c r="L55" s="897"/>
      <c r="M55" s="898"/>
      <c r="N55" s="51"/>
    </row>
    <row r="56" spans="1:14" ht="15.75" thickBot="1">
      <c r="B56" s="813" t="s">
        <v>1037</v>
      </c>
      <c r="C56" s="814"/>
      <c r="D56" s="814"/>
      <c r="E56" s="814"/>
      <c r="F56" s="814"/>
      <c r="G56" s="814"/>
      <c r="H56" s="814"/>
      <c r="I56" s="814"/>
      <c r="J56" s="814"/>
      <c r="K56" s="814"/>
      <c r="L56" s="814"/>
      <c r="M56" s="815"/>
      <c r="N56" s="402">
        <f>SUM(N48:N55)</f>
        <v>20717.136910349189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99" t="s">
        <v>1045</v>
      </c>
      <c r="M60" s="878"/>
      <c r="N60" s="82" t="s">
        <v>1035</v>
      </c>
    </row>
    <row r="61" spans="1:14">
      <c r="B61" s="52"/>
      <c r="C61" s="325"/>
      <c r="D61" s="325"/>
      <c r="E61" s="325"/>
      <c r="F61" s="325"/>
      <c r="G61" s="325"/>
      <c r="H61" s="319"/>
      <c r="I61" s="287"/>
      <c r="J61" s="294"/>
      <c r="K61" s="287"/>
      <c r="L61" s="900"/>
      <c r="M61" s="901"/>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317"/>
      <c r="C66" s="318"/>
      <c r="D66" s="318"/>
      <c r="E66" s="318"/>
      <c r="F66" s="318"/>
      <c r="G66" s="318"/>
      <c r="H66" s="54"/>
      <c r="I66" s="132"/>
      <c r="J66" s="132"/>
      <c r="K66" s="132"/>
      <c r="L66" s="891"/>
      <c r="M66" s="892"/>
      <c r="N66" s="133"/>
    </row>
    <row r="67" spans="1:15" ht="15.75" thickBot="1">
      <c r="B67" s="902" t="s">
        <v>1037</v>
      </c>
      <c r="C67" s="856"/>
      <c r="D67" s="856"/>
      <c r="E67" s="856"/>
      <c r="F67" s="856"/>
      <c r="G67" s="856"/>
      <c r="H67" s="856"/>
      <c r="I67" s="856"/>
      <c r="J67" s="856"/>
      <c r="K67" s="856"/>
      <c r="L67" s="856"/>
      <c r="M67" s="85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2" t="s">
        <v>1047</v>
      </c>
      <c r="C71" s="853"/>
      <c r="D71" s="853"/>
      <c r="E71" s="853"/>
      <c r="F71" s="853"/>
      <c r="G71" s="853"/>
      <c r="H71" s="853"/>
      <c r="I71" s="79" t="s">
        <v>1048</v>
      </c>
      <c r="J71" s="81" t="s">
        <v>1494</v>
      </c>
      <c r="K71" s="80" t="s">
        <v>1050</v>
      </c>
      <c r="L71" s="854" t="s">
        <v>1034</v>
      </c>
      <c r="M71" s="855"/>
      <c r="N71" s="104" t="s">
        <v>1035</v>
      </c>
    </row>
    <row r="72" spans="1:15">
      <c r="A72"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303">
        <v>528</v>
      </c>
      <c r="N72" s="403">
        <f>K72/M72</f>
        <v>96.718191678219696</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3">
        <v>528</v>
      </c>
      <c r="N73" s="403">
        <f>K73/M73</f>
        <v>193.43638335643939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89"/>
      <c r="C77" s="890"/>
      <c r="D77" s="890"/>
      <c r="E77" s="890"/>
      <c r="F77" s="890"/>
      <c r="G77" s="890"/>
      <c r="H77" s="890"/>
      <c r="I77" s="132"/>
      <c r="J77" s="132"/>
      <c r="K77" s="132"/>
      <c r="L77" s="903"/>
      <c r="M77" s="903"/>
      <c r="N77" s="51"/>
    </row>
    <row r="78" spans="1:15" ht="15.75" thickBot="1">
      <c r="B78" s="813" t="s">
        <v>1037</v>
      </c>
      <c r="C78" s="814"/>
      <c r="D78" s="814"/>
      <c r="E78" s="814"/>
      <c r="F78" s="814"/>
      <c r="G78" s="814"/>
      <c r="H78" s="814"/>
      <c r="I78" s="856"/>
      <c r="J78" s="856"/>
      <c r="K78" s="856"/>
      <c r="L78" s="856"/>
      <c r="M78" s="857"/>
      <c r="N78" s="309">
        <f>SUM(N72:N77)</f>
        <v>290.1545750346591</v>
      </c>
    </row>
    <row r="79" spans="1:15" ht="15.75" thickBot="1">
      <c r="B79" s="39"/>
      <c r="C79" s="40"/>
      <c r="D79" s="40"/>
      <c r="E79" s="40"/>
      <c r="F79" s="40"/>
      <c r="G79" s="40"/>
      <c r="H79" s="40"/>
      <c r="I79" s="40"/>
      <c r="J79" s="40"/>
      <c r="K79" s="40"/>
      <c r="L79" s="40"/>
      <c r="M79" s="40"/>
      <c r="N79" s="41"/>
    </row>
    <row r="80" spans="1:15" ht="15.75" thickBot="1">
      <c r="B80" s="813" t="s">
        <v>1051</v>
      </c>
      <c r="C80" s="814"/>
      <c r="D80" s="814"/>
      <c r="E80" s="814"/>
      <c r="F80" s="814"/>
      <c r="G80" s="814"/>
      <c r="H80" s="814"/>
      <c r="I80" s="814"/>
      <c r="J80" s="814"/>
      <c r="K80" s="814"/>
      <c r="L80" s="814"/>
      <c r="M80" s="815"/>
      <c r="N80" s="105">
        <f>N43+N56+N67+N78</f>
        <v>32658.180325060152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2"/>
      <c r="J84" s="342"/>
      <c r="K84" s="310" t="s">
        <v>1054</v>
      </c>
      <c r="L84" s="860" t="s">
        <v>1055</v>
      </c>
      <c r="M84" s="861"/>
      <c r="N84" s="311"/>
    </row>
    <row r="85" spans="1:14">
      <c r="B85" s="846" t="s">
        <v>1056</v>
      </c>
      <c r="C85" s="847"/>
      <c r="D85" s="847"/>
      <c r="E85" s="847"/>
      <c r="F85" s="847"/>
      <c r="G85" s="847"/>
      <c r="H85" s="847"/>
      <c r="I85" s="93"/>
      <c r="J85" s="94"/>
      <c r="K85" s="312">
        <v>0.2</v>
      </c>
      <c r="L85" s="848">
        <f>N80*K85</f>
        <v>6531.6360650120305</v>
      </c>
      <c r="M85" s="849"/>
      <c r="N85" s="57"/>
    </row>
    <row r="86" spans="1:14">
      <c r="B86" s="95" t="s">
        <v>1057</v>
      </c>
      <c r="C86" s="96"/>
      <c r="D86" s="96"/>
      <c r="E86" s="96"/>
      <c r="F86" s="96"/>
      <c r="G86" s="96"/>
      <c r="H86" s="96"/>
      <c r="I86" s="93"/>
      <c r="J86" s="94"/>
      <c r="K86" s="312">
        <v>0.05</v>
      </c>
      <c r="L86" s="848">
        <f>N80*K86</f>
        <v>1632.9090162530076</v>
      </c>
      <c r="M86" s="849"/>
      <c r="N86" s="57"/>
    </row>
    <row r="87" spans="1:14" ht="15.75" thickBot="1">
      <c r="B87" s="97" t="s">
        <v>1058</v>
      </c>
      <c r="C87" s="98"/>
      <c r="D87" s="98"/>
      <c r="E87" s="98"/>
      <c r="F87" s="98"/>
      <c r="G87" s="98"/>
      <c r="H87" s="98"/>
      <c r="I87" s="99"/>
      <c r="J87" s="100"/>
      <c r="K87" s="313">
        <v>0.05</v>
      </c>
      <c r="L87" s="850">
        <f>N80*K87</f>
        <v>1632.9090162530076</v>
      </c>
      <c r="M87" s="851"/>
      <c r="N87" s="57"/>
    </row>
    <row r="88" spans="1:14" ht="15.75" thickBot="1">
      <c r="B88" s="813" t="s">
        <v>1037</v>
      </c>
      <c r="C88" s="814"/>
      <c r="D88" s="814"/>
      <c r="E88" s="814"/>
      <c r="F88" s="814"/>
      <c r="G88" s="814"/>
      <c r="H88" s="814"/>
      <c r="I88" s="814"/>
      <c r="J88" s="814"/>
      <c r="K88" s="814"/>
      <c r="L88" s="814"/>
      <c r="M88" s="815"/>
      <c r="N88" s="58">
        <f>L85+L86+L87</f>
        <v>9797.4540975180462</v>
      </c>
    </row>
    <row r="89" spans="1:14" ht="15.75" thickBot="1">
      <c r="B89" s="39"/>
      <c r="C89" s="40"/>
      <c r="D89" s="40"/>
      <c r="E89" s="40"/>
      <c r="F89" s="40"/>
      <c r="G89" s="40"/>
      <c r="H89" s="40"/>
      <c r="I89" s="40"/>
      <c r="J89" s="40"/>
      <c r="K89" s="40"/>
      <c r="L89" s="40"/>
      <c r="M89" s="40"/>
      <c r="N89" s="41"/>
    </row>
    <row r="90" spans="1:14" ht="15.75" thickBot="1">
      <c r="A90" t="s">
        <v>2122</v>
      </c>
      <c r="B90" s="813" t="s">
        <v>1059</v>
      </c>
      <c r="C90" s="814"/>
      <c r="D90" s="814"/>
      <c r="E90" s="814"/>
      <c r="F90" s="814"/>
      <c r="G90" s="814"/>
      <c r="H90" s="814"/>
      <c r="I90" s="814"/>
      <c r="J90" s="814"/>
      <c r="K90" s="814"/>
      <c r="L90" s="814"/>
      <c r="M90" s="815"/>
      <c r="N90" s="195">
        <f>N80+N88</f>
        <v>42455.634422578194</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7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16" t="s">
        <v>2324</v>
      </c>
      <c r="C107" s="817"/>
      <c r="D107" s="817"/>
      <c r="E107" s="817"/>
      <c r="F107" s="817"/>
      <c r="G107" s="817"/>
      <c r="H107" s="817"/>
      <c r="I107" s="817"/>
      <c r="J107" s="817"/>
      <c r="K107" s="817"/>
      <c r="L107" s="817"/>
      <c r="M107" s="817"/>
      <c r="N107" s="818"/>
    </row>
    <row r="108" spans="2:14" ht="15" customHeight="1">
      <c r="B108" s="816"/>
      <c r="C108" s="817"/>
      <c r="D108" s="817"/>
      <c r="E108" s="817"/>
      <c r="F108" s="817"/>
      <c r="G108" s="817"/>
      <c r="H108" s="817"/>
      <c r="I108" s="817"/>
      <c r="J108" s="817"/>
      <c r="K108" s="817"/>
      <c r="L108" s="817"/>
      <c r="M108" s="817"/>
      <c r="N108" s="818"/>
    </row>
    <row r="109" spans="2:14" ht="30" customHeight="1">
      <c r="B109" s="819" t="s">
        <v>2325</v>
      </c>
      <c r="C109" s="820"/>
      <c r="D109" s="820"/>
      <c r="E109" s="820"/>
      <c r="F109" s="820"/>
      <c r="G109" s="820"/>
      <c r="H109" s="820"/>
      <c r="I109" s="820"/>
      <c r="J109" s="820"/>
      <c r="K109" s="820"/>
      <c r="L109" s="820"/>
      <c r="M109" s="820"/>
      <c r="N109" s="821"/>
    </row>
    <row r="110" spans="2:14">
      <c r="B110" s="819"/>
      <c r="C110" s="820"/>
      <c r="D110" s="820"/>
      <c r="E110" s="820"/>
      <c r="F110" s="820"/>
      <c r="G110" s="820"/>
      <c r="H110" s="820"/>
      <c r="I110" s="820"/>
      <c r="J110" s="820"/>
      <c r="K110" s="820"/>
      <c r="L110" s="820"/>
      <c r="M110" s="820"/>
      <c r="N110" s="82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79"/>
      <c r="K120" s="879"/>
      <c r="L120" s="879"/>
      <c r="M120" s="879"/>
      <c r="N120" s="880"/>
    </row>
    <row r="121" spans="2:14" ht="15.75" thickBot="1">
      <c r="B121" s="269" t="s">
        <v>2327</v>
      </c>
      <c r="C121" s="401"/>
      <c r="D121" s="401"/>
      <c r="E121" s="63"/>
      <c r="F121" s="63"/>
      <c r="G121" s="63"/>
      <c r="H121" s="63"/>
      <c r="I121" s="63"/>
      <c r="J121" s="881"/>
      <c r="K121" s="881"/>
      <c r="L121" s="881"/>
      <c r="M121" s="881"/>
      <c r="N121" s="882"/>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312</v>
      </c>
      <c r="B36" s="862" t="str">
        <f>VLOOKUP(A36,EQUIPOS!A6:D154,3,FALSE)</f>
        <v>Retroexcavadora sobre oruga, potencia 138 HP, balde de 1,5 m3.</v>
      </c>
      <c r="C36" s="863"/>
      <c r="D36" s="863"/>
      <c r="E36" s="863"/>
      <c r="F36" s="863"/>
      <c r="G36" s="863"/>
      <c r="H36" s="864"/>
      <c r="I36" s="275"/>
      <c r="J36" s="276"/>
      <c r="K36" s="277">
        <f>VLOOKUP(A36,EQUIPOS!A6:D163,4,FALSE)</f>
        <v>350000</v>
      </c>
      <c r="L36" s="278"/>
      <c r="M36" s="279">
        <v>66</v>
      </c>
      <c r="N36" s="280">
        <f>K36/M36</f>
        <v>5303.030303030303</v>
      </c>
    </row>
    <row r="37" spans="1:14">
      <c r="A37" s="114" t="s">
        <v>129</v>
      </c>
      <c r="B37" s="862" t="str">
        <f>VLOOKUP(A37,EQUIPOS!A7:D154,3,FALSE)</f>
        <v xml:space="preserve">Buldozer, Potencia al volante de 140 HP, motor de 2200 RPM, longitud de hoja 4,80m. </v>
      </c>
      <c r="C37" s="863"/>
      <c r="D37" s="863"/>
      <c r="E37" s="863"/>
      <c r="F37" s="863"/>
      <c r="G37" s="863"/>
      <c r="H37" s="864"/>
      <c r="I37" s="275"/>
      <c r="J37" s="276"/>
      <c r="K37" s="277">
        <f>VLOOKUP(A37,EQUIPOS!A7:D164,4,FALSE)</f>
        <v>309818.2037476612</v>
      </c>
      <c r="L37" s="278"/>
      <c r="M37" s="279">
        <v>100</v>
      </c>
      <c r="N37" s="280">
        <f>K37/M37</f>
        <v>3098.1820374766121</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0.01</v>
      </c>
      <c r="M42" s="875"/>
      <c r="N42" s="111">
        <f>N76*L42</f>
        <v>0.967181916782197</v>
      </c>
    </row>
    <row r="43" spans="1:14" ht="15.75" thickBot="1">
      <c r="B43" s="813" t="s">
        <v>1037</v>
      </c>
      <c r="C43" s="814"/>
      <c r="D43" s="814"/>
      <c r="E43" s="814"/>
      <c r="F43" s="814"/>
      <c r="G43" s="814"/>
      <c r="H43" s="814"/>
      <c r="I43" s="814"/>
      <c r="J43" s="814"/>
      <c r="K43" s="814"/>
      <c r="L43" s="814"/>
      <c r="M43" s="815"/>
      <c r="N43" s="402">
        <f>SUM(N36:N42)</f>
        <v>8402.1795224236957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VLOOKUP(A48,MATERIALES!A4:D395,4,FALSE)</f>
        <v>4823.2885994691223</v>
      </c>
      <c r="N48" s="280">
        <f>K48*M48</f>
        <v>4823.2885994691223</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4823.2885994691223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96.718191678219696</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13322.186313571037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2664.4372627142075</v>
      </c>
      <c r="M83" s="849"/>
      <c r="N83" s="57"/>
    </row>
    <row r="84" spans="1:14">
      <c r="B84" s="95" t="s">
        <v>1057</v>
      </c>
      <c r="C84" s="96"/>
      <c r="D84" s="96"/>
      <c r="E84" s="96"/>
      <c r="F84" s="96"/>
      <c r="G84" s="96"/>
      <c r="H84" s="96"/>
      <c r="I84" s="93"/>
      <c r="J84" s="94"/>
      <c r="K84" s="312">
        <v>0.05</v>
      </c>
      <c r="L84" s="848">
        <f>N78*K84</f>
        <v>666.10931567855187</v>
      </c>
      <c r="M84" s="849"/>
      <c r="N84" s="57"/>
    </row>
    <row r="85" spans="1:14" ht="15.75" thickBot="1">
      <c r="B85" s="97" t="s">
        <v>1058</v>
      </c>
      <c r="C85" s="98"/>
      <c r="D85" s="98"/>
      <c r="E85" s="98"/>
      <c r="F85" s="98"/>
      <c r="G85" s="98"/>
      <c r="H85" s="98"/>
      <c r="I85" s="99"/>
      <c r="J85" s="100"/>
      <c r="K85" s="313">
        <v>0.05</v>
      </c>
      <c r="L85" s="850">
        <f>N78*K85</f>
        <v>666.10931567855187</v>
      </c>
      <c r="M85" s="851"/>
      <c r="N85" s="57"/>
    </row>
    <row r="86" spans="1:14" ht="15.75" thickBot="1">
      <c r="B86" s="813" t="s">
        <v>1037</v>
      </c>
      <c r="C86" s="814"/>
      <c r="D86" s="814"/>
      <c r="E86" s="814"/>
      <c r="F86" s="814"/>
      <c r="G86" s="814"/>
      <c r="H86" s="814"/>
      <c r="I86" s="814"/>
      <c r="J86" s="814"/>
      <c r="K86" s="814"/>
      <c r="L86" s="814"/>
      <c r="M86" s="815"/>
      <c r="N86" s="58">
        <f>L83+L84+L85</f>
        <v>3996.6558940713112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17318.842207642349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312</v>
      </c>
      <c r="B36" s="862" t="str">
        <f>VLOOKUP(A36,EQUIPOS!A6:D154,3,FALSE)</f>
        <v>Retroexcavadora sobre oruga, potencia 138 HP, balde de 1,5 m3.</v>
      </c>
      <c r="C36" s="863"/>
      <c r="D36" s="863"/>
      <c r="E36" s="863"/>
      <c r="F36" s="863"/>
      <c r="G36" s="863"/>
      <c r="H36" s="864"/>
      <c r="I36" s="275"/>
      <c r="J36" s="276"/>
      <c r="K36" s="277">
        <f>VLOOKUP(A36,EQUIPOS!A6:D163,4,FALSE)</f>
        <v>350000</v>
      </c>
      <c r="L36" s="278"/>
      <c r="M36" s="279">
        <v>66</v>
      </c>
      <c r="N36" s="280">
        <f>K36/M36</f>
        <v>5303.030303030303</v>
      </c>
    </row>
    <row r="37" spans="1:14">
      <c r="A37" s="114" t="s">
        <v>180</v>
      </c>
      <c r="B37" s="862" t="str">
        <f>VLOOKUP(A37,EQUIPOS!A7:D154,3,FALSE)</f>
        <v>Compresor 120 HP, con martillo.</v>
      </c>
      <c r="C37" s="863"/>
      <c r="D37" s="863"/>
      <c r="E37" s="863"/>
      <c r="F37" s="863"/>
      <c r="G37" s="863"/>
      <c r="H37" s="864"/>
      <c r="I37" s="275"/>
      <c r="J37" s="276"/>
      <c r="K37" s="277">
        <f>VLOOKUP(A37,EQUIPOS!A7:D164,4,FALSE)</f>
        <v>214095.64490613382</v>
      </c>
      <c r="L37" s="278"/>
      <c r="M37" s="279">
        <v>66</v>
      </c>
      <c r="N37" s="280">
        <f>K37/M37</f>
        <v>3243.8734076686942</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N79*L42</f>
        <v>5.8030915006931822</v>
      </c>
    </row>
    <row r="43" spans="1:14" ht="15.75" thickBot="1">
      <c r="B43" s="813" t="s">
        <v>1037</v>
      </c>
      <c r="C43" s="814"/>
      <c r="D43" s="814"/>
      <c r="E43" s="814"/>
      <c r="F43" s="814"/>
      <c r="G43" s="814"/>
      <c r="H43" s="814"/>
      <c r="I43" s="814"/>
      <c r="J43" s="814"/>
      <c r="K43" s="814"/>
      <c r="L43" s="814"/>
      <c r="M43" s="815"/>
      <c r="N43" s="402">
        <f>SUM(N36:N42)</f>
        <v>8552.7068021996893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376</v>
      </c>
      <c r="B48" s="49" t="str">
        <f>VLOOKUP(A48,MATERIALES!A4:D373,3,FALSE)</f>
        <v>Anfo</v>
      </c>
      <c r="C48" s="289"/>
      <c r="D48" s="289"/>
      <c r="E48" s="289"/>
      <c r="F48" s="289"/>
      <c r="G48" s="289"/>
      <c r="H48" s="289"/>
      <c r="I48" s="276"/>
      <c r="J48" s="232" t="str">
        <f>VLOOKUP(A48,MATERIALES!A4:D373,2,FALSE)</f>
        <v>kg</v>
      </c>
      <c r="K48" s="290">
        <v>0.2</v>
      </c>
      <c r="L48" s="275"/>
      <c r="M48" s="291">
        <f>VLOOKUP(A48,MATERIALES!A4:D395,4,FALSE)</f>
        <v>13540.288683146038</v>
      </c>
      <c r="N48" s="280">
        <f t="shared" ref="N48:N53" si="0">K48*M48</f>
        <v>2708.0577366292077</v>
      </c>
    </row>
    <row r="49" spans="1:14">
      <c r="A49" t="s">
        <v>427</v>
      </c>
      <c r="B49" s="49" t="str">
        <f>VLOOKUP(A49,MATERIALES!A5:D373,3,FALSE)</f>
        <v>Cordón detonante</v>
      </c>
      <c r="C49" s="289"/>
      <c r="D49" s="289"/>
      <c r="E49" s="289"/>
      <c r="F49" s="289"/>
      <c r="G49" s="289"/>
      <c r="H49" s="289"/>
      <c r="I49" s="276"/>
      <c r="J49" s="232" t="str">
        <f>VLOOKUP(A49,MATERIALES!A5:D373,2,FALSE)</f>
        <v>m</v>
      </c>
      <c r="K49" s="290">
        <v>3</v>
      </c>
      <c r="L49" s="275"/>
      <c r="M49" s="291">
        <f>VLOOKUP(A49,MATERIALES!A5:D396,4,FALSE)</f>
        <v>3163.618851202345</v>
      </c>
      <c r="N49" s="280">
        <f t="shared" si="0"/>
        <v>9490.8565536070346</v>
      </c>
    </row>
    <row r="50" spans="1:14">
      <c r="A50" s="114" t="s">
        <v>462</v>
      </c>
      <c r="B50" s="49" t="str">
        <f>VLOOKUP(A50,MATERIALES!A6:D373,3,FALSE)</f>
        <v>Explosivos  75% (INDUGEL)</v>
      </c>
      <c r="C50" s="289"/>
      <c r="D50" s="289"/>
      <c r="E50" s="289"/>
      <c r="F50" s="289"/>
      <c r="G50" s="289"/>
      <c r="H50" s="289"/>
      <c r="I50" s="276"/>
      <c r="J50" s="232" t="str">
        <f>VLOOKUP(A50,MATERIALES!A6:D373,2,FALSE)</f>
        <v>lb</v>
      </c>
      <c r="K50" s="290">
        <v>0.3</v>
      </c>
      <c r="L50" s="275"/>
      <c r="M50" s="291">
        <f>VLOOKUP(A50,MATERIALES!A6:D397,4,FALSE)</f>
        <v>7979.0986882824873</v>
      </c>
      <c r="N50" s="280">
        <f t="shared" si="0"/>
        <v>2393.729606484746</v>
      </c>
    </row>
    <row r="51" spans="1:14">
      <c r="A51" s="114" t="s">
        <v>467</v>
      </c>
      <c r="B51" s="49" t="str">
        <f>VLOOKUP(A51,MATERIALES!A6:D373,3,FALSE)</f>
        <v>Fulminantes</v>
      </c>
      <c r="C51" s="289"/>
      <c r="D51" s="289"/>
      <c r="E51" s="289"/>
      <c r="F51" s="289"/>
      <c r="G51" s="289"/>
      <c r="H51" s="289"/>
      <c r="I51" s="276"/>
      <c r="J51" s="232" t="str">
        <f>VLOOKUP(A51,MATERIALES!A6:D373,2,FALSE)</f>
        <v>u</v>
      </c>
      <c r="K51" s="290">
        <v>0.2</v>
      </c>
      <c r="L51" s="275"/>
      <c r="M51" s="291">
        <f>VLOOKUP(A51,MATERIALES!A6:D398,4,FALSE)</f>
        <v>1329.8497813804142</v>
      </c>
      <c r="N51" s="280">
        <f t="shared" si="0"/>
        <v>265.96995627608288</v>
      </c>
    </row>
    <row r="52" spans="1:14">
      <c r="A52" t="s">
        <v>567</v>
      </c>
      <c r="B52" s="49" t="str">
        <f>VLOOKUP(A52,MATERIALES!A6:D374,3,FALSE)</f>
        <v>Mecha Lenta</v>
      </c>
      <c r="C52" s="289"/>
      <c r="D52" s="289"/>
      <c r="E52" s="289"/>
      <c r="F52" s="289"/>
      <c r="G52" s="289"/>
      <c r="H52" s="289"/>
      <c r="I52" s="276"/>
      <c r="J52" s="232" t="str">
        <f>VLOOKUP(A52,MATERIALES!A6:D374,2,FALSE)</f>
        <v>m</v>
      </c>
      <c r="K52" s="290">
        <v>0.5</v>
      </c>
      <c r="L52" s="275"/>
      <c r="M52" s="291">
        <f>VLOOKUP(A52,MATERIALES!A6:D399,4,FALSE)</f>
        <v>1329.8497813804142</v>
      </c>
      <c r="N52" s="280">
        <f t="shared" si="0"/>
        <v>664.92489069020712</v>
      </c>
    </row>
    <row r="53" spans="1:14">
      <c r="A53" t="s">
        <v>915</v>
      </c>
      <c r="B53" s="49" t="str">
        <f>VLOOKUP(A53,MATERIALES!A7:D375,3,FALSE)</f>
        <v>Escolta y trasporte (Tarifa Porcentual de 40 %) por cada Metro Cubico exportado y trasportado</v>
      </c>
      <c r="C53" s="289"/>
      <c r="D53" s="289"/>
      <c r="E53" s="289"/>
      <c r="F53" s="289"/>
      <c r="G53" s="289"/>
      <c r="H53" s="289"/>
      <c r="I53" s="276"/>
      <c r="J53" s="232" t="str">
        <f>VLOOKUP(A53,MATERIALES!A7:D375,2,FALSE)</f>
        <v>%</v>
      </c>
      <c r="K53" s="290">
        <v>7995.15</v>
      </c>
      <c r="L53" s="275"/>
      <c r="M53" s="291">
        <f>VLOOKUP(A53,MATERIALES!A7:D400,4,FALSE)</f>
        <v>4.6316775444211873E-2</v>
      </c>
      <c r="N53" s="280">
        <f t="shared" si="0"/>
        <v>370.30956719279055</v>
      </c>
    </row>
    <row r="54" spans="1:14" ht="15.75" thickBot="1">
      <c r="B54" s="895"/>
      <c r="C54" s="896"/>
      <c r="D54" s="896"/>
      <c r="E54" s="896"/>
      <c r="F54" s="896"/>
      <c r="G54" s="896"/>
      <c r="H54" s="896"/>
      <c r="I54" s="866"/>
      <c r="J54" s="48"/>
      <c r="K54" s="50"/>
      <c r="L54" s="897"/>
      <c r="M54" s="898"/>
      <c r="N54" s="51"/>
    </row>
    <row r="55" spans="1:14" ht="15.75" thickBot="1">
      <c r="B55" s="813" t="s">
        <v>1037</v>
      </c>
      <c r="C55" s="814"/>
      <c r="D55" s="814"/>
      <c r="E55" s="814"/>
      <c r="F55" s="814"/>
      <c r="G55" s="814"/>
      <c r="H55" s="814"/>
      <c r="I55" s="814"/>
      <c r="J55" s="814"/>
      <c r="K55" s="814"/>
      <c r="L55" s="814"/>
      <c r="M55" s="815"/>
      <c r="N55" s="402">
        <f>SUM(N48:N54)</f>
        <v>15893.848310880068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940"/>
      <c r="C65" s="941"/>
      <c r="D65" s="941"/>
      <c r="E65" s="941"/>
      <c r="F65" s="941"/>
      <c r="G65" s="942"/>
      <c r="H65" s="319"/>
      <c r="I65" s="287"/>
      <c r="J65" s="294"/>
      <c r="K65" s="287"/>
      <c r="L65" s="900"/>
      <c r="M65" s="901"/>
      <c r="N65" s="295"/>
    </row>
    <row r="66" spans="1:15">
      <c r="B66" s="52"/>
      <c r="C66" s="53"/>
      <c r="D66" s="53"/>
      <c r="E66" s="53"/>
      <c r="F66" s="53"/>
      <c r="G66" s="53"/>
      <c r="H66" s="296"/>
      <c r="I66" s="287"/>
      <c r="J66" s="287"/>
      <c r="K66" s="287"/>
      <c r="L66" s="297"/>
      <c r="M66" s="298"/>
      <c r="N66" s="299"/>
    </row>
    <row r="67" spans="1:15" ht="15.75" thickBot="1">
      <c r="B67" s="317"/>
      <c r="C67" s="318"/>
      <c r="D67" s="318"/>
      <c r="E67" s="318"/>
      <c r="F67" s="318"/>
      <c r="G67" s="318"/>
      <c r="H67" s="54"/>
      <c r="I67" s="132"/>
      <c r="J67" s="132"/>
      <c r="K67" s="132"/>
      <c r="L67" s="891"/>
      <c r="M67" s="892"/>
      <c r="N67" s="133"/>
    </row>
    <row r="68" spans="1:15" ht="15.75" thickBot="1">
      <c r="B68" s="902" t="s">
        <v>1037</v>
      </c>
      <c r="C68" s="856"/>
      <c r="D68" s="856"/>
      <c r="E68" s="856"/>
      <c r="F68" s="856"/>
      <c r="G68" s="856"/>
      <c r="H68" s="856"/>
      <c r="I68" s="856"/>
      <c r="J68" s="856"/>
      <c r="K68" s="856"/>
      <c r="L68" s="856"/>
      <c r="M68" s="857"/>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2" t="s">
        <v>1047</v>
      </c>
      <c r="C72" s="853"/>
      <c r="D72" s="853"/>
      <c r="E72" s="853"/>
      <c r="F72" s="853"/>
      <c r="G72" s="853"/>
      <c r="H72" s="853"/>
      <c r="I72" s="79" t="s">
        <v>1048</v>
      </c>
      <c r="J72" s="81" t="s">
        <v>1494</v>
      </c>
      <c r="K72" s="80" t="s">
        <v>1050</v>
      </c>
      <c r="L72" s="854" t="s">
        <v>1034</v>
      </c>
      <c r="M72" s="855"/>
      <c r="N72" s="104" t="s">
        <v>1035</v>
      </c>
    </row>
    <row r="73" spans="1:15">
      <c r="A73" t="s">
        <v>6</v>
      </c>
      <c r="B73" s="55" t="str">
        <f>VLOOKUP(A73,'MANO DE OBRA'!A8:D68,3,FALSE)</f>
        <v xml:space="preserve">Obrero </v>
      </c>
      <c r="C73" s="53"/>
      <c r="D73" s="53"/>
      <c r="E73" s="53"/>
      <c r="F73" s="53"/>
      <c r="G73" s="53"/>
      <c r="H73" s="53"/>
      <c r="I73" s="300">
        <f>K73/J73*100</f>
        <v>27603.894705999999</v>
      </c>
      <c r="J73" s="301">
        <v>185</v>
      </c>
      <c r="K73" s="302">
        <f>VLOOKUP(A73,'MANO DE OBRA'!A8:D99,4,FALSE)</f>
        <v>51067.205206099999</v>
      </c>
      <c r="L73" s="56"/>
      <c r="M73" s="303">
        <v>528</v>
      </c>
      <c r="N73" s="403">
        <f>K73/M73</f>
        <v>96.718191678219696</v>
      </c>
      <c r="O73" s="112"/>
    </row>
    <row r="74" spans="1:15">
      <c r="A74"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303">
        <v>528</v>
      </c>
      <c r="N74" s="403">
        <f>K74/M74</f>
        <v>193.43638335643939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75" thickBot="1">
      <c r="B78" s="889"/>
      <c r="C78" s="890"/>
      <c r="D78" s="890"/>
      <c r="E78" s="890"/>
      <c r="F78" s="890"/>
      <c r="G78" s="890"/>
      <c r="H78" s="890"/>
      <c r="I78" s="132"/>
      <c r="J78" s="132"/>
      <c r="K78" s="132"/>
      <c r="L78" s="903"/>
      <c r="M78" s="903"/>
      <c r="N78" s="51"/>
    </row>
    <row r="79" spans="1:15" ht="15.75" thickBot="1">
      <c r="B79" s="902" t="s">
        <v>1037</v>
      </c>
      <c r="C79" s="856"/>
      <c r="D79" s="856"/>
      <c r="E79" s="856"/>
      <c r="F79" s="856"/>
      <c r="G79" s="856"/>
      <c r="H79" s="856"/>
      <c r="I79" s="856"/>
      <c r="J79" s="856"/>
      <c r="K79" s="856"/>
      <c r="L79" s="856"/>
      <c r="M79" s="857"/>
      <c r="N79" s="309">
        <f>SUM(N73:N78)</f>
        <v>290.1545750346591</v>
      </c>
    </row>
    <row r="80" spans="1:15" ht="15.75" thickBot="1">
      <c r="B80" s="39"/>
      <c r="C80" s="40"/>
      <c r="D80" s="40"/>
      <c r="E80" s="40"/>
      <c r="F80" s="40"/>
      <c r="G80" s="40"/>
      <c r="H80" s="40"/>
      <c r="I80" s="40"/>
      <c r="J80" s="40"/>
      <c r="K80" s="40"/>
      <c r="L80" s="40"/>
      <c r="M80" s="40"/>
      <c r="N80" s="41"/>
    </row>
    <row r="81" spans="1:14" ht="15.75" thickBot="1">
      <c r="B81" s="813" t="s">
        <v>1051</v>
      </c>
      <c r="C81" s="814"/>
      <c r="D81" s="814"/>
      <c r="E81" s="814"/>
      <c r="F81" s="814"/>
      <c r="G81" s="814"/>
      <c r="H81" s="814"/>
      <c r="I81" s="814"/>
      <c r="J81" s="814"/>
      <c r="K81" s="814"/>
      <c r="L81" s="814"/>
      <c r="M81" s="815"/>
      <c r="N81" s="105">
        <f>N43+N55+N68+N79</f>
        <v>24736.709688114417</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58" t="s">
        <v>1053</v>
      </c>
      <c r="C85" s="859"/>
      <c r="D85" s="859"/>
      <c r="E85" s="859"/>
      <c r="F85" s="859"/>
      <c r="G85" s="859"/>
      <c r="H85" s="859"/>
      <c r="I85" s="322"/>
      <c r="J85" s="342"/>
      <c r="K85" s="310" t="s">
        <v>1054</v>
      </c>
      <c r="L85" s="860" t="s">
        <v>1055</v>
      </c>
      <c r="M85" s="861"/>
      <c r="N85" s="311"/>
    </row>
    <row r="86" spans="1:14">
      <c r="B86" s="846" t="s">
        <v>1056</v>
      </c>
      <c r="C86" s="847"/>
      <c r="D86" s="847"/>
      <c r="E86" s="847"/>
      <c r="F86" s="847"/>
      <c r="G86" s="847"/>
      <c r="H86" s="847"/>
      <c r="I86" s="93"/>
      <c r="J86" s="94"/>
      <c r="K86" s="312">
        <v>0.2</v>
      </c>
      <c r="L86" s="848">
        <f>N81*K86</f>
        <v>4947.341937622884</v>
      </c>
      <c r="M86" s="849"/>
      <c r="N86" s="57"/>
    </row>
    <row r="87" spans="1:14">
      <c r="B87" s="95" t="s">
        <v>1057</v>
      </c>
      <c r="C87" s="96"/>
      <c r="D87" s="96"/>
      <c r="E87" s="96"/>
      <c r="F87" s="96"/>
      <c r="G87" s="96"/>
      <c r="H87" s="96"/>
      <c r="I87" s="93"/>
      <c r="J87" s="94"/>
      <c r="K87" s="312">
        <v>0.05</v>
      </c>
      <c r="L87" s="848">
        <f>N81*K87</f>
        <v>1236.835484405721</v>
      </c>
      <c r="M87" s="849"/>
      <c r="N87" s="57"/>
    </row>
    <row r="88" spans="1:14" ht="15.75" thickBot="1">
      <c r="B88" s="97" t="s">
        <v>1058</v>
      </c>
      <c r="C88" s="98"/>
      <c r="D88" s="98"/>
      <c r="E88" s="98"/>
      <c r="F88" s="98"/>
      <c r="G88" s="98"/>
      <c r="H88" s="98"/>
      <c r="I88" s="99"/>
      <c r="J88" s="100"/>
      <c r="K88" s="313">
        <v>0.05</v>
      </c>
      <c r="L88" s="850">
        <f>N81*K88</f>
        <v>1236.835484405721</v>
      </c>
      <c r="M88" s="851"/>
      <c r="N88" s="57"/>
    </row>
    <row r="89" spans="1:14" ht="15.75" thickBot="1">
      <c r="B89" s="813" t="s">
        <v>1037</v>
      </c>
      <c r="C89" s="814"/>
      <c r="D89" s="814"/>
      <c r="E89" s="814"/>
      <c r="F89" s="814"/>
      <c r="G89" s="814"/>
      <c r="H89" s="814"/>
      <c r="I89" s="814"/>
      <c r="J89" s="814"/>
      <c r="K89" s="814"/>
      <c r="L89" s="814"/>
      <c r="M89" s="815"/>
      <c r="N89" s="58">
        <f>L86+L87+L88</f>
        <v>7421.0129064343264</v>
      </c>
    </row>
    <row r="90" spans="1:14" ht="15.75" thickBot="1">
      <c r="B90" s="39"/>
      <c r="C90" s="40"/>
      <c r="D90" s="40"/>
      <c r="E90" s="40"/>
      <c r="F90" s="40"/>
      <c r="G90" s="40"/>
      <c r="H90" s="40"/>
      <c r="I90" s="40"/>
      <c r="J90" s="40"/>
      <c r="K90" s="40"/>
      <c r="L90" s="40"/>
      <c r="M90" s="40"/>
      <c r="N90" s="41"/>
    </row>
    <row r="91" spans="1:14" ht="15.75" thickBot="1">
      <c r="A91" t="s">
        <v>2122</v>
      </c>
      <c r="B91" s="813" t="s">
        <v>1059</v>
      </c>
      <c r="C91" s="814"/>
      <c r="D91" s="814"/>
      <c r="E91" s="814"/>
      <c r="F91" s="814"/>
      <c r="G91" s="814"/>
      <c r="H91" s="814"/>
      <c r="I91" s="814"/>
      <c r="J91" s="814"/>
      <c r="K91" s="814"/>
      <c r="L91" s="814"/>
      <c r="M91" s="815"/>
      <c r="N91" s="195">
        <f>N81+N89</f>
        <v>32157.722594548744</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7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16" t="s">
        <v>2324</v>
      </c>
      <c r="C108" s="817"/>
      <c r="D108" s="817"/>
      <c r="E108" s="817"/>
      <c r="F108" s="817"/>
      <c r="G108" s="817"/>
      <c r="H108" s="817"/>
      <c r="I108" s="817"/>
      <c r="J108" s="817"/>
      <c r="K108" s="817"/>
      <c r="L108" s="817"/>
      <c r="M108" s="817"/>
      <c r="N108" s="818"/>
    </row>
    <row r="109" spans="2:14" ht="15" customHeight="1">
      <c r="B109" s="816"/>
      <c r="C109" s="817"/>
      <c r="D109" s="817"/>
      <c r="E109" s="817"/>
      <c r="F109" s="817"/>
      <c r="G109" s="817"/>
      <c r="H109" s="817"/>
      <c r="I109" s="817"/>
      <c r="J109" s="817"/>
      <c r="K109" s="817"/>
      <c r="L109" s="817"/>
      <c r="M109" s="817"/>
      <c r="N109" s="818"/>
    </row>
    <row r="110" spans="2:14" ht="32.25" customHeight="1">
      <c r="B110" s="819" t="s">
        <v>2325</v>
      </c>
      <c r="C110" s="820"/>
      <c r="D110" s="820"/>
      <c r="E110" s="820"/>
      <c r="F110" s="820"/>
      <c r="G110" s="820"/>
      <c r="H110" s="820"/>
      <c r="I110" s="820"/>
      <c r="J110" s="820"/>
      <c r="K110" s="820"/>
      <c r="L110" s="820"/>
      <c r="M110" s="820"/>
      <c r="N110" s="821"/>
    </row>
    <row r="111" spans="2:14">
      <c r="B111" s="819"/>
      <c r="C111" s="820"/>
      <c r="D111" s="820"/>
      <c r="E111" s="820"/>
      <c r="F111" s="820"/>
      <c r="G111" s="820"/>
      <c r="H111" s="820"/>
      <c r="I111" s="820"/>
      <c r="J111" s="820"/>
      <c r="K111" s="820"/>
      <c r="L111" s="820"/>
      <c r="M111" s="820"/>
      <c r="N111" s="82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79"/>
      <c r="K121" s="879"/>
      <c r="L121" s="879"/>
      <c r="M121" s="879"/>
      <c r="N121" s="880"/>
    </row>
    <row r="122" spans="2:14" ht="15.75" thickBot="1">
      <c r="B122" s="269" t="s">
        <v>2327</v>
      </c>
      <c r="C122" s="401"/>
      <c r="D122" s="401"/>
      <c r="E122" s="63"/>
      <c r="F122" s="63"/>
      <c r="G122" s="63"/>
      <c r="H122" s="63"/>
      <c r="I122" s="63"/>
      <c r="J122" s="881"/>
      <c r="K122" s="881"/>
      <c r="L122" s="881"/>
      <c r="M122" s="881"/>
      <c r="N122" s="882"/>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312</v>
      </c>
      <c r="B36" s="862" t="str">
        <f>VLOOKUP(A36,EQUIPOS!A6:D154,3,FALSE)</f>
        <v>Retroexcavadora sobre oruga, potencia 138 HP, balde de 1,5 m3.</v>
      </c>
      <c r="C36" s="863"/>
      <c r="D36" s="863"/>
      <c r="E36" s="863"/>
      <c r="F36" s="863"/>
      <c r="G36" s="863"/>
      <c r="H36" s="864"/>
      <c r="I36" s="275"/>
      <c r="J36" s="276"/>
      <c r="K36" s="277">
        <f>VLOOKUP(A36,EQUIPOS!A6:D163,4,FALSE)</f>
        <v>350000</v>
      </c>
      <c r="L36" s="278"/>
      <c r="M36" s="279">
        <v>66</v>
      </c>
      <c r="N36" s="280">
        <f>K36/M36</f>
        <v>5303.030303030303</v>
      </c>
    </row>
    <row r="37" spans="1:14">
      <c r="A37" 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0.01</v>
      </c>
      <c r="M42" s="875"/>
      <c r="N42" s="111">
        <f>N76*L42</f>
        <v>0.967181916782197</v>
      </c>
    </row>
    <row r="43" spans="1:14" ht="15.75" thickBot="1">
      <c r="B43" s="813" t="s">
        <v>1037</v>
      </c>
      <c r="C43" s="814"/>
      <c r="D43" s="814"/>
      <c r="E43" s="814"/>
      <c r="F43" s="814"/>
      <c r="G43" s="814"/>
      <c r="H43" s="814"/>
      <c r="I43" s="814"/>
      <c r="J43" s="814"/>
      <c r="K43" s="814"/>
      <c r="L43" s="814"/>
      <c r="M43" s="815"/>
      <c r="N43" s="402">
        <f>SUM(N36:N42)</f>
        <v>5303.9974849470855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96.718191678219696</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5400.7156766253056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1080.1431353250612</v>
      </c>
      <c r="M83" s="849"/>
      <c r="N83" s="57"/>
    </row>
    <row r="84" spans="1:14">
      <c r="B84" s="95" t="s">
        <v>1057</v>
      </c>
      <c r="C84" s="96"/>
      <c r="D84" s="96"/>
      <c r="E84" s="96"/>
      <c r="F84" s="96"/>
      <c r="G84" s="96"/>
      <c r="H84" s="96"/>
      <c r="I84" s="93"/>
      <c r="J84" s="94"/>
      <c r="K84" s="312">
        <v>0.05</v>
      </c>
      <c r="L84" s="848">
        <f>N78*K84</f>
        <v>270.03578383126529</v>
      </c>
      <c r="M84" s="849"/>
      <c r="N84" s="57"/>
    </row>
    <row r="85" spans="1:14" ht="15.75" thickBot="1">
      <c r="B85" s="97" t="s">
        <v>1058</v>
      </c>
      <c r="C85" s="98"/>
      <c r="D85" s="98"/>
      <c r="E85" s="98"/>
      <c r="F85" s="98"/>
      <c r="G85" s="98"/>
      <c r="H85" s="98"/>
      <c r="I85" s="99"/>
      <c r="J85" s="100"/>
      <c r="K85" s="313">
        <v>0.05</v>
      </c>
      <c r="L85" s="850">
        <f>N78*K85</f>
        <v>270.03578383126529</v>
      </c>
      <c r="M85" s="851"/>
      <c r="N85" s="57"/>
    </row>
    <row r="86" spans="1:14" ht="15.75" thickBot="1">
      <c r="B86" s="813" t="s">
        <v>1037</v>
      </c>
      <c r="C86" s="814"/>
      <c r="D86" s="814"/>
      <c r="E86" s="814"/>
      <c r="F86" s="814"/>
      <c r="G86" s="814"/>
      <c r="H86" s="814"/>
      <c r="I86" s="814"/>
      <c r="J86" s="814"/>
      <c r="K86" s="814"/>
      <c r="L86" s="814"/>
      <c r="M86" s="815"/>
      <c r="N86" s="58">
        <f>L83+L84+L85</f>
        <v>1620.2147029875916</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7020.930379612897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148</v>
      </c>
      <c r="B36" s="862" t="str">
        <f>VLOOKUP(A36,EQUIPOS!A6:D154,3,FALSE)</f>
        <v>Cargador : Potencia en el volante 110 hp, Clasificación de RPM del motor 2300.</v>
      </c>
      <c r="C36" s="863"/>
      <c r="D36" s="863"/>
      <c r="E36" s="863"/>
      <c r="F36" s="863"/>
      <c r="G36" s="863"/>
      <c r="H36" s="864"/>
      <c r="I36" s="275"/>
      <c r="J36" s="276"/>
      <c r="K36" s="277">
        <f>VLOOKUP(A36,EQUIPOS!A6:D163,4,FALSE)</f>
        <v>210581.61682084022</v>
      </c>
      <c r="L36" s="278"/>
      <c r="M36" s="279">
        <v>66</v>
      </c>
      <c r="N36" s="280">
        <f>K36/M36</f>
        <v>3190.6305578915185</v>
      </c>
    </row>
    <row r="37" spans="1:14">
      <c r="A37" s="114" t="s">
        <v>129</v>
      </c>
      <c r="B37" s="862" t="str">
        <f>VLOOKUP(A37,EQUIPOS!A7:D154,3,FALSE)</f>
        <v xml:space="preserve">Buldozer, Potencia al volante de 140 HP, motor de 2200 RPM, longitud de hoja 4,80m. </v>
      </c>
      <c r="C37" s="863"/>
      <c r="D37" s="863"/>
      <c r="E37" s="863"/>
      <c r="F37" s="863"/>
      <c r="G37" s="863"/>
      <c r="H37" s="864"/>
      <c r="I37" s="275"/>
      <c r="J37" s="276"/>
      <c r="K37" s="277">
        <f>VLOOKUP(A37,EQUIPOS!A7:D164,4,FALSE)</f>
        <v>309818.2037476612</v>
      </c>
      <c r="L37" s="278"/>
      <c r="M37" s="279">
        <v>100</v>
      </c>
      <c r="N37" s="280">
        <f>K37/M37</f>
        <v>3098.1820374766121</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82"/>
      <c r="L39" s="867"/>
      <c r="M39" s="868"/>
      <c r="N39" s="281"/>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0.01</v>
      </c>
      <c r="M42" s="875"/>
      <c r="N42" s="111">
        <f>N76*L42</f>
        <v>1.934363833564394</v>
      </c>
    </row>
    <row r="43" spans="1:14" ht="15.75" thickBot="1">
      <c r="B43" s="813" t="s">
        <v>1037</v>
      </c>
      <c r="C43" s="814"/>
      <c r="D43" s="814"/>
      <c r="E43" s="814"/>
      <c r="F43" s="814"/>
      <c r="G43" s="814"/>
      <c r="H43" s="814"/>
      <c r="I43" s="814"/>
      <c r="J43" s="814"/>
      <c r="K43" s="814"/>
      <c r="L43" s="814"/>
      <c r="M43" s="815"/>
      <c r="N43" s="402">
        <f>SUM(N36:N42)</f>
        <v>6290.7469592016942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451</v>
      </c>
      <c r="B48" s="49" t="str">
        <f>VLOOKUP(A48,MATERIALES!A4:D373,3,FALSE)</f>
        <v>Disposición de material de derrumbe</v>
      </c>
      <c r="C48" s="289"/>
      <c r="D48" s="289"/>
      <c r="E48" s="289"/>
      <c r="F48" s="289"/>
      <c r="G48" s="289"/>
      <c r="H48" s="289"/>
      <c r="I48" s="276"/>
      <c r="J48" s="232" t="str">
        <f>VLOOKUP(A48,MATERIALES!A4:D373,2,FALSE)</f>
        <v>m3</v>
      </c>
      <c r="K48" s="290">
        <v>1</v>
      </c>
      <c r="L48" s="275"/>
      <c r="M48" s="291">
        <f>VLOOKUP(A48,MATERIALES!A4:D395,4,FALSE)</f>
        <v>3313.9188078692687</v>
      </c>
      <c r="N48" s="280">
        <f>K48*M48</f>
        <v>3313.9188078692687</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3313.9188078692687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528</v>
      </c>
      <c r="N70" s="403">
        <f>K70/M70</f>
        <v>193.43638335643939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193.43638335643939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9798.1021504274031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1959.6204300854806</v>
      </c>
      <c r="M83" s="849"/>
      <c r="N83" s="57"/>
    </row>
    <row r="84" spans="1:14">
      <c r="B84" s="95" t="s">
        <v>1057</v>
      </c>
      <c r="C84" s="96"/>
      <c r="D84" s="96"/>
      <c r="E84" s="96"/>
      <c r="F84" s="96"/>
      <c r="G84" s="96"/>
      <c r="H84" s="96"/>
      <c r="I84" s="93"/>
      <c r="J84" s="94"/>
      <c r="K84" s="312">
        <v>0.05</v>
      </c>
      <c r="L84" s="848">
        <f>N78*K84</f>
        <v>489.90510752137016</v>
      </c>
      <c r="M84" s="849"/>
      <c r="N84" s="57"/>
    </row>
    <row r="85" spans="1:14" ht="15.75" thickBot="1">
      <c r="B85" s="97" t="s">
        <v>1058</v>
      </c>
      <c r="C85" s="98"/>
      <c r="D85" s="98"/>
      <c r="E85" s="98"/>
      <c r="F85" s="98"/>
      <c r="G85" s="98"/>
      <c r="H85" s="98"/>
      <c r="I85" s="99"/>
      <c r="J85" s="100"/>
      <c r="K85" s="313">
        <v>0.05</v>
      </c>
      <c r="L85" s="850">
        <f>N78*K85</f>
        <v>489.90510752137016</v>
      </c>
      <c r="M85" s="851"/>
      <c r="N85" s="57"/>
    </row>
    <row r="86" spans="1:14" ht="15.75" thickBot="1">
      <c r="B86" s="813" t="s">
        <v>1037</v>
      </c>
      <c r="C86" s="814"/>
      <c r="D86" s="814"/>
      <c r="E86" s="814"/>
      <c r="F86" s="814"/>
      <c r="G86" s="814"/>
      <c r="H86" s="814"/>
      <c r="I86" s="814"/>
      <c r="J86" s="814"/>
      <c r="K86" s="814"/>
      <c r="L86" s="814"/>
      <c r="M86" s="815"/>
      <c r="N86" s="58">
        <f>L83+L84+L85</f>
        <v>2939.4306451282209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12737.532795555624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129</v>
      </c>
      <c r="B36" s="862" t="str">
        <f>VLOOKUP(A36,EQUIPOS!A6:D154,3,FALSE)</f>
        <v xml:space="preserve">Buldozer, Potencia al volante de 140 HP, motor de 2200 RPM, longitud de hoja 4,80m. </v>
      </c>
      <c r="C36" s="863"/>
      <c r="D36" s="863"/>
      <c r="E36" s="863"/>
      <c r="F36" s="863"/>
      <c r="G36" s="863"/>
      <c r="H36" s="864"/>
      <c r="I36" s="275"/>
      <c r="J36" s="276"/>
      <c r="K36" s="277">
        <f>VLOOKUP(A36,EQUIPOS!A6:D163,4,FALSE)</f>
        <v>309818.2037476612</v>
      </c>
      <c r="L36" s="472"/>
      <c r="M36" s="291">
        <v>50</v>
      </c>
      <c r="N36" s="280">
        <f>K36/M36</f>
        <v>6196.3640749532242</v>
      </c>
    </row>
    <row r="37" spans="1:14">
      <c r="A37" s="114" t="s">
        <v>152</v>
      </c>
      <c r="B37" s="862" t="str">
        <f>VLOOKUP(A37,EQUIPOS!A7:D154,3,FALSE)</f>
        <v xml:space="preserve">Carrotanque de agua(1000 Galones) </v>
      </c>
      <c r="C37" s="863"/>
      <c r="D37" s="863"/>
      <c r="E37" s="863"/>
      <c r="F37" s="863"/>
      <c r="G37" s="863"/>
      <c r="H37" s="864"/>
      <c r="I37" s="275"/>
      <c r="J37" s="276"/>
      <c r="K37" s="277">
        <f>VLOOKUP(A37,EQUIPOS!A7:D164,4,FALSE)</f>
        <v>237884.0498957042</v>
      </c>
      <c r="L37" s="472"/>
      <c r="M37" s="291">
        <v>50</v>
      </c>
      <c r="N37" s="280">
        <f>K37/M37</f>
        <v>4757.6809979140844</v>
      </c>
    </row>
    <row r="38" spans="1:14">
      <c r="A38" s="213" t="s">
        <v>269</v>
      </c>
      <c r="B38" s="862" t="str">
        <f>VLOOKUP(A38,EQUIPOS!A8:D154,3,FALSE)</f>
        <v>Motoniveladora  potencia 215 HP, ancho de cuchilla 4,27 m, peso 18 ton.</v>
      </c>
      <c r="C38" s="863"/>
      <c r="D38" s="863"/>
      <c r="E38" s="863"/>
      <c r="F38" s="863"/>
      <c r="G38" s="863"/>
      <c r="H38" s="864"/>
      <c r="I38" s="275"/>
      <c r="J38" s="276"/>
      <c r="K38" s="277">
        <f>VLOOKUP(A38,EQUIPOS!A8:D165,4,FALSE)</f>
        <v>225322.32999829907</v>
      </c>
      <c r="L38" s="472"/>
      <c r="M38" s="291">
        <v>50</v>
      </c>
      <c r="N38" s="280">
        <f>K38/M38</f>
        <v>4506.4465999659815</v>
      </c>
    </row>
    <row r="39" spans="1:14">
      <c r="A39" s="213" t="s">
        <v>365</v>
      </c>
      <c r="B39" s="862" t="str">
        <f>VLOOKUP(A39,EQUIPOS!A9:D154,3,FALSE)</f>
        <v xml:space="preserve">Vibrocompatador, potencia 153 HP, peso 10 Ton. </v>
      </c>
      <c r="C39" s="863"/>
      <c r="D39" s="863"/>
      <c r="E39" s="863"/>
      <c r="F39" s="863"/>
      <c r="G39" s="863"/>
      <c r="H39" s="864"/>
      <c r="I39" s="865"/>
      <c r="J39" s="866"/>
      <c r="K39" s="277">
        <f>VLOOKUP(A39,EQUIPOS!A9:D166,4,FALSE)</f>
        <v>178413.60072760319</v>
      </c>
      <c r="L39" s="943">
        <v>50</v>
      </c>
      <c r="M39" s="944"/>
      <c r="N39" s="280">
        <f>K39/L39</f>
        <v>3568.2720145520639</v>
      </c>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19028.763687385355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400</v>
      </c>
      <c r="N70" s="403">
        <f>K70/M70</f>
        <v>255.33602603049999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400</v>
      </c>
      <c r="N71" s="403">
        <f>K71/M71</f>
        <v>127.66801301525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383.00403904575001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19411.767726431106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3882.3535452862216</v>
      </c>
      <c r="M83" s="849"/>
      <c r="N83" s="57"/>
    </row>
    <row r="84" spans="1:14">
      <c r="B84" s="95" t="s">
        <v>1057</v>
      </c>
      <c r="C84" s="96"/>
      <c r="D84" s="96"/>
      <c r="E84" s="96"/>
      <c r="F84" s="96"/>
      <c r="G84" s="96"/>
      <c r="H84" s="96"/>
      <c r="I84" s="93"/>
      <c r="J84" s="94"/>
      <c r="K84" s="312">
        <v>0.05</v>
      </c>
      <c r="L84" s="848">
        <f>N78*K84</f>
        <v>970.58838632155539</v>
      </c>
      <c r="M84" s="849"/>
      <c r="N84" s="57"/>
    </row>
    <row r="85" spans="1:14" ht="15.75" thickBot="1">
      <c r="B85" s="97" t="s">
        <v>1058</v>
      </c>
      <c r="C85" s="98"/>
      <c r="D85" s="98"/>
      <c r="E85" s="98"/>
      <c r="F85" s="98"/>
      <c r="G85" s="98"/>
      <c r="H85" s="98"/>
      <c r="I85" s="99"/>
      <c r="J85" s="100"/>
      <c r="K85" s="313">
        <v>0.05</v>
      </c>
      <c r="L85" s="850">
        <f>N78*K85</f>
        <v>970.58838632155539</v>
      </c>
      <c r="M85" s="851"/>
      <c r="N85" s="57"/>
    </row>
    <row r="86" spans="1:14" ht="15.75" thickBot="1">
      <c r="B86" s="813" t="s">
        <v>1037</v>
      </c>
      <c r="C86" s="814"/>
      <c r="D86" s="814"/>
      <c r="E86" s="814"/>
      <c r="F86" s="814"/>
      <c r="G86" s="814"/>
      <c r="H86" s="814"/>
      <c r="I86" s="814"/>
      <c r="J86" s="814"/>
      <c r="K86" s="814"/>
      <c r="L86" s="814"/>
      <c r="M86" s="815"/>
      <c r="N86" s="58">
        <f>L83+L84+L85</f>
        <v>5823.5303179293314</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25235.298044360439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129</v>
      </c>
      <c r="B36" s="862" t="str">
        <f>VLOOKUP(A36,EQUIPOS!A6:D154,3,FALSE)</f>
        <v xml:space="preserve">Buldozer, Potencia al volante de 140 HP, motor de 2200 RPM, longitud de hoja 4,80m. </v>
      </c>
      <c r="C36" s="863"/>
      <c r="D36" s="863"/>
      <c r="E36" s="863"/>
      <c r="F36" s="863"/>
      <c r="G36" s="863"/>
      <c r="H36" s="864"/>
      <c r="I36" s="275"/>
      <c r="J36" s="276"/>
      <c r="K36" s="277">
        <f>VLOOKUP(A36,EQUIPOS!A6:D163,4,FALSE)</f>
        <v>309818.2037476612</v>
      </c>
      <c r="L36" s="278"/>
      <c r="M36" s="279">
        <v>40</v>
      </c>
      <c r="N36" s="280">
        <f>K36/M36</f>
        <v>7745.4550936915302</v>
      </c>
    </row>
    <row r="37" spans="1:14">
      <c r="A37" s="119" t="s">
        <v>365</v>
      </c>
      <c r="B37" s="862" t="str">
        <f>VLOOKUP(A37,EQUIPOS!A7:D154,3,FALSE)</f>
        <v xml:space="preserve">Vibrocompatador, potencia 153 HP, peso 10 Ton. </v>
      </c>
      <c r="C37" s="863"/>
      <c r="D37" s="863"/>
      <c r="E37" s="863"/>
      <c r="F37" s="863"/>
      <c r="G37" s="863"/>
      <c r="H37" s="864"/>
      <c r="I37" s="275"/>
      <c r="J37" s="276"/>
      <c r="K37" s="277">
        <f>VLOOKUP(A37,EQUIPOS!A7:D164,4,FALSE)</f>
        <v>178413.60072760319</v>
      </c>
      <c r="L37" s="278"/>
      <c r="M37" s="279">
        <v>40</v>
      </c>
      <c r="N37" s="280">
        <f>K37/M37</f>
        <v>4460.3400181900797</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12205.795111881609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478.75504880718745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12684.550160688796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2536.9100321377591</v>
      </c>
      <c r="M83" s="849"/>
      <c r="N83" s="57"/>
    </row>
    <row r="84" spans="1:14">
      <c r="B84" s="95" t="s">
        <v>1057</v>
      </c>
      <c r="C84" s="96"/>
      <c r="D84" s="96"/>
      <c r="E84" s="96"/>
      <c r="F84" s="96"/>
      <c r="G84" s="96"/>
      <c r="H84" s="96"/>
      <c r="I84" s="93"/>
      <c r="J84" s="94"/>
      <c r="K84" s="312">
        <v>0.05</v>
      </c>
      <c r="L84" s="848">
        <f>N78*K84</f>
        <v>634.22750803443978</v>
      </c>
      <c r="M84" s="849"/>
      <c r="N84" s="57"/>
    </row>
    <row r="85" spans="1:14" ht="15.75" thickBot="1">
      <c r="B85" s="97" t="s">
        <v>1058</v>
      </c>
      <c r="C85" s="98"/>
      <c r="D85" s="98"/>
      <c r="E85" s="98"/>
      <c r="F85" s="98"/>
      <c r="G85" s="98"/>
      <c r="H85" s="98"/>
      <c r="I85" s="99"/>
      <c r="J85" s="100"/>
      <c r="K85" s="313">
        <v>0.05</v>
      </c>
      <c r="L85" s="850">
        <f>N78*K85</f>
        <v>634.22750803443978</v>
      </c>
      <c r="M85" s="851"/>
      <c r="N85" s="57"/>
    </row>
    <row r="86" spans="1:14" ht="15.75" thickBot="1">
      <c r="B86" s="813" t="s">
        <v>1037</v>
      </c>
      <c r="C86" s="814"/>
      <c r="D86" s="814"/>
      <c r="E86" s="814"/>
      <c r="F86" s="814"/>
      <c r="G86" s="814"/>
      <c r="H86" s="814"/>
      <c r="I86" s="814"/>
      <c r="J86" s="814"/>
      <c r="K86" s="814"/>
      <c r="L86" s="814"/>
      <c r="M86" s="815"/>
      <c r="N86" s="58">
        <f>L83+L84+L85</f>
        <v>3805.3650482066387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16489.915208895436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129</v>
      </c>
      <c r="B36" s="862" t="str">
        <f>VLOOKUP(A36,EQUIPOS!A6:D154,3,FALSE)</f>
        <v xml:space="preserve">Buldozer, Potencia al volante de 140 HP, motor de 2200 RPM, longitud de hoja 4,80m. </v>
      </c>
      <c r="C36" s="863"/>
      <c r="D36" s="863"/>
      <c r="E36" s="863"/>
      <c r="F36" s="863"/>
      <c r="G36" s="863"/>
      <c r="H36" s="864"/>
      <c r="I36" s="275"/>
      <c r="J36" s="276"/>
      <c r="K36" s="277">
        <f>VLOOKUP(A36,EQUIPOS!A6:D163,4,FALSE)</f>
        <v>309818.2037476612</v>
      </c>
      <c r="L36" s="278"/>
      <c r="M36" s="279">
        <v>40</v>
      </c>
      <c r="N36" s="280">
        <f>K36/M36</f>
        <v>7745.4550936915302</v>
      </c>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7745.4550936915302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478.75504880718745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8224.2101424987177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1644.8420284997437</v>
      </c>
      <c r="M83" s="849"/>
      <c r="N83" s="57"/>
    </row>
    <row r="84" spans="1:14">
      <c r="B84" s="95" t="s">
        <v>1057</v>
      </c>
      <c r="C84" s="96"/>
      <c r="D84" s="96"/>
      <c r="E84" s="96"/>
      <c r="F84" s="96"/>
      <c r="G84" s="96"/>
      <c r="H84" s="96"/>
      <c r="I84" s="93"/>
      <c r="J84" s="94"/>
      <c r="K84" s="312">
        <v>0.05</v>
      </c>
      <c r="L84" s="848">
        <f>N78*K84</f>
        <v>411.21050712493593</v>
      </c>
      <c r="M84" s="849"/>
      <c r="N84" s="57"/>
    </row>
    <row r="85" spans="1:14" ht="15.75" thickBot="1">
      <c r="B85" s="97" t="s">
        <v>1058</v>
      </c>
      <c r="C85" s="98"/>
      <c r="D85" s="98"/>
      <c r="E85" s="98"/>
      <c r="F85" s="98"/>
      <c r="G85" s="98"/>
      <c r="H85" s="98"/>
      <c r="I85" s="99"/>
      <c r="J85" s="100"/>
      <c r="K85" s="313">
        <v>0.05</v>
      </c>
      <c r="L85" s="850">
        <f>N78*K85</f>
        <v>411.21050712493593</v>
      </c>
      <c r="M85" s="851"/>
      <c r="N85" s="57"/>
    </row>
    <row r="86" spans="1:14" ht="15.75" thickBot="1">
      <c r="B86" s="813" t="s">
        <v>1037</v>
      </c>
      <c r="C86" s="814"/>
      <c r="D86" s="814"/>
      <c r="E86" s="814"/>
      <c r="F86" s="814"/>
      <c r="G86" s="814"/>
      <c r="H86" s="814"/>
      <c r="I86" s="814"/>
      <c r="J86" s="814"/>
      <c r="K86" s="814"/>
      <c r="L86" s="814"/>
      <c r="M86" s="815"/>
      <c r="N86" s="58">
        <f>L83+L84+L85</f>
        <v>2467.263042749616</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10691.473185248335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0.01</v>
      </c>
      <c r="M42" s="875"/>
      <c r="N42" s="111">
        <f>N76*L42</f>
        <v>2.0426882082439999</v>
      </c>
    </row>
    <row r="43" spans="1:14" ht="15.75" thickBot="1">
      <c r="B43" s="813" t="s">
        <v>1037</v>
      </c>
      <c r="C43" s="814"/>
      <c r="D43" s="814"/>
      <c r="E43" s="814"/>
      <c r="F43" s="814"/>
      <c r="G43" s="814"/>
      <c r="H43" s="814"/>
      <c r="I43" s="814"/>
      <c r="J43" s="814"/>
      <c r="K43" s="814"/>
      <c r="L43" s="814"/>
      <c r="M43" s="815"/>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961</v>
      </c>
      <c r="B48" s="49" t="str">
        <f>VLOOKUP(A48,MATERIALES!A14:D378,3,FALSE)</f>
        <v>Geotextil Nt-2500 O Similar (Proveedores, Pavco, Geomatrix, Tensar, Omnes U Otros)</v>
      </c>
      <c r="C48" s="289"/>
      <c r="D48" s="289"/>
      <c r="E48" s="289"/>
      <c r="F48" s="289"/>
      <c r="G48" s="289"/>
      <c r="H48" s="289"/>
      <c r="I48" s="276"/>
      <c r="J48" s="232" t="s">
        <v>233</v>
      </c>
      <c r="K48" s="290">
        <v>1.3</v>
      </c>
      <c r="L48" s="275"/>
      <c r="M48" s="291">
        <f>VLOOKUP(A48,MATERIALES!A6:D374,4,FALSE)</f>
        <v>4768</v>
      </c>
      <c r="N48" s="280">
        <f>K48*M48</f>
        <v>6198.4000000000005</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6198.4000000000005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53"/>
      <c r="D59" s="53"/>
      <c r="E59" s="53"/>
      <c r="F59" s="53"/>
      <c r="G59" s="53"/>
      <c r="H59" s="296"/>
      <c r="I59" s="287"/>
      <c r="J59" s="287"/>
      <c r="K59" s="287"/>
      <c r="L59" s="900"/>
      <c r="M59" s="901"/>
      <c r="N59" s="299"/>
    </row>
    <row r="60" spans="1:14" ht="24.75" customHeight="1">
      <c r="B60" s="52"/>
      <c r="C60" s="325"/>
      <c r="D60" s="325"/>
      <c r="E60" s="325"/>
      <c r="F60" s="325"/>
      <c r="G60" s="325"/>
      <c r="H60" s="319"/>
      <c r="I60" s="407"/>
      <c r="J60" s="294"/>
      <c r="K60" s="287"/>
      <c r="L60" s="900"/>
      <c r="M60" s="901"/>
      <c r="N60" s="295"/>
    </row>
    <row r="61" spans="1:14">
      <c r="B61" s="52"/>
      <c r="C61" s="53"/>
      <c r="D61" s="53"/>
      <c r="E61" s="53"/>
      <c r="F61" s="53"/>
      <c r="G61" s="325"/>
      <c r="H61" s="319"/>
      <c r="I61" s="407"/>
      <c r="J61" s="294"/>
      <c r="K61" s="287"/>
      <c r="L61" s="900"/>
      <c r="M61" s="901"/>
      <c r="N61" s="299"/>
    </row>
    <row r="62" spans="1:14">
      <c r="B62" s="52"/>
      <c r="C62" s="53"/>
      <c r="D62" s="53"/>
      <c r="E62" s="53"/>
      <c r="F62" s="53"/>
      <c r="G62" s="53"/>
      <c r="H62" s="296"/>
      <c r="I62" s="287"/>
      <c r="J62" s="287"/>
      <c r="K62" s="287"/>
      <c r="L62" s="900"/>
      <c r="M62" s="901"/>
      <c r="N62" s="299"/>
    </row>
    <row r="63" spans="1:14">
      <c r="B63" s="52"/>
      <c r="C63" s="53"/>
      <c r="D63" s="53"/>
      <c r="E63" s="53"/>
      <c r="F63" s="53"/>
      <c r="G63" s="53"/>
      <c r="H63" s="296"/>
      <c r="I63" s="287"/>
      <c r="J63" s="287"/>
      <c r="K63" s="287"/>
      <c r="L63" s="900"/>
      <c r="M63" s="901"/>
      <c r="N63" s="299"/>
    </row>
    <row r="64" spans="1:14" ht="15.75" thickBot="1">
      <c r="B64" s="473"/>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204.2688208244</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6404.7115090326442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1280.942301806529</v>
      </c>
      <c r="M83" s="849"/>
      <c r="N83" s="57"/>
    </row>
    <row r="84" spans="1:14">
      <c r="B84" s="95" t="s">
        <v>1057</v>
      </c>
      <c r="C84" s="96"/>
      <c r="D84" s="96"/>
      <c r="E84" s="96"/>
      <c r="F84" s="96"/>
      <c r="G84" s="96"/>
      <c r="H84" s="96"/>
      <c r="I84" s="93"/>
      <c r="J84" s="94"/>
      <c r="K84" s="312">
        <v>0.05</v>
      </c>
      <c r="L84" s="848">
        <f>N78*K84</f>
        <v>320.23557545163226</v>
      </c>
      <c r="M84" s="849"/>
      <c r="N84" s="57"/>
    </row>
    <row r="85" spans="1:14" ht="15.75" thickBot="1">
      <c r="B85" s="97" t="s">
        <v>1058</v>
      </c>
      <c r="C85" s="98"/>
      <c r="D85" s="98"/>
      <c r="E85" s="98"/>
      <c r="F85" s="98"/>
      <c r="G85" s="98"/>
      <c r="H85" s="98"/>
      <c r="I85" s="99"/>
      <c r="J85" s="100"/>
      <c r="K85" s="313">
        <v>0.05</v>
      </c>
      <c r="L85" s="850">
        <f>N78*K85</f>
        <v>320.23557545163226</v>
      </c>
      <c r="M85" s="851"/>
      <c r="N85" s="57"/>
    </row>
    <row r="86" spans="1:14" ht="15.75" thickBot="1">
      <c r="B86" s="813" t="s">
        <v>1037</v>
      </c>
      <c r="C86" s="814"/>
      <c r="D86" s="814"/>
      <c r="E86" s="814"/>
      <c r="F86" s="814"/>
      <c r="G86" s="814"/>
      <c r="H86" s="814"/>
      <c r="I86" s="814"/>
      <c r="J86" s="814"/>
      <c r="K86" s="814"/>
      <c r="L86" s="814"/>
      <c r="M86" s="815"/>
      <c r="N86" s="58">
        <f>L83+L84+L85</f>
        <v>1921.4134527097935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8326.1249617424382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0.01</v>
      </c>
      <c r="M42" s="875"/>
      <c r="N42" s="111">
        <f>N76*L42</f>
        <v>2.0426882082439999</v>
      </c>
    </row>
    <row r="43" spans="1:14" ht="15.75" thickBot="1">
      <c r="B43" s="813" t="s">
        <v>1037</v>
      </c>
      <c r="C43" s="814"/>
      <c r="D43" s="814"/>
      <c r="E43" s="814"/>
      <c r="F43" s="814"/>
      <c r="G43" s="814"/>
      <c r="H43" s="814"/>
      <c r="I43" s="814"/>
      <c r="J43" s="814"/>
      <c r="K43" s="814"/>
      <c r="L43" s="814"/>
      <c r="M43" s="815"/>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479</v>
      </c>
      <c r="B48" s="49" t="str">
        <f>VLOOKUP(A48,MATERIALES!A4:D373,3,FALSE)</f>
        <v>Geomalla Tipo Asphalt</v>
      </c>
      <c r="C48" s="289"/>
      <c r="D48" s="289"/>
      <c r="E48" s="289"/>
      <c r="F48" s="289"/>
      <c r="G48" s="289"/>
      <c r="H48" s="289"/>
      <c r="I48" s="276"/>
      <c r="J48" s="232" t="str">
        <f>VLOOKUP(A48,MATERIALES!A4:D373,2,FALSE)</f>
        <v>m2</v>
      </c>
      <c r="K48" s="290">
        <v>1.2</v>
      </c>
      <c r="L48" s="275"/>
      <c r="M48" s="291">
        <f>VLOOKUP(A48,MATERIALES!A4:D395,4,FALSE)</f>
        <v>7616.4123842696454</v>
      </c>
      <c r="N48" s="280">
        <f>K48*M48</f>
        <v>9139.6948611235748</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9139.6948611235748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53"/>
      <c r="D59" s="53"/>
      <c r="E59" s="53"/>
      <c r="F59" s="53"/>
      <c r="G59" s="53"/>
      <c r="H59" s="296"/>
      <c r="I59" s="287"/>
      <c r="J59" s="287"/>
      <c r="K59" s="287"/>
      <c r="L59" s="900"/>
      <c r="M59" s="901"/>
      <c r="N59" s="299"/>
    </row>
    <row r="60" spans="1:14" ht="24.75" customHeight="1">
      <c r="B60" s="52"/>
      <c r="C60" s="325"/>
      <c r="D60" s="325"/>
      <c r="E60" s="325"/>
      <c r="F60" s="325"/>
      <c r="G60" s="325"/>
      <c r="H60" s="319"/>
      <c r="I60" s="407"/>
      <c r="J60" s="294"/>
      <c r="K60" s="287"/>
      <c r="L60" s="900"/>
      <c r="M60" s="901"/>
      <c r="N60" s="295"/>
    </row>
    <row r="61" spans="1:14">
      <c r="B61" s="52"/>
      <c r="C61" s="53"/>
      <c r="D61" s="53"/>
      <c r="E61" s="53"/>
      <c r="F61" s="53"/>
      <c r="G61" s="325"/>
      <c r="H61" s="319"/>
      <c r="I61" s="407"/>
      <c r="J61" s="294"/>
      <c r="K61" s="287"/>
      <c r="L61" s="900"/>
      <c r="M61" s="901"/>
      <c r="N61" s="299"/>
    </row>
    <row r="62" spans="1:14">
      <c r="B62" s="52"/>
      <c r="C62" s="53"/>
      <c r="D62" s="53"/>
      <c r="E62" s="53"/>
      <c r="F62" s="53"/>
      <c r="G62" s="53"/>
      <c r="H62" s="296"/>
      <c r="I62" s="287"/>
      <c r="J62" s="287"/>
      <c r="K62" s="287"/>
      <c r="L62" s="900"/>
      <c r="M62" s="901"/>
      <c r="N62" s="299"/>
    </row>
    <row r="63" spans="1:14">
      <c r="B63" s="52"/>
      <c r="C63" s="53"/>
      <c r="D63" s="53"/>
      <c r="E63" s="53"/>
      <c r="F63" s="53"/>
      <c r="G63" s="53"/>
      <c r="H63" s="296"/>
      <c r="I63" s="287"/>
      <c r="J63" s="287"/>
      <c r="K63" s="287"/>
      <c r="L63" s="900"/>
      <c r="M63" s="901"/>
      <c r="N63" s="299"/>
    </row>
    <row r="64" spans="1:14" ht="15.75" thickBot="1">
      <c r="B64" s="473"/>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204.2688208244</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9346.0063701562194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1869.2012740312439</v>
      </c>
      <c r="M83" s="849"/>
      <c r="N83" s="57"/>
    </row>
    <row r="84" spans="1:14">
      <c r="B84" s="95" t="s">
        <v>1057</v>
      </c>
      <c r="C84" s="96"/>
      <c r="D84" s="96"/>
      <c r="E84" s="96"/>
      <c r="F84" s="96"/>
      <c r="G84" s="96"/>
      <c r="H84" s="96"/>
      <c r="I84" s="93"/>
      <c r="J84" s="94"/>
      <c r="K84" s="312">
        <v>0.05</v>
      </c>
      <c r="L84" s="848">
        <f>N78*K84</f>
        <v>467.30031850781097</v>
      </c>
      <c r="M84" s="849"/>
      <c r="N84" s="57"/>
    </row>
    <row r="85" spans="1:14" ht="15.75" thickBot="1">
      <c r="B85" s="97" t="s">
        <v>1058</v>
      </c>
      <c r="C85" s="98"/>
      <c r="D85" s="98"/>
      <c r="E85" s="98"/>
      <c r="F85" s="98"/>
      <c r="G85" s="98"/>
      <c r="H85" s="98"/>
      <c r="I85" s="99"/>
      <c r="J85" s="100"/>
      <c r="K85" s="313">
        <v>0.05</v>
      </c>
      <c r="L85" s="850">
        <f>N78*K85</f>
        <v>467.30031850781097</v>
      </c>
      <c r="M85" s="851"/>
      <c r="N85" s="57"/>
    </row>
    <row r="86" spans="1:14" ht="15.75" thickBot="1">
      <c r="B86" s="813" t="s">
        <v>1037</v>
      </c>
      <c r="C86" s="814"/>
      <c r="D86" s="814"/>
      <c r="E86" s="814"/>
      <c r="F86" s="814"/>
      <c r="G86" s="814"/>
      <c r="H86" s="814"/>
      <c r="I86" s="814"/>
      <c r="J86" s="814"/>
      <c r="K86" s="814"/>
      <c r="L86" s="814"/>
      <c r="M86" s="815"/>
      <c r="N86" s="58">
        <f>L83+L84+L85</f>
        <v>2803.8019110468658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12149.808281203084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129</v>
      </c>
      <c r="B36" s="862" t="str">
        <f>VLOOKUP(A36,EQUIPOS!A6:D186,3,FALSE)</f>
        <v xml:space="preserve">Buldozer, Potencia al volante de 140 HP, motor de 2200 RPM, longitud de hoja 4,80m. </v>
      </c>
      <c r="C36" s="863"/>
      <c r="D36" s="863"/>
      <c r="E36" s="863"/>
      <c r="F36" s="863"/>
      <c r="G36" s="863"/>
      <c r="H36" s="864"/>
      <c r="I36" s="275"/>
      <c r="J36" s="276"/>
      <c r="K36" s="277">
        <f>VLOOKUP(A36,EQUIPOS!A6:D186,4,FALSE)</f>
        <v>309818.2037476612</v>
      </c>
      <c r="L36" s="278"/>
      <c r="M36" s="279">
        <v>45</v>
      </c>
      <c r="N36" s="280">
        <f>K36/M36</f>
        <v>6884.848972170249</v>
      </c>
    </row>
    <row r="37" spans="1:14">
      <c r="A37" s="119" t="s">
        <v>152</v>
      </c>
      <c r="B37" s="862" t="str">
        <f>VLOOKUP(A37,EQUIPOS!A7:D187,3,FALSE)</f>
        <v xml:space="preserve">Carrotanque de agua(1000 Galones) </v>
      </c>
      <c r="C37" s="863"/>
      <c r="D37" s="863"/>
      <c r="E37" s="863"/>
      <c r="F37" s="863"/>
      <c r="G37" s="863"/>
      <c r="H37" s="864"/>
      <c r="I37" s="275"/>
      <c r="J37" s="276"/>
      <c r="K37" s="277">
        <f>VLOOKUP(A37,EQUIPOS!A7:D187,4,FALSE)</f>
        <v>237884.0498957042</v>
      </c>
      <c r="L37" s="278"/>
      <c r="M37" s="279">
        <v>45</v>
      </c>
      <c r="N37" s="280">
        <f>K37/M37</f>
        <v>5286.3122199045374</v>
      </c>
    </row>
    <row r="38" spans="1:14">
      <c r="A38" t="s">
        <v>269</v>
      </c>
      <c r="B38" s="862" t="str">
        <f>VLOOKUP(A38,EQUIPOS!A8:D188,3,FALSE)</f>
        <v>Motoniveladora  potencia 215 HP, ancho de cuchilla 4,27 m, peso 18 ton.</v>
      </c>
      <c r="C38" s="863"/>
      <c r="D38" s="863"/>
      <c r="E38" s="863"/>
      <c r="F38" s="863"/>
      <c r="G38" s="863"/>
      <c r="H38" s="864"/>
      <c r="I38" s="275"/>
      <c r="J38" s="276"/>
      <c r="K38" s="277">
        <f>VLOOKUP(A38,EQUIPOS!A8:D188,4,FALSE)</f>
        <v>225322.32999829907</v>
      </c>
      <c r="L38" s="278"/>
      <c r="M38" s="279">
        <v>45</v>
      </c>
      <c r="N38" s="280">
        <f>K38/M38</f>
        <v>5007.1628888510904</v>
      </c>
    </row>
    <row r="39" spans="1:14">
      <c r="A39" t="s">
        <v>365</v>
      </c>
      <c r="B39" s="862" t="str">
        <f>VLOOKUP(A39,EQUIPOS!A9:D189,3,FALSE)</f>
        <v xml:space="preserve">Vibrocompatador, potencia 153 HP, peso 10 Ton. </v>
      </c>
      <c r="C39" s="863"/>
      <c r="D39" s="863"/>
      <c r="E39" s="863"/>
      <c r="F39" s="863"/>
      <c r="G39" s="863"/>
      <c r="H39" s="864"/>
      <c r="I39" s="865"/>
      <c r="J39" s="866"/>
      <c r="K39" s="277">
        <f>VLOOKUP(A39,EQUIPOS!A9:D189,4,FALSE)</f>
        <v>178413.60072760319</v>
      </c>
      <c r="L39" s="867">
        <v>45</v>
      </c>
      <c r="M39" s="868"/>
      <c r="N39" s="280">
        <f>K39/L39</f>
        <v>3964.7466828356264</v>
      </c>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N76*L42</f>
        <v>11.348267823577778</v>
      </c>
    </row>
    <row r="43" spans="1:14" ht="15.75" thickBot="1">
      <c r="B43" s="813" t="s">
        <v>1037</v>
      </c>
      <c r="C43" s="814"/>
      <c r="D43" s="814"/>
      <c r="E43" s="814"/>
      <c r="F43" s="814"/>
      <c r="G43" s="814"/>
      <c r="H43" s="814"/>
      <c r="I43" s="814"/>
      <c r="J43" s="814"/>
      <c r="K43" s="814"/>
      <c r="L43" s="814"/>
      <c r="M43" s="815"/>
      <c r="N43" s="402">
        <f>SUM(N36:N42)</f>
        <v>21154.419031585079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564</v>
      </c>
      <c r="B48" s="49" t="str">
        <f>VLOOKUP(A48,MATERIALES!A4:D373,3,FALSE)</f>
        <v xml:space="preserve">Material seleccionado para Relleno
</v>
      </c>
      <c r="C48" s="289"/>
      <c r="D48" s="289"/>
      <c r="E48" s="289"/>
      <c r="F48" s="289"/>
      <c r="G48" s="289"/>
      <c r="H48" s="289"/>
      <c r="I48" s="276"/>
      <c r="J48" s="232" t="str">
        <f>VLOOKUP(A48,MATERIALES!A4:D373,2,FALSE)</f>
        <v>m3</v>
      </c>
      <c r="K48" s="290">
        <v>1.25</v>
      </c>
      <c r="L48" s="275"/>
      <c r="M48" s="408">
        <f>VLOOKUP(A48,MATERIALES!A4:D395,4,FALSE)</f>
        <v>253880.41280898821</v>
      </c>
      <c r="N48" s="280">
        <f>K48*M48</f>
        <v>317350.51601123525</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317350.51601123525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900">
        <f>VLOOKUP(A59,TRANSPORTE!A5:D123,4,FALSE)</f>
        <v>1774.2255661967749</v>
      </c>
      <c r="M59" s="901"/>
      <c r="N59" s="299">
        <f>K59*L59</f>
        <v>2217.7819577459686</v>
      </c>
    </row>
    <row r="60" spans="1:14" ht="24.75" customHeight="1">
      <c r="B60" s="52"/>
      <c r="C60" s="325"/>
      <c r="D60" s="325"/>
      <c r="E60" s="325"/>
      <c r="F60" s="325"/>
      <c r="G60" s="325"/>
      <c r="H60" s="319"/>
      <c r="I60" s="407"/>
      <c r="J60" s="294"/>
      <c r="K60" s="287"/>
      <c r="L60" s="900"/>
      <c r="M60" s="901"/>
      <c r="N60" s="295"/>
    </row>
    <row r="61" spans="1:14">
      <c r="B61" s="52"/>
      <c r="C61" s="53"/>
      <c r="D61" s="53"/>
      <c r="E61" s="53"/>
      <c r="F61" s="53"/>
      <c r="G61" s="325"/>
      <c r="H61" s="319"/>
      <c r="I61" s="407"/>
      <c r="J61" s="294"/>
      <c r="K61" s="287"/>
      <c r="L61" s="900"/>
      <c r="M61" s="901"/>
      <c r="N61" s="299"/>
    </row>
    <row r="62" spans="1:14">
      <c r="B62" s="52"/>
      <c r="C62" s="53"/>
      <c r="D62" s="53"/>
      <c r="E62" s="53"/>
      <c r="F62" s="53"/>
      <c r="G62" s="53"/>
      <c r="H62" s="296"/>
      <c r="I62" s="287"/>
      <c r="J62" s="287"/>
      <c r="K62" s="287"/>
      <c r="L62" s="900"/>
      <c r="M62" s="901"/>
      <c r="N62" s="299"/>
    </row>
    <row r="63" spans="1:14">
      <c r="B63" s="52"/>
      <c r="C63" s="53"/>
      <c r="D63" s="53"/>
      <c r="E63" s="53"/>
      <c r="F63" s="53"/>
      <c r="G63" s="53"/>
      <c r="H63" s="296"/>
      <c r="I63" s="287"/>
      <c r="J63" s="287"/>
      <c r="K63" s="287"/>
      <c r="L63" s="900"/>
      <c r="M63" s="901"/>
      <c r="N63" s="299"/>
    </row>
    <row r="64" spans="1:14" ht="15.75" thickBot="1">
      <c r="B64" s="473"/>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SUM(N59:N64)</f>
        <v>2217.7819577459686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341290.13039174519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68258.026078349038</v>
      </c>
      <c r="M83" s="849"/>
      <c r="N83" s="57"/>
    </row>
    <row r="84" spans="1:14">
      <c r="B84" s="95" t="s">
        <v>1057</v>
      </c>
      <c r="C84" s="96"/>
      <c r="D84" s="96"/>
      <c r="E84" s="96"/>
      <c r="F84" s="96"/>
      <c r="G84" s="96"/>
      <c r="H84" s="96"/>
      <c r="I84" s="93"/>
      <c r="J84" s="94"/>
      <c r="K84" s="312">
        <v>0.05</v>
      </c>
      <c r="L84" s="848">
        <f>N78*K84</f>
        <v>17064.506519587259</v>
      </c>
      <c r="M84" s="849"/>
      <c r="N84" s="57"/>
    </row>
    <row r="85" spans="1:14" ht="15.75" thickBot="1">
      <c r="B85" s="97" t="s">
        <v>1058</v>
      </c>
      <c r="C85" s="98"/>
      <c r="D85" s="98"/>
      <c r="E85" s="98"/>
      <c r="F85" s="98"/>
      <c r="G85" s="98"/>
      <c r="H85" s="98"/>
      <c r="I85" s="99"/>
      <c r="J85" s="100"/>
      <c r="K85" s="313">
        <v>0.05</v>
      </c>
      <c r="L85" s="850">
        <f>N78*K85</f>
        <v>17064.506519587259</v>
      </c>
      <c r="M85" s="851"/>
      <c r="N85" s="57"/>
    </row>
    <row r="86" spans="1:14" ht="15.75" thickBot="1">
      <c r="B86" s="813" t="s">
        <v>1037</v>
      </c>
      <c r="C86" s="814"/>
      <c r="D86" s="814"/>
      <c r="E86" s="814"/>
      <c r="F86" s="814"/>
      <c r="G86" s="814"/>
      <c r="H86" s="814"/>
      <c r="I86" s="814"/>
      <c r="J86" s="814"/>
      <c r="K86" s="814"/>
      <c r="L86" s="814"/>
      <c r="M86" s="815"/>
      <c r="N86" s="58">
        <f>L83+L84+L85</f>
        <v>102387.03911752356</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ROUND((N78+N86),0)</f>
        <v>443677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129</v>
      </c>
      <c r="B36" s="862" t="str">
        <f>VLOOKUP(A36,EQUIPOS!A6:D186,3,FALSE)</f>
        <v xml:space="preserve">Buldozer, Potencia al volante de 140 HP, motor de 2200 RPM, longitud de hoja 4,80m. </v>
      </c>
      <c r="C36" s="863"/>
      <c r="D36" s="863"/>
      <c r="E36" s="863"/>
      <c r="F36" s="863"/>
      <c r="G36" s="863"/>
      <c r="H36" s="864"/>
      <c r="I36" s="275"/>
      <c r="J36" s="276"/>
      <c r="K36" s="277">
        <f>VLOOKUP(A36,EQUIPOS!A6:D186,4,FALSE)</f>
        <v>309818.2037476612</v>
      </c>
      <c r="L36" s="278"/>
      <c r="M36" s="279">
        <v>45</v>
      </c>
      <c r="N36" s="280">
        <f>K36/M36</f>
        <v>6884.848972170249</v>
      </c>
    </row>
    <row r="37" spans="1:14">
      <c r="A37" s="119" t="s">
        <v>152</v>
      </c>
      <c r="B37" s="862" t="str">
        <f>VLOOKUP(A37,EQUIPOS!A7:D187,3,FALSE)</f>
        <v xml:space="preserve">Carrotanque de agua(1000 Galones) </v>
      </c>
      <c r="C37" s="863"/>
      <c r="D37" s="863"/>
      <c r="E37" s="863"/>
      <c r="F37" s="863"/>
      <c r="G37" s="863"/>
      <c r="H37" s="864"/>
      <c r="I37" s="275"/>
      <c r="J37" s="276"/>
      <c r="K37" s="277">
        <f>VLOOKUP(A37,EQUIPOS!A7:D187,4,FALSE)</f>
        <v>237884.0498957042</v>
      </c>
      <c r="L37" s="278"/>
      <c r="M37" s="279">
        <v>45</v>
      </c>
      <c r="N37" s="280">
        <f>K37/M37</f>
        <v>5286.3122199045374</v>
      </c>
    </row>
    <row r="38" spans="1:14">
      <c r="A38" t="s">
        <v>269</v>
      </c>
      <c r="B38" s="862" t="str">
        <f>VLOOKUP(A38,EQUIPOS!A8:D188,3,FALSE)</f>
        <v>Motoniveladora  potencia 215 HP, ancho de cuchilla 4,27 m, peso 18 ton.</v>
      </c>
      <c r="C38" s="863"/>
      <c r="D38" s="863"/>
      <c r="E38" s="863"/>
      <c r="F38" s="863"/>
      <c r="G38" s="863"/>
      <c r="H38" s="864"/>
      <c r="I38" s="275"/>
      <c r="J38" s="276"/>
      <c r="K38" s="277">
        <f>VLOOKUP(A38,EQUIPOS!A8:D188,4,FALSE)</f>
        <v>225322.32999829907</v>
      </c>
      <c r="L38" s="278"/>
      <c r="M38" s="279">
        <v>45</v>
      </c>
      <c r="N38" s="280">
        <f>K38/M38</f>
        <v>5007.1628888510904</v>
      </c>
    </row>
    <row r="39" spans="1:14">
      <c r="A39" t="s">
        <v>365</v>
      </c>
      <c r="B39" s="862" t="str">
        <f>VLOOKUP(A39,EQUIPOS!A9:D189,3,FALSE)</f>
        <v xml:space="preserve">Vibrocompatador, potencia 153 HP, peso 10 Ton. </v>
      </c>
      <c r="C39" s="863"/>
      <c r="D39" s="863"/>
      <c r="E39" s="863"/>
      <c r="F39" s="863"/>
      <c r="G39" s="863"/>
      <c r="H39" s="864"/>
      <c r="I39" s="865"/>
      <c r="J39" s="866"/>
      <c r="K39" s="277">
        <f>VLOOKUP(A39,EQUIPOS!A9:D189,4,FALSE)</f>
        <v>178413.60072760319</v>
      </c>
      <c r="L39" s="867">
        <v>45</v>
      </c>
      <c r="M39" s="868"/>
      <c r="N39" s="280">
        <f>K39/L39</f>
        <v>3964.7466828356264</v>
      </c>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N76*L42</f>
        <v>11.348267823577778</v>
      </c>
    </row>
    <row r="43" spans="1:14" ht="15.75" thickBot="1">
      <c r="B43" s="813" t="s">
        <v>1037</v>
      </c>
      <c r="C43" s="814"/>
      <c r="D43" s="814"/>
      <c r="E43" s="814"/>
      <c r="F43" s="814"/>
      <c r="G43" s="814"/>
      <c r="H43" s="814"/>
      <c r="I43" s="814"/>
      <c r="J43" s="814"/>
      <c r="K43" s="814"/>
      <c r="L43" s="814"/>
      <c r="M43" s="815"/>
      <c r="N43" s="402">
        <f>SUM(N36:N42)</f>
        <v>21154.419031585079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1.25</v>
      </c>
      <c r="L48" s="275"/>
      <c r="M48" s="408">
        <f>VLOOKUP(A48,MATERIALES!A4:D395,4,FALSE)</f>
        <v>440646.9114174695</v>
      </c>
      <c r="N48" s="280">
        <f>K48*M48</f>
        <v>550808.63927183684</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550808.63927183684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0">
        <f>VLOOKUP(A59,TRANSPORTE!A5:D123,4,FALSE)</f>
        <v>1774.2255661967749</v>
      </c>
      <c r="M59" s="901"/>
      <c r="N59" s="299">
        <f>K59*L59</f>
        <v>2217.7819577459686</v>
      </c>
    </row>
    <row r="60" spans="1:14" ht="24.75" customHeight="1">
      <c r="B60" s="52"/>
      <c r="C60" s="325"/>
      <c r="D60" s="325"/>
      <c r="E60" s="325"/>
      <c r="F60" s="325"/>
      <c r="G60" s="325"/>
      <c r="H60" s="319"/>
      <c r="I60" s="407"/>
      <c r="J60" s="294"/>
      <c r="K60" s="287"/>
      <c r="L60" s="900"/>
      <c r="M60" s="901"/>
      <c r="N60" s="295"/>
    </row>
    <row r="61" spans="1:14">
      <c r="B61" s="52"/>
      <c r="C61" s="53"/>
      <c r="D61" s="53"/>
      <c r="E61" s="53"/>
      <c r="F61" s="53"/>
      <c r="G61" s="325"/>
      <c r="H61" s="319"/>
      <c r="I61" s="407"/>
      <c r="J61" s="294"/>
      <c r="K61" s="287"/>
      <c r="L61" s="900"/>
      <c r="M61" s="901"/>
      <c r="N61" s="299"/>
    </row>
    <row r="62" spans="1:14">
      <c r="B62" s="52"/>
      <c r="C62" s="53"/>
      <c r="D62" s="53"/>
      <c r="E62" s="53"/>
      <c r="F62" s="53"/>
      <c r="G62" s="53"/>
      <c r="H62" s="296"/>
      <c r="I62" s="287"/>
      <c r="J62" s="287"/>
      <c r="K62" s="287"/>
      <c r="L62" s="900"/>
      <c r="M62" s="901"/>
      <c r="N62" s="299"/>
    </row>
    <row r="63" spans="1:14">
      <c r="B63" s="52"/>
      <c r="C63" s="53"/>
      <c r="D63" s="53"/>
      <c r="E63" s="53"/>
      <c r="F63" s="53"/>
      <c r="G63" s="53"/>
      <c r="H63" s="296"/>
      <c r="I63" s="287"/>
      <c r="J63" s="287"/>
      <c r="K63" s="287"/>
      <c r="L63" s="900"/>
      <c r="M63" s="901"/>
      <c r="N63" s="299"/>
    </row>
    <row r="64" spans="1:14" ht="15.75" thickBot="1">
      <c r="B64" s="473"/>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SUM(N59:N64)</f>
        <v>2217.7819577459686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574748.2536523469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114949.65073046938</v>
      </c>
      <c r="M83" s="849"/>
      <c r="N83" s="57"/>
    </row>
    <row r="84" spans="1:14">
      <c r="B84" s="95" t="s">
        <v>1057</v>
      </c>
      <c r="C84" s="96"/>
      <c r="D84" s="96"/>
      <c r="E84" s="96"/>
      <c r="F84" s="96"/>
      <c r="G84" s="96"/>
      <c r="H84" s="96"/>
      <c r="I84" s="93"/>
      <c r="J84" s="94"/>
      <c r="K84" s="312">
        <v>0.05</v>
      </c>
      <c r="L84" s="848">
        <f>N78*K84</f>
        <v>28737.412682617345</v>
      </c>
      <c r="M84" s="849"/>
      <c r="N84" s="57"/>
    </row>
    <row r="85" spans="1:14" ht="15.75" thickBot="1">
      <c r="B85" s="97" t="s">
        <v>1058</v>
      </c>
      <c r="C85" s="98"/>
      <c r="D85" s="98"/>
      <c r="E85" s="98"/>
      <c r="F85" s="98"/>
      <c r="G85" s="98"/>
      <c r="H85" s="98"/>
      <c r="I85" s="99"/>
      <c r="J85" s="100"/>
      <c r="K85" s="313">
        <v>0.05</v>
      </c>
      <c r="L85" s="850">
        <f>N78*K85</f>
        <v>28737.412682617345</v>
      </c>
      <c r="M85" s="851"/>
      <c r="N85" s="57"/>
    </row>
    <row r="86" spans="1:14" ht="15.75" thickBot="1">
      <c r="B86" s="813" t="s">
        <v>1037</v>
      </c>
      <c r="C86" s="814"/>
      <c r="D86" s="814"/>
      <c r="E86" s="814"/>
      <c r="F86" s="814"/>
      <c r="G86" s="814"/>
      <c r="H86" s="814"/>
      <c r="I86" s="814"/>
      <c r="J86" s="814"/>
      <c r="K86" s="814"/>
      <c r="L86" s="814"/>
      <c r="M86" s="815"/>
      <c r="N86" s="58">
        <f>L83+L84+L85</f>
        <v>172424.47609570407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747172.72974805092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129</v>
      </c>
      <c r="B36" s="862" t="str">
        <f>VLOOKUP(A36,EQUIPOS!A6:D186,3,FALSE)</f>
        <v xml:space="preserve">Buldozer, Potencia al volante de 140 HP, motor de 2200 RPM, longitud de hoja 4,80m. </v>
      </c>
      <c r="C36" s="863"/>
      <c r="D36" s="863"/>
      <c r="E36" s="863"/>
      <c r="F36" s="863"/>
      <c r="G36" s="863"/>
      <c r="H36" s="864"/>
      <c r="I36" s="275"/>
      <c r="J36" s="276"/>
      <c r="K36" s="277">
        <f>VLOOKUP(A36,EQUIPOS!A6:D186,4,FALSE)</f>
        <v>309818.2037476612</v>
      </c>
      <c r="L36" s="278"/>
      <c r="M36" s="279">
        <v>45</v>
      </c>
      <c r="N36" s="280">
        <f>K36/M36</f>
        <v>6884.848972170249</v>
      </c>
    </row>
    <row r="37" spans="1:14">
      <c r="A37" s="119" t="s">
        <v>152</v>
      </c>
      <c r="B37" s="862" t="str">
        <f>VLOOKUP(A37,EQUIPOS!A7:D187,3,FALSE)</f>
        <v xml:space="preserve">Carrotanque de agua(1000 Galones) </v>
      </c>
      <c r="C37" s="863"/>
      <c r="D37" s="863"/>
      <c r="E37" s="863"/>
      <c r="F37" s="863"/>
      <c r="G37" s="863"/>
      <c r="H37" s="864"/>
      <c r="I37" s="275"/>
      <c r="J37" s="276"/>
      <c r="K37" s="277">
        <f>VLOOKUP(A37,EQUIPOS!A7:D187,4,FALSE)</f>
        <v>237884.0498957042</v>
      </c>
      <c r="L37" s="278"/>
      <c r="M37" s="279">
        <v>45</v>
      </c>
      <c r="N37" s="280">
        <f>K37/M37</f>
        <v>5286.3122199045374</v>
      </c>
    </row>
    <row r="38" spans="1:14">
      <c r="A38" t="s">
        <v>269</v>
      </c>
      <c r="B38" s="862" t="str">
        <f>VLOOKUP(A38,EQUIPOS!A8:D188,3,FALSE)</f>
        <v>Motoniveladora  potencia 215 HP, ancho de cuchilla 4,27 m, peso 18 ton.</v>
      </c>
      <c r="C38" s="863"/>
      <c r="D38" s="863"/>
      <c r="E38" s="863"/>
      <c r="F38" s="863"/>
      <c r="G38" s="863"/>
      <c r="H38" s="864"/>
      <c r="I38" s="275"/>
      <c r="J38" s="276"/>
      <c r="K38" s="277">
        <f>VLOOKUP(A38,EQUIPOS!A8:D188,4,FALSE)</f>
        <v>225322.32999829907</v>
      </c>
      <c r="L38" s="278"/>
      <c r="M38" s="279">
        <v>45</v>
      </c>
      <c r="N38" s="280">
        <f>K38/M38</f>
        <v>5007.1628888510904</v>
      </c>
    </row>
    <row r="39" spans="1:14">
      <c r="A39" t="s">
        <v>365</v>
      </c>
      <c r="B39" s="862" t="str">
        <f>VLOOKUP(A39,EQUIPOS!A9:D189,3,FALSE)</f>
        <v xml:space="preserve">Vibrocompatador, potencia 153 HP, peso 10 Ton. </v>
      </c>
      <c r="C39" s="863"/>
      <c r="D39" s="863"/>
      <c r="E39" s="863"/>
      <c r="F39" s="863"/>
      <c r="G39" s="863"/>
      <c r="H39" s="864"/>
      <c r="I39" s="865"/>
      <c r="J39" s="866"/>
      <c r="K39" s="277">
        <f>VLOOKUP(A39,EQUIPOS!A9:D189,4,FALSE)</f>
        <v>178413.60072760319</v>
      </c>
      <c r="L39" s="867">
        <v>45</v>
      </c>
      <c r="M39" s="868"/>
      <c r="N39" s="280">
        <f>K39/L39</f>
        <v>3964.7466828356264</v>
      </c>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t="s">
        <v>1036</v>
      </c>
      <c r="C42" s="863"/>
      <c r="D42" s="863"/>
      <c r="E42" s="863"/>
      <c r="F42" s="863"/>
      <c r="G42" s="863"/>
      <c r="H42" s="864"/>
      <c r="I42" s="872"/>
      <c r="J42" s="873"/>
      <c r="K42" s="47"/>
      <c r="L42" s="874">
        <v>0.02</v>
      </c>
      <c r="M42" s="875"/>
      <c r="N42" s="111">
        <f>N76*L42</f>
        <v>11.348267823577778</v>
      </c>
    </row>
    <row r="43" spans="1:14" ht="15.75" thickBot="1">
      <c r="B43" s="813" t="s">
        <v>1037</v>
      </c>
      <c r="C43" s="814"/>
      <c r="D43" s="814"/>
      <c r="E43" s="814"/>
      <c r="F43" s="814"/>
      <c r="G43" s="814"/>
      <c r="H43" s="814"/>
      <c r="I43" s="814"/>
      <c r="J43" s="814"/>
      <c r="K43" s="814"/>
      <c r="L43" s="814"/>
      <c r="M43" s="815"/>
      <c r="N43" s="402">
        <f>SUM(N36:N42)</f>
        <v>21154.419031585079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531</v>
      </c>
      <c r="B48" s="49" t="str">
        <f>VLOOKUP(A48,MATERIALES!A4:D373,3,FALSE)</f>
        <v xml:space="preserve">Material de Base </v>
      </c>
      <c r="C48" s="289"/>
      <c r="D48" s="289"/>
      <c r="E48" s="289"/>
      <c r="F48" s="289"/>
      <c r="G48" s="289"/>
      <c r="H48" s="289"/>
      <c r="I48" s="276"/>
      <c r="J48" s="232" t="str">
        <f>VLOOKUP(A48,MATERIALES!A4:D373,2,FALSE)</f>
        <v>m3</v>
      </c>
      <c r="K48" s="290">
        <v>1.25</v>
      </c>
      <c r="L48" s="275"/>
      <c r="M48" s="408">
        <f>VLOOKUP(A48,MATERIALES!A4:D395,4,FALSE)</f>
        <v>440646.9114174695</v>
      </c>
      <c r="N48" s="280">
        <f>K48*M48</f>
        <v>550808.63927183684</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550808.63927183684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0">
        <f>VLOOKUP(A59,TRANSPORTE!A5:D123,4,FALSE)</f>
        <v>1774.2255661967749</v>
      </c>
      <c r="M59" s="901"/>
      <c r="N59" s="299">
        <f>K59*L59</f>
        <v>2217.7819577459686</v>
      </c>
    </row>
    <row r="60" spans="1:14" ht="24.75" customHeight="1">
      <c r="B60" s="52"/>
      <c r="C60" s="325"/>
      <c r="D60" s="325"/>
      <c r="E60" s="325"/>
      <c r="F60" s="325"/>
      <c r="G60" s="325"/>
      <c r="H60" s="319"/>
      <c r="I60" s="407"/>
      <c r="J60" s="294"/>
      <c r="K60" s="287"/>
      <c r="L60" s="900"/>
      <c r="M60" s="901"/>
      <c r="N60" s="295"/>
    </row>
    <row r="61" spans="1:14">
      <c r="B61" s="52"/>
      <c r="C61" s="53"/>
      <c r="D61" s="53"/>
      <c r="E61" s="53"/>
      <c r="F61" s="53"/>
      <c r="G61" s="325"/>
      <c r="H61" s="319"/>
      <c r="I61" s="407"/>
      <c r="J61" s="294"/>
      <c r="K61" s="287"/>
      <c r="L61" s="900"/>
      <c r="M61" s="901"/>
      <c r="N61" s="299"/>
    </row>
    <row r="62" spans="1:14">
      <c r="B62" s="52"/>
      <c r="C62" s="53"/>
      <c r="D62" s="53"/>
      <c r="E62" s="53"/>
      <c r="F62" s="53"/>
      <c r="G62" s="53"/>
      <c r="H62" s="296"/>
      <c r="I62" s="287"/>
      <c r="J62" s="287"/>
      <c r="K62" s="287"/>
      <c r="L62" s="900"/>
      <c r="M62" s="901"/>
      <c r="N62" s="299"/>
    </row>
    <row r="63" spans="1:14">
      <c r="B63" s="52"/>
      <c r="C63" s="53"/>
      <c r="D63" s="53"/>
      <c r="E63" s="53"/>
      <c r="F63" s="53"/>
      <c r="G63" s="53"/>
      <c r="H63" s="296"/>
      <c r="I63" s="287"/>
      <c r="J63" s="287"/>
      <c r="K63" s="287"/>
      <c r="L63" s="900"/>
      <c r="M63" s="901"/>
      <c r="N63" s="299"/>
    </row>
    <row r="64" spans="1:14" ht="15.75" thickBot="1">
      <c r="B64" s="473"/>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SUM(N59:N64)</f>
        <v>2217.7819577459686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574748.2536523469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114949.65073046938</v>
      </c>
      <c r="M83" s="849"/>
      <c r="N83" s="57"/>
    </row>
    <row r="84" spans="1:14">
      <c r="B84" s="95" t="s">
        <v>1057</v>
      </c>
      <c r="C84" s="96"/>
      <c r="D84" s="96"/>
      <c r="E84" s="96"/>
      <c r="F84" s="96"/>
      <c r="G84" s="96"/>
      <c r="H84" s="96"/>
      <c r="I84" s="93"/>
      <c r="J84" s="94"/>
      <c r="K84" s="312">
        <v>0.05</v>
      </c>
      <c r="L84" s="848">
        <f>N78*K84</f>
        <v>28737.412682617345</v>
      </c>
      <c r="M84" s="849"/>
      <c r="N84" s="57"/>
    </row>
    <row r="85" spans="1:14" ht="15.75" thickBot="1">
      <c r="B85" s="97" t="s">
        <v>1058</v>
      </c>
      <c r="C85" s="98"/>
      <c r="D85" s="98"/>
      <c r="E85" s="98"/>
      <c r="F85" s="98"/>
      <c r="G85" s="98"/>
      <c r="H85" s="98"/>
      <c r="I85" s="99"/>
      <c r="J85" s="100"/>
      <c r="K85" s="313">
        <v>0.05</v>
      </c>
      <c r="L85" s="850">
        <f>N78*K85</f>
        <v>28737.412682617345</v>
      </c>
      <c r="M85" s="851"/>
      <c r="N85" s="57"/>
    </row>
    <row r="86" spans="1:14" ht="15.75" thickBot="1">
      <c r="B86" s="813" t="s">
        <v>1037</v>
      </c>
      <c r="C86" s="814"/>
      <c r="D86" s="814"/>
      <c r="E86" s="814"/>
      <c r="F86" s="814"/>
      <c r="G86" s="814"/>
      <c r="H86" s="814"/>
      <c r="I86" s="814"/>
      <c r="J86" s="814"/>
      <c r="K86" s="814"/>
      <c r="L86" s="814"/>
      <c r="M86" s="815"/>
      <c r="N86" s="58">
        <f>L83+L84+L85</f>
        <v>172424.47609570407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747172.72974805092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129</v>
      </c>
      <c r="B36" s="862" t="str">
        <f>VLOOKUP(A36,EQUIPOS!A6:D154,3,FALSE)</f>
        <v xml:space="preserve">Buldozer, Potencia al volante de 140 HP, motor de 2200 RPM, longitud de hoja 4,80m. </v>
      </c>
      <c r="C36" s="863"/>
      <c r="D36" s="863"/>
      <c r="E36" s="863"/>
      <c r="F36" s="863"/>
      <c r="G36" s="863"/>
      <c r="H36" s="864"/>
      <c r="I36" s="275"/>
      <c r="J36" s="276"/>
      <c r="K36" s="277">
        <f>VLOOKUP(A36,EQUIPOS!A6:D163,4,FALSE)</f>
        <v>309818.2037476612</v>
      </c>
      <c r="L36" s="278"/>
      <c r="M36" s="279">
        <v>400</v>
      </c>
      <c r="N36" s="280">
        <f>K36/M36</f>
        <v>774.54550936915302</v>
      </c>
    </row>
    <row r="37" spans="1:14">
      <c r="A37" s="119" t="s">
        <v>152</v>
      </c>
      <c r="B37" s="862" t="str">
        <f>VLOOKUP(A37,EQUIPOS!A7:D154,3,FALSE)</f>
        <v xml:space="preserve">Carrotanque de agua(1000 Galones) </v>
      </c>
      <c r="C37" s="863"/>
      <c r="D37" s="863"/>
      <c r="E37" s="863"/>
      <c r="F37" s="863"/>
      <c r="G37" s="863"/>
      <c r="H37" s="864"/>
      <c r="I37" s="275"/>
      <c r="J37" s="276"/>
      <c r="K37" s="277">
        <f>VLOOKUP(A37,EQUIPOS!A7:D164,4,FALSE)</f>
        <v>237884.0498957042</v>
      </c>
      <c r="L37" s="278"/>
      <c r="M37" s="279">
        <v>200</v>
      </c>
      <c r="N37" s="280">
        <f>K37/M37</f>
        <v>1189.4202494785211</v>
      </c>
    </row>
    <row r="38" spans="1:14">
      <c r="A38" t="s">
        <v>269</v>
      </c>
      <c r="B38" s="862" t="str">
        <f>VLOOKUP(A38,EQUIPOS!A8:D154,3,FALSE)</f>
        <v>Motoniveladora  potencia 215 HP, ancho de cuchilla 4,27 m, peso 18 ton.</v>
      </c>
      <c r="C38" s="863"/>
      <c r="D38" s="863"/>
      <c r="E38" s="863"/>
      <c r="F38" s="863"/>
      <c r="G38" s="863"/>
      <c r="H38" s="864"/>
      <c r="I38" s="275"/>
      <c r="J38" s="276"/>
      <c r="K38" s="277">
        <f>VLOOKUP(A38,EQUIPOS!A8:D165,4,FALSE)</f>
        <v>225322.32999829907</v>
      </c>
      <c r="L38" s="278"/>
      <c r="M38" s="279">
        <v>200</v>
      </c>
      <c r="N38" s="280">
        <f>K38/M38</f>
        <v>1126.6116499914954</v>
      </c>
    </row>
    <row r="39" spans="1:14">
      <c r="A39" t="s">
        <v>365</v>
      </c>
      <c r="B39" s="862" t="str">
        <f>VLOOKUP(A39,EQUIPOS!A9:D155,3,FALSE)</f>
        <v xml:space="preserve">Vibrocompatador, potencia 153 HP, peso 10 Ton. </v>
      </c>
      <c r="C39" s="863"/>
      <c r="D39" s="863"/>
      <c r="E39" s="863"/>
      <c r="F39" s="863"/>
      <c r="G39" s="863"/>
      <c r="H39" s="864"/>
      <c r="I39" s="865"/>
      <c r="J39" s="866"/>
      <c r="K39" s="277">
        <f>VLOOKUP(A39,EQUIPOS!A9:D166,4,FALSE)</f>
        <v>178413.60072760319</v>
      </c>
      <c r="L39" s="867">
        <v>200</v>
      </c>
      <c r="M39" s="868"/>
      <c r="N39" s="280">
        <f>K39/L39</f>
        <v>892.06800363801597</v>
      </c>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0.02</v>
      </c>
      <c r="N41" s="352">
        <f>N76*M41</f>
        <v>2.5533602603049999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3985.1987727374903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1600</v>
      </c>
      <c r="N70" s="403">
        <f>K70/M70</f>
        <v>63.834006507624999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1600</v>
      </c>
      <c r="N71" s="403">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127.66801301525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4112.8667857527407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822.57335715054819</v>
      </c>
      <c r="M83" s="849"/>
      <c r="N83" s="57"/>
    </row>
    <row r="84" spans="1:14">
      <c r="B84" s="95" t="s">
        <v>1057</v>
      </c>
      <c r="C84" s="96"/>
      <c r="D84" s="96"/>
      <c r="E84" s="96"/>
      <c r="F84" s="96"/>
      <c r="G84" s="96"/>
      <c r="H84" s="96"/>
      <c r="I84" s="93"/>
      <c r="J84" s="94"/>
      <c r="K84" s="312">
        <v>0.05</v>
      </c>
      <c r="L84" s="848">
        <f>N78*K84</f>
        <v>205.64333928763705</v>
      </c>
      <c r="M84" s="849"/>
      <c r="N84" s="57"/>
    </row>
    <row r="85" spans="1:14" ht="15.75" thickBot="1">
      <c r="B85" s="97" t="s">
        <v>1058</v>
      </c>
      <c r="C85" s="98"/>
      <c r="D85" s="98"/>
      <c r="E85" s="98"/>
      <c r="F85" s="98"/>
      <c r="G85" s="98"/>
      <c r="H85" s="98"/>
      <c r="I85" s="99"/>
      <c r="J85" s="100"/>
      <c r="K85" s="313">
        <v>0.05</v>
      </c>
      <c r="L85" s="850">
        <f>N78*K85</f>
        <v>205.64333928763705</v>
      </c>
      <c r="M85" s="851"/>
      <c r="N85" s="57"/>
    </row>
    <row r="86" spans="1:14" ht="15.75" thickBot="1">
      <c r="B86" s="813" t="s">
        <v>1037</v>
      </c>
      <c r="C86" s="814"/>
      <c r="D86" s="814"/>
      <c r="E86" s="814"/>
      <c r="F86" s="814"/>
      <c r="G86" s="814"/>
      <c r="H86" s="814"/>
      <c r="I86" s="814"/>
      <c r="J86" s="814"/>
      <c r="K86" s="814"/>
      <c r="L86" s="814"/>
      <c r="M86" s="815"/>
      <c r="N86" s="58">
        <f>L83+L84+L85</f>
        <v>1233.8600357258222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5346.7268214785627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2.0426882082439999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954</v>
      </c>
      <c r="B48" s="49" t="str">
        <f>VLOOKUP(A48,MATERIALES!A4:D373,3,FALSE)</f>
        <v>Geotextil T-2400 O Similar (Proveedores Lafayet, Pavco, Geomatrix, Tensar, Omnes U Otros)</v>
      </c>
      <c r="C48" s="289"/>
      <c r="D48" s="289"/>
      <c r="E48" s="289"/>
      <c r="F48" s="289"/>
      <c r="G48" s="289"/>
      <c r="H48" s="289"/>
      <c r="I48" s="276"/>
      <c r="J48" s="232" t="str">
        <f>VLOOKUP(A48,MATERIALES!A4:D373,2,FALSE)</f>
        <v>m2</v>
      </c>
      <c r="K48" s="290">
        <v>1.2</v>
      </c>
      <c r="L48" s="275"/>
      <c r="M48" s="410">
        <f>VLOOKUP(A48,MATERIALES!A4:D395,4,FALSE)</f>
        <v>5315</v>
      </c>
      <c r="N48" s="280">
        <f>K48*M48</f>
        <v>6378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6378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204.2688208244</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6584.3115090326437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1316.8623018065289</v>
      </c>
      <c r="M83" s="849"/>
      <c r="N83" s="57"/>
    </row>
    <row r="84" spans="1:14">
      <c r="B84" s="95" t="s">
        <v>1057</v>
      </c>
      <c r="C84" s="96"/>
      <c r="D84" s="96"/>
      <c r="E84" s="96"/>
      <c r="F84" s="96"/>
      <c r="G84" s="96"/>
      <c r="H84" s="96"/>
      <c r="I84" s="93"/>
      <c r="J84" s="94"/>
      <c r="K84" s="312">
        <v>0.05</v>
      </c>
      <c r="L84" s="848">
        <f>N78*K84</f>
        <v>329.21557545163222</v>
      </c>
      <c r="M84" s="849"/>
      <c r="N84" s="57"/>
    </row>
    <row r="85" spans="1:14" ht="15.75" thickBot="1">
      <c r="B85" s="97" t="s">
        <v>1058</v>
      </c>
      <c r="C85" s="98"/>
      <c r="D85" s="98"/>
      <c r="E85" s="98"/>
      <c r="F85" s="98"/>
      <c r="G85" s="98"/>
      <c r="H85" s="98"/>
      <c r="I85" s="99"/>
      <c r="J85" s="100"/>
      <c r="K85" s="313">
        <v>0.05</v>
      </c>
      <c r="L85" s="850">
        <f>N78*K85</f>
        <v>329.21557545163222</v>
      </c>
      <c r="M85" s="851"/>
      <c r="N85" s="57"/>
    </row>
    <row r="86" spans="1:14" ht="15.75" thickBot="1">
      <c r="B86" s="813" t="s">
        <v>1037</v>
      </c>
      <c r="C86" s="814"/>
      <c r="D86" s="814"/>
      <c r="E86" s="814"/>
      <c r="F86" s="814"/>
      <c r="G86" s="814"/>
      <c r="H86" s="814"/>
      <c r="I86" s="814"/>
      <c r="J86" s="814"/>
      <c r="K86" s="814"/>
      <c r="L86" s="814"/>
      <c r="M86" s="815"/>
      <c r="N86" s="58">
        <f>L83+L84+L85</f>
        <v>1975.2934527097934</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8559.6049617424378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2.0426882082439999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967</v>
      </c>
      <c r="B48" s="49" t="str">
        <f>VLOOKUP(A48,MATERIALES!A4:D373,3,FALSE)</f>
        <v>Geotextil T-2100 O Similar (Proveedores Pavco, Lafayet, Geomatrix, Tensar, Omnes U Otros)</v>
      </c>
      <c r="C48" s="289"/>
      <c r="D48" s="289"/>
      <c r="E48" s="289"/>
      <c r="F48" s="289"/>
      <c r="G48" s="289"/>
      <c r="H48" s="289"/>
      <c r="I48" s="276"/>
      <c r="J48" s="232" t="str">
        <f>VLOOKUP(A48,MATERIALES!A4:D373,2,FALSE)</f>
        <v>m2</v>
      </c>
      <c r="K48" s="290">
        <v>1.1000000000000001</v>
      </c>
      <c r="L48" s="275"/>
      <c r="M48" s="410">
        <v>5077.6000000000004</v>
      </c>
      <c r="N48" s="280">
        <f>K48*M48</f>
        <v>5585.3600000000006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204.2688208244</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1158.3343018065289</v>
      </c>
      <c r="M83" s="849"/>
      <c r="N83" s="57"/>
    </row>
    <row r="84" spans="1:14">
      <c r="B84" s="95" t="s">
        <v>1057</v>
      </c>
      <c r="C84" s="96"/>
      <c r="D84" s="96"/>
      <c r="E84" s="96"/>
      <c r="F84" s="96"/>
      <c r="G84" s="96"/>
      <c r="H84" s="96"/>
      <c r="I84" s="93"/>
      <c r="J84" s="94"/>
      <c r="K84" s="312">
        <v>0.05</v>
      </c>
      <c r="L84" s="848">
        <f>N78*K84</f>
        <v>289.58357545163221</v>
      </c>
      <c r="M84" s="849"/>
      <c r="N84" s="57"/>
    </row>
    <row r="85" spans="1:14" ht="15.75" thickBot="1">
      <c r="B85" s="97" t="s">
        <v>1058</v>
      </c>
      <c r="C85" s="98"/>
      <c r="D85" s="98"/>
      <c r="E85" s="98"/>
      <c r="F85" s="98"/>
      <c r="G85" s="98"/>
      <c r="H85" s="98"/>
      <c r="I85" s="99"/>
      <c r="J85" s="100"/>
      <c r="K85" s="313">
        <v>0.05</v>
      </c>
      <c r="L85" s="850">
        <f>N78*K85</f>
        <v>289.58357545163221</v>
      </c>
      <c r="M85" s="851"/>
      <c r="N85" s="57"/>
    </row>
    <row r="86" spans="1:14" ht="15.75" thickBot="1">
      <c r="B86" s="813" t="s">
        <v>1037</v>
      </c>
      <c r="C86" s="814"/>
      <c r="D86" s="814"/>
      <c r="E86" s="814"/>
      <c r="F86" s="814"/>
      <c r="G86" s="814"/>
      <c r="H86" s="814"/>
      <c r="I86" s="814"/>
      <c r="J86" s="814"/>
      <c r="K86" s="814"/>
      <c r="L86" s="814"/>
      <c r="M86" s="815"/>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2.0426882082439999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475</v>
      </c>
      <c r="B48" s="49" t="str">
        <f>VLOOKUP(A48,MATERIALES!A4:D373,3,FALSE)</f>
        <v>Geomalla Biaxial Para Refuerzo Pbx-11</v>
      </c>
      <c r="C48" s="289"/>
      <c r="D48" s="289"/>
      <c r="E48" s="289"/>
      <c r="F48" s="289"/>
      <c r="G48" s="289"/>
      <c r="H48" s="289"/>
      <c r="I48" s="276"/>
      <c r="J48" s="232" t="str">
        <f>VLOOKUP(A48,MATERIALES!A4:D373,2,FALSE)</f>
        <v>m2</v>
      </c>
      <c r="K48" s="290">
        <v>1.2</v>
      </c>
      <c r="L48" s="275"/>
      <c r="M48" s="410">
        <f>VLOOKUP(A48,MATERIALES!A4:D395,4,FALSE)</f>
        <v>7993.667931674966</v>
      </c>
      <c r="N48" s="280">
        <f>K48*M48</f>
        <v>9592.4015180099595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9592.4015180099595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204.2688208244</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9798.7130270426042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1959.7426054085208</v>
      </c>
      <c r="M83" s="849"/>
      <c r="N83" s="57"/>
    </row>
    <row r="84" spans="1:14">
      <c r="B84" s="95" t="s">
        <v>1057</v>
      </c>
      <c r="C84" s="96"/>
      <c r="D84" s="96"/>
      <c r="E84" s="96"/>
      <c r="F84" s="96"/>
      <c r="G84" s="96"/>
      <c r="H84" s="96"/>
      <c r="I84" s="93"/>
      <c r="J84" s="94"/>
      <c r="K84" s="312">
        <v>0.05</v>
      </c>
      <c r="L84" s="848">
        <f>N78*K84</f>
        <v>489.93565135213021</v>
      </c>
      <c r="M84" s="849"/>
      <c r="N84" s="57"/>
    </row>
    <row r="85" spans="1:14" ht="15.75" thickBot="1">
      <c r="B85" s="97" t="s">
        <v>1058</v>
      </c>
      <c r="C85" s="98"/>
      <c r="D85" s="98"/>
      <c r="E85" s="98"/>
      <c r="F85" s="98"/>
      <c r="G85" s="98"/>
      <c r="H85" s="98"/>
      <c r="I85" s="99"/>
      <c r="J85" s="100"/>
      <c r="K85" s="313">
        <v>0.05</v>
      </c>
      <c r="L85" s="850">
        <f>N78*K85</f>
        <v>489.93565135213021</v>
      </c>
      <c r="M85" s="851"/>
      <c r="N85" s="57"/>
    </row>
    <row r="86" spans="1:14" ht="15.75" thickBot="1">
      <c r="B86" s="813" t="s">
        <v>1037</v>
      </c>
      <c r="C86" s="814"/>
      <c r="D86" s="814"/>
      <c r="E86" s="814"/>
      <c r="F86" s="814"/>
      <c r="G86" s="814"/>
      <c r="H86" s="814"/>
      <c r="I86" s="814"/>
      <c r="J86" s="814"/>
      <c r="K86" s="814"/>
      <c r="L86" s="814"/>
      <c r="M86" s="815"/>
      <c r="N86" s="58">
        <f>L83+L84+L85</f>
        <v>2939.6139081127812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12738.326935155386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2.0426882082439999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985</v>
      </c>
      <c r="B48" s="49" t="str">
        <f>VLOOKUP(A48,MATERIALES!A4:D373,3,FALSE)</f>
        <v>Geomalla Forgrid UX100</v>
      </c>
      <c r="C48" s="289"/>
      <c r="D48" s="289"/>
      <c r="E48" s="289"/>
      <c r="F48" s="289"/>
      <c r="G48" s="289"/>
      <c r="H48" s="289"/>
      <c r="I48" s="276"/>
      <c r="J48" s="232" t="str">
        <f>VLOOKUP(A48,MATERIALES!A4:D373,2,FALSE)</f>
        <v>M2</v>
      </c>
      <c r="K48" s="290">
        <v>1.3</v>
      </c>
      <c r="L48" s="275"/>
      <c r="M48" s="410">
        <f>VLOOKUP(A48,MATERIALES!A4:D395,4,FALSE)</f>
        <v>11364.170859068994</v>
      </c>
      <c r="N48" s="280">
        <f>K48*M48</f>
        <v>14773.422116789692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14773.422116789692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204.2688208244</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14979.733625822337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2995.9467251644674</v>
      </c>
      <c r="M83" s="849"/>
      <c r="N83" s="57"/>
    </row>
    <row r="84" spans="1:14">
      <c r="B84" s="95" t="s">
        <v>1057</v>
      </c>
      <c r="C84" s="96"/>
      <c r="D84" s="96"/>
      <c r="E84" s="96"/>
      <c r="F84" s="96"/>
      <c r="G84" s="96"/>
      <c r="H84" s="96"/>
      <c r="I84" s="93"/>
      <c r="J84" s="94"/>
      <c r="K84" s="312">
        <v>0.05</v>
      </c>
      <c r="L84" s="848">
        <f>N78*K84</f>
        <v>748.98668129111684</v>
      </c>
      <c r="M84" s="849"/>
      <c r="N84" s="57"/>
    </row>
    <row r="85" spans="1:14" ht="15.75" thickBot="1">
      <c r="B85" s="97" t="s">
        <v>1058</v>
      </c>
      <c r="C85" s="98"/>
      <c r="D85" s="98"/>
      <c r="E85" s="98"/>
      <c r="F85" s="98"/>
      <c r="G85" s="98"/>
      <c r="H85" s="98"/>
      <c r="I85" s="99"/>
      <c r="J85" s="100"/>
      <c r="K85" s="313">
        <v>0.05</v>
      </c>
      <c r="L85" s="850">
        <f>N78*K85</f>
        <v>748.98668129111684</v>
      </c>
      <c r="M85" s="851"/>
      <c r="N85" s="57"/>
    </row>
    <row r="86" spans="1:14" ht="15.75" thickBot="1">
      <c r="B86" s="813" t="s">
        <v>1037</v>
      </c>
      <c r="C86" s="814"/>
      <c r="D86" s="814"/>
      <c r="E86" s="814"/>
      <c r="F86" s="814"/>
      <c r="G86" s="814"/>
      <c r="H86" s="814"/>
      <c r="I86" s="814"/>
      <c r="J86" s="814"/>
      <c r="K86" s="814"/>
      <c r="L86" s="814"/>
      <c r="M86" s="815"/>
      <c r="N86" s="58">
        <f>L83+L84+L85</f>
        <v>4493.920087746701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19473.653713569038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303</v>
      </c>
      <c r="B36" s="862" t="str">
        <f>VLOOKUP(A36,EQUIPOS!A6:D154,3,FALSE)</f>
        <v>Retrocargador, pala de 1,1 m3 de capacidad, profundidad de excavación de 4.400 mm y una altura de 5.680 mm</v>
      </c>
      <c r="C36" s="863"/>
      <c r="D36" s="863"/>
      <c r="E36" s="863"/>
      <c r="F36" s="863"/>
      <c r="G36" s="863"/>
      <c r="H36" s="864"/>
      <c r="I36" s="275"/>
      <c r="J36" s="276"/>
      <c r="K36" s="277">
        <f>VLOOKUP(A36,EQUIPOS!A6:D163,4,FALSE)</f>
        <v>237844.61848795455</v>
      </c>
      <c r="L36" s="278"/>
      <c r="M36" s="279">
        <v>250</v>
      </c>
      <c r="N36" s="280">
        <f>K36/M36</f>
        <v>951.37847395181814</v>
      </c>
    </row>
    <row r="37" spans="1:14">
      <c r="A37" s="119" t="s">
        <v>373</v>
      </c>
      <c r="B37" s="862" t="str">
        <f>VLOOKUP(A37,EQUIPOS!A7:D154,3,FALSE)</f>
        <v>Volqueta 6 m3</v>
      </c>
      <c r="C37" s="863"/>
      <c r="D37" s="863"/>
      <c r="E37" s="863"/>
      <c r="F37" s="863"/>
      <c r="G37" s="863"/>
      <c r="H37" s="864"/>
      <c r="I37" s="275"/>
      <c r="J37" s="276"/>
      <c r="K37" s="277">
        <f>VLOOKUP(A37,EQUIPOS!A7:D164,4,FALSE)</f>
        <v>118294.22324910702</v>
      </c>
      <c r="L37" s="278"/>
      <c r="M37" s="279">
        <v>250</v>
      </c>
      <c r="N37" s="280">
        <f>K37/M37</f>
        <v>473.17689299642808</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0.05</v>
      </c>
      <c r="N41" s="352">
        <f>N76*M41</f>
        <v>5.1067205206100006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1429.6620874688563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2000</v>
      </c>
      <c r="N70" s="403">
        <f>K70/M70</f>
        <v>51.067205206099999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2000</v>
      </c>
      <c r="N71" s="403">
        <f>K71/M71</f>
        <v>51.067205206099999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102.1344104122</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1531.7964978810562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306.35929957621124</v>
      </c>
      <c r="M83" s="849"/>
      <c r="N83" s="57"/>
    </row>
    <row r="84" spans="1:14">
      <c r="B84" s="95" t="s">
        <v>1057</v>
      </c>
      <c r="C84" s="96"/>
      <c r="D84" s="96"/>
      <c r="E84" s="96"/>
      <c r="F84" s="96"/>
      <c r="G84" s="96"/>
      <c r="H84" s="96"/>
      <c r="I84" s="93"/>
      <c r="J84" s="94"/>
      <c r="K84" s="312">
        <v>0.05</v>
      </c>
      <c r="L84" s="848">
        <f>N78*K84</f>
        <v>76.589824894052811</v>
      </c>
      <c r="M84" s="849"/>
      <c r="N84" s="57"/>
    </row>
    <row r="85" spans="1:14" ht="15.75" thickBot="1">
      <c r="B85" s="97" t="s">
        <v>1058</v>
      </c>
      <c r="C85" s="98"/>
      <c r="D85" s="98"/>
      <c r="E85" s="98"/>
      <c r="F85" s="98"/>
      <c r="G85" s="98"/>
      <c r="H85" s="98"/>
      <c r="I85" s="99"/>
      <c r="J85" s="100"/>
      <c r="K85" s="313">
        <v>0.05</v>
      </c>
      <c r="L85" s="850">
        <f>N78*K85</f>
        <v>76.589824894052811</v>
      </c>
      <c r="M85" s="851"/>
      <c r="N85" s="57"/>
    </row>
    <row r="86" spans="1:14" ht="15.75" thickBot="1">
      <c r="B86" s="813" t="s">
        <v>1037</v>
      </c>
      <c r="C86" s="814"/>
      <c r="D86" s="814"/>
      <c r="E86" s="814"/>
      <c r="F86" s="814"/>
      <c r="G86" s="814"/>
      <c r="H86" s="814"/>
      <c r="I86" s="814"/>
      <c r="J86" s="814"/>
      <c r="K86" s="814"/>
      <c r="L86" s="814"/>
      <c r="M86" s="815"/>
      <c r="N86" s="58">
        <f>L83+L84+L85</f>
        <v>459.53894936431686</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1991.335447245373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35</v>
      </c>
      <c r="N36" s="280">
        <f>K36/M36</f>
        <v>6796.6871398772628</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35</v>
      </c>
      <c r="N37" s="280">
        <f>K37/M37</f>
        <v>6437.7808570942589</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35</v>
      </c>
      <c r="N38" s="280">
        <f>K38/M38</f>
        <v>5097.5314493600908</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0.02</v>
      </c>
      <c r="N41" s="352">
        <f>N76*M41</f>
        <v>14.590630058885715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18346.590076390497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604.47717335473385</v>
      </c>
      <c r="N48" s="280">
        <f>K48*M48</f>
        <v>15111.929333868346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80</v>
      </c>
      <c r="L49" s="275"/>
      <c r="M49" s="410">
        <f>VLOOKUP(A49,MATERIALES!A5:D396,4,FALSE)</f>
        <v>588</v>
      </c>
      <c r="N49" s="280">
        <f>K49*M49</f>
        <v>47040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62151.929333868349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729.53150294428576</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81228.050913203129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16245.610182640627</v>
      </c>
      <c r="M83" s="849"/>
      <c r="N83" s="57"/>
    </row>
    <row r="84" spans="1:14">
      <c r="B84" s="95" t="s">
        <v>1057</v>
      </c>
      <c r="C84" s="96"/>
      <c r="D84" s="96"/>
      <c r="E84" s="96"/>
      <c r="F84" s="96"/>
      <c r="G84" s="96"/>
      <c r="H84" s="96"/>
      <c r="I84" s="93"/>
      <c r="J84" s="94"/>
      <c r="K84" s="312">
        <v>0.05</v>
      </c>
      <c r="L84" s="848">
        <f>N78*K84</f>
        <v>4061.4025456601566</v>
      </c>
      <c r="M84" s="849"/>
      <c r="N84" s="57"/>
    </row>
    <row r="85" spans="1:14" ht="15.75" thickBot="1">
      <c r="B85" s="97" t="s">
        <v>1058</v>
      </c>
      <c r="C85" s="98"/>
      <c r="D85" s="98"/>
      <c r="E85" s="98"/>
      <c r="F85" s="98"/>
      <c r="G85" s="98"/>
      <c r="H85" s="98"/>
      <c r="I85" s="99"/>
      <c r="J85" s="100"/>
      <c r="K85" s="313">
        <v>0.05</v>
      </c>
      <c r="L85" s="850">
        <f>N78*K85</f>
        <v>4061.4025456601566</v>
      </c>
      <c r="M85" s="851"/>
      <c r="N85" s="57"/>
    </row>
    <row r="86" spans="1:14" ht="15.75" thickBot="1">
      <c r="B86" s="813" t="s">
        <v>1037</v>
      </c>
      <c r="C86" s="814"/>
      <c r="D86" s="814"/>
      <c r="E86" s="814"/>
      <c r="F86" s="814"/>
      <c r="G86" s="814"/>
      <c r="H86" s="814"/>
      <c r="I86" s="814"/>
      <c r="J86" s="814"/>
      <c r="K86" s="814"/>
      <c r="L86" s="814"/>
      <c r="M86" s="815"/>
      <c r="N86" s="58">
        <f>L83+L84+L85</f>
        <v>24368.415273960938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105596.46618716407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35</v>
      </c>
      <c r="N36" s="280">
        <f>K36/M36</f>
        <v>6796.6871398772628</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35</v>
      </c>
      <c r="N37" s="280">
        <f>K37/M37</f>
        <v>6437.7808570942589</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35</v>
      </c>
      <c r="N38" s="280">
        <f>K38/M38</f>
        <v>5097.5314493600908</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0.02</v>
      </c>
      <c r="N41" s="352">
        <f>N76*M41</f>
        <v>14.590630058885715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18346.590076390497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604.47717335473385</v>
      </c>
      <c r="N48" s="280">
        <f>K48*M48</f>
        <v>15111.929333868346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15111.929333868346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729.53150294428576</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34188.050913203129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6837.6101826406266</v>
      </c>
      <c r="M83" s="849"/>
      <c r="N83" s="57"/>
    </row>
    <row r="84" spans="1:14">
      <c r="B84" s="95" t="s">
        <v>1057</v>
      </c>
      <c r="C84" s="96"/>
      <c r="D84" s="96"/>
      <c r="E84" s="96"/>
      <c r="F84" s="96"/>
      <c r="G84" s="96"/>
      <c r="H84" s="96"/>
      <c r="I84" s="93"/>
      <c r="J84" s="94"/>
      <c r="K84" s="312">
        <v>0.05</v>
      </c>
      <c r="L84" s="848">
        <f>N78*K84</f>
        <v>1709.4025456601566</v>
      </c>
      <c r="M84" s="849"/>
      <c r="N84" s="57"/>
    </row>
    <row r="85" spans="1:14" ht="15.75" thickBot="1">
      <c r="B85" s="97" t="s">
        <v>1058</v>
      </c>
      <c r="C85" s="98"/>
      <c r="D85" s="98"/>
      <c r="E85" s="98"/>
      <c r="F85" s="98"/>
      <c r="G85" s="98"/>
      <c r="H85" s="98"/>
      <c r="I85" s="99"/>
      <c r="J85" s="100"/>
      <c r="K85" s="313">
        <v>0.05</v>
      </c>
      <c r="L85" s="850">
        <f>N78*K85</f>
        <v>1709.4025456601566</v>
      </c>
      <c r="M85" s="851"/>
      <c r="N85" s="57"/>
    </row>
    <row r="86" spans="1:14" ht="15.75" thickBot="1">
      <c r="B86" s="813" t="s">
        <v>1037</v>
      </c>
      <c r="C86" s="814"/>
      <c r="D86" s="814"/>
      <c r="E86" s="814"/>
      <c r="F86" s="814"/>
      <c r="G86" s="814"/>
      <c r="H86" s="814"/>
      <c r="I86" s="814"/>
      <c r="J86" s="814"/>
      <c r="K86" s="814"/>
      <c r="L86" s="814"/>
      <c r="M86" s="815"/>
      <c r="N86" s="58">
        <f>L83+L84+L85</f>
        <v>10256.415273960938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44444.466187164071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588</v>
      </c>
      <c r="N48" s="280">
        <f>K48*M48</f>
        <v>588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813" t="s">
        <v>1037</v>
      </c>
      <c r="C76" s="814"/>
      <c r="D76" s="814"/>
      <c r="E76" s="814"/>
      <c r="F76" s="814"/>
      <c r="G76" s="814"/>
      <c r="H76" s="814"/>
      <c r="I76" s="856"/>
      <c r="J76" s="856"/>
      <c r="K76" s="856"/>
      <c r="L76" s="856"/>
      <c r="M76" s="857"/>
      <c r="N76" s="309">
        <f>SUM(N70:N75)</f>
        <v>0</v>
      </c>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588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117.60000000000001</v>
      </c>
      <c r="M83" s="849"/>
      <c r="N83" s="57"/>
    </row>
    <row r="84" spans="1:14">
      <c r="B84" s="95" t="s">
        <v>1057</v>
      </c>
      <c r="C84" s="96"/>
      <c r="D84" s="96"/>
      <c r="E84" s="96"/>
      <c r="F84" s="96"/>
      <c r="G84" s="96"/>
      <c r="H84" s="96"/>
      <c r="I84" s="93"/>
      <c r="J84" s="94"/>
      <c r="K84" s="312">
        <v>0.05</v>
      </c>
      <c r="L84" s="848">
        <f>N78*K84</f>
        <v>29.400000000000002</v>
      </c>
      <c r="M84" s="849"/>
      <c r="N84" s="57"/>
    </row>
    <row r="85" spans="1:14" ht="15.75" thickBot="1">
      <c r="B85" s="97" t="s">
        <v>1058</v>
      </c>
      <c r="C85" s="98"/>
      <c r="D85" s="98"/>
      <c r="E85" s="98"/>
      <c r="F85" s="98"/>
      <c r="G85" s="98"/>
      <c r="H85" s="98"/>
      <c r="I85" s="99"/>
      <c r="J85" s="100"/>
      <c r="K85" s="313">
        <v>0.05</v>
      </c>
      <c r="L85" s="850">
        <f>N78*K85</f>
        <v>29.400000000000002</v>
      </c>
      <c r="M85" s="851"/>
      <c r="N85" s="57"/>
    </row>
    <row r="86" spans="1:14" ht="15.75" thickBot="1">
      <c r="B86" s="813" t="s">
        <v>1037</v>
      </c>
      <c r="C86" s="814"/>
      <c r="D86" s="814"/>
      <c r="E86" s="814"/>
      <c r="F86" s="814"/>
      <c r="G86" s="814"/>
      <c r="H86" s="814"/>
      <c r="I86" s="814"/>
      <c r="J86" s="814"/>
      <c r="K86" s="814"/>
      <c r="L86" s="814"/>
      <c r="M86" s="815"/>
      <c r="N86" s="58">
        <f>L83+L84+L85</f>
        <v>176.4</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764.4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35</v>
      </c>
      <c r="N36" s="280">
        <f>K36/M36</f>
        <v>6796.6871398772628</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35</v>
      </c>
      <c r="N37" s="280">
        <f>K37/M37</f>
        <v>6437.7808570942589</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35</v>
      </c>
      <c r="N38" s="280">
        <f>K38/M38</f>
        <v>5097.5314493600908</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0.02</v>
      </c>
      <c r="N41" s="352">
        <f>N76*M41</f>
        <v>14.590630058885715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18346.590076390497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404</v>
      </c>
      <c r="B48" s="49" t="str">
        <f>VLOOKUP(A48,MATERIALES!A4:D373,3,FALSE)</f>
        <v>Cal</v>
      </c>
      <c r="C48" s="289"/>
      <c r="D48" s="289"/>
      <c r="E48" s="289"/>
      <c r="F48" s="289"/>
      <c r="G48" s="289"/>
      <c r="H48" s="289"/>
      <c r="I48" s="276"/>
      <c r="J48" s="232" t="str">
        <f>VLOOKUP(A48,MATERIALES!A4:D373,2,FALSE)</f>
        <v>kg</v>
      </c>
      <c r="K48" s="290">
        <v>80</v>
      </c>
      <c r="L48" s="275"/>
      <c r="M48" s="410">
        <f>VLOOKUP(A48,MATERIALES!A4:D395,4,FALSE)</f>
        <v>1869.0840715964559</v>
      </c>
      <c r="N48" s="280">
        <f>K48*M48</f>
        <v>149526.72572771646</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604.47717335473385</v>
      </c>
      <c r="N49" s="280">
        <f>K49*M49</f>
        <v>15111.929333868346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164638.65506158481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729.53150294428576</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183714.77664091959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36742.955328183918</v>
      </c>
      <c r="M83" s="849"/>
      <c r="N83" s="57"/>
    </row>
    <row r="84" spans="1:14">
      <c r="B84" s="95" t="s">
        <v>1057</v>
      </c>
      <c r="C84" s="96"/>
      <c r="D84" s="96"/>
      <c r="E84" s="96"/>
      <c r="F84" s="96"/>
      <c r="G84" s="96"/>
      <c r="H84" s="96"/>
      <c r="I84" s="93"/>
      <c r="J84" s="94"/>
      <c r="K84" s="312">
        <v>0.05</v>
      </c>
      <c r="L84" s="848">
        <f>N78*K84</f>
        <v>9185.7388320459795</v>
      </c>
      <c r="M84" s="849"/>
      <c r="N84" s="57"/>
    </row>
    <row r="85" spans="1:14" ht="15.75" thickBot="1">
      <c r="B85" s="97" t="s">
        <v>1058</v>
      </c>
      <c r="C85" s="98"/>
      <c r="D85" s="98"/>
      <c r="E85" s="98"/>
      <c r="F85" s="98"/>
      <c r="G85" s="98"/>
      <c r="H85" s="98"/>
      <c r="I85" s="99"/>
      <c r="J85" s="100"/>
      <c r="K85" s="313">
        <v>0.05</v>
      </c>
      <c r="L85" s="850">
        <f>N78*K85</f>
        <v>9185.7388320459795</v>
      </c>
      <c r="M85" s="851"/>
      <c r="N85" s="57"/>
    </row>
    <row r="86" spans="1:14" ht="15.75" thickBot="1">
      <c r="B86" s="813" t="s">
        <v>1037</v>
      </c>
      <c r="C86" s="814"/>
      <c r="D86" s="814"/>
      <c r="E86" s="814"/>
      <c r="F86" s="814"/>
      <c r="G86" s="814"/>
      <c r="H86" s="814"/>
      <c r="I86" s="814"/>
      <c r="J86" s="814"/>
      <c r="K86" s="814"/>
      <c r="L86" s="814"/>
      <c r="M86" s="815"/>
      <c r="N86" s="58">
        <f>L83+L84+L85</f>
        <v>55114.432992275877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238829.20963319548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35</v>
      </c>
      <c r="N36" s="280">
        <f>K36/M36</f>
        <v>6796.6871398772628</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35</v>
      </c>
      <c r="N37" s="280">
        <f>K37/M37</f>
        <v>6437.7808570942589</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35</v>
      </c>
      <c r="N38" s="280">
        <f>K38/M38</f>
        <v>5097.5314493600908</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0.02</v>
      </c>
      <c r="N41" s="352">
        <f>N75*M41</f>
        <v>14.590630058885715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18346.590076390497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604.47717335473385</v>
      </c>
      <c r="N48" s="280">
        <f>K48*M48</f>
        <v>15111.929333868346</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15111.929333868346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B58" s="52"/>
      <c r="C58" s="325"/>
      <c r="D58" s="325"/>
      <c r="E58" s="325"/>
      <c r="F58" s="325"/>
      <c r="G58" s="325"/>
      <c r="H58" s="319"/>
      <c r="I58" s="287"/>
      <c r="J58" s="294"/>
      <c r="K58" s="287"/>
      <c r="L58" s="900"/>
      <c r="M58" s="901"/>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280</v>
      </c>
      <c r="N69" s="403">
        <f>K69/M69</f>
        <v>364.76575147214288</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280</v>
      </c>
      <c r="N70" s="403">
        <f>K70/M70</f>
        <v>364.76575147214288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813" t="s">
        <v>1037</v>
      </c>
      <c r="C75" s="814"/>
      <c r="D75" s="814"/>
      <c r="E75" s="814"/>
      <c r="F75" s="814"/>
      <c r="G75" s="814"/>
      <c r="H75" s="814"/>
      <c r="I75" s="856"/>
      <c r="J75" s="856"/>
      <c r="K75" s="856"/>
      <c r="L75" s="856"/>
      <c r="M75" s="857"/>
      <c r="N75" s="309">
        <f>SUM(N69:N74)</f>
        <v>729.53150294428576</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34188.050913203129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6837.6101826406266</v>
      </c>
      <c r="M82" s="849"/>
      <c r="N82" s="57"/>
    </row>
    <row r="83" spans="1:14">
      <c r="B83" s="95" t="s">
        <v>1057</v>
      </c>
      <c r="C83" s="96"/>
      <c r="D83" s="96"/>
      <c r="E83" s="96"/>
      <c r="F83" s="96"/>
      <c r="G83" s="96"/>
      <c r="H83" s="96"/>
      <c r="I83" s="93"/>
      <c r="J83" s="94"/>
      <c r="K83" s="312">
        <v>0.05</v>
      </c>
      <c r="L83" s="848">
        <f>N77*K83</f>
        <v>1709.4025456601566</v>
      </c>
      <c r="M83" s="849"/>
      <c r="N83" s="57"/>
    </row>
    <row r="84" spans="1:14" ht="15.75" thickBot="1">
      <c r="B84" s="97" t="s">
        <v>1058</v>
      </c>
      <c r="C84" s="98"/>
      <c r="D84" s="98"/>
      <c r="E84" s="98"/>
      <c r="F84" s="98"/>
      <c r="G84" s="98"/>
      <c r="H84" s="98"/>
      <c r="I84" s="99"/>
      <c r="J84" s="100"/>
      <c r="K84" s="313">
        <v>0.05</v>
      </c>
      <c r="L84" s="850">
        <f>N77*K84</f>
        <v>1709.4025456601566</v>
      </c>
      <c r="M84" s="851"/>
      <c r="N84" s="57"/>
    </row>
    <row r="85" spans="1:14" ht="15.75" thickBot="1">
      <c r="B85" s="813" t="s">
        <v>1037</v>
      </c>
      <c r="C85" s="814"/>
      <c r="D85" s="814"/>
      <c r="E85" s="814"/>
      <c r="F85" s="814"/>
      <c r="G85" s="814"/>
      <c r="H85" s="814"/>
      <c r="I85" s="814"/>
      <c r="J85" s="814"/>
      <c r="K85" s="814"/>
      <c r="L85" s="814"/>
      <c r="M85" s="815"/>
      <c r="N85" s="58">
        <f>L82+L83+L84</f>
        <v>10256.415273960938</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44444.466187164071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75" thickBot="1">
      <c r="B118" s="269" t="s">
        <v>2327</v>
      </c>
      <c r="C118" s="401"/>
      <c r="D118" s="401"/>
      <c r="E118" s="63"/>
      <c r="F118" s="63"/>
      <c r="G118" s="63"/>
      <c r="H118" s="63"/>
      <c r="I118" s="63"/>
      <c r="J118" s="881"/>
      <c r="K118" s="881"/>
      <c r="L118" s="881"/>
      <c r="M118" s="881"/>
      <c r="N118" s="88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ht="21"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404</v>
      </c>
      <c r="B48" s="49" t="str">
        <f>VLOOKUP(A48,MATERIALES!A4:D373,3,FALSE)</f>
        <v>Cal</v>
      </c>
      <c r="C48" s="289"/>
      <c r="D48" s="289"/>
      <c r="E48" s="289"/>
      <c r="F48" s="289"/>
      <c r="G48" s="289"/>
      <c r="H48" s="289"/>
      <c r="I48" s="276"/>
      <c r="J48" s="232" t="str">
        <f>VLOOKUP(A48,MATERIALES!A4:D373,2,FALSE)</f>
        <v>kg</v>
      </c>
      <c r="K48" s="290">
        <v>1</v>
      </c>
      <c r="L48" s="275"/>
      <c r="M48" s="410">
        <f>VLOOKUP(A48,MATERIALES!A4:D395,4,FALSE)</f>
        <v>1869.0840715964559</v>
      </c>
      <c r="N48" s="280">
        <f>K48*M48</f>
        <v>1869.0840715964559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1869.0840715964559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813" t="s">
        <v>1037</v>
      </c>
      <c r="C76" s="814"/>
      <c r="D76" s="814"/>
      <c r="E76" s="814"/>
      <c r="F76" s="814"/>
      <c r="G76" s="814"/>
      <c r="H76" s="814"/>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1869.0840715964559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373.81681431929121</v>
      </c>
      <c r="M83" s="849"/>
      <c r="N83" s="57"/>
    </row>
    <row r="84" spans="1:14">
      <c r="B84" s="95" t="s">
        <v>1057</v>
      </c>
      <c r="C84" s="96"/>
      <c r="D84" s="96"/>
      <c r="E84" s="96"/>
      <c r="F84" s="96"/>
      <c r="G84" s="96"/>
      <c r="H84" s="96"/>
      <c r="I84" s="93"/>
      <c r="J84" s="94"/>
      <c r="K84" s="312">
        <v>0.05</v>
      </c>
      <c r="L84" s="848">
        <f>N78*K84</f>
        <v>93.454203579822803</v>
      </c>
      <c r="M84" s="849"/>
      <c r="N84" s="57"/>
    </row>
    <row r="85" spans="1:14" ht="15.75" thickBot="1">
      <c r="B85" s="97" t="s">
        <v>1058</v>
      </c>
      <c r="C85" s="98"/>
      <c r="D85" s="98"/>
      <c r="E85" s="98"/>
      <c r="F85" s="98"/>
      <c r="G85" s="98"/>
      <c r="H85" s="98"/>
      <c r="I85" s="99"/>
      <c r="J85" s="100"/>
      <c r="K85" s="313">
        <v>0.05</v>
      </c>
      <c r="L85" s="850">
        <f>N78*K85</f>
        <v>93.454203579822803</v>
      </c>
      <c r="M85" s="851"/>
      <c r="N85" s="57"/>
    </row>
    <row r="86" spans="1:14" ht="15.75" thickBot="1">
      <c r="B86" s="813" t="s">
        <v>1037</v>
      </c>
      <c r="C86" s="814"/>
      <c r="D86" s="814"/>
      <c r="E86" s="814"/>
      <c r="F86" s="814"/>
      <c r="G86" s="814"/>
      <c r="H86" s="814"/>
      <c r="I86" s="814"/>
      <c r="J86" s="814"/>
      <c r="K86" s="814"/>
      <c r="L86" s="814"/>
      <c r="M86" s="815"/>
      <c r="N86" s="58">
        <f>L83+L84+L85</f>
        <v>560.72522147893676</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2429.8092930753928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7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600</v>
      </c>
      <c r="N36" s="280">
        <f>K36/M36</f>
        <v>396.47341649284033</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600</v>
      </c>
      <c r="N37" s="280">
        <f>K37/M37</f>
        <v>375.53721666383177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600</v>
      </c>
      <c r="N38" s="280">
        <f>K38/M38</f>
        <v>297.35600121267197</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N75*M41</f>
        <v>0.42556004338416664</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1069.7921944127283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845</v>
      </c>
      <c r="B48" s="49" t="str">
        <f>VLOOKUP(A48,MATERIALES!A5:D373,3,FALSE)</f>
        <v>Agua</v>
      </c>
      <c r="C48" s="289"/>
      <c r="D48" s="289"/>
      <c r="E48" s="289"/>
      <c r="F48" s="289"/>
      <c r="G48" s="289"/>
      <c r="H48" s="289"/>
      <c r="I48" s="276"/>
      <c r="J48" s="232" t="str">
        <f>VLOOKUP(A48,MATERIALES!A4:D373,2,FALSE)</f>
        <v>lt</v>
      </c>
      <c r="K48" s="290">
        <v>3</v>
      </c>
      <c r="L48" s="275"/>
      <c r="M48" s="410">
        <f>VLOOKUP(A48,MATERIALES!A5:D396,4,FALSE)</f>
        <v>604.47717335473385</v>
      </c>
      <c r="N48" s="280">
        <f>K48*M48</f>
        <v>1813.4315200642015</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1813.4315200642015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B58" s="52"/>
      <c r="C58" s="325"/>
      <c r="D58" s="325"/>
      <c r="E58" s="325"/>
      <c r="F58" s="325"/>
      <c r="G58" s="325"/>
      <c r="H58" s="319"/>
      <c r="I58" s="287"/>
      <c r="J58" s="294"/>
      <c r="K58" s="287"/>
      <c r="L58" s="900"/>
      <c r="M58" s="901"/>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4800</v>
      </c>
      <c r="N69" s="403">
        <f>K69/M69</f>
        <v>21.278002169208332</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813" t="s">
        <v>1037</v>
      </c>
      <c r="C75" s="814"/>
      <c r="D75" s="814"/>
      <c r="E75" s="814"/>
      <c r="F75" s="814"/>
      <c r="G75" s="814"/>
      <c r="H75" s="814"/>
      <c r="I75" s="856"/>
      <c r="J75" s="856"/>
      <c r="K75" s="856"/>
      <c r="L75" s="856"/>
      <c r="M75" s="857"/>
      <c r="N75" s="309">
        <f>SUM(N69:N74)</f>
        <v>42.556004338416663</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2925.7797188153463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585.15594376306933</v>
      </c>
      <c r="M82" s="849"/>
      <c r="N82" s="57"/>
    </row>
    <row r="83" spans="1:14">
      <c r="B83" s="95" t="s">
        <v>1057</v>
      </c>
      <c r="C83" s="96"/>
      <c r="D83" s="96"/>
      <c r="E83" s="96"/>
      <c r="F83" s="96"/>
      <c r="G83" s="96"/>
      <c r="H83" s="96"/>
      <c r="I83" s="93"/>
      <c r="J83" s="94"/>
      <c r="K83" s="312">
        <v>0.05</v>
      </c>
      <c r="L83" s="848">
        <f>N77*K83</f>
        <v>146.28898594076733</v>
      </c>
      <c r="M83" s="849"/>
      <c r="N83" s="57"/>
    </row>
    <row r="84" spans="1:14" ht="15.75" thickBot="1">
      <c r="B84" s="97" t="s">
        <v>1058</v>
      </c>
      <c r="C84" s="98"/>
      <c r="D84" s="98"/>
      <c r="E84" s="98"/>
      <c r="F84" s="98"/>
      <c r="G84" s="98"/>
      <c r="H84" s="98"/>
      <c r="I84" s="99"/>
      <c r="J84" s="100"/>
      <c r="K84" s="313">
        <v>0.05</v>
      </c>
      <c r="L84" s="850">
        <f>N77*K84</f>
        <v>146.28898594076733</v>
      </c>
      <c r="M84" s="851"/>
      <c r="N84" s="57"/>
    </row>
    <row r="85" spans="1:14" ht="15.75" thickBot="1">
      <c r="B85" s="813" t="s">
        <v>1037</v>
      </c>
      <c r="C85" s="814"/>
      <c r="D85" s="814"/>
      <c r="E85" s="814"/>
      <c r="F85" s="814"/>
      <c r="G85" s="814"/>
      <c r="H85" s="814"/>
      <c r="I85" s="814"/>
      <c r="J85" s="814"/>
      <c r="K85" s="814"/>
      <c r="L85" s="814"/>
      <c r="M85" s="815"/>
      <c r="N85" s="58">
        <f>L82+L83+L84</f>
        <v>877.73391564460405</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3803.5136344599505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75" thickBot="1">
      <c r="B118" s="269" t="s">
        <v>2327</v>
      </c>
      <c r="C118" s="401"/>
      <c r="D118" s="401"/>
      <c r="E118" s="63"/>
      <c r="F118" s="63"/>
      <c r="G118" s="63"/>
      <c r="H118" s="63"/>
      <c r="I118" s="63"/>
      <c r="J118" s="881"/>
      <c r="K118" s="881"/>
      <c r="L118" s="881"/>
      <c r="M118" s="881"/>
      <c r="N118" s="88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45</v>
      </c>
      <c r="N37" s="280">
        <f>K37/M37</f>
        <v>5007.1628888510904</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0.02</v>
      </c>
      <c r="N41" s="352">
        <f>N75*M41</f>
        <v>11.348267823577778</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14269.570059414833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604.47717335473385</v>
      </c>
      <c r="N48" s="280">
        <f>K48*M48</f>
        <v>15111.929333868346</v>
      </c>
    </row>
    <row r="49" spans="1:14">
      <c r="A49" s="114" t="s">
        <v>529</v>
      </c>
      <c r="B49" s="49" t="str">
        <f>VLOOKUP(A49,MATERIALES!A6:D373,3,FALSE)</f>
        <v xml:space="preserve">Material  de afirmado de la Zona </v>
      </c>
      <c r="C49" s="289"/>
      <c r="D49" s="289"/>
      <c r="E49" s="289"/>
      <c r="F49" s="289"/>
      <c r="G49" s="289"/>
      <c r="H49" s="289"/>
      <c r="I49" s="276"/>
      <c r="J49" s="232" t="str">
        <f>VLOOKUP(A49,MATERIALES!A5:D373,2,FALSE)</f>
        <v>m3</v>
      </c>
      <c r="K49" s="290">
        <v>1.25</v>
      </c>
      <c r="L49" s="275"/>
      <c r="M49" s="410">
        <f>VLOOKUP(A49,MATERIALES!A6:D397,4,FALSE)</f>
        <v>253880.41280898821</v>
      </c>
      <c r="N49" s="280">
        <f>K49*M49</f>
        <v>317350.51601123525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332462.44534510357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900">
        <f>VLOOKUP(A58,TRANSPORTE!A5:D117,4,FALSE)</f>
        <v>1774.2255661967749</v>
      </c>
      <c r="M58" s="901"/>
      <c r="N58" s="295">
        <f>K58*L58</f>
        <v>2217.7819577459686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2217.7819577459686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360</v>
      </c>
      <c r="N69" s="403">
        <f>K69/M69</f>
        <v>283.70669558944445</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360</v>
      </c>
      <c r="N70" s="403">
        <f>K70/M70</f>
        <v>283.70669558944445</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813" t="s">
        <v>1037</v>
      </c>
      <c r="C75" s="814"/>
      <c r="D75" s="814"/>
      <c r="E75" s="814"/>
      <c r="F75" s="814"/>
      <c r="G75" s="814"/>
      <c r="H75" s="814"/>
      <c r="I75" s="856"/>
      <c r="J75" s="856"/>
      <c r="K75" s="856"/>
      <c r="L75" s="856"/>
      <c r="M75" s="857"/>
      <c r="N75" s="309">
        <f>SUM(N69:N74)</f>
        <v>567.4133911788889</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349517.21075344324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69903.442150688657</v>
      </c>
      <c r="M82" s="849"/>
      <c r="N82" s="57"/>
    </row>
    <row r="83" spans="1:14">
      <c r="B83" s="95" t="s">
        <v>1057</v>
      </c>
      <c r="C83" s="96"/>
      <c r="D83" s="96"/>
      <c r="E83" s="96"/>
      <c r="F83" s="96"/>
      <c r="G83" s="96"/>
      <c r="H83" s="96"/>
      <c r="I83" s="93"/>
      <c r="J83" s="94"/>
      <c r="K83" s="312">
        <v>0.05</v>
      </c>
      <c r="L83" s="848">
        <f>N77*K83</f>
        <v>17475.860537672164</v>
      </c>
      <c r="M83" s="849"/>
      <c r="N83" s="57"/>
    </row>
    <row r="84" spans="1:14" ht="15.75" thickBot="1">
      <c r="B84" s="97" t="s">
        <v>1058</v>
      </c>
      <c r="C84" s="98"/>
      <c r="D84" s="98"/>
      <c r="E84" s="98"/>
      <c r="F84" s="98"/>
      <c r="G84" s="98"/>
      <c r="H84" s="98"/>
      <c r="I84" s="99"/>
      <c r="J84" s="100"/>
      <c r="K84" s="313">
        <v>0.05</v>
      </c>
      <c r="L84" s="850">
        <f>N77*K84</f>
        <v>17475.860537672164</v>
      </c>
      <c r="M84" s="851"/>
      <c r="N84" s="57"/>
    </row>
    <row r="85" spans="1:14" ht="15.75" thickBot="1">
      <c r="B85" s="813" t="s">
        <v>1037</v>
      </c>
      <c r="C85" s="814"/>
      <c r="D85" s="814"/>
      <c r="E85" s="814"/>
      <c r="F85" s="814"/>
      <c r="G85" s="814"/>
      <c r="H85" s="814"/>
      <c r="I85" s="814"/>
      <c r="J85" s="814"/>
      <c r="K85" s="814"/>
      <c r="L85" s="814"/>
      <c r="M85" s="815"/>
      <c r="N85" s="58">
        <f>L82+L83+L84</f>
        <v>104855.16322603299</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454372.37397947622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29.25"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75" thickBot="1">
      <c r="B118" s="269" t="s">
        <v>2327</v>
      </c>
      <c r="C118" s="401"/>
      <c r="D118" s="401"/>
      <c r="E118" s="63"/>
      <c r="F118" s="63"/>
      <c r="G118" s="63"/>
      <c r="H118" s="63"/>
      <c r="I118" s="63"/>
      <c r="J118" s="881"/>
      <c r="K118" s="881"/>
      <c r="L118" s="881"/>
      <c r="M118" s="881"/>
      <c r="N118" s="88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439</v>
      </c>
      <c r="B48" s="49" t="str">
        <f>VLOOKUP(A48,MATERIALES!A4:D373,3,FALSE)</f>
        <v>Cloruro De Calcio En Hojuelas (Flakes)</v>
      </c>
      <c r="C48" s="289"/>
      <c r="D48" s="289"/>
      <c r="E48" s="289"/>
      <c r="F48" s="289"/>
      <c r="G48" s="289"/>
      <c r="H48" s="289"/>
      <c r="I48" s="276"/>
      <c r="J48" s="232" t="str">
        <f>VLOOKUP(A48,MATERIALES!A4:D373,2,FALSE)</f>
        <v>kg</v>
      </c>
      <c r="K48" s="290">
        <v>1</v>
      </c>
      <c r="L48" s="275"/>
      <c r="M48" s="410">
        <f>VLOOKUP(A48,MATERIALES!A4:D395,4,FALSE)</f>
        <v>5682.0854295344971</v>
      </c>
      <c r="N48" s="280">
        <f>K48*M48</f>
        <v>5682.0854295344971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5682.0854295344971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813" t="s">
        <v>1037</v>
      </c>
      <c r="C76" s="814"/>
      <c r="D76" s="814"/>
      <c r="E76" s="814"/>
      <c r="F76" s="814"/>
      <c r="G76" s="814"/>
      <c r="H76" s="814"/>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5682.0854295344971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1136.4170859068995</v>
      </c>
      <c r="M83" s="849"/>
      <c r="N83" s="57"/>
    </row>
    <row r="84" spans="1:14">
      <c r="B84" s="95" t="s">
        <v>1057</v>
      </c>
      <c r="C84" s="96"/>
      <c r="D84" s="96"/>
      <c r="E84" s="96"/>
      <c r="F84" s="96"/>
      <c r="G84" s="96"/>
      <c r="H84" s="96"/>
      <c r="I84" s="93"/>
      <c r="J84" s="94"/>
      <c r="K84" s="312">
        <v>0.05</v>
      </c>
      <c r="L84" s="848">
        <f>N78*K84</f>
        <v>284.10427147672488</v>
      </c>
      <c r="M84" s="849"/>
      <c r="N84" s="57"/>
    </row>
    <row r="85" spans="1:14" ht="15.75" thickBot="1">
      <c r="B85" s="97" t="s">
        <v>1058</v>
      </c>
      <c r="C85" s="98"/>
      <c r="D85" s="98"/>
      <c r="E85" s="98"/>
      <c r="F85" s="98"/>
      <c r="G85" s="98"/>
      <c r="H85" s="98"/>
      <c r="I85" s="99"/>
      <c r="J85" s="100"/>
      <c r="K85" s="313">
        <v>0.05</v>
      </c>
      <c r="L85" s="850">
        <f>N78*K85</f>
        <v>284.10427147672488</v>
      </c>
      <c r="M85" s="851"/>
      <c r="N85" s="57"/>
    </row>
    <row r="86" spans="1:14" ht="15.75" thickBot="1">
      <c r="B86" s="813" t="s">
        <v>1037</v>
      </c>
      <c r="C86" s="814"/>
      <c r="D86" s="814"/>
      <c r="E86" s="814"/>
      <c r="F86" s="814"/>
      <c r="G86" s="814"/>
      <c r="H86" s="814"/>
      <c r="I86" s="814"/>
      <c r="J86" s="814"/>
      <c r="K86" s="814"/>
      <c r="L86" s="814"/>
      <c r="M86" s="815"/>
      <c r="N86" s="58">
        <f>L83+L84+L85</f>
        <v>1704.6256288603495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7386.711058394847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79"/>
      <c r="K118" s="879"/>
      <c r="L118" s="879"/>
      <c r="M118" s="879"/>
      <c r="N118" s="880"/>
    </row>
    <row r="119" spans="2:14" ht="15.75" customHeight="1"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441</v>
      </c>
      <c r="B48" s="49" t="str">
        <f>VLOOKUP(A48,MATERIALES!A4:D373,3,FALSE)</f>
        <v>Cloruro De Calcio En Esferas (Pellets)</v>
      </c>
      <c r="C48" s="289"/>
      <c r="D48" s="289"/>
      <c r="E48" s="289"/>
      <c r="F48" s="289"/>
      <c r="G48" s="289"/>
      <c r="H48" s="289"/>
      <c r="I48" s="276"/>
      <c r="J48" s="232" t="str">
        <f>VLOOKUP(A48,MATERIALES!A4:D373,2,FALSE)</f>
        <v>kg</v>
      </c>
      <c r="K48" s="290">
        <v>1</v>
      </c>
      <c r="L48" s="275"/>
      <c r="M48" s="410">
        <f>VLOOKUP(A48,MATERIALES!A4:D395,4,FALSE)</f>
        <v>3626.8630401284026</v>
      </c>
      <c r="N48" s="280">
        <f>K48*M48</f>
        <v>3626.8630401284026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3626.8630401284026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813" t="s">
        <v>1037</v>
      </c>
      <c r="C76" s="814"/>
      <c r="D76" s="814"/>
      <c r="E76" s="814"/>
      <c r="F76" s="814"/>
      <c r="G76" s="814"/>
      <c r="H76" s="814"/>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3626.8630401284026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725.37260802568062</v>
      </c>
      <c r="M83" s="849"/>
      <c r="N83" s="57"/>
    </row>
    <row r="84" spans="1:14">
      <c r="B84" s="95" t="s">
        <v>1057</v>
      </c>
      <c r="C84" s="96"/>
      <c r="D84" s="96"/>
      <c r="E84" s="96"/>
      <c r="F84" s="96"/>
      <c r="G84" s="96"/>
      <c r="H84" s="96"/>
      <c r="I84" s="93"/>
      <c r="J84" s="94"/>
      <c r="K84" s="312">
        <v>0.05</v>
      </c>
      <c r="L84" s="848">
        <f>N78*K84</f>
        <v>181.34315200642015</v>
      </c>
      <c r="M84" s="849"/>
      <c r="N84" s="57"/>
    </row>
    <row r="85" spans="1:14" ht="15.75" thickBot="1">
      <c r="B85" s="97" t="s">
        <v>1058</v>
      </c>
      <c r="C85" s="98"/>
      <c r="D85" s="98"/>
      <c r="E85" s="98"/>
      <c r="F85" s="98"/>
      <c r="G85" s="98"/>
      <c r="H85" s="98"/>
      <c r="I85" s="99"/>
      <c r="J85" s="100"/>
      <c r="K85" s="313">
        <v>0.05</v>
      </c>
      <c r="L85" s="850">
        <f>N78*K85</f>
        <v>181.34315200642015</v>
      </c>
      <c r="M85" s="851"/>
      <c r="N85" s="57"/>
    </row>
    <row r="86" spans="1:14" ht="15.75" thickBot="1">
      <c r="B86" s="813" t="s">
        <v>1037</v>
      </c>
      <c r="C86" s="814"/>
      <c r="D86" s="814"/>
      <c r="E86" s="814"/>
      <c r="F86" s="814"/>
      <c r="G86" s="814"/>
      <c r="H86" s="814"/>
      <c r="I86" s="814"/>
      <c r="J86" s="814"/>
      <c r="K86" s="814"/>
      <c r="L86" s="814"/>
      <c r="M86" s="815"/>
      <c r="N86" s="58">
        <f>L83+L84+L85</f>
        <v>1088.0589120385209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4714.9219521669238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7"/>
      <c r="C1" s="919"/>
      <c r="D1" s="920"/>
      <c r="E1" s="920"/>
      <c r="F1" s="920"/>
      <c r="G1" s="920"/>
      <c r="H1" s="920"/>
      <c r="I1" s="920"/>
      <c r="J1" s="921"/>
      <c r="K1" s="922" t="s">
        <v>1017</v>
      </c>
      <c r="L1" s="924" t="s">
        <v>2304</v>
      </c>
      <c r="M1" s="925"/>
      <c r="N1" s="926"/>
    </row>
    <row r="2" spans="2:14" ht="18.7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845</v>
      </c>
      <c r="B48" s="49" t="str">
        <f>VLOOKUP(A48,MATERIALES!A5:D373,3,FALSE)</f>
        <v>Agua</v>
      </c>
      <c r="C48" s="289"/>
      <c r="D48" s="289"/>
      <c r="E48" s="289"/>
      <c r="F48" s="289"/>
      <c r="G48" s="289"/>
      <c r="H48" s="289"/>
      <c r="I48" s="276"/>
      <c r="J48" s="232" t="str">
        <f>VLOOKUP(A48,MATERIALES!A4:D373,2,FALSE)</f>
        <v>lt</v>
      </c>
      <c r="K48" s="290">
        <v>1</v>
      </c>
      <c r="L48" s="275"/>
      <c r="M48" s="410">
        <f>VLOOKUP(A48,MATERIALES!A5:D396,4,FALSE)</f>
        <v>604.47717335473385</v>
      </c>
      <c r="N48" s="280">
        <f>K48*M48</f>
        <v>604.47717335473385</v>
      </c>
    </row>
    <row r="49" spans="1:14">
      <c r="A49" s="114" t="s">
        <v>441</v>
      </c>
      <c r="B49" s="49" t="str">
        <f>VLOOKUP(A49,MATERIALES!A6:D373,3,FALSE)</f>
        <v>Cloruro De Calcio En Esferas (Pellets)</v>
      </c>
      <c r="C49" s="289"/>
      <c r="D49" s="289"/>
      <c r="E49" s="289"/>
      <c r="F49" s="289"/>
      <c r="G49" s="289"/>
      <c r="H49" s="289"/>
      <c r="I49" s="276"/>
      <c r="J49" s="232" t="str">
        <f>VLOOKUP(A49,MATERIALES!A5:D373,2,FALSE)</f>
        <v>kg</v>
      </c>
      <c r="K49" s="290">
        <v>0.36</v>
      </c>
      <c r="L49" s="275"/>
      <c r="M49" s="410">
        <f>VLOOKUP(A49,MATERIALES!A6:D397,4,FALSE)</f>
        <v>3626.8630401284026</v>
      </c>
      <c r="N49" s="280">
        <f>K49*M49</f>
        <v>1305.6706944462248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1910.1478678009587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B58" s="52"/>
      <c r="C58" s="325"/>
      <c r="D58" s="325"/>
      <c r="E58" s="325"/>
      <c r="F58" s="325"/>
      <c r="G58" s="325"/>
      <c r="H58" s="319"/>
      <c r="I58" s="287"/>
      <c r="J58" s="294"/>
      <c r="K58" s="287"/>
      <c r="L58" s="900"/>
      <c r="M58" s="901"/>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2" t="s">
        <v>1047</v>
      </c>
      <c r="C68" s="853"/>
      <c r="D68" s="853"/>
      <c r="E68" s="853"/>
      <c r="F68" s="853"/>
      <c r="G68" s="853"/>
      <c r="H68" s="853"/>
      <c r="I68" s="79" t="s">
        <v>1048</v>
      </c>
      <c r="J68" s="81" t="s">
        <v>1494</v>
      </c>
      <c r="K68" s="80" t="s">
        <v>1050</v>
      </c>
      <c r="L68" s="854" t="s">
        <v>1034</v>
      </c>
      <c r="M68" s="855"/>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75" thickBot="1">
      <c r="B74" s="889"/>
      <c r="C74" s="890"/>
      <c r="D74" s="890"/>
      <c r="E74" s="890"/>
      <c r="F74" s="890"/>
      <c r="G74" s="890"/>
      <c r="H74" s="890"/>
      <c r="I74" s="132"/>
      <c r="J74" s="132"/>
      <c r="K74" s="132"/>
      <c r="L74" s="903"/>
      <c r="M74" s="903"/>
      <c r="N74" s="51"/>
    </row>
    <row r="75" spans="2:15" ht="15.75" thickBot="1">
      <c r="B75" s="813" t="s">
        <v>1037</v>
      </c>
      <c r="C75" s="814"/>
      <c r="D75" s="814"/>
      <c r="E75" s="814"/>
      <c r="F75" s="814"/>
      <c r="G75" s="814"/>
      <c r="H75" s="814"/>
      <c r="I75" s="856"/>
      <c r="J75" s="856"/>
      <c r="K75" s="856"/>
      <c r="L75" s="856"/>
      <c r="M75" s="857"/>
      <c r="N75" s="309"/>
    </row>
    <row r="76" spans="2:15" ht="15.75" thickBot="1">
      <c r="B76" s="39"/>
      <c r="C76" s="40"/>
      <c r="D76" s="40"/>
      <c r="E76" s="40"/>
      <c r="F76" s="40"/>
      <c r="G76" s="40"/>
      <c r="H76" s="40"/>
      <c r="I76" s="40"/>
      <c r="J76" s="40"/>
      <c r="K76" s="40"/>
      <c r="L76" s="40"/>
      <c r="M76" s="40"/>
      <c r="N76" s="41"/>
    </row>
    <row r="77" spans="2:15" ht="15.75" thickBot="1">
      <c r="B77" s="813" t="s">
        <v>1051</v>
      </c>
      <c r="C77" s="814"/>
      <c r="D77" s="814"/>
      <c r="E77" s="814"/>
      <c r="F77" s="814"/>
      <c r="G77" s="814"/>
      <c r="H77" s="814"/>
      <c r="I77" s="814"/>
      <c r="J77" s="814"/>
      <c r="K77" s="814"/>
      <c r="L77" s="814"/>
      <c r="M77" s="815"/>
      <c r="N77" s="105">
        <f>N43+N53+N64+N75</f>
        <v>1910.1478678009587</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382.02957356019175</v>
      </c>
      <c r="M82" s="849"/>
      <c r="N82" s="57"/>
    </row>
    <row r="83" spans="1:14">
      <c r="B83" s="95" t="s">
        <v>1057</v>
      </c>
      <c r="C83" s="96"/>
      <c r="D83" s="96"/>
      <c r="E83" s="96"/>
      <c r="F83" s="96"/>
      <c r="G83" s="96"/>
      <c r="H83" s="96"/>
      <c r="I83" s="93"/>
      <c r="J83" s="94"/>
      <c r="K83" s="312">
        <v>0.05</v>
      </c>
      <c r="L83" s="848">
        <f>N77*K83</f>
        <v>95.507393390047937</v>
      </c>
      <c r="M83" s="849"/>
      <c r="N83" s="57"/>
    </row>
    <row r="84" spans="1:14" ht="15.75" thickBot="1">
      <c r="B84" s="97" t="s">
        <v>1058</v>
      </c>
      <c r="C84" s="98"/>
      <c r="D84" s="98"/>
      <c r="E84" s="98"/>
      <c r="F84" s="98"/>
      <c r="G84" s="98"/>
      <c r="H84" s="98"/>
      <c r="I84" s="99"/>
      <c r="J84" s="100"/>
      <c r="K84" s="313">
        <v>0.05</v>
      </c>
      <c r="L84" s="850">
        <f>N77*K84</f>
        <v>95.507393390047937</v>
      </c>
      <c r="M84" s="851"/>
      <c r="N84" s="57"/>
    </row>
    <row r="85" spans="1:14" ht="15.75" thickBot="1">
      <c r="B85" s="813" t="s">
        <v>1037</v>
      </c>
      <c r="C85" s="814"/>
      <c r="D85" s="814"/>
      <c r="E85" s="814"/>
      <c r="F85" s="814"/>
      <c r="G85" s="814"/>
      <c r="H85" s="814"/>
      <c r="I85" s="814"/>
      <c r="J85" s="814"/>
      <c r="K85" s="814"/>
      <c r="L85" s="814"/>
      <c r="M85" s="815"/>
      <c r="N85" s="58">
        <f>L82+L83+L84</f>
        <v>573.04436034028765</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2483.1922281412462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75" thickBot="1">
      <c r="B118" s="269" t="s">
        <v>2327</v>
      </c>
      <c r="C118" s="401"/>
      <c r="D118" s="401"/>
      <c r="E118" s="63"/>
      <c r="F118" s="63"/>
      <c r="G118" s="63"/>
      <c r="H118" s="63"/>
      <c r="I118" s="63"/>
      <c r="J118" s="881"/>
      <c r="K118" s="881"/>
      <c r="L118" s="881"/>
      <c r="M118" s="881"/>
      <c r="N118" s="88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45</v>
      </c>
      <c r="N37" s="280">
        <f>K37/M37</f>
        <v>5007.1628888510904</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14263.895925503044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529</v>
      </c>
      <c r="B48" s="49" t="str">
        <f>VLOOKUP(A48,MATERIALES!A4:D373,3,FALSE)</f>
        <v xml:space="preserve">Material  de afirmado de la Zona </v>
      </c>
      <c r="C48" s="289"/>
      <c r="D48" s="289"/>
      <c r="E48" s="289"/>
      <c r="F48" s="289"/>
      <c r="G48" s="289"/>
      <c r="H48" s="289"/>
      <c r="I48" s="276"/>
      <c r="J48" s="232" t="str">
        <f>VLOOKUP(A48,MATERIALES!A4:D373,2,FALSE)</f>
        <v>m3</v>
      </c>
      <c r="K48" s="290">
        <v>1.25</v>
      </c>
      <c r="L48" s="275"/>
      <c r="M48" s="410">
        <f>VLOOKUP(A48,MATERIALES!A4:D395,4,FALSE)</f>
        <v>253880.41280898821</v>
      </c>
      <c r="N48" s="280">
        <f>K48*M48</f>
        <v>317350.51601123525</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604.47717335473385</v>
      </c>
      <c r="N49" s="280">
        <f>K49*M49</f>
        <v>15111.929333868346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332462.44534510357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900">
        <f>VLOOKUP(A59,TRANSPORTE!A5:D123,4,FALSE)</f>
        <v>1774.2255661967749</v>
      </c>
      <c r="M59" s="901"/>
      <c r="N59" s="295">
        <f>K59*L59</f>
        <v>2217.7819577459686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2217.7819577459686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349511.53661953146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69902.307323906294</v>
      </c>
      <c r="M83" s="849"/>
      <c r="N83" s="57"/>
    </row>
    <row r="84" spans="1:14">
      <c r="B84" s="95" t="s">
        <v>1057</v>
      </c>
      <c r="C84" s="96"/>
      <c r="D84" s="96"/>
      <c r="E84" s="96"/>
      <c r="F84" s="96"/>
      <c r="G84" s="96"/>
      <c r="H84" s="96"/>
      <c r="I84" s="93"/>
      <c r="J84" s="94"/>
      <c r="K84" s="312">
        <v>0.05</v>
      </c>
      <c r="L84" s="848">
        <f>N78*K84</f>
        <v>17475.576830976574</v>
      </c>
      <c r="M84" s="849"/>
      <c r="N84" s="57"/>
    </row>
    <row r="85" spans="1:14" ht="15.75" thickBot="1">
      <c r="B85" s="97" t="s">
        <v>1058</v>
      </c>
      <c r="C85" s="98"/>
      <c r="D85" s="98"/>
      <c r="E85" s="98"/>
      <c r="F85" s="98"/>
      <c r="G85" s="98"/>
      <c r="H85" s="98"/>
      <c r="I85" s="99"/>
      <c r="J85" s="100"/>
      <c r="K85" s="313">
        <v>0.05</v>
      </c>
      <c r="L85" s="850">
        <f>N78*K85</f>
        <v>17475.576830976574</v>
      </c>
      <c r="M85" s="851"/>
      <c r="N85" s="57"/>
    </row>
    <row r="86" spans="1:14" ht="15.75" thickBot="1">
      <c r="B86" s="813" t="s">
        <v>1037</v>
      </c>
      <c r="C86" s="814"/>
      <c r="D86" s="814"/>
      <c r="E86" s="814"/>
      <c r="F86" s="814"/>
      <c r="G86" s="814"/>
      <c r="H86" s="814"/>
      <c r="I86" s="814"/>
      <c r="J86" s="814"/>
      <c r="K86" s="814"/>
      <c r="L86" s="814"/>
      <c r="M86" s="815"/>
      <c r="N86" s="58">
        <f>L83+L84+L85</f>
        <v>104853.46098585943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454364.9976053909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45</v>
      </c>
      <c r="N37" s="280">
        <f>K37/M37</f>
        <v>5007.1628888510904</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14263.895925503044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604.47717335473385</v>
      </c>
      <c r="N49" s="280">
        <f>K49*M49</f>
        <v>14507.452160513612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587348.43700322392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604486.23955596169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120897.24791119235</v>
      </c>
      <c r="M83" s="849"/>
      <c r="N83" s="57"/>
    </row>
    <row r="84" spans="1:14">
      <c r="B84" s="95" t="s">
        <v>1057</v>
      </c>
      <c r="C84" s="96"/>
      <c r="D84" s="96"/>
      <c r="E84" s="96"/>
      <c r="F84" s="96"/>
      <c r="G84" s="96"/>
      <c r="H84" s="96"/>
      <c r="I84" s="93"/>
      <c r="J84" s="94"/>
      <c r="K84" s="312">
        <v>0.05</v>
      </c>
      <c r="L84" s="848">
        <f>N78*K84</f>
        <v>30224.311977798086</v>
      </c>
      <c r="M84" s="849"/>
      <c r="N84" s="57"/>
    </row>
    <row r="85" spans="1:14" ht="15.75" thickBot="1">
      <c r="B85" s="97" t="s">
        <v>1058</v>
      </c>
      <c r="C85" s="98"/>
      <c r="D85" s="98"/>
      <c r="E85" s="98"/>
      <c r="F85" s="98"/>
      <c r="G85" s="98"/>
      <c r="H85" s="98"/>
      <c r="I85" s="99"/>
      <c r="J85" s="100"/>
      <c r="K85" s="313">
        <v>0.05</v>
      </c>
      <c r="L85" s="850">
        <f>N78*K85</f>
        <v>30224.311977798086</v>
      </c>
      <c r="M85" s="851"/>
      <c r="N85" s="57"/>
    </row>
    <row r="86" spans="1:14" ht="15.75" thickBot="1">
      <c r="B86" s="813" t="s">
        <v>1037</v>
      </c>
      <c r="C86" s="814"/>
      <c r="D86" s="814"/>
      <c r="E86" s="814"/>
      <c r="F86" s="814"/>
      <c r="G86" s="814"/>
      <c r="H86" s="814"/>
      <c r="I86" s="814"/>
      <c r="J86" s="814"/>
      <c r="K86" s="814"/>
      <c r="L86" s="814"/>
      <c r="M86" s="815"/>
      <c r="N86" s="58">
        <f>L83+L84+L85</f>
        <v>181345.87186678851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785832.11142275017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45</v>
      </c>
      <c r="N37" s="280">
        <f>K37/M37</f>
        <v>5007.1628888510904</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14263.895925503044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604.47717335473385</v>
      </c>
      <c r="N49" s="280">
        <f>K49*M49</f>
        <v>14507.452160513612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587348.43700322392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604486.23955596169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120897.24791119235</v>
      </c>
      <c r="M83" s="849"/>
      <c r="N83" s="57"/>
    </row>
    <row r="84" spans="1:14">
      <c r="B84" s="95" t="s">
        <v>1057</v>
      </c>
      <c r="C84" s="96"/>
      <c r="D84" s="96"/>
      <c r="E84" s="96"/>
      <c r="F84" s="96"/>
      <c r="G84" s="96"/>
      <c r="H84" s="96"/>
      <c r="I84" s="93"/>
      <c r="J84" s="94"/>
      <c r="K84" s="312">
        <v>0.05</v>
      </c>
      <c r="L84" s="848">
        <f>N78*K84</f>
        <v>30224.311977798086</v>
      </c>
      <c r="M84" s="849"/>
      <c r="N84" s="57"/>
    </row>
    <row r="85" spans="1:14" ht="15.75" thickBot="1">
      <c r="B85" s="97" t="s">
        <v>1058</v>
      </c>
      <c r="C85" s="98"/>
      <c r="D85" s="98"/>
      <c r="E85" s="98"/>
      <c r="F85" s="98"/>
      <c r="G85" s="98"/>
      <c r="H85" s="98"/>
      <c r="I85" s="99"/>
      <c r="J85" s="100"/>
      <c r="K85" s="313">
        <v>0.05</v>
      </c>
      <c r="L85" s="850">
        <f>N78*K85</f>
        <v>30224.311977798086</v>
      </c>
      <c r="M85" s="851"/>
      <c r="N85" s="57"/>
    </row>
    <row r="86" spans="1:14" ht="15.75" thickBot="1">
      <c r="B86" s="813" t="s">
        <v>1037</v>
      </c>
      <c r="C86" s="814"/>
      <c r="D86" s="814"/>
      <c r="E86" s="814"/>
      <c r="F86" s="814"/>
      <c r="G86" s="814"/>
      <c r="H86" s="814"/>
      <c r="I86" s="814"/>
      <c r="J86" s="814"/>
      <c r="K86" s="814"/>
      <c r="L86" s="814"/>
      <c r="M86" s="815"/>
      <c r="N86" s="58">
        <f>L83+L84+L85</f>
        <v>181345.87186678851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785832.11142275017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45</v>
      </c>
      <c r="N37" s="280">
        <f>K37/M37</f>
        <v>5007.1628888510904</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14263.895925503044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604.47717335473385</v>
      </c>
      <c r="N49" s="280">
        <f>K49*M49</f>
        <v>14507.452160513612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587348.43700322392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604486.23955596169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120897.24791119235</v>
      </c>
      <c r="M83" s="849"/>
      <c r="N83" s="57"/>
    </row>
    <row r="84" spans="1:14">
      <c r="B84" s="95" t="s">
        <v>1057</v>
      </c>
      <c r="C84" s="96"/>
      <c r="D84" s="96"/>
      <c r="E84" s="96"/>
      <c r="F84" s="96"/>
      <c r="G84" s="96"/>
      <c r="H84" s="96"/>
      <c r="I84" s="93"/>
      <c r="J84" s="94"/>
      <c r="K84" s="312">
        <v>0.05</v>
      </c>
      <c r="L84" s="848">
        <f>N78*K84</f>
        <v>30224.311977798086</v>
      </c>
      <c r="M84" s="849"/>
      <c r="N84" s="57"/>
    </row>
    <row r="85" spans="1:14" ht="15.75" thickBot="1">
      <c r="B85" s="97" t="s">
        <v>1058</v>
      </c>
      <c r="C85" s="98"/>
      <c r="D85" s="98"/>
      <c r="E85" s="98"/>
      <c r="F85" s="98"/>
      <c r="G85" s="98"/>
      <c r="H85" s="98"/>
      <c r="I85" s="99"/>
      <c r="J85" s="100"/>
      <c r="K85" s="313">
        <v>0.05</v>
      </c>
      <c r="L85" s="850">
        <f>N78*K85</f>
        <v>30224.311977798086</v>
      </c>
      <c r="M85" s="851"/>
      <c r="N85" s="57"/>
    </row>
    <row r="86" spans="1:14" ht="15.75" thickBot="1">
      <c r="B86" s="813" t="s">
        <v>1037</v>
      </c>
      <c r="C86" s="814"/>
      <c r="D86" s="814"/>
      <c r="E86" s="814"/>
      <c r="F86" s="814"/>
      <c r="G86" s="814"/>
      <c r="H86" s="814"/>
      <c r="I86" s="814"/>
      <c r="J86" s="814"/>
      <c r="K86" s="814"/>
      <c r="L86" s="814"/>
      <c r="M86" s="815"/>
      <c r="N86" s="58">
        <f>L83+L84+L85</f>
        <v>181345.87186678851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785832.11142275017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162</v>
      </c>
      <c r="B36" s="862" t="str">
        <f>VLOOKUP(A36,EQUIPOS!A6:D154,3,FALSE)</f>
        <v>Compactador manual (SALTARIN) Peso de operación (Kg.) 52, Fuerza de impacto por golpe (KN) 12.</v>
      </c>
      <c r="C36" s="863"/>
      <c r="D36" s="863"/>
      <c r="E36" s="863"/>
      <c r="F36" s="863"/>
      <c r="G36" s="863"/>
      <c r="H36" s="864"/>
      <c r="I36" s="275"/>
      <c r="J36" s="276"/>
      <c r="K36" s="277">
        <f>VLOOKUP(A36,EQUIPOS!A6:D163,4,FALSE)</f>
        <v>54702.628665337055</v>
      </c>
      <c r="L36" s="278"/>
      <c r="M36" s="279">
        <v>2.5</v>
      </c>
      <c r="N36" s="280">
        <f>K36/M36</f>
        <v>21881.051466134821</v>
      </c>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411"/>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0.05</v>
      </c>
      <c r="N41" s="352">
        <f>N76*M41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22647.059544226322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604.47717335473385</v>
      </c>
      <c r="N49" s="280">
        <f>K49*M49</f>
        <v>14507.452160513612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587348.43700322392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15320.161561829998</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627622.15134533599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125524.4302690672</v>
      </c>
      <c r="M83" s="849"/>
      <c r="N83" s="57"/>
    </row>
    <row r="84" spans="1:14">
      <c r="B84" s="95" t="s">
        <v>1057</v>
      </c>
      <c r="C84" s="96"/>
      <c r="D84" s="96"/>
      <c r="E84" s="96"/>
      <c r="F84" s="96"/>
      <c r="G84" s="96"/>
      <c r="H84" s="96"/>
      <c r="I84" s="93"/>
      <c r="J84" s="94"/>
      <c r="K84" s="312">
        <v>0.05</v>
      </c>
      <c r="L84" s="848">
        <f>N78*K84</f>
        <v>31381.107567266801</v>
      </c>
      <c r="M84" s="849"/>
      <c r="N84" s="57"/>
    </row>
    <row r="85" spans="1:14" ht="15.75" thickBot="1">
      <c r="B85" s="97" t="s">
        <v>1058</v>
      </c>
      <c r="C85" s="98"/>
      <c r="D85" s="98"/>
      <c r="E85" s="98"/>
      <c r="F85" s="98"/>
      <c r="G85" s="98"/>
      <c r="H85" s="98"/>
      <c r="I85" s="99"/>
      <c r="J85" s="100"/>
      <c r="K85" s="313">
        <v>0.05</v>
      </c>
      <c r="L85" s="850">
        <f>N78*K85</f>
        <v>31381.107567266801</v>
      </c>
      <c r="M85" s="851"/>
      <c r="N85" s="57"/>
    </row>
    <row r="86" spans="1:14" ht="15.75" thickBot="1">
      <c r="B86" s="813" t="s">
        <v>1037</v>
      </c>
      <c r="C86" s="814"/>
      <c r="D86" s="814"/>
      <c r="E86" s="814"/>
      <c r="F86" s="814"/>
      <c r="G86" s="814"/>
      <c r="H86" s="814"/>
      <c r="I86" s="814"/>
      <c r="J86" s="814"/>
      <c r="K86" s="814"/>
      <c r="L86" s="814"/>
      <c r="M86" s="815"/>
      <c r="N86" s="58">
        <f>L83+L84+L85</f>
        <v>188286.64540360079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815908.79674893676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162</v>
      </c>
      <c r="B36" s="862" t="str">
        <f>VLOOKUP(A36,EQUIPOS!A6:D154,3,FALSE)</f>
        <v>Compactador manual (SALTARIN) Peso de operación (Kg.) 52, Fuerza de impacto por golpe (KN) 12.</v>
      </c>
      <c r="C36" s="863"/>
      <c r="D36" s="863"/>
      <c r="E36" s="863"/>
      <c r="F36" s="863"/>
      <c r="G36" s="863"/>
      <c r="H36" s="864"/>
      <c r="I36" s="275"/>
      <c r="J36" s="276"/>
      <c r="K36" s="277">
        <f>VLOOKUP(A36,EQUIPOS!A6:D163,4,FALSE)</f>
        <v>54702.628665337055</v>
      </c>
      <c r="L36" s="278"/>
      <c r="M36" s="279">
        <v>2.5</v>
      </c>
      <c r="N36" s="280">
        <f>K36/M36</f>
        <v>21881.051466134821</v>
      </c>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0.05</v>
      </c>
      <c r="N41" s="352">
        <f>N76*M41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22647.059544226322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604.47717335473385</v>
      </c>
      <c r="N49" s="280">
        <f>K49*M49</f>
        <v>14507.452160513612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587348.43700322392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15320.161561829998</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627622.15134533599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125524.4302690672</v>
      </c>
      <c r="M83" s="849"/>
      <c r="N83" s="57"/>
    </row>
    <row r="84" spans="1:14">
      <c r="B84" s="95" t="s">
        <v>1057</v>
      </c>
      <c r="C84" s="96"/>
      <c r="D84" s="96"/>
      <c r="E84" s="96"/>
      <c r="F84" s="96"/>
      <c r="G84" s="96"/>
      <c r="H84" s="96"/>
      <c r="I84" s="93"/>
      <c r="J84" s="94"/>
      <c r="K84" s="312">
        <v>0.05</v>
      </c>
      <c r="L84" s="848">
        <f>N78*K84</f>
        <v>31381.107567266801</v>
      </c>
      <c r="M84" s="849"/>
      <c r="N84" s="57"/>
    </row>
    <row r="85" spans="1:14" ht="15.75" thickBot="1">
      <c r="B85" s="97" t="s">
        <v>1058</v>
      </c>
      <c r="C85" s="98"/>
      <c r="D85" s="98"/>
      <c r="E85" s="98"/>
      <c r="F85" s="98"/>
      <c r="G85" s="98"/>
      <c r="H85" s="98"/>
      <c r="I85" s="99"/>
      <c r="J85" s="100"/>
      <c r="K85" s="313">
        <v>0.05</v>
      </c>
      <c r="L85" s="850">
        <f>N78*K85</f>
        <v>31381.107567266801</v>
      </c>
      <c r="M85" s="851"/>
      <c r="N85" s="57"/>
    </row>
    <row r="86" spans="1:14" ht="15.75" thickBot="1">
      <c r="B86" s="813" t="s">
        <v>1037</v>
      </c>
      <c r="C86" s="814"/>
      <c r="D86" s="814"/>
      <c r="E86" s="814"/>
      <c r="F86" s="814"/>
      <c r="G86" s="814"/>
      <c r="H86" s="814"/>
      <c r="I86" s="814"/>
      <c r="J86" s="814"/>
      <c r="K86" s="814"/>
      <c r="L86" s="814"/>
      <c r="M86" s="815"/>
      <c r="N86" s="58">
        <f>L83+L84+L85</f>
        <v>188286.64540360079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815908.79674893676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162</v>
      </c>
      <c r="B36" s="862" t="str">
        <f>VLOOKUP(A36,EQUIPOS!A6:D154,3,FALSE)</f>
        <v>Compactador manual (SALTARIN) Peso de operación (Kg.) 52, Fuerza de impacto por golpe (KN) 12.</v>
      </c>
      <c r="C36" s="863"/>
      <c r="D36" s="863"/>
      <c r="E36" s="863"/>
      <c r="F36" s="863"/>
      <c r="G36" s="863"/>
      <c r="H36" s="864"/>
      <c r="I36" s="275"/>
      <c r="J36" s="276"/>
      <c r="K36" s="277">
        <f>VLOOKUP(A36,EQUIPOS!A6:D163,4,FALSE)</f>
        <v>54702.628665337055</v>
      </c>
      <c r="L36" s="278"/>
      <c r="M36" s="279">
        <v>2.5</v>
      </c>
      <c r="N36" s="280">
        <f>K36/M36</f>
        <v>21881.051466134821</v>
      </c>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0.05</v>
      </c>
      <c r="N41" s="352">
        <f>N76*M41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22647.059544226322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604.47717335473385</v>
      </c>
      <c r="N49" s="280">
        <f>K49*M49</f>
        <v>14507.452160513612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587348.43700322392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15320.161561829998</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627622.15134533599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125524.4302690672</v>
      </c>
      <c r="M83" s="849"/>
      <c r="N83" s="57"/>
    </row>
    <row r="84" spans="1:14">
      <c r="B84" s="95" t="s">
        <v>1057</v>
      </c>
      <c r="C84" s="96"/>
      <c r="D84" s="96"/>
      <c r="E84" s="96"/>
      <c r="F84" s="96"/>
      <c r="G84" s="96"/>
      <c r="H84" s="96"/>
      <c r="I84" s="93"/>
      <c r="J84" s="94"/>
      <c r="K84" s="312">
        <v>0.05</v>
      </c>
      <c r="L84" s="848">
        <f>N78*K84</f>
        <v>31381.107567266801</v>
      </c>
      <c r="M84" s="849"/>
      <c r="N84" s="57"/>
    </row>
    <row r="85" spans="1:14" ht="15.75" thickBot="1">
      <c r="B85" s="97" t="s">
        <v>1058</v>
      </c>
      <c r="C85" s="98"/>
      <c r="D85" s="98"/>
      <c r="E85" s="98"/>
      <c r="F85" s="98"/>
      <c r="G85" s="98"/>
      <c r="H85" s="98"/>
      <c r="I85" s="99"/>
      <c r="J85" s="100"/>
      <c r="K85" s="313">
        <v>0.05</v>
      </c>
      <c r="L85" s="850">
        <f>N78*K85</f>
        <v>31381.107567266801</v>
      </c>
      <c r="M85" s="851"/>
      <c r="N85" s="57"/>
    </row>
    <row r="86" spans="1:14" ht="15.75" thickBot="1">
      <c r="B86" s="813" t="s">
        <v>1037</v>
      </c>
      <c r="C86" s="814"/>
      <c r="D86" s="814"/>
      <c r="E86" s="814"/>
      <c r="F86" s="814"/>
      <c r="G86" s="814"/>
      <c r="H86" s="814"/>
      <c r="I86" s="814"/>
      <c r="J86" s="814"/>
      <c r="K86" s="814"/>
      <c r="L86" s="814"/>
      <c r="M86" s="815"/>
      <c r="N86" s="58">
        <f>L83+L84+L85</f>
        <v>188286.64540360079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815908.79674893676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45</v>
      </c>
      <c r="N37" s="280">
        <f>K37/M37</f>
        <v>5007.1628888510904</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14263.895925503044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604.47717335473385</v>
      </c>
      <c r="N49" s="280">
        <f>K49*M49</f>
        <v>14507.452160513612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587348.43700322392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604486.23955596169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120897.24791119235</v>
      </c>
      <c r="M83" s="849"/>
      <c r="N83" s="57"/>
    </row>
    <row r="84" spans="1:14">
      <c r="B84" s="95" t="s">
        <v>1057</v>
      </c>
      <c r="C84" s="96"/>
      <c r="D84" s="96"/>
      <c r="E84" s="96"/>
      <c r="F84" s="96"/>
      <c r="G84" s="96"/>
      <c r="H84" s="96"/>
      <c r="I84" s="93"/>
      <c r="J84" s="94"/>
      <c r="K84" s="312">
        <v>0.05</v>
      </c>
      <c r="L84" s="848">
        <f>N78*K84</f>
        <v>30224.311977798086</v>
      </c>
      <c r="M84" s="849"/>
      <c r="N84" s="57"/>
    </row>
    <row r="85" spans="1:14" ht="15.75" thickBot="1">
      <c r="B85" s="97" t="s">
        <v>1058</v>
      </c>
      <c r="C85" s="98"/>
      <c r="D85" s="98"/>
      <c r="E85" s="98"/>
      <c r="F85" s="98"/>
      <c r="G85" s="98"/>
      <c r="H85" s="98"/>
      <c r="I85" s="99"/>
      <c r="J85" s="100"/>
      <c r="K85" s="313">
        <v>0.05</v>
      </c>
      <c r="L85" s="850">
        <f>N78*K85</f>
        <v>30224.311977798086</v>
      </c>
      <c r="M85" s="851"/>
      <c r="N85" s="57"/>
    </row>
    <row r="86" spans="1:14" ht="15.75" thickBot="1">
      <c r="B86" s="813" t="s">
        <v>1037</v>
      </c>
      <c r="C86" s="814"/>
      <c r="D86" s="814"/>
      <c r="E86" s="814"/>
      <c r="F86" s="814"/>
      <c r="G86" s="814"/>
      <c r="H86" s="814"/>
      <c r="I86" s="814"/>
      <c r="J86" s="814"/>
      <c r="K86" s="814"/>
      <c r="L86" s="814"/>
      <c r="M86" s="815"/>
      <c r="N86" s="58">
        <f>L83+L84+L85</f>
        <v>181345.87186678851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785832.11142275017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45</v>
      </c>
      <c r="N37" s="280">
        <f>K37/M37</f>
        <v>5007.1628888510904</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14263.895925503044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604.47717335473385</v>
      </c>
      <c r="N49" s="280">
        <f>K49*M49</f>
        <v>14507.452160513612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587348.43700322392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902" t="s">
        <v>1037</v>
      </c>
      <c r="C76" s="856"/>
      <c r="D76" s="856"/>
      <c r="E76" s="856"/>
      <c r="F76" s="856"/>
      <c r="G76" s="856"/>
      <c r="H76" s="856"/>
      <c r="I76" s="856"/>
      <c r="J76" s="856"/>
      <c r="K76" s="856"/>
      <c r="L76" s="856"/>
      <c r="M76" s="857"/>
      <c r="N76" s="468">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604486.23955596169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120897.24791119235</v>
      </c>
      <c r="M83" s="849"/>
      <c r="N83" s="57"/>
    </row>
    <row r="84" spans="1:14">
      <c r="B84" s="95" t="s">
        <v>1057</v>
      </c>
      <c r="C84" s="96"/>
      <c r="D84" s="96"/>
      <c r="E84" s="96"/>
      <c r="F84" s="96"/>
      <c r="G84" s="96"/>
      <c r="H84" s="96"/>
      <c r="I84" s="93"/>
      <c r="J84" s="94"/>
      <c r="K84" s="312">
        <v>0.05</v>
      </c>
      <c r="L84" s="848">
        <f>N78*K84</f>
        <v>30224.311977798086</v>
      </c>
      <c r="M84" s="849"/>
      <c r="N84" s="57"/>
    </row>
    <row r="85" spans="1:14" ht="15.75" thickBot="1">
      <c r="B85" s="97" t="s">
        <v>1058</v>
      </c>
      <c r="C85" s="98"/>
      <c r="D85" s="98"/>
      <c r="E85" s="98"/>
      <c r="F85" s="98"/>
      <c r="G85" s="98"/>
      <c r="H85" s="98"/>
      <c r="I85" s="99"/>
      <c r="J85" s="100"/>
      <c r="K85" s="313">
        <v>0.05</v>
      </c>
      <c r="L85" s="850">
        <f>N78*K85</f>
        <v>30224.311977798086</v>
      </c>
      <c r="M85" s="851"/>
      <c r="N85" s="57"/>
    </row>
    <row r="86" spans="1:14" ht="15.75" thickBot="1">
      <c r="B86" s="813" t="s">
        <v>1037</v>
      </c>
      <c r="C86" s="814"/>
      <c r="D86" s="814"/>
      <c r="E86" s="814"/>
      <c r="F86" s="814"/>
      <c r="G86" s="814"/>
      <c r="H86" s="814"/>
      <c r="I86" s="814"/>
      <c r="J86" s="814"/>
      <c r="K86" s="814"/>
      <c r="L86" s="814"/>
      <c r="M86" s="815"/>
      <c r="N86" s="58">
        <f>L83+L84+L85</f>
        <v>181345.87186678851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785832.11142275017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269</v>
      </c>
      <c r="B37" s="862" t="str">
        <f>VLOOKUP(A37,EQUIPOS!A7:D154,3,FALSE)</f>
        <v>Motoniveladora  potencia 215 HP, ancho de cuchilla 4,27 m, peso 18 ton.</v>
      </c>
      <c r="C37" s="863"/>
      <c r="D37" s="863"/>
      <c r="E37" s="863"/>
      <c r="F37" s="863"/>
      <c r="G37" s="863"/>
      <c r="H37" s="864"/>
      <c r="I37" s="275"/>
      <c r="J37" s="276"/>
      <c r="K37" s="277">
        <f>VLOOKUP(A37,EQUIPOS!A7:D164,4,FALSE)</f>
        <v>225322.32999829907</v>
      </c>
      <c r="L37" s="278"/>
      <c r="M37" s="279">
        <v>45</v>
      </c>
      <c r="N37" s="280">
        <f>K37/M37</f>
        <v>5007.1628888510904</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14263.895925503044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604.47717335473385</v>
      </c>
      <c r="N49" s="280">
        <f>K49*M49</f>
        <v>14507.452160513612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587348.43700322392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604486.23955596169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120897.24791119235</v>
      </c>
      <c r="M83" s="849"/>
      <c r="N83" s="57"/>
    </row>
    <row r="84" spans="1:14">
      <c r="B84" s="95" t="s">
        <v>1057</v>
      </c>
      <c r="C84" s="96"/>
      <c r="D84" s="96"/>
      <c r="E84" s="96"/>
      <c r="F84" s="96"/>
      <c r="G84" s="96"/>
      <c r="H84" s="96"/>
      <c r="I84" s="93"/>
      <c r="J84" s="94"/>
      <c r="K84" s="312">
        <v>0.05</v>
      </c>
      <c r="L84" s="848">
        <f>N78*K84</f>
        <v>30224.311977798086</v>
      </c>
      <c r="M84" s="849"/>
      <c r="N84" s="57"/>
    </row>
    <row r="85" spans="1:14" ht="15.75" thickBot="1">
      <c r="B85" s="97" t="s">
        <v>1058</v>
      </c>
      <c r="C85" s="98"/>
      <c r="D85" s="98"/>
      <c r="E85" s="98"/>
      <c r="F85" s="98"/>
      <c r="G85" s="98"/>
      <c r="H85" s="98"/>
      <c r="I85" s="99"/>
      <c r="J85" s="100"/>
      <c r="K85" s="313">
        <v>0.05</v>
      </c>
      <c r="L85" s="850">
        <f>N78*K85</f>
        <v>30224.311977798086</v>
      </c>
      <c r="M85" s="851"/>
      <c r="N85" s="57"/>
    </row>
    <row r="86" spans="1:14" ht="15.75" thickBot="1">
      <c r="B86" s="813" t="s">
        <v>1037</v>
      </c>
      <c r="C86" s="814"/>
      <c r="D86" s="814"/>
      <c r="E86" s="814"/>
      <c r="F86" s="814"/>
      <c r="G86" s="814"/>
      <c r="H86" s="814"/>
      <c r="I86" s="814"/>
      <c r="J86" s="814"/>
      <c r="K86" s="814"/>
      <c r="L86" s="814"/>
      <c r="M86" s="815"/>
      <c r="N86" s="58">
        <f>L83+L84+L85</f>
        <v>181345.87186678851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785832.11142275017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162</v>
      </c>
      <c r="B36" s="862" t="str">
        <f>VLOOKUP(A36,EQUIPOS!A6:D154,3,FALSE)</f>
        <v>Compactador manual (SALTARIN) Peso de operación (Kg.) 52, Fuerza de impacto por golpe (KN) 12.</v>
      </c>
      <c r="C36" s="863"/>
      <c r="D36" s="863"/>
      <c r="E36" s="863"/>
      <c r="F36" s="863"/>
      <c r="G36" s="863"/>
      <c r="H36" s="864"/>
      <c r="I36" s="275"/>
      <c r="J36" s="276"/>
      <c r="K36" s="277">
        <f>VLOOKUP(A36,EQUIPOS!A6:D163,4,FALSE)</f>
        <v>54702.628665337055</v>
      </c>
      <c r="L36" s="278"/>
      <c r="M36" s="279">
        <v>2.5</v>
      </c>
      <c r="N36" s="280">
        <f>K36/M36</f>
        <v>21881.051466134821</v>
      </c>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0.05</v>
      </c>
      <c r="N41" s="352">
        <f>N76*M41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22647.059544226322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604.47717335473385</v>
      </c>
      <c r="N49" s="280">
        <f>K49*M49</f>
        <v>14507.452160513612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587348.43700322392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15320.161561829998</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627622.15134533599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125524.4302690672</v>
      </c>
      <c r="M83" s="849"/>
      <c r="N83" s="57"/>
    </row>
    <row r="84" spans="1:14">
      <c r="B84" s="95" t="s">
        <v>1057</v>
      </c>
      <c r="C84" s="96"/>
      <c r="D84" s="96"/>
      <c r="E84" s="96"/>
      <c r="F84" s="96"/>
      <c r="G84" s="96"/>
      <c r="H84" s="96"/>
      <c r="I84" s="93"/>
      <c r="J84" s="94"/>
      <c r="K84" s="312">
        <v>0.05</v>
      </c>
      <c r="L84" s="848">
        <f>N78*K84</f>
        <v>31381.107567266801</v>
      </c>
      <c r="M84" s="849"/>
      <c r="N84" s="57"/>
    </row>
    <row r="85" spans="1:14" ht="15.75" thickBot="1">
      <c r="B85" s="97" t="s">
        <v>1058</v>
      </c>
      <c r="C85" s="98"/>
      <c r="D85" s="98"/>
      <c r="E85" s="98"/>
      <c r="F85" s="98"/>
      <c r="G85" s="98"/>
      <c r="H85" s="98"/>
      <c r="I85" s="99"/>
      <c r="J85" s="100"/>
      <c r="K85" s="313">
        <v>0.05</v>
      </c>
      <c r="L85" s="850">
        <f>N78*K85</f>
        <v>31381.107567266801</v>
      </c>
      <c r="M85" s="851"/>
      <c r="N85" s="57"/>
    </row>
    <row r="86" spans="1:14" ht="15.75" thickBot="1">
      <c r="B86" s="813" t="s">
        <v>1037</v>
      </c>
      <c r="C86" s="814"/>
      <c r="D86" s="814"/>
      <c r="E86" s="814"/>
      <c r="F86" s="814"/>
      <c r="G86" s="814"/>
      <c r="H86" s="814"/>
      <c r="I86" s="814"/>
      <c r="J86" s="814"/>
      <c r="K86" s="814"/>
      <c r="L86" s="814"/>
      <c r="M86" s="815"/>
      <c r="N86" s="58">
        <f>L83+L84+L85</f>
        <v>188286.64540360079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815908.79674893676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162</v>
      </c>
      <c r="B36" s="862" t="str">
        <f>VLOOKUP(A36,EQUIPOS!A6:D154,3,FALSE)</f>
        <v>Compactador manual (SALTARIN) Peso de operación (Kg.) 52, Fuerza de impacto por golpe (KN) 12.</v>
      </c>
      <c r="C36" s="863"/>
      <c r="D36" s="863"/>
      <c r="E36" s="863"/>
      <c r="F36" s="863"/>
      <c r="G36" s="863"/>
      <c r="H36" s="864"/>
      <c r="I36" s="275"/>
      <c r="J36" s="276"/>
      <c r="K36" s="277">
        <f>VLOOKUP(A36,EQUIPOS!A6:D163,4,FALSE)</f>
        <v>54702.628665337055</v>
      </c>
      <c r="L36" s="278"/>
      <c r="M36" s="279">
        <v>2.5</v>
      </c>
      <c r="N36" s="280">
        <f>K36/M36</f>
        <v>21881.051466134821</v>
      </c>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0.05</v>
      </c>
      <c r="N41" s="352">
        <f>N76*M41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22647.059544226322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604.47717335473385</v>
      </c>
      <c r="N49" s="280">
        <f>K49*M49</f>
        <v>14507.452160513612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587348.43700322392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902" t="s">
        <v>1037</v>
      </c>
      <c r="C76" s="856"/>
      <c r="D76" s="856"/>
      <c r="E76" s="856"/>
      <c r="F76" s="856"/>
      <c r="G76" s="856"/>
      <c r="H76" s="856"/>
      <c r="I76" s="856"/>
      <c r="J76" s="856"/>
      <c r="K76" s="856"/>
      <c r="L76" s="856"/>
      <c r="M76" s="857"/>
      <c r="N76" s="468">
        <f>SUM(N70:N75)</f>
        <v>15320.161561829998</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627622.15134533599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125524.4302690672</v>
      </c>
      <c r="M83" s="849"/>
      <c r="N83" s="57"/>
    </row>
    <row r="84" spans="1:14">
      <c r="B84" s="95" t="s">
        <v>1057</v>
      </c>
      <c r="C84" s="96"/>
      <c r="D84" s="96"/>
      <c r="E84" s="96"/>
      <c r="F84" s="96"/>
      <c r="G84" s="96"/>
      <c r="H84" s="96"/>
      <c r="I84" s="93"/>
      <c r="J84" s="94"/>
      <c r="K84" s="312">
        <v>0.05</v>
      </c>
      <c r="L84" s="848">
        <f>N78*K84</f>
        <v>31381.107567266801</v>
      </c>
      <c r="M84" s="849"/>
      <c r="N84" s="57"/>
    </row>
    <row r="85" spans="1:14" ht="15.75" thickBot="1">
      <c r="B85" s="97" t="s">
        <v>1058</v>
      </c>
      <c r="C85" s="98"/>
      <c r="D85" s="98"/>
      <c r="E85" s="98"/>
      <c r="F85" s="98"/>
      <c r="G85" s="98"/>
      <c r="H85" s="98"/>
      <c r="I85" s="99"/>
      <c r="J85" s="100"/>
      <c r="K85" s="313">
        <v>0.05</v>
      </c>
      <c r="L85" s="850">
        <f>N78*K85</f>
        <v>31381.107567266801</v>
      </c>
      <c r="M85" s="851"/>
      <c r="N85" s="57"/>
    </row>
    <row r="86" spans="1:14" ht="15.75" thickBot="1">
      <c r="B86" s="813" t="s">
        <v>1037</v>
      </c>
      <c r="C86" s="814"/>
      <c r="D86" s="814"/>
      <c r="E86" s="814"/>
      <c r="F86" s="814"/>
      <c r="G86" s="814"/>
      <c r="H86" s="814"/>
      <c r="I86" s="814"/>
      <c r="J86" s="814"/>
      <c r="K86" s="814"/>
      <c r="L86" s="814"/>
      <c r="M86" s="815"/>
      <c r="N86" s="58">
        <f>L83+L84+L85</f>
        <v>188286.64540360079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815908.79674893676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162</v>
      </c>
      <c r="B36" s="862" t="str">
        <f>VLOOKUP(A36,EQUIPOS!A6:D154,3,FALSE)</f>
        <v>Compactador manual (SALTARIN) Peso de operación (Kg.) 52, Fuerza de impacto por golpe (KN) 12.</v>
      </c>
      <c r="C36" s="863"/>
      <c r="D36" s="863"/>
      <c r="E36" s="863"/>
      <c r="F36" s="863"/>
      <c r="G36" s="863"/>
      <c r="H36" s="864"/>
      <c r="I36" s="275"/>
      <c r="J36" s="276"/>
      <c r="K36" s="277">
        <f>VLOOKUP(A36,EQUIPOS!A6:D163,4,FALSE)</f>
        <v>54702.628665337055</v>
      </c>
      <c r="L36" s="278"/>
      <c r="M36" s="279">
        <v>2.5</v>
      </c>
      <c r="N36" s="280">
        <f>K36/M36</f>
        <v>21881.051466134821</v>
      </c>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0.05</v>
      </c>
      <c r="N41" s="352">
        <f>N76*M41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22647.059544226322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604.47717335473385</v>
      </c>
      <c r="N49" s="280">
        <f>K49*M49</f>
        <v>14507.452160513612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587348.43700322392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15320.161561829998</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627622.15134533599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125524.4302690672</v>
      </c>
      <c r="M83" s="849"/>
      <c r="N83" s="57"/>
    </row>
    <row r="84" spans="1:14">
      <c r="B84" s="95" t="s">
        <v>1057</v>
      </c>
      <c r="C84" s="96"/>
      <c r="D84" s="96"/>
      <c r="E84" s="96"/>
      <c r="F84" s="96"/>
      <c r="G84" s="96"/>
      <c r="H84" s="96"/>
      <c r="I84" s="93"/>
      <c r="J84" s="94"/>
      <c r="K84" s="312">
        <v>0.05</v>
      </c>
      <c r="L84" s="848">
        <f>N78*K84</f>
        <v>31381.107567266801</v>
      </c>
      <c r="M84" s="849"/>
      <c r="N84" s="57"/>
    </row>
    <row r="85" spans="1:14" ht="15.75" thickBot="1">
      <c r="B85" s="97" t="s">
        <v>1058</v>
      </c>
      <c r="C85" s="98"/>
      <c r="D85" s="98"/>
      <c r="E85" s="98"/>
      <c r="F85" s="98"/>
      <c r="G85" s="98"/>
      <c r="H85" s="98"/>
      <c r="I85" s="99"/>
      <c r="J85" s="100"/>
      <c r="K85" s="313">
        <v>0.05</v>
      </c>
      <c r="L85" s="850">
        <f>N78*K85</f>
        <v>31381.107567266801</v>
      </c>
      <c r="M85" s="851"/>
      <c r="N85" s="57"/>
    </row>
    <row r="86" spans="1:14" ht="15.75" thickBot="1">
      <c r="B86" s="813" t="s">
        <v>1037</v>
      </c>
      <c r="C86" s="814"/>
      <c r="D86" s="814"/>
      <c r="E86" s="814"/>
      <c r="F86" s="814"/>
      <c r="G86" s="814"/>
      <c r="H86" s="814"/>
      <c r="I86" s="814"/>
      <c r="J86" s="814"/>
      <c r="K86" s="814"/>
      <c r="L86" s="814"/>
      <c r="M86" s="815"/>
      <c r="N86" s="58">
        <f>L83+L84+L85</f>
        <v>188286.64540360079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815908.79674893676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30</v>
      </c>
      <c r="N36" s="280">
        <f>K36/M36</f>
        <v>9388.4304165957947</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30</v>
      </c>
      <c r="N37" s="280">
        <f>K37/M37</f>
        <v>8449.5873749362145</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30</v>
      </c>
      <c r="N38" s="280">
        <f>K38/M38</f>
        <v>5947.1200242534396</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8.5112008676833337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23793.649016653133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1.25</v>
      </c>
      <c r="L48" s="275"/>
      <c r="M48" s="410">
        <f>VLOOKUP(A48,MATERIALES!A4:D395,4,FALSE)</f>
        <v>440646.9114174695</v>
      </c>
      <c r="N48" s="280">
        <f>K48*M48</f>
        <v>550808.63927183684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550808.63927183684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0">
        <f>VLOOKUP(A59,TRANSPORTE!A5:D123,4,FALSE)</f>
        <v>1774.2255661967749</v>
      </c>
      <c r="M59" s="901"/>
      <c r="N59" s="295">
        <f>K59*L59</f>
        <v>2217.7819577459686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2217.7819577459686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851.12008676833329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577671.19033300434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115534.23806660087</v>
      </c>
      <c r="M83" s="849"/>
      <c r="N83" s="57"/>
    </row>
    <row r="84" spans="1:14">
      <c r="B84" s="95" t="s">
        <v>1057</v>
      </c>
      <c r="C84" s="96"/>
      <c r="D84" s="96"/>
      <c r="E84" s="96"/>
      <c r="F84" s="96"/>
      <c r="G84" s="96"/>
      <c r="H84" s="96"/>
      <c r="I84" s="93"/>
      <c r="J84" s="94"/>
      <c r="K84" s="312">
        <v>0.05</v>
      </c>
      <c r="L84" s="848">
        <f>N78*K84</f>
        <v>28883.559516650217</v>
      </c>
      <c r="M84" s="849"/>
      <c r="N84" s="57"/>
    </row>
    <row r="85" spans="1:14" ht="15.75" thickBot="1">
      <c r="B85" s="97" t="s">
        <v>1058</v>
      </c>
      <c r="C85" s="98"/>
      <c r="D85" s="98"/>
      <c r="E85" s="98"/>
      <c r="F85" s="98"/>
      <c r="G85" s="98"/>
      <c r="H85" s="98"/>
      <c r="I85" s="99"/>
      <c r="J85" s="100"/>
      <c r="K85" s="313">
        <v>0.05</v>
      </c>
      <c r="L85" s="850">
        <f>N78*K85</f>
        <v>28883.559516650217</v>
      </c>
      <c r="M85" s="851"/>
      <c r="N85" s="57"/>
    </row>
    <row r="86" spans="1:14" ht="15.75" thickBot="1">
      <c r="B86" s="813" t="s">
        <v>1037</v>
      </c>
      <c r="C86" s="814"/>
      <c r="D86" s="814"/>
      <c r="E86" s="814"/>
      <c r="F86" s="814"/>
      <c r="G86" s="814"/>
      <c r="H86" s="814"/>
      <c r="I86" s="814"/>
      <c r="J86" s="814"/>
      <c r="K86" s="814"/>
      <c r="L86" s="814"/>
      <c r="M86" s="815"/>
      <c r="N86" s="58">
        <f>L83+L84+L85</f>
        <v>173301.3570999013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750972.54743290565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30</v>
      </c>
      <c r="N36" s="280">
        <f>K36/M36</f>
        <v>9388.4304165957947</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30</v>
      </c>
      <c r="N37" s="280">
        <f>K37/M37</f>
        <v>8449.5873749362145</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30</v>
      </c>
      <c r="N38" s="280">
        <f>K38/M38</f>
        <v>5947.1200242534396</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8.5112008676833337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23793.649016653133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440646.9114174695</v>
      </c>
      <c r="N48" s="280">
        <f>K48*M48</f>
        <v>550808.63927183684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550808.63927183684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0">
        <f>VLOOKUP(A59,TRANSPORTE!A5:D123,4,FALSE)</f>
        <v>1774.2255661967749</v>
      </c>
      <c r="M59" s="901"/>
      <c r="N59" s="295">
        <f>K59*L59</f>
        <v>2217.7819577459686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2217.7819577459686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851.12008676833329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577671.19033300434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115534.23806660087</v>
      </c>
      <c r="M83" s="849"/>
      <c r="N83" s="57"/>
    </row>
    <row r="84" spans="1:14">
      <c r="B84" s="95" t="s">
        <v>1057</v>
      </c>
      <c r="C84" s="96"/>
      <c r="D84" s="96"/>
      <c r="E84" s="96"/>
      <c r="F84" s="96"/>
      <c r="G84" s="96"/>
      <c r="H84" s="96"/>
      <c r="I84" s="93"/>
      <c r="J84" s="94"/>
      <c r="K84" s="312">
        <v>0.05</v>
      </c>
      <c r="L84" s="848">
        <f>N78*K84</f>
        <v>28883.559516650217</v>
      </c>
      <c r="M84" s="849"/>
      <c r="N84" s="57"/>
    </row>
    <row r="85" spans="1:14" ht="15.75" thickBot="1">
      <c r="B85" s="97" t="s">
        <v>1058</v>
      </c>
      <c r="C85" s="98"/>
      <c r="D85" s="98"/>
      <c r="E85" s="98"/>
      <c r="F85" s="98"/>
      <c r="G85" s="98"/>
      <c r="H85" s="98"/>
      <c r="I85" s="99"/>
      <c r="J85" s="100"/>
      <c r="K85" s="313">
        <v>0.05</v>
      </c>
      <c r="L85" s="850">
        <f>N78*K85</f>
        <v>28883.559516650217</v>
      </c>
      <c r="M85" s="851"/>
      <c r="N85" s="57"/>
    </row>
    <row r="86" spans="1:14" ht="15.75" thickBot="1">
      <c r="B86" s="813" t="s">
        <v>1037</v>
      </c>
      <c r="C86" s="814"/>
      <c r="D86" s="814"/>
      <c r="E86" s="814"/>
      <c r="F86" s="814"/>
      <c r="G86" s="814"/>
      <c r="H86" s="814"/>
      <c r="I86" s="814"/>
      <c r="J86" s="814"/>
      <c r="K86" s="814"/>
      <c r="L86" s="814"/>
      <c r="M86" s="815"/>
      <c r="N86" s="58">
        <f>L83+L84+L85</f>
        <v>173301.3570999013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750972.54743290565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30</v>
      </c>
      <c r="N36" s="280">
        <f>K36/M36</f>
        <v>9388.4304165957947</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30</v>
      </c>
      <c r="N37" s="280">
        <f>K37/M37</f>
        <v>8449.5873749362145</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30</v>
      </c>
      <c r="N38" s="280">
        <f>K38/M38</f>
        <v>5947.1200242534396</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8.5112008676833337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23793.649016653133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440646.9114174695</v>
      </c>
      <c r="N48" s="280">
        <f>K48*M48</f>
        <v>550808.63927183684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550808.63927183684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0">
        <f>VLOOKUP(A59,TRANSPORTE!A5:D123,4,FALSE)</f>
        <v>1774.2255661967749</v>
      </c>
      <c r="M59" s="901"/>
      <c r="N59" s="295">
        <f>K59*L59</f>
        <v>2217.7819577459686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2217.7819577459686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851.12008676833329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577671.19033300434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115534.23806660087</v>
      </c>
      <c r="M83" s="849"/>
      <c r="N83" s="57"/>
    </row>
    <row r="84" spans="1:14">
      <c r="B84" s="95" t="s">
        <v>1057</v>
      </c>
      <c r="C84" s="96"/>
      <c r="D84" s="96"/>
      <c r="E84" s="96"/>
      <c r="F84" s="96"/>
      <c r="G84" s="96"/>
      <c r="H84" s="96"/>
      <c r="I84" s="93"/>
      <c r="J84" s="94"/>
      <c r="K84" s="312">
        <v>0.05</v>
      </c>
      <c r="L84" s="848">
        <f>N78*K84</f>
        <v>28883.559516650217</v>
      </c>
      <c r="M84" s="849"/>
      <c r="N84" s="57"/>
    </row>
    <row r="85" spans="1:14" ht="15.75" thickBot="1">
      <c r="B85" s="97" t="s">
        <v>1058</v>
      </c>
      <c r="C85" s="98"/>
      <c r="D85" s="98"/>
      <c r="E85" s="98"/>
      <c r="F85" s="98"/>
      <c r="G85" s="98"/>
      <c r="H85" s="98"/>
      <c r="I85" s="99"/>
      <c r="J85" s="100"/>
      <c r="K85" s="313">
        <v>0.05</v>
      </c>
      <c r="L85" s="850">
        <f>N78*K85</f>
        <v>28883.559516650217</v>
      </c>
      <c r="M85" s="851"/>
      <c r="N85" s="57"/>
    </row>
    <row r="86" spans="1:14" ht="15.75" thickBot="1">
      <c r="B86" s="813" t="s">
        <v>1037</v>
      </c>
      <c r="C86" s="814"/>
      <c r="D86" s="814"/>
      <c r="E86" s="814"/>
      <c r="F86" s="814"/>
      <c r="G86" s="814"/>
      <c r="H86" s="814"/>
      <c r="I86" s="814"/>
      <c r="J86" s="814"/>
      <c r="K86" s="814"/>
      <c r="L86" s="814"/>
      <c r="M86" s="815"/>
      <c r="N86" s="58">
        <f>L83+L84+L85</f>
        <v>173301.3570999013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750972.54743290565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45</v>
      </c>
      <c r="N37" s="280">
        <f>K37/M37</f>
        <v>5633.0582499574757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14889.791286609428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588</v>
      </c>
      <c r="N49" s="280">
        <f>K49*M49</f>
        <v>52920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625760.98484271031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643524.68275655457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128704.93655131092</v>
      </c>
      <c r="M83" s="849"/>
      <c r="N83" s="57"/>
    </row>
    <row r="84" spans="1:14">
      <c r="B84" s="95" t="s">
        <v>1057</v>
      </c>
      <c r="C84" s="96"/>
      <c r="D84" s="96"/>
      <c r="E84" s="96"/>
      <c r="F84" s="96"/>
      <c r="G84" s="96"/>
      <c r="H84" s="96"/>
      <c r="I84" s="93"/>
      <c r="J84" s="94"/>
      <c r="K84" s="312">
        <v>0.05</v>
      </c>
      <c r="L84" s="848">
        <f>N78*K84</f>
        <v>32176.234137827731</v>
      </c>
      <c r="M84" s="849"/>
      <c r="N84" s="57"/>
    </row>
    <row r="85" spans="1:14" ht="15.75" thickBot="1">
      <c r="B85" s="97" t="s">
        <v>1058</v>
      </c>
      <c r="C85" s="98"/>
      <c r="D85" s="98"/>
      <c r="E85" s="98"/>
      <c r="F85" s="98"/>
      <c r="G85" s="98"/>
      <c r="H85" s="98"/>
      <c r="I85" s="99"/>
      <c r="J85" s="100"/>
      <c r="K85" s="313">
        <v>0.05</v>
      </c>
      <c r="L85" s="850">
        <f>N78*K85</f>
        <v>32176.234137827731</v>
      </c>
      <c r="M85" s="851"/>
      <c r="N85" s="57"/>
    </row>
    <row r="86" spans="1:14" ht="15.75" thickBot="1">
      <c r="B86" s="813" t="s">
        <v>1037</v>
      </c>
      <c r="C86" s="814"/>
      <c r="D86" s="814"/>
      <c r="E86" s="814"/>
      <c r="F86" s="814"/>
      <c r="G86" s="814"/>
      <c r="H86" s="814"/>
      <c r="I86" s="814"/>
      <c r="J86" s="814"/>
      <c r="K86" s="814"/>
      <c r="L86" s="814"/>
      <c r="M86" s="815"/>
      <c r="N86" s="58">
        <f>L83+L84+L85</f>
        <v>193057.40482696638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836582.08758352092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45</v>
      </c>
      <c r="N37" s="280">
        <f>K37/M37</f>
        <v>5633.0582499574757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14889.791286609428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588</v>
      </c>
      <c r="N49" s="280">
        <f>K49*M49</f>
        <v>52920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625760.98484271031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643524.68275655457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128704.93655131092</v>
      </c>
      <c r="M83" s="849"/>
      <c r="N83" s="57"/>
    </row>
    <row r="84" spans="1:14">
      <c r="B84" s="95" t="s">
        <v>1057</v>
      </c>
      <c r="C84" s="96"/>
      <c r="D84" s="96"/>
      <c r="E84" s="96"/>
      <c r="F84" s="96"/>
      <c r="G84" s="96"/>
      <c r="H84" s="96"/>
      <c r="I84" s="93"/>
      <c r="J84" s="94"/>
      <c r="K84" s="312">
        <v>0.05</v>
      </c>
      <c r="L84" s="848">
        <f>N78*K84</f>
        <v>32176.234137827731</v>
      </c>
      <c r="M84" s="849"/>
      <c r="N84" s="57"/>
    </row>
    <row r="85" spans="1:14" ht="15.75" thickBot="1">
      <c r="B85" s="97" t="s">
        <v>1058</v>
      </c>
      <c r="C85" s="98"/>
      <c r="D85" s="98"/>
      <c r="E85" s="98"/>
      <c r="F85" s="98"/>
      <c r="G85" s="98"/>
      <c r="H85" s="98"/>
      <c r="I85" s="99"/>
      <c r="J85" s="100"/>
      <c r="K85" s="313">
        <v>0.05</v>
      </c>
      <c r="L85" s="850">
        <f>N78*K85</f>
        <v>32176.234137827731</v>
      </c>
      <c r="M85" s="851"/>
      <c r="N85" s="57"/>
    </row>
    <row r="86" spans="1:14" ht="15.75" thickBot="1">
      <c r="B86" s="813" t="s">
        <v>1037</v>
      </c>
      <c r="C86" s="814"/>
      <c r="D86" s="814"/>
      <c r="E86" s="814"/>
      <c r="F86" s="814"/>
      <c r="G86" s="814"/>
      <c r="H86" s="814"/>
      <c r="I86" s="814"/>
      <c r="J86" s="814"/>
      <c r="K86" s="814"/>
      <c r="L86" s="814"/>
      <c r="M86" s="815"/>
      <c r="N86" s="58">
        <f>L83+L84+L85</f>
        <v>193057.40482696638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836582.08758352092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45</v>
      </c>
      <c r="N37" s="280">
        <f>K37/M37</f>
        <v>5633.0582499574757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14889.791286609428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588</v>
      </c>
      <c r="N49" s="280">
        <f>K49*M49</f>
        <v>52920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625760.98484271031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643524.68275655457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128704.93655131092</v>
      </c>
      <c r="M83" s="849"/>
      <c r="N83" s="57"/>
    </row>
    <row r="84" spans="1:14">
      <c r="B84" s="95" t="s">
        <v>1057</v>
      </c>
      <c r="C84" s="96"/>
      <c r="D84" s="96"/>
      <c r="E84" s="96"/>
      <c r="F84" s="96"/>
      <c r="G84" s="96"/>
      <c r="H84" s="96"/>
      <c r="I84" s="93"/>
      <c r="J84" s="94"/>
      <c r="K84" s="312">
        <v>0.05</v>
      </c>
      <c r="L84" s="848">
        <f>N78*K84</f>
        <v>32176.234137827731</v>
      </c>
      <c r="M84" s="849"/>
      <c r="N84" s="57"/>
    </row>
    <row r="85" spans="1:14" ht="15.75" thickBot="1">
      <c r="B85" s="97" t="s">
        <v>1058</v>
      </c>
      <c r="C85" s="98"/>
      <c r="D85" s="98"/>
      <c r="E85" s="98"/>
      <c r="F85" s="98"/>
      <c r="G85" s="98"/>
      <c r="H85" s="98"/>
      <c r="I85" s="99"/>
      <c r="J85" s="100"/>
      <c r="K85" s="313">
        <v>0.05</v>
      </c>
      <c r="L85" s="850">
        <f>N78*K85</f>
        <v>32176.234137827731</v>
      </c>
      <c r="M85" s="851"/>
      <c r="N85" s="57"/>
    </row>
    <row r="86" spans="1:14" ht="15.75" thickBot="1">
      <c r="B86" s="813" t="s">
        <v>1037</v>
      </c>
      <c r="C86" s="814"/>
      <c r="D86" s="814"/>
      <c r="E86" s="814"/>
      <c r="F86" s="814"/>
      <c r="G86" s="814"/>
      <c r="H86" s="814"/>
      <c r="I86" s="814"/>
      <c r="J86" s="814"/>
      <c r="K86" s="814"/>
      <c r="L86" s="814"/>
      <c r="M86" s="815"/>
      <c r="N86" s="58">
        <f>L83+L84+L85</f>
        <v>193057.40482696638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836582.08758352092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45</v>
      </c>
      <c r="N37" s="280">
        <f>K37/M37</f>
        <v>5633.0582499574757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14889.791286609428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588</v>
      </c>
      <c r="N49" s="280">
        <f>K49*M49</f>
        <v>52920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625760.98484271031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643524.68275655457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128704.93655131092</v>
      </c>
      <c r="M83" s="849"/>
      <c r="N83" s="57"/>
    </row>
    <row r="84" spans="1:14">
      <c r="B84" s="95" t="s">
        <v>1057</v>
      </c>
      <c r="C84" s="96"/>
      <c r="D84" s="96"/>
      <c r="E84" s="96"/>
      <c r="F84" s="96"/>
      <c r="G84" s="96"/>
      <c r="H84" s="96"/>
      <c r="I84" s="93"/>
      <c r="J84" s="94"/>
      <c r="K84" s="312">
        <v>0.05</v>
      </c>
      <c r="L84" s="848">
        <f>N78*K84</f>
        <v>32176.234137827731</v>
      </c>
      <c r="M84" s="849"/>
      <c r="N84" s="57"/>
    </row>
    <row r="85" spans="1:14" ht="15.75" thickBot="1">
      <c r="B85" s="97" t="s">
        <v>1058</v>
      </c>
      <c r="C85" s="98"/>
      <c r="D85" s="98"/>
      <c r="E85" s="98"/>
      <c r="F85" s="98"/>
      <c r="G85" s="98"/>
      <c r="H85" s="98"/>
      <c r="I85" s="99"/>
      <c r="J85" s="100"/>
      <c r="K85" s="313">
        <v>0.05</v>
      </c>
      <c r="L85" s="850">
        <f>N78*K85</f>
        <v>32176.234137827731</v>
      </c>
      <c r="M85" s="851"/>
      <c r="N85" s="57"/>
    </row>
    <row r="86" spans="1:14" ht="15.75" thickBot="1">
      <c r="B86" s="813" t="s">
        <v>1037</v>
      </c>
      <c r="C86" s="814"/>
      <c r="D86" s="814"/>
      <c r="E86" s="814"/>
      <c r="F86" s="814"/>
      <c r="G86" s="814"/>
      <c r="H86" s="814"/>
      <c r="I86" s="814"/>
      <c r="J86" s="814"/>
      <c r="K86" s="814"/>
      <c r="L86" s="814"/>
      <c r="M86" s="815"/>
      <c r="N86" s="58">
        <f>L83+L84+L85</f>
        <v>193057.40482696638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836582.08758352092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45</v>
      </c>
      <c r="N37" s="280">
        <f>K37/M37</f>
        <v>5633.0582499574757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14889.791286609428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572840.98484271031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590604.68275655457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118120.93655131092</v>
      </c>
      <c r="M83" s="849"/>
      <c r="N83" s="57"/>
    </row>
    <row r="84" spans="1:14">
      <c r="B84" s="95" t="s">
        <v>1057</v>
      </c>
      <c r="C84" s="96"/>
      <c r="D84" s="96"/>
      <c r="E84" s="96"/>
      <c r="F84" s="96"/>
      <c r="G84" s="96"/>
      <c r="H84" s="96"/>
      <c r="I84" s="93"/>
      <c r="J84" s="94"/>
      <c r="K84" s="312">
        <v>0.05</v>
      </c>
      <c r="L84" s="848">
        <f>N78*K84</f>
        <v>29530.234137827731</v>
      </c>
      <c r="M84" s="849"/>
      <c r="N84" s="57"/>
    </row>
    <row r="85" spans="1:14" ht="15.75" thickBot="1">
      <c r="B85" s="97" t="s">
        <v>1058</v>
      </c>
      <c r="C85" s="98"/>
      <c r="D85" s="98"/>
      <c r="E85" s="98"/>
      <c r="F85" s="98"/>
      <c r="G85" s="98"/>
      <c r="H85" s="98"/>
      <c r="I85" s="99"/>
      <c r="J85" s="100"/>
      <c r="K85" s="313">
        <v>0.05</v>
      </c>
      <c r="L85" s="850">
        <f>N78*K85</f>
        <v>29530.234137827731</v>
      </c>
      <c r="M85" s="851"/>
      <c r="N85" s="57"/>
    </row>
    <row r="86" spans="1:14" ht="15.75" thickBot="1">
      <c r="B86" s="813" t="s">
        <v>1037</v>
      </c>
      <c r="C86" s="814"/>
      <c r="D86" s="814"/>
      <c r="E86" s="814"/>
      <c r="F86" s="814"/>
      <c r="G86" s="814"/>
      <c r="H86" s="814"/>
      <c r="I86" s="814"/>
      <c r="J86" s="814"/>
      <c r="K86" s="814"/>
      <c r="L86" s="814"/>
      <c r="M86" s="815"/>
      <c r="N86" s="58">
        <f>L83+L84+L85</f>
        <v>177181.40482696638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767786.08758352092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45</v>
      </c>
      <c r="N37" s="280">
        <f>K37/M37</f>
        <v>5633.0582499574757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14889.791286609428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572840.98484271031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590604.68275655457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118120.93655131092</v>
      </c>
      <c r="M83" s="849"/>
      <c r="N83" s="57"/>
    </row>
    <row r="84" spans="1:14">
      <c r="B84" s="95" t="s">
        <v>1057</v>
      </c>
      <c r="C84" s="96"/>
      <c r="D84" s="96"/>
      <c r="E84" s="96"/>
      <c r="F84" s="96"/>
      <c r="G84" s="96"/>
      <c r="H84" s="96"/>
      <c r="I84" s="93"/>
      <c r="J84" s="94"/>
      <c r="K84" s="312">
        <v>0.05</v>
      </c>
      <c r="L84" s="848">
        <f>N78*K84</f>
        <v>29530.234137827731</v>
      </c>
      <c r="M84" s="849"/>
      <c r="N84" s="57"/>
    </row>
    <row r="85" spans="1:14" ht="15.75" thickBot="1">
      <c r="B85" s="97" t="s">
        <v>1058</v>
      </c>
      <c r="C85" s="98"/>
      <c r="D85" s="98"/>
      <c r="E85" s="98"/>
      <c r="F85" s="98"/>
      <c r="G85" s="98"/>
      <c r="H85" s="98"/>
      <c r="I85" s="99"/>
      <c r="J85" s="100"/>
      <c r="K85" s="313">
        <v>0.05</v>
      </c>
      <c r="L85" s="850">
        <f>N78*K85</f>
        <v>29530.234137827731</v>
      </c>
      <c r="M85" s="851"/>
      <c r="N85" s="57"/>
    </row>
    <row r="86" spans="1:14" ht="15.75" thickBot="1">
      <c r="B86" s="813" t="s">
        <v>1037</v>
      </c>
      <c r="C86" s="814"/>
      <c r="D86" s="814"/>
      <c r="E86" s="814"/>
      <c r="F86" s="814"/>
      <c r="G86" s="814"/>
      <c r="H86" s="814"/>
      <c r="I86" s="814"/>
      <c r="J86" s="814"/>
      <c r="K86" s="814"/>
      <c r="L86" s="814"/>
      <c r="M86" s="815"/>
      <c r="N86" s="58">
        <f>L83+L84+L85</f>
        <v>177181.40482696638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767786.08758352092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45</v>
      </c>
      <c r="N37" s="280">
        <f>K37/M37</f>
        <v>5633.0582499574757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14889.791286609428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572840.98484271031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590604.68275655457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118120.93655131092</v>
      </c>
      <c r="M83" s="849"/>
      <c r="N83" s="57"/>
    </row>
    <row r="84" spans="1:14">
      <c r="B84" s="95" t="s">
        <v>1057</v>
      </c>
      <c r="C84" s="96"/>
      <c r="D84" s="96"/>
      <c r="E84" s="96"/>
      <c r="F84" s="96"/>
      <c r="G84" s="96"/>
      <c r="H84" s="96"/>
      <c r="I84" s="93"/>
      <c r="J84" s="94"/>
      <c r="K84" s="312">
        <v>0.05</v>
      </c>
      <c r="L84" s="848">
        <f>N78*K84</f>
        <v>29530.234137827731</v>
      </c>
      <c r="M84" s="849"/>
      <c r="N84" s="57"/>
    </row>
    <row r="85" spans="1:14" ht="15.75" thickBot="1">
      <c r="B85" s="97" t="s">
        <v>1058</v>
      </c>
      <c r="C85" s="98"/>
      <c r="D85" s="98"/>
      <c r="E85" s="98"/>
      <c r="F85" s="98"/>
      <c r="G85" s="98"/>
      <c r="H85" s="98"/>
      <c r="I85" s="99"/>
      <c r="J85" s="100"/>
      <c r="K85" s="313">
        <v>0.05</v>
      </c>
      <c r="L85" s="850">
        <f>N78*K85</f>
        <v>29530.234137827731</v>
      </c>
      <c r="M85" s="851"/>
      <c r="N85" s="57"/>
    </row>
    <row r="86" spans="1:14" ht="15.75" thickBot="1">
      <c r="B86" s="813" t="s">
        <v>1037</v>
      </c>
      <c r="C86" s="814"/>
      <c r="D86" s="814"/>
      <c r="E86" s="814"/>
      <c r="F86" s="814"/>
      <c r="G86" s="814"/>
      <c r="H86" s="814"/>
      <c r="I86" s="814"/>
      <c r="J86" s="814"/>
      <c r="K86" s="814"/>
      <c r="L86" s="814"/>
      <c r="M86" s="815"/>
      <c r="N86" s="58">
        <f>L83+L84+L85</f>
        <v>177181.40482696638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767786.08758352092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45</v>
      </c>
      <c r="N37" s="280">
        <f>K37/M37</f>
        <v>5633.0582499574757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14889.791286609428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572840.98484271031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590604.68275655457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118120.93655131092</v>
      </c>
      <c r="M83" s="849"/>
      <c r="N83" s="57"/>
    </row>
    <row r="84" spans="1:14">
      <c r="B84" s="95" t="s">
        <v>1057</v>
      </c>
      <c r="C84" s="96"/>
      <c r="D84" s="96"/>
      <c r="E84" s="96"/>
      <c r="F84" s="96"/>
      <c r="G84" s="96"/>
      <c r="H84" s="96"/>
      <c r="I84" s="93"/>
      <c r="J84" s="94"/>
      <c r="K84" s="312">
        <v>0.05</v>
      </c>
      <c r="L84" s="848">
        <f>N78*K84</f>
        <v>29530.234137827731</v>
      </c>
      <c r="M84" s="849"/>
      <c r="N84" s="57"/>
    </row>
    <row r="85" spans="1:14" ht="15.75" thickBot="1">
      <c r="B85" s="97" t="s">
        <v>1058</v>
      </c>
      <c r="C85" s="98"/>
      <c r="D85" s="98"/>
      <c r="E85" s="98"/>
      <c r="F85" s="98"/>
      <c r="G85" s="98"/>
      <c r="H85" s="98"/>
      <c r="I85" s="99"/>
      <c r="J85" s="100"/>
      <c r="K85" s="313">
        <v>0.05</v>
      </c>
      <c r="L85" s="850">
        <f>N78*K85</f>
        <v>29530.234137827731</v>
      </c>
      <c r="M85" s="851"/>
      <c r="N85" s="57"/>
    </row>
    <row r="86" spans="1:14" ht="15.75" thickBot="1">
      <c r="B86" s="813" t="s">
        <v>1037</v>
      </c>
      <c r="C86" s="814"/>
      <c r="D86" s="814"/>
      <c r="E86" s="814"/>
      <c r="F86" s="814"/>
      <c r="G86" s="814"/>
      <c r="H86" s="814"/>
      <c r="I86" s="814"/>
      <c r="J86" s="814"/>
      <c r="K86" s="814"/>
      <c r="L86" s="814"/>
      <c r="M86" s="815"/>
      <c r="N86" s="58">
        <f>L83+L84+L85</f>
        <v>177181.40482696638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767786.08758352092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588</v>
      </c>
      <c r="N48" s="280">
        <f>K48*M48</f>
        <v>588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813" t="s">
        <v>1037</v>
      </c>
      <c r="C76" s="814"/>
      <c r="D76" s="814"/>
      <c r="E76" s="814"/>
      <c r="F76" s="814"/>
      <c r="G76" s="814"/>
      <c r="H76" s="814"/>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588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117.60000000000001</v>
      </c>
      <c r="M83" s="849"/>
      <c r="N83" s="57"/>
    </row>
    <row r="84" spans="1:14">
      <c r="B84" s="95" t="s">
        <v>1057</v>
      </c>
      <c r="C84" s="96"/>
      <c r="D84" s="96"/>
      <c r="E84" s="96"/>
      <c r="F84" s="96"/>
      <c r="G84" s="96"/>
      <c r="H84" s="96"/>
      <c r="I84" s="93"/>
      <c r="J84" s="94"/>
      <c r="K84" s="312">
        <v>0.05</v>
      </c>
      <c r="L84" s="848">
        <f>N78*K84</f>
        <v>29.400000000000002</v>
      </c>
      <c r="M84" s="849"/>
      <c r="N84" s="57"/>
    </row>
    <row r="85" spans="1:14" ht="15.75" thickBot="1">
      <c r="B85" s="97" t="s">
        <v>1058</v>
      </c>
      <c r="C85" s="98"/>
      <c r="D85" s="98"/>
      <c r="E85" s="98"/>
      <c r="F85" s="98"/>
      <c r="G85" s="98"/>
      <c r="H85" s="98"/>
      <c r="I85" s="99"/>
      <c r="J85" s="100"/>
      <c r="K85" s="313">
        <v>0.05</v>
      </c>
      <c r="L85" s="850">
        <f>N78*K85</f>
        <v>29.400000000000002</v>
      </c>
      <c r="M85" s="851"/>
      <c r="N85" s="57"/>
    </row>
    <row r="86" spans="1:14" ht="15.75" thickBot="1">
      <c r="B86" s="813" t="s">
        <v>1037</v>
      </c>
      <c r="C86" s="814"/>
      <c r="D86" s="814"/>
      <c r="E86" s="814"/>
      <c r="F86" s="814"/>
      <c r="G86" s="814"/>
      <c r="H86" s="814"/>
      <c r="I86" s="814"/>
      <c r="J86" s="814"/>
      <c r="K86" s="814"/>
      <c r="L86" s="814"/>
      <c r="M86" s="815"/>
      <c r="N86" s="58">
        <f>L83+L84+L85</f>
        <v>176.4</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764.4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45</v>
      </c>
      <c r="N37" s="280">
        <f>K37/M37</f>
        <v>5633.0582499574757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14889.791286609428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588</v>
      </c>
      <c r="N49" s="280">
        <f>K49*M49</f>
        <v>52920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625760.98484271031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643524.68275655457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128704.93655131092</v>
      </c>
      <c r="M83" s="849"/>
      <c r="N83" s="57"/>
    </row>
    <row r="84" spans="1:14">
      <c r="B84" s="95" t="s">
        <v>1057</v>
      </c>
      <c r="C84" s="96"/>
      <c r="D84" s="96"/>
      <c r="E84" s="96"/>
      <c r="F84" s="96"/>
      <c r="G84" s="96"/>
      <c r="H84" s="96"/>
      <c r="I84" s="93"/>
      <c r="J84" s="94"/>
      <c r="K84" s="312">
        <v>0.05</v>
      </c>
      <c r="L84" s="848">
        <f>N78*K84</f>
        <v>32176.234137827731</v>
      </c>
      <c r="M84" s="849"/>
      <c r="N84" s="57"/>
    </row>
    <row r="85" spans="1:14" ht="15.75" thickBot="1">
      <c r="B85" s="97" t="s">
        <v>1058</v>
      </c>
      <c r="C85" s="98"/>
      <c r="D85" s="98"/>
      <c r="E85" s="98"/>
      <c r="F85" s="98"/>
      <c r="G85" s="98"/>
      <c r="H85" s="98"/>
      <c r="I85" s="99"/>
      <c r="J85" s="100"/>
      <c r="K85" s="313">
        <v>0.05</v>
      </c>
      <c r="L85" s="850">
        <f>N78*K85</f>
        <v>32176.234137827731</v>
      </c>
      <c r="M85" s="851"/>
      <c r="N85" s="57"/>
    </row>
    <row r="86" spans="1:14" ht="15.75" thickBot="1">
      <c r="B86" s="813" t="s">
        <v>1037</v>
      </c>
      <c r="C86" s="814"/>
      <c r="D86" s="814"/>
      <c r="E86" s="814"/>
      <c r="F86" s="814"/>
      <c r="G86" s="814"/>
      <c r="H86" s="814"/>
      <c r="I86" s="814"/>
      <c r="J86" s="814"/>
      <c r="K86" s="814"/>
      <c r="L86" s="814"/>
      <c r="M86" s="815"/>
      <c r="N86" s="58">
        <f>L83+L84+L85</f>
        <v>193057.40482696638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836582.08758352092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45</v>
      </c>
      <c r="N37" s="280">
        <f>K37/M37</f>
        <v>5633.0582499574757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14889.791286609428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588</v>
      </c>
      <c r="N49" s="280">
        <f>K49*M49</f>
        <v>52920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625760.98484271031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643524.68275655457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128704.93655131092</v>
      </c>
      <c r="M83" s="849"/>
      <c r="N83" s="57"/>
    </row>
    <row r="84" spans="1:14">
      <c r="B84" s="95" t="s">
        <v>1057</v>
      </c>
      <c r="C84" s="96"/>
      <c r="D84" s="96"/>
      <c r="E84" s="96"/>
      <c r="F84" s="96"/>
      <c r="G84" s="96"/>
      <c r="H84" s="96"/>
      <c r="I84" s="93"/>
      <c r="J84" s="94"/>
      <c r="K84" s="312">
        <v>0.05</v>
      </c>
      <c r="L84" s="848">
        <f>N78*K84</f>
        <v>32176.234137827731</v>
      </c>
      <c r="M84" s="849"/>
      <c r="N84" s="57"/>
    </row>
    <row r="85" spans="1:14" ht="15.75" thickBot="1">
      <c r="B85" s="97" t="s">
        <v>1058</v>
      </c>
      <c r="C85" s="98"/>
      <c r="D85" s="98"/>
      <c r="E85" s="98"/>
      <c r="F85" s="98"/>
      <c r="G85" s="98"/>
      <c r="H85" s="98"/>
      <c r="I85" s="99"/>
      <c r="J85" s="100"/>
      <c r="K85" s="313">
        <v>0.05</v>
      </c>
      <c r="L85" s="850">
        <f>N78*K85</f>
        <v>32176.234137827731</v>
      </c>
      <c r="M85" s="851"/>
      <c r="N85" s="57"/>
    </row>
    <row r="86" spans="1:14" ht="15.75" thickBot="1">
      <c r="B86" s="813" t="s">
        <v>1037</v>
      </c>
      <c r="C86" s="814"/>
      <c r="D86" s="814"/>
      <c r="E86" s="814"/>
      <c r="F86" s="814"/>
      <c r="G86" s="814"/>
      <c r="H86" s="814"/>
      <c r="I86" s="814"/>
      <c r="J86" s="814"/>
      <c r="K86" s="814"/>
      <c r="L86" s="814"/>
      <c r="M86" s="815"/>
      <c r="N86" s="58">
        <f>L83+L84+L85</f>
        <v>193057.40482696638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836582.08758352092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45</v>
      </c>
      <c r="N37" s="280">
        <f>K37/M37</f>
        <v>5633.0582499574757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14889.791286609428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572840.98484271031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590604.68275655457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118120.93655131092</v>
      </c>
      <c r="M83" s="849"/>
      <c r="N83" s="57"/>
    </row>
    <row r="84" spans="1:14">
      <c r="B84" s="95" t="s">
        <v>1057</v>
      </c>
      <c r="C84" s="96"/>
      <c r="D84" s="96"/>
      <c r="E84" s="96"/>
      <c r="F84" s="96"/>
      <c r="G84" s="96"/>
      <c r="H84" s="96"/>
      <c r="I84" s="93"/>
      <c r="J84" s="94"/>
      <c r="K84" s="312">
        <v>0.05</v>
      </c>
      <c r="L84" s="848">
        <f>N78*K84</f>
        <v>29530.234137827731</v>
      </c>
      <c r="M84" s="849"/>
      <c r="N84" s="57"/>
    </row>
    <row r="85" spans="1:14" ht="15.75" thickBot="1">
      <c r="B85" s="97" t="s">
        <v>1058</v>
      </c>
      <c r="C85" s="98"/>
      <c r="D85" s="98"/>
      <c r="E85" s="98"/>
      <c r="F85" s="98"/>
      <c r="G85" s="98"/>
      <c r="H85" s="98"/>
      <c r="I85" s="99"/>
      <c r="J85" s="100"/>
      <c r="K85" s="313">
        <v>0.05</v>
      </c>
      <c r="L85" s="850">
        <f>N78*K85</f>
        <v>29530.234137827731</v>
      </c>
      <c r="M85" s="851"/>
      <c r="N85" s="57"/>
    </row>
    <row r="86" spans="1:14" ht="15.75" thickBot="1">
      <c r="B86" s="813" t="s">
        <v>1037</v>
      </c>
      <c r="C86" s="814"/>
      <c r="D86" s="814"/>
      <c r="E86" s="814"/>
      <c r="F86" s="814"/>
      <c r="G86" s="814"/>
      <c r="H86" s="814"/>
      <c r="I86" s="814"/>
      <c r="J86" s="814"/>
      <c r="K86" s="814"/>
      <c r="L86" s="814"/>
      <c r="M86" s="815"/>
      <c r="N86" s="58">
        <f>L83+L84+L85</f>
        <v>177181.40482696638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767786.08758352092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45</v>
      </c>
      <c r="N36" s="280">
        <f>K36/M36</f>
        <v>5286.3122199045374</v>
      </c>
    </row>
    <row r="37" spans="1:14">
      <c r="A37" s="119" t="s">
        <v>271</v>
      </c>
      <c r="B37" s="862" t="str">
        <f>VLOOKUP(A37,EQUIPOS!A7:D154,3,FALSE)</f>
        <v>Motoniveladora, potencia 140 HP, ancho de cuchilla 3,66 m, peso 11 ton.</v>
      </c>
      <c r="C37" s="863"/>
      <c r="D37" s="863"/>
      <c r="E37" s="863"/>
      <c r="F37" s="863"/>
      <c r="G37" s="863"/>
      <c r="H37" s="864"/>
      <c r="I37" s="275"/>
      <c r="J37" s="276"/>
      <c r="K37" s="277">
        <f>VLOOKUP(A37,EQUIPOS!A7:D164,4,FALSE)</f>
        <v>253487.62124808642</v>
      </c>
      <c r="L37" s="278"/>
      <c r="M37" s="279">
        <v>45</v>
      </c>
      <c r="N37" s="280">
        <f>K37/M37</f>
        <v>5633.0582499574757</v>
      </c>
    </row>
    <row r="38" spans="1:14">
      <c r="A38" t="s">
        <v>365</v>
      </c>
      <c r="B38" s="862" t="str">
        <f>VLOOKUP(A38,EQUIPOS!A8:D154,3,FALSE)</f>
        <v xml:space="preserve">Vibrocompatador, potencia 153 HP, peso 10 Ton. </v>
      </c>
      <c r="C38" s="863"/>
      <c r="D38" s="863"/>
      <c r="E38" s="863"/>
      <c r="F38" s="863"/>
      <c r="G38" s="863"/>
      <c r="H38" s="864"/>
      <c r="I38" s="275"/>
      <c r="J38" s="276"/>
      <c r="K38" s="277">
        <f>VLOOKUP(A38,EQUIPOS!A8:D165,4,FALSE)</f>
        <v>178413.60072760319</v>
      </c>
      <c r="L38" s="278"/>
      <c r="M38" s="279">
        <v>45</v>
      </c>
      <c r="N38" s="280">
        <f>K38/M38</f>
        <v>3964.7466828356264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5.6741339117888892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14889.791286609428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440646.9114174695</v>
      </c>
      <c r="N48" s="280">
        <f>K48*M48</f>
        <v>572840.98484271031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572840.98484271031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0">
        <f>VLOOKUP(A59,TRANSPORTE!A5:D123,4,FALSE)</f>
        <v>1774.2255661967749</v>
      </c>
      <c r="M59" s="901"/>
      <c r="N59" s="295">
        <f>K59*L59</f>
        <v>2306.4932360558073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813" t="s">
        <v>1037</v>
      </c>
      <c r="C76" s="814"/>
      <c r="D76" s="814"/>
      <c r="E76" s="814"/>
      <c r="F76" s="814"/>
      <c r="G76" s="814"/>
      <c r="H76" s="814"/>
      <c r="I76" s="856"/>
      <c r="J76" s="856"/>
      <c r="K76" s="856"/>
      <c r="L76" s="856"/>
      <c r="M76" s="857"/>
      <c r="N76" s="468">
        <f>SUM(N70:N75)</f>
        <v>567.4133911788889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590604.68275655457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118120.93655131092</v>
      </c>
      <c r="M83" s="849"/>
      <c r="N83" s="57"/>
    </row>
    <row r="84" spans="1:14">
      <c r="B84" s="95" t="s">
        <v>1057</v>
      </c>
      <c r="C84" s="96"/>
      <c r="D84" s="96"/>
      <c r="E84" s="96"/>
      <c r="F84" s="96"/>
      <c r="G84" s="96"/>
      <c r="H84" s="96"/>
      <c r="I84" s="93"/>
      <c r="J84" s="94"/>
      <c r="K84" s="312">
        <v>0.05</v>
      </c>
      <c r="L84" s="848">
        <f>N78*K84</f>
        <v>29530.234137827731</v>
      </c>
      <c r="M84" s="849"/>
      <c r="N84" s="57"/>
    </row>
    <row r="85" spans="1:14" ht="15.75" thickBot="1">
      <c r="B85" s="97" t="s">
        <v>1058</v>
      </c>
      <c r="C85" s="98"/>
      <c r="D85" s="98"/>
      <c r="E85" s="98"/>
      <c r="F85" s="98"/>
      <c r="G85" s="98"/>
      <c r="H85" s="98"/>
      <c r="I85" s="99"/>
      <c r="J85" s="100"/>
      <c r="K85" s="313">
        <v>0.05</v>
      </c>
      <c r="L85" s="850">
        <f>N78*K85</f>
        <v>29530.234137827731</v>
      </c>
      <c r="M85" s="851"/>
      <c r="N85" s="57"/>
    </row>
    <row r="86" spans="1:14" ht="15.75" thickBot="1">
      <c r="B86" s="813" t="s">
        <v>1037</v>
      </c>
      <c r="C86" s="814"/>
      <c r="D86" s="814"/>
      <c r="E86" s="814"/>
      <c r="F86" s="814"/>
      <c r="G86" s="814"/>
      <c r="H86" s="814"/>
      <c r="I86" s="814"/>
      <c r="J86" s="814"/>
      <c r="K86" s="814"/>
      <c r="L86" s="814"/>
      <c r="M86" s="815"/>
      <c r="N86" s="58">
        <f>L83+L84+L85</f>
        <v>177181.40482696638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767786.08758352092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588</v>
      </c>
      <c r="N48" s="280">
        <f>K48*M48</f>
        <v>588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588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813" t="s">
        <v>1037</v>
      </c>
      <c r="C76" s="814"/>
      <c r="D76" s="814"/>
      <c r="E76" s="814"/>
      <c r="F76" s="814"/>
      <c r="G76" s="814"/>
      <c r="H76" s="814"/>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588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117.60000000000001</v>
      </c>
      <c r="M83" s="849"/>
      <c r="N83" s="57"/>
    </row>
    <row r="84" spans="1:14">
      <c r="B84" s="95" t="s">
        <v>1057</v>
      </c>
      <c r="C84" s="96"/>
      <c r="D84" s="96"/>
      <c r="E84" s="96"/>
      <c r="F84" s="96"/>
      <c r="G84" s="96"/>
      <c r="H84" s="96"/>
      <c r="I84" s="93"/>
      <c r="J84" s="94"/>
      <c r="K84" s="312">
        <v>0.05</v>
      </c>
      <c r="L84" s="848">
        <f>N78*K84</f>
        <v>29.400000000000002</v>
      </c>
      <c r="M84" s="849"/>
      <c r="N84" s="57"/>
    </row>
    <row r="85" spans="1:14" ht="15.75" thickBot="1">
      <c r="B85" s="97" t="s">
        <v>1058</v>
      </c>
      <c r="C85" s="98"/>
      <c r="D85" s="98"/>
      <c r="E85" s="98"/>
      <c r="F85" s="98"/>
      <c r="G85" s="98"/>
      <c r="H85" s="98"/>
      <c r="I85" s="99"/>
      <c r="J85" s="100"/>
      <c r="K85" s="313">
        <v>0.05</v>
      </c>
      <c r="L85" s="850">
        <f>N78*K85</f>
        <v>29.400000000000002</v>
      </c>
      <c r="M85" s="851"/>
      <c r="N85" s="57"/>
    </row>
    <row r="86" spans="1:14" ht="15.75" thickBot="1">
      <c r="B86" s="813" t="s">
        <v>1037</v>
      </c>
      <c r="C86" s="814"/>
      <c r="D86" s="814"/>
      <c r="E86" s="814"/>
      <c r="F86" s="814"/>
      <c r="G86" s="814"/>
      <c r="H86" s="814"/>
      <c r="I86" s="814"/>
      <c r="J86" s="814"/>
      <c r="K86" s="814"/>
      <c r="L86" s="814"/>
      <c r="M86" s="815"/>
      <c r="N86" s="58">
        <f>L83+L84+L85</f>
        <v>176.4</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764.4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460"/>
      <c r="L30" s="789" t="s">
        <v>1029</v>
      </c>
      <c r="M30" s="790"/>
      <c r="N30" s="77" t="s">
        <v>1030</v>
      </c>
    </row>
    <row r="31" spans="1:14" ht="15.7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882</v>
      </c>
      <c r="B48" s="49" t="str">
        <f>VLOOKUP(A48,MATERIALES!A4:D373,3,FALSE)</f>
        <v>Cemento Asfaltico 40-50</v>
      </c>
      <c r="C48" s="289"/>
      <c r="D48" s="289"/>
      <c r="E48" s="289"/>
      <c r="F48" s="289"/>
      <c r="G48" s="289"/>
      <c r="H48" s="289"/>
      <c r="I48" s="276"/>
      <c r="J48" s="232" t="str">
        <f>VLOOKUP(A48,MATERIALES!A4:D373,2,FALSE)</f>
        <v>kg</v>
      </c>
      <c r="K48" s="290">
        <v>1</v>
      </c>
      <c r="L48" s="275"/>
      <c r="M48" s="410">
        <f>VLOOKUP(A48,MATERIALES!A4:D395,4,FALSE)</f>
        <v>27243.645505968147</v>
      </c>
      <c r="N48" s="280">
        <f>K48*M48</f>
        <v>27243.645505968147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27243.645505968147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27243.645505968147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5448.7291011936295</v>
      </c>
      <c r="M83" s="849"/>
      <c r="N83" s="57"/>
    </row>
    <row r="84" spans="1:14">
      <c r="B84" s="95" t="s">
        <v>1057</v>
      </c>
      <c r="C84" s="96"/>
      <c r="D84" s="96"/>
      <c r="E84" s="96"/>
      <c r="F84" s="96"/>
      <c r="G84" s="96"/>
      <c r="H84" s="96"/>
      <c r="I84" s="93"/>
      <c r="J84" s="94"/>
      <c r="K84" s="312">
        <v>0.05</v>
      </c>
      <c r="L84" s="848">
        <f>N78*K84</f>
        <v>1362.1822752984074</v>
      </c>
      <c r="M84" s="849"/>
      <c r="N84" s="57"/>
    </row>
    <row r="85" spans="1:14" ht="15.75" thickBot="1">
      <c r="B85" s="97" t="s">
        <v>1058</v>
      </c>
      <c r="C85" s="98"/>
      <c r="D85" s="98"/>
      <c r="E85" s="98"/>
      <c r="F85" s="98"/>
      <c r="G85" s="98"/>
      <c r="H85" s="98"/>
      <c r="I85" s="99"/>
      <c r="J85" s="100"/>
      <c r="K85" s="313">
        <v>0.05</v>
      </c>
      <c r="L85" s="850">
        <f>N78*K85</f>
        <v>1362.1822752984074</v>
      </c>
      <c r="M85" s="851"/>
      <c r="N85" s="57"/>
    </row>
    <row r="86" spans="1:14" ht="15.75" thickBot="1">
      <c r="B86" s="813" t="s">
        <v>1037</v>
      </c>
      <c r="C86" s="814"/>
      <c r="D86" s="814"/>
      <c r="E86" s="814"/>
      <c r="F86" s="814"/>
      <c r="G86" s="814"/>
      <c r="H86" s="814"/>
      <c r="I86" s="814"/>
      <c r="J86" s="814"/>
      <c r="K86" s="814"/>
      <c r="L86" s="814"/>
      <c r="M86" s="815"/>
      <c r="N86" s="58">
        <f>L83+L84+L85</f>
        <v>8173.0936517904438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35416.739157758588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877</v>
      </c>
      <c r="B48" s="49" t="str">
        <f>VLOOKUP(A48,MATERIALES!A4:D373,3,FALSE)</f>
        <v>Cemento Asfaltico 60-70</v>
      </c>
      <c r="C48" s="289"/>
      <c r="D48" s="289"/>
      <c r="E48" s="289"/>
      <c r="F48" s="289"/>
      <c r="G48" s="289"/>
      <c r="H48" s="289"/>
      <c r="I48" s="276"/>
      <c r="J48" s="232" t="str">
        <f>VLOOKUP(A48,MATERIALES!A4:D373,2,FALSE)</f>
        <v>kg</v>
      </c>
      <c r="K48" s="290">
        <v>1</v>
      </c>
      <c r="L48" s="275"/>
      <c r="M48" s="410">
        <f>VLOOKUP(A48,MATERIALES!A4:D395,4,FALSE)</f>
        <v>2176.1178240770419</v>
      </c>
      <c r="N48" s="280">
        <f>K48*M48</f>
        <v>2176.1178240770419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2176.1178240770419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2176.1178240770419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435.22356481540839</v>
      </c>
      <c r="M83" s="849"/>
      <c r="N83" s="57"/>
    </row>
    <row r="84" spans="1:14">
      <c r="B84" s="95" t="s">
        <v>1057</v>
      </c>
      <c r="C84" s="96"/>
      <c r="D84" s="96"/>
      <c r="E84" s="96"/>
      <c r="F84" s="96"/>
      <c r="G84" s="96"/>
      <c r="H84" s="96"/>
      <c r="I84" s="93"/>
      <c r="J84" s="94"/>
      <c r="K84" s="312">
        <v>0.05</v>
      </c>
      <c r="L84" s="848">
        <f>N78*K84</f>
        <v>108.8058912038521</v>
      </c>
      <c r="M84" s="849"/>
      <c r="N84" s="57"/>
    </row>
    <row r="85" spans="1:14" ht="15.75" thickBot="1">
      <c r="B85" s="97" t="s">
        <v>1058</v>
      </c>
      <c r="C85" s="98"/>
      <c r="D85" s="98"/>
      <c r="E85" s="98"/>
      <c r="F85" s="98"/>
      <c r="G85" s="98"/>
      <c r="H85" s="98"/>
      <c r="I85" s="99"/>
      <c r="J85" s="100"/>
      <c r="K85" s="313">
        <v>0.05</v>
      </c>
      <c r="L85" s="850">
        <f>N78*K85</f>
        <v>108.8058912038521</v>
      </c>
      <c r="M85" s="851"/>
      <c r="N85" s="57"/>
    </row>
    <row r="86" spans="1:14" ht="15.75" thickBot="1">
      <c r="B86" s="813" t="s">
        <v>1037</v>
      </c>
      <c r="C86" s="814"/>
      <c r="D86" s="814"/>
      <c r="E86" s="814"/>
      <c r="F86" s="814"/>
      <c r="G86" s="814"/>
      <c r="H86" s="814"/>
      <c r="I86" s="814"/>
      <c r="J86" s="814"/>
      <c r="K86" s="814"/>
      <c r="L86" s="814"/>
      <c r="M86" s="815"/>
      <c r="N86" s="58">
        <f>L83+L84+L85</f>
        <v>652.83534722311254</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2828.9531713001543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880</v>
      </c>
      <c r="B48" s="49" t="str">
        <f>VLOOKUP(A48,MATERIALES!A4:D373,3,FALSE)</f>
        <v>Cemento Asfaltico 80-100</v>
      </c>
      <c r="C48" s="289"/>
      <c r="D48" s="289"/>
      <c r="E48" s="289"/>
      <c r="F48" s="289"/>
      <c r="G48" s="289"/>
      <c r="H48" s="289"/>
      <c r="I48" s="276"/>
      <c r="J48" s="232" t="str">
        <f>VLOOKUP(A48,MATERIALES!A4:D373,2,FALSE)</f>
        <v>kg</v>
      </c>
      <c r="K48" s="290">
        <v>1</v>
      </c>
      <c r="L48" s="275"/>
      <c r="M48" s="410">
        <f>VLOOKUP(A48,MATERIALES!A4:D395,4,FALSE)</f>
        <v>2055.2223894060949</v>
      </c>
      <c r="N48" s="280">
        <f>K48*M48</f>
        <v>2055.2223894060949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2055.2223894060949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2055.2223894060949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411.044477881219</v>
      </c>
      <c r="M83" s="849"/>
      <c r="N83" s="57"/>
    </row>
    <row r="84" spans="1:14">
      <c r="B84" s="95" t="s">
        <v>1057</v>
      </c>
      <c r="C84" s="96"/>
      <c r="D84" s="96"/>
      <c r="E84" s="96"/>
      <c r="F84" s="96"/>
      <c r="G84" s="96"/>
      <c r="H84" s="96"/>
      <c r="I84" s="93"/>
      <c r="J84" s="94"/>
      <c r="K84" s="312">
        <v>0.05</v>
      </c>
      <c r="L84" s="848">
        <f>N78*K84</f>
        <v>102.76111947030475</v>
      </c>
      <c r="M84" s="849"/>
      <c r="N84" s="57"/>
    </row>
    <row r="85" spans="1:14" ht="15.75" thickBot="1">
      <c r="B85" s="97" t="s">
        <v>1058</v>
      </c>
      <c r="C85" s="98"/>
      <c r="D85" s="98"/>
      <c r="E85" s="98"/>
      <c r="F85" s="98"/>
      <c r="G85" s="98"/>
      <c r="H85" s="98"/>
      <c r="I85" s="99"/>
      <c r="J85" s="100"/>
      <c r="K85" s="313">
        <v>0.05</v>
      </c>
      <c r="L85" s="850">
        <f>N78*K85</f>
        <v>102.76111947030475</v>
      </c>
      <c r="M85" s="851"/>
      <c r="N85" s="57"/>
    </row>
    <row r="86" spans="1:14" ht="15.75" thickBot="1">
      <c r="B86" s="813" t="s">
        <v>1037</v>
      </c>
      <c r="C86" s="814"/>
      <c r="D86" s="814"/>
      <c r="E86" s="814"/>
      <c r="F86" s="814"/>
      <c r="G86" s="814"/>
      <c r="H86" s="814"/>
      <c r="I86" s="814"/>
      <c r="J86" s="814"/>
      <c r="K86" s="814"/>
      <c r="L86" s="814"/>
      <c r="M86" s="815"/>
      <c r="N86" s="58">
        <f>L83+L84+L85</f>
        <v>616.56671682182844</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2671.7891062279232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928</v>
      </c>
      <c r="B48" s="49" t="str">
        <f>VLOOKUP(A48,MATERIALES!A4:D373,3,FALSE)</f>
        <v>Emulsión CRM</v>
      </c>
      <c r="C48" s="289"/>
      <c r="D48" s="289"/>
      <c r="E48" s="289"/>
      <c r="F48" s="289"/>
      <c r="G48" s="289"/>
      <c r="H48" s="289"/>
      <c r="I48" s="276"/>
      <c r="J48" s="232" t="str">
        <f>VLOOKUP(A48,MATERIALES!A4:D373,2,FALSE)</f>
        <v>lt</v>
      </c>
      <c r="K48" s="290">
        <v>1</v>
      </c>
      <c r="L48" s="275"/>
      <c r="M48" s="410">
        <f>VLOOKUP(A48,MATERIALES!A4:D395,4,FALSE)</f>
        <v>6347.0103202247055</v>
      </c>
      <c r="N48" s="280">
        <f>K48*M48</f>
        <v>6347.0103202247055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6347.0103202247055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6347.0103202247055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1269.4020640449412</v>
      </c>
      <c r="M83" s="849"/>
      <c r="N83" s="57"/>
    </row>
    <row r="84" spans="1:14">
      <c r="B84" s="95" t="s">
        <v>1057</v>
      </c>
      <c r="C84" s="96"/>
      <c r="D84" s="96"/>
      <c r="E84" s="96"/>
      <c r="F84" s="96"/>
      <c r="G84" s="96"/>
      <c r="H84" s="96"/>
      <c r="I84" s="93"/>
      <c r="J84" s="94"/>
      <c r="K84" s="312">
        <v>0.05</v>
      </c>
      <c r="L84" s="848">
        <f>N78*K84</f>
        <v>317.3505160112353</v>
      </c>
      <c r="M84" s="849"/>
      <c r="N84" s="57"/>
    </row>
    <row r="85" spans="1:14" ht="15.75" thickBot="1">
      <c r="B85" s="97" t="s">
        <v>1058</v>
      </c>
      <c r="C85" s="98"/>
      <c r="D85" s="98"/>
      <c r="E85" s="98"/>
      <c r="F85" s="98"/>
      <c r="G85" s="98"/>
      <c r="H85" s="98"/>
      <c r="I85" s="99"/>
      <c r="J85" s="100"/>
      <c r="K85" s="313">
        <v>0.05</v>
      </c>
      <c r="L85" s="850">
        <f>N78*K85</f>
        <v>317.3505160112353</v>
      </c>
      <c r="M85" s="851"/>
      <c r="N85" s="57"/>
    </row>
    <row r="86" spans="1:14" ht="15.75" thickBot="1">
      <c r="B86" s="813" t="s">
        <v>1037</v>
      </c>
      <c r="C86" s="814"/>
      <c r="D86" s="814"/>
      <c r="E86" s="814"/>
      <c r="F86" s="814"/>
      <c r="G86" s="814"/>
      <c r="H86" s="814"/>
      <c r="I86" s="814"/>
      <c r="J86" s="814"/>
      <c r="K86" s="814"/>
      <c r="L86" s="814"/>
      <c r="M86" s="815"/>
      <c r="N86" s="58">
        <f>L83+L84+L85</f>
        <v>1904.103096067412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8251.1134162921171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939</v>
      </c>
      <c r="B48" s="49" t="str">
        <f>VLOOKUP(A48,MATERIALES!A4:D373,3,FALSE)</f>
        <v>Emulsión Asfáltica de Rotura Lenta CRL</v>
      </c>
      <c r="C48" s="289"/>
      <c r="D48" s="289"/>
      <c r="E48" s="289"/>
      <c r="F48" s="289"/>
      <c r="G48" s="289"/>
      <c r="H48" s="289"/>
      <c r="I48" s="276"/>
      <c r="J48" s="232" t="str">
        <f>VLOOKUP(A48,MATERIALES!A4:D373,2,FALSE)</f>
        <v>lt</v>
      </c>
      <c r="K48" s="290">
        <v>1</v>
      </c>
      <c r="L48" s="275"/>
      <c r="M48" s="410">
        <f>VLOOKUP(A48,MATERIALES!A4:D395,4,FALSE)</f>
        <v>1934.3269547351483</v>
      </c>
      <c r="N48" s="280">
        <f>K48*M48</f>
        <v>1934.3269547351483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1934.3269547351483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1934.3269547351483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386.86539094702971</v>
      </c>
      <c r="M83" s="849"/>
      <c r="N83" s="57"/>
    </row>
    <row r="84" spans="1:14">
      <c r="B84" s="95" t="s">
        <v>1057</v>
      </c>
      <c r="C84" s="96"/>
      <c r="D84" s="96"/>
      <c r="E84" s="96"/>
      <c r="F84" s="96"/>
      <c r="G84" s="96"/>
      <c r="H84" s="96"/>
      <c r="I84" s="93"/>
      <c r="J84" s="94"/>
      <c r="K84" s="312">
        <v>0.05</v>
      </c>
      <c r="L84" s="848">
        <f>N78*K84</f>
        <v>96.716347736757427</v>
      </c>
      <c r="M84" s="849"/>
      <c r="N84" s="57"/>
    </row>
    <row r="85" spans="1:14" ht="15.75" thickBot="1">
      <c r="B85" s="97" t="s">
        <v>1058</v>
      </c>
      <c r="C85" s="98"/>
      <c r="D85" s="98"/>
      <c r="E85" s="98"/>
      <c r="F85" s="98"/>
      <c r="G85" s="98"/>
      <c r="H85" s="98"/>
      <c r="I85" s="99"/>
      <c r="J85" s="100"/>
      <c r="K85" s="313">
        <v>0.05</v>
      </c>
      <c r="L85" s="850">
        <f>N78*K85</f>
        <v>96.716347736757427</v>
      </c>
      <c r="M85" s="851"/>
      <c r="N85" s="57"/>
    </row>
    <row r="86" spans="1:14" ht="15.75" thickBot="1">
      <c r="B86" s="813" t="s">
        <v>1037</v>
      </c>
      <c r="C86" s="814"/>
      <c r="D86" s="814"/>
      <c r="E86" s="814"/>
      <c r="F86" s="814"/>
      <c r="G86" s="814"/>
      <c r="H86" s="814"/>
      <c r="I86" s="814"/>
      <c r="J86" s="814"/>
      <c r="K86" s="814"/>
      <c r="L86" s="814"/>
      <c r="M86" s="815"/>
      <c r="N86" s="58">
        <f>L83+L84+L85</f>
        <v>580.29808642054456</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2514.625041155693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926</v>
      </c>
      <c r="B48" s="49" t="str">
        <f>VLOOKUP(A48,MATERIALES!A4:D373,3,FALSE)</f>
        <v>Emulsión CRL-1hm</v>
      </c>
      <c r="C48" s="289"/>
      <c r="D48" s="289"/>
      <c r="E48" s="289"/>
      <c r="F48" s="289"/>
      <c r="G48" s="289"/>
      <c r="H48" s="289"/>
      <c r="I48" s="276"/>
      <c r="J48" s="232" t="str">
        <f>VLOOKUP(A48,MATERIALES!A4:D373,2,FALSE)</f>
        <v>lt</v>
      </c>
      <c r="K48" s="290">
        <v>1</v>
      </c>
      <c r="L48" s="275"/>
      <c r="M48" s="410">
        <f>VLOOKUP(A48,MATERIALES!A4:D395,4,FALSE)</f>
        <v>6347.0103202247055</v>
      </c>
      <c r="N48" s="280">
        <f>K48*M48</f>
        <v>6347.0103202247055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6347.0103202247055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6347.0103202247055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1269.4020640449412</v>
      </c>
      <c r="M83" s="849"/>
      <c r="N83" s="57"/>
    </row>
    <row r="84" spans="1:14">
      <c r="B84" s="95" t="s">
        <v>1057</v>
      </c>
      <c r="C84" s="96"/>
      <c r="D84" s="96"/>
      <c r="E84" s="96"/>
      <c r="F84" s="96"/>
      <c r="G84" s="96"/>
      <c r="H84" s="96"/>
      <c r="I84" s="93"/>
      <c r="J84" s="94"/>
      <c r="K84" s="312">
        <v>0.05</v>
      </c>
      <c r="L84" s="848">
        <f>N78*K84</f>
        <v>317.3505160112353</v>
      </c>
      <c r="M84" s="849"/>
      <c r="N84" s="57"/>
    </row>
    <row r="85" spans="1:14" ht="15.75" thickBot="1">
      <c r="B85" s="97" t="s">
        <v>1058</v>
      </c>
      <c r="C85" s="98"/>
      <c r="D85" s="98"/>
      <c r="E85" s="98"/>
      <c r="F85" s="98"/>
      <c r="G85" s="98"/>
      <c r="H85" s="98"/>
      <c r="I85" s="99"/>
      <c r="J85" s="100"/>
      <c r="K85" s="313">
        <v>0.05</v>
      </c>
      <c r="L85" s="850">
        <f>N78*K85</f>
        <v>317.3505160112353</v>
      </c>
      <c r="M85" s="851"/>
      <c r="N85" s="57"/>
    </row>
    <row r="86" spans="1:14" ht="15.75" thickBot="1">
      <c r="B86" s="813" t="s">
        <v>1037</v>
      </c>
      <c r="C86" s="814"/>
      <c r="D86" s="814"/>
      <c r="E86" s="814"/>
      <c r="F86" s="814"/>
      <c r="G86" s="814"/>
      <c r="H86" s="814"/>
      <c r="I86" s="814"/>
      <c r="J86" s="814"/>
      <c r="K86" s="814"/>
      <c r="L86" s="814"/>
      <c r="M86" s="815"/>
      <c r="N86" s="58">
        <f>L83+L84+L85</f>
        <v>1904.103096067412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8251.1134162921171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924</v>
      </c>
      <c r="B48" s="49" t="str">
        <f>VLOOKUP(A48,MATERIALES!A4:D373,3,FALSE)</f>
        <v>Emulsión CRL-1h</v>
      </c>
      <c r="C48" s="289"/>
      <c r="D48" s="289"/>
      <c r="E48" s="289"/>
      <c r="F48" s="289"/>
      <c r="G48" s="289"/>
      <c r="H48" s="289"/>
      <c r="I48" s="276"/>
      <c r="J48" s="232" t="str">
        <f>VLOOKUP(A48,MATERIALES!A4:D373,2,FALSE)</f>
        <v>lt</v>
      </c>
      <c r="K48" s="290">
        <v>1</v>
      </c>
      <c r="L48" s="275"/>
      <c r="M48" s="410">
        <f>VLOOKUP(A48,MATERIALES!A4:D395,4,FALSE)</f>
        <v>6347.0103202247055</v>
      </c>
      <c r="N48" s="280">
        <f>K48*M48</f>
        <v>6347.0103202247055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6347.0103202247055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6347.0103202247055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1269.4020640449412</v>
      </c>
      <c r="M83" s="849"/>
      <c r="N83" s="57"/>
    </row>
    <row r="84" spans="1:14">
      <c r="B84" s="95" t="s">
        <v>1057</v>
      </c>
      <c r="C84" s="96"/>
      <c r="D84" s="96"/>
      <c r="E84" s="96"/>
      <c r="F84" s="96"/>
      <c r="G84" s="96"/>
      <c r="H84" s="96"/>
      <c r="I84" s="93"/>
      <c r="J84" s="94"/>
      <c r="K84" s="312">
        <v>0.05</v>
      </c>
      <c r="L84" s="848">
        <f>N78*K84</f>
        <v>317.3505160112353</v>
      </c>
      <c r="M84" s="849"/>
      <c r="N84" s="57"/>
    </row>
    <row r="85" spans="1:14" ht="15.75" thickBot="1">
      <c r="B85" s="97" t="s">
        <v>1058</v>
      </c>
      <c r="C85" s="98"/>
      <c r="D85" s="98"/>
      <c r="E85" s="98"/>
      <c r="F85" s="98"/>
      <c r="G85" s="98"/>
      <c r="H85" s="98"/>
      <c r="I85" s="99"/>
      <c r="J85" s="100"/>
      <c r="K85" s="313">
        <v>0.05</v>
      </c>
      <c r="L85" s="850">
        <f>N78*K85</f>
        <v>317.3505160112353</v>
      </c>
      <c r="M85" s="851"/>
      <c r="N85" s="57"/>
    </row>
    <row r="86" spans="1:14" ht="15.75" thickBot="1">
      <c r="B86" s="813" t="s">
        <v>1037</v>
      </c>
      <c r="C86" s="814"/>
      <c r="D86" s="814"/>
      <c r="E86" s="814"/>
      <c r="F86" s="814"/>
      <c r="G86" s="814"/>
      <c r="H86" s="814"/>
      <c r="I86" s="814"/>
      <c r="J86" s="814"/>
      <c r="K86" s="814"/>
      <c r="L86" s="814"/>
      <c r="M86" s="815"/>
      <c r="N86" s="58">
        <f>L83+L84+L85</f>
        <v>1904.103096067412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8251.1134162921171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889</v>
      </c>
      <c r="B48" s="49" t="str">
        <f>VLOOKUP(A48,MATERIALES!A4:D373,3,FALSE)</f>
        <v>Cemento Asfáltico Modificado Con Grano De Caucho Reciclado Tipo I</v>
      </c>
      <c r="C48" s="289"/>
      <c r="D48" s="289"/>
      <c r="E48" s="289"/>
      <c r="F48" s="289"/>
      <c r="G48" s="289"/>
      <c r="H48" s="289"/>
      <c r="I48" s="276"/>
      <c r="J48" s="232" t="str">
        <f>VLOOKUP(A48,MATERIALES!A4:D373,2,FALSE)</f>
        <v>kg</v>
      </c>
      <c r="K48" s="290">
        <v>1</v>
      </c>
      <c r="L48" s="275"/>
      <c r="M48" s="410">
        <f>VLOOKUP(A48,MATERIALES!A4:D395,4,FALSE)</f>
        <v>2500.9221666401113</v>
      </c>
      <c r="N48" s="280">
        <f>K48*M48</f>
        <v>2500.9221666401113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2500.9221666401113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456"/>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2500.9221666401113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500.18443332802229</v>
      </c>
      <c r="M83" s="849"/>
      <c r="N83" s="57"/>
    </row>
    <row r="84" spans="1:14">
      <c r="B84" s="95" t="s">
        <v>1057</v>
      </c>
      <c r="C84" s="96"/>
      <c r="D84" s="96"/>
      <c r="E84" s="96"/>
      <c r="F84" s="96"/>
      <c r="G84" s="96"/>
      <c r="H84" s="96"/>
      <c r="I84" s="93"/>
      <c r="J84" s="94"/>
      <c r="K84" s="312">
        <v>0.05</v>
      </c>
      <c r="L84" s="848">
        <f>N78*K84</f>
        <v>125.04610833200557</v>
      </c>
      <c r="M84" s="849"/>
      <c r="N84" s="57"/>
    </row>
    <row r="85" spans="1:14" ht="15.75" thickBot="1">
      <c r="B85" s="97" t="s">
        <v>1058</v>
      </c>
      <c r="C85" s="98"/>
      <c r="D85" s="98"/>
      <c r="E85" s="98"/>
      <c r="F85" s="98"/>
      <c r="G85" s="98"/>
      <c r="H85" s="98"/>
      <c r="I85" s="99"/>
      <c r="J85" s="100"/>
      <c r="K85" s="313">
        <v>0.05</v>
      </c>
      <c r="L85" s="850">
        <f>N78*K85</f>
        <v>125.04610833200557</v>
      </c>
      <c r="M85" s="851"/>
      <c r="N85" s="57"/>
    </row>
    <row r="86" spans="1:14" ht="15.75" thickBot="1">
      <c r="B86" s="813" t="s">
        <v>1037</v>
      </c>
      <c r="C86" s="814"/>
      <c r="D86" s="814"/>
      <c r="E86" s="814"/>
      <c r="F86" s="814"/>
      <c r="G86" s="814"/>
      <c r="H86" s="814"/>
      <c r="I86" s="814"/>
      <c r="J86" s="814"/>
      <c r="K86" s="814"/>
      <c r="L86" s="814"/>
      <c r="M86" s="815"/>
      <c r="N86" s="58">
        <f>L83+L84+L85</f>
        <v>750.27664999203341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3251.1988166321448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891</v>
      </c>
      <c r="B48" s="49" t="str">
        <f>VLOOKUP(A48,MATERIALES!A4:D373,3,FALSE)</f>
        <v>Cemento Asfáltico Modificado Con Grano De Caucho Reciclado Tipo Il</v>
      </c>
      <c r="C48" s="289"/>
      <c r="D48" s="289"/>
      <c r="E48" s="289"/>
      <c r="F48" s="289"/>
      <c r="G48" s="289"/>
      <c r="H48" s="289"/>
      <c r="I48" s="276"/>
      <c r="J48" s="232" t="str">
        <f>VLOOKUP(A48,MATERIALES!A4:D373,2,FALSE)</f>
        <v>kg</v>
      </c>
      <c r="K48" s="290">
        <v>1</v>
      </c>
      <c r="L48" s="275"/>
      <c r="M48" s="410">
        <f>VLOOKUP(A48,MATERIALES!A4:D395,4,FALSE)</f>
        <v>2538.8041280898824</v>
      </c>
      <c r="N48" s="280">
        <f>K48*M48</f>
        <v>2538.8041280898824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2538.8041280898824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813" t="s">
        <v>1037</v>
      </c>
      <c r="C76" s="814"/>
      <c r="D76" s="814"/>
      <c r="E76" s="814"/>
      <c r="F76" s="814"/>
      <c r="G76" s="814"/>
      <c r="H76" s="814"/>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2538.8041280898824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507.76082561797648</v>
      </c>
      <c r="M83" s="849"/>
      <c r="N83" s="57"/>
    </row>
    <row r="84" spans="1:14">
      <c r="B84" s="95" t="s">
        <v>1057</v>
      </c>
      <c r="C84" s="96"/>
      <c r="D84" s="96"/>
      <c r="E84" s="96"/>
      <c r="F84" s="96"/>
      <c r="G84" s="96"/>
      <c r="H84" s="96"/>
      <c r="I84" s="93"/>
      <c r="J84" s="94"/>
      <c r="K84" s="312">
        <v>0.05</v>
      </c>
      <c r="L84" s="848">
        <f>N78*K84</f>
        <v>126.94020640449412</v>
      </c>
      <c r="M84" s="849"/>
      <c r="N84" s="57"/>
    </row>
    <row r="85" spans="1:14" ht="15.75" thickBot="1">
      <c r="B85" s="97" t="s">
        <v>1058</v>
      </c>
      <c r="C85" s="98"/>
      <c r="D85" s="98"/>
      <c r="E85" s="98"/>
      <c r="F85" s="98"/>
      <c r="G85" s="98"/>
      <c r="H85" s="98"/>
      <c r="I85" s="99"/>
      <c r="J85" s="100"/>
      <c r="K85" s="313">
        <v>0.05</v>
      </c>
      <c r="L85" s="850">
        <f>N78*K85</f>
        <v>126.94020640449412</v>
      </c>
      <c r="M85" s="851"/>
      <c r="N85" s="57"/>
    </row>
    <row r="86" spans="1:14" ht="15.75" thickBot="1">
      <c r="B86" s="813" t="s">
        <v>1037</v>
      </c>
      <c r="C86" s="814"/>
      <c r="D86" s="814"/>
      <c r="E86" s="814"/>
      <c r="F86" s="814"/>
      <c r="G86" s="814"/>
      <c r="H86" s="814"/>
      <c r="I86" s="814"/>
      <c r="J86" s="814"/>
      <c r="K86" s="814"/>
      <c r="L86" s="814"/>
      <c r="M86" s="815"/>
      <c r="N86" s="58">
        <f>L83+L84+L85</f>
        <v>761.64123842696472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3300.4453665168471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892</v>
      </c>
      <c r="B48" s="49" t="str">
        <f>VLOOKUP(A48,MATERIALES!A4:D373,3,FALSE)</f>
        <v>Cemento Asfáltico Modificado Con Grano De Caucho Reciclado Tipo lll</v>
      </c>
      <c r="C48" s="289"/>
      <c r="D48" s="289"/>
      <c r="E48" s="289"/>
      <c r="F48" s="289"/>
      <c r="G48" s="289"/>
      <c r="H48" s="289"/>
      <c r="I48" s="276"/>
      <c r="J48" s="232" t="str">
        <f>VLOOKUP(A48,MATERIALES!A4:D373,2,FALSE)</f>
        <v>kg</v>
      </c>
      <c r="K48" s="290">
        <v>1</v>
      </c>
      <c r="L48" s="275"/>
      <c r="M48" s="410">
        <f>VLOOKUP(A48,MATERIALES!A4:D395,4,FALSE)</f>
        <v>2417.9086934189354</v>
      </c>
      <c r="N48" s="280">
        <f>K48*M48</f>
        <v>2417.9086934189354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2417.9086934189354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2417.9086934189354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483.58173868378708</v>
      </c>
      <c r="M83" s="849"/>
      <c r="N83" s="57"/>
    </row>
    <row r="84" spans="1:14">
      <c r="B84" s="95" t="s">
        <v>1057</v>
      </c>
      <c r="C84" s="96"/>
      <c r="D84" s="96"/>
      <c r="E84" s="96"/>
      <c r="F84" s="96"/>
      <c r="G84" s="96"/>
      <c r="H84" s="96"/>
      <c r="I84" s="93"/>
      <c r="J84" s="94"/>
      <c r="K84" s="312">
        <v>0.05</v>
      </c>
      <c r="L84" s="848">
        <f>N78*K84</f>
        <v>120.89543467094677</v>
      </c>
      <c r="M84" s="849"/>
      <c r="N84" s="57"/>
    </row>
    <row r="85" spans="1:14" ht="15.75" thickBot="1">
      <c r="B85" s="97" t="s">
        <v>1058</v>
      </c>
      <c r="C85" s="98"/>
      <c r="D85" s="98"/>
      <c r="E85" s="98"/>
      <c r="F85" s="98"/>
      <c r="G85" s="98"/>
      <c r="H85" s="98"/>
      <c r="I85" s="99"/>
      <c r="J85" s="100"/>
      <c r="K85" s="313">
        <v>0.05</v>
      </c>
      <c r="L85" s="850">
        <f>N78*K85</f>
        <v>120.89543467094677</v>
      </c>
      <c r="M85" s="851"/>
      <c r="N85" s="57"/>
    </row>
    <row r="86" spans="1:14" ht="15.75" thickBot="1">
      <c r="B86" s="813" t="s">
        <v>1037</v>
      </c>
      <c r="C86" s="814"/>
      <c r="D86" s="814"/>
      <c r="E86" s="814"/>
      <c r="F86" s="814"/>
      <c r="G86" s="814"/>
      <c r="H86" s="814"/>
      <c r="I86" s="814"/>
      <c r="J86" s="814"/>
      <c r="K86" s="814"/>
      <c r="L86" s="814"/>
      <c r="M86" s="815"/>
      <c r="N86" s="58">
        <f>L83+L84+L85</f>
        <v>725.37260802568062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3143.281301444616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884</v>
      </c>
      <c r="B48" s="49" t="str">
        <f>VLOOKUP(A48,MATERIALES!A4:D373,3,FALSE)</f>
        <v xml:space="preserve">Cemento asfaltico modificado con polímeros tipo I
</v>
      </c>
      <c r="C48" s="289"/>
      <c r="D48" s="289"/>
      <c r="E48" s="289"/>
      <c r="F48" s="289"/>
      <c r="G48" s="289"/>
      <c r="H48" s="289"/>
      <c r="I48" s="276"/>
      <c r="J48" s="232" t="str">
        <f>VLOOKUP(A48,MATERIALES!A4:D373,2,FALSE)</f>
        <v>kg</v>
      </c>
      <c r="K48" s="290">
        <v>1</v>
      </c>
      <c r="L48" s="275"/>
      <c r="M48" s="410">
        <f>VLOOKUP(A48,MATERIALES!A4:D395,4,FALSE)</f>
        <v>3264.176736115563</v>
      </c>
      <c r="N48" s="280">
        <f>K48*M48</f>
        <v>3264.176736115563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3264.176736115563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3264.176736115563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652.83534722311265</v>
      </c>
      <c r="M83" s="849"/>
      <c r="N83" s="57"/>
    </row>
    <row r="84" spans="1:14">
      <c r="B84" s="95" t="s">
        <v>1057</v>
      </c>
      <c r="C84" s="96"/>
      <c r="D84" s="96"/>
      <c r="E84" s="96"/>
      <c r="F84" s="96"/>
      <c r="G84" s="96"/>
      <c r="H84" s="96"/>
      <c r="I84" s="93"/>
      <c r="J84" s="94"/>
      <c r="K84" s="312">
        <v>0.05</v>
      </c>
      <c r="L84" s="848">
        <f>N78*K84</f>
        <v>163.20883680577816</v>
      </c>
      <c r="M84" s="849"/>
      <c r="N84" s="57"/>
    </row>
    <row r="85" spans="1:14" ht="15.75" thickBot="1">
      <c r="B85" s="97" t="s">
        <v>1058</v>
      </c>
      <c r="C85" s="98"/>
      <c r="D85" s="98"/>
      <c r="E85" s="98"/>
      <c r="F85" s="98"/>
      <c r="G85" s="98"/>
      <c r="H85" s="98"/>
      <c r="I85" s="99"/>
      <c r="J85" s="100"/>
      <c r="K85" s="313">
        <v>0.05</v>
      </c>
      <c r="L85" s="850">
        <f>N78*K85</f>
        <v>163.20883680577816</v>
      </c>
      <c r="M85" s="851"/>
      <c r="N85" s="57"/>
    </row>
    <row r="86" spans="1:14" ht="15.75" thickBot="1">
      <c r="B86" s="813" t="s">
        <v>1037</v>
      </c>
      <c r="C86" s="814"/>
      <c r="D86" s="814"/>
      <c r="E86" s="814"/>
      <c r="F86" s="814"/>
      <c r="G86" s="814"/>
      <c r="H86" s="814"/>
      <c r="I86" s="814"/>
      <c r="J86" s="814"/>
      <c r="K86" s="814"/>
      <c r="L86" s="814"/>
      <c r="M86" s="815"/>
      <c r="N86" s="58">
        <f>L83+L84+L85</f>
        <v>979.25302083466909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4243.4297569502323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3385.0721707865096</v>
      </c>
      <c r="N48" s="280">
        <f>K48*M48</f>
        <v>3385.0721707865096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3385.0721707865096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3385.0721707865096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677.01443415730193</v>
      </c>
      <c r="M83" s="849"/>
      <c r="N83" s="57"/>
    </row>
    <row r="84" spans="1:14">
      <c r="B84" s="95" t="s">
        <v>1057</v>
      </c>
      <c r="C84" s="96"/>
      <c r="D84" s="96"/>
      <c r="E84" s="96"/>
      <c r="F84" s="96"/>
      <c r="G84" s="96"/>
      <c r="H84" s="96"/>
      <c r="I84" s="93"/>
      <c r="J84" s="94"/>
      <c r="K84" s="312">
        <v>0.05</v>
      </c>
      <c r="L84" s="848">
        <f>N78*K84</f>
        <v>169.25360853932548</v>
      </c>
      <c r="M84" s="849"/>
      <c r="N84" s="57"/>
    </row>
    <row r="85" spans="1:14" ht="15.75" thickBot="1">
      <c r="B85" s="97" t="s">
        <v>1058</v>
      </c>
      <c r="C85" s="98"/>
      <c r="D85" s="98"/>
      <c r="E85" s="98"/>
      <c r="F85" s="98"/>
      <c r="G85" s="98"/>
      <c r="H85" s="98"/>
      <c r="I85" s="99"/>
      <c r="J85" s="100"/>
      <c r="K85" s="313">
        <v>0.05</v>
      </c>
      <c r="L85" s="850">
        <f>N78*K85</f>
        <v>169.25360853932548</v>
      </c>
      <c r="M85" s="851"/>
      <c r="N85" s="57"/>
    </row>
    <row r="86" spans="1:14" ht="15.75" thickBot="1">
      <c r="B86" s="813" t="s">
        <v>1037</v>
      </c>
      <c r="C86" s="814"/>
      <c r="D86" s="814"/>
      <c r="E86" s="814"/>
      <c r="F86" s="814"/>
      <c r="G86" s="814"/>
      <c r="H86" s="814"/>
      <c r="I86" s="814"/>
      <c r="J86" s="814"/>
      <c r="K86" s="814"/>
      <c r="L86" s="814"/>
      <c r="M86" s="815"/>
      <c r="N86" s="58">
        <f>L83+L84+L85</f>
        <v>1015.5216512359528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4400.5938220224625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3385.0721707865096</v>
      </c>
      <c r="N48" s="280">
        <f>K48*M48</f>
        <v>3385.0721707865096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3385.0721707865096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3385.0721707865096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677.01443415730193</v>
      </c>
      <c r="M83" s="849"/>
      <c r="N83" s="57"/>
    </row>
    <row r="84" spans="1:14">
      <c r="B84" s="95" t="s">
        <v>1057</v>
      </c>
      <c r="C84" s="96"/>
      <c r="D84" s="96"/>
      <c r="E84" s="96"/>
      <c r="F84" s="96"/>
      <c r="G84" s="96"/>
      <c r="H84" s="96"/>
      <c r="I84" s="93"/>
      <c r="J84" s="94"/>
      <c r="K84" s="312">
        <v>0.05</v>
      </c>
      <c r="L84" s="848">
        <f>N78*K84</f>
        <v>169.25360853932548</v>
      </c>
      <c r="M84" s="849"/>
      <c r="N84" s="57"/>
    </row>
    <row r="85" spans="1:14" ht="15.75" thickBot="1">
      <c r="B85" s="97" t="s">
        <v>1058</v>
      </c>
      <c r="C85" s="98"/>
      <c r="D85" s="98"/>
      <c r="E85" s="98"/>
      <c r="F85" s="98"/>
      <c r="G85" s="98"/>
      <c r="H85" s="98"/>
      <c r="I85" s="99"/>
      <c r="J85" s="100"/>
      <c r="K85" s="313">
        <v>0.05</v>
      </c>
      <c r="L85" s="850">
        <f>N78*K85</f>
        <v>169.25360853932548</v>
      </c>
      <c r="M85" s="851"/>
      <c r="N85" s="57"/>
    </row>
    <row r="86" spans="1:14" ht="15.75" thickBot="1">
      <c r="B86" s="813" t="s">
        <v>1037</v>
      </c>
      <c r="C86" s="814"/>
      <c r="D86" s="814"/>
      <c r="E86" s="814"/>
      <c r="F86" s="814"/>
      <c r="G86" s="814"/>
      <c r="H86" s="814"/>
      <c r="I86" s="814"/>
      <c r="J86" s="814"/>
      <c r="K86" s="814"/>
      <c r="L86" s="814"/>
      <c r="M86" s="815"/>
      <c r="N86" s="58">
        <f>L83+L84+L85</f>
        <v>1015.5216512359528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4400.5938220224625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886</v>
      </c>
      <c r="B48" s="49" t="str">
        <f>VLOOKUP(A48,MATERIALES!A4:D373,3,FALSE)</f>
        <v xml:space="preserve">Cemento asfaltico modificado con polímeros tipo III
</v>
      </c>
      <c r="C48" s="289"/>
      <c r="D48" s="289"/>
      <c r="E48" s="289"/>
      <c r="F48" s="289"/>
      <c r="G48" s="289"/>
      <c r="H48" s="289"/>
      <c r="I48" s="276"/>
      <c r="J48" s="232" t="str">
        <f>VLOOKUP(A48,MATERIALES!A4:D373,2,FALSE)</f>
        <v>kg</v>
      </c>
      <c r="K48" s="290">
        <v>1</v>
      </c>
      <c r="L48" s="275"/>
      <c r="M48" s="410">
        <f>VLOOKUP(A48,MATERIALES!A4:D395,4,FALSE)</f>
        <v>3505.9676054574556</v>
      </c>
      <c r="N48" s="280">
        <f>K48*M48</f>
        <v>3505.9676054574556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3505.9676054574556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3505.9676054574556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701.19352109149122</v>
      </c>
      <c r="M83" s="849"/>
      <c r="N83" s="57"/>
    </row>
    <row r="84" spans="1:14">
      <c r="B84" s="95" t="s">
        <v>1057</v>
      </c>
      <c r="C84" s="96"/>
      <c r="D84" s="96"/>
      <c r="E84" s="96"/>
      <c r="F84" s="96"/>
      <c r="G84" s="96"/>
      <c r="H84" s="96"/>
      <c r="I84" s="93"/>
      <c r="J84" s="94"/>
      <c r="K84" s="312">
        <v>0.05</v>
      </c>
      <c r="L84" s="848">
        <f>N78*K84</f>
        <v>175.29838027287281</v>
      </c>
      <c r="M84" s="849"/>
      <c r="N84" s="57"/>
    </row>
    <row r="85" spans="1:14" ht="15.75" thickBot="1">
      <c r="B85" s="97" t="s">
        <v>1058</v>
      </c>
      <c r="C85" s="98"/>
      <c r="D85" s="98"/>
      <c r="E85" s="98"/>
      <c r="F85" s="98"/>
      <c r="G85" s="98"/>
      <c r="H85" s="98"/>
      <c r="I85" s="99"/>
      <c r="J85" s="100"/>
      <c r="K85" s="313">
        <v>0.05</v>
      </c>
      <c r="L85" s="850">
        <f>N78*K85</f>
        <v>175.29838027287281</v>
      </c>
      <c r="M85" s="851"/>
      <c r="N85" s="57"/>
    </row>
    <row r="86" spans="1:14" ht="15.75" thickBot="1">
      <c r="B86" s="813" t="s">
        <v>1037</v>
      </c>
      <c r="C86" s="814"/>
      <c r="D86" s="814"/>
      <c r="E86" s="814"/>
      <c r="F86" s="814"/>
      <c r="G86" s="814"/>
      <c r="H86" s="814"/>
      <c r="I86" s="814"/>
      <c r="J86" s="814"/>
      <c r="K86" s="814"/>
      <c r="L86" s="814"/>
      <c r="M86" s="815"/>
      <c r="N86" s="58">
        <f>L83+L84+L85</f>
        <v>1051.7902816372368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4557.7578870946927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887</v>
      </c>
      <c r="B48" s="49" t="str">
        <f>VLOOKUP(A48,MATERIALES!A4:D373,3,FALSE)</f>
        <v xml:space="preserve">Cemento asfaltico modificado con polímeros tipo IV
</v>
      </c>
      <c r="C48" s="289"/>
      <c r="D48" s="289"/>
      <c r="E48" s="289"/>
      <c r="F48" s="289"/>
      <c r="G48" s="289"/>
      <c r="H48" s="289"/>
      <c r="I48" s="276"/>
      <c r="J48" s="232" t="str">
        <f>VLOOKUP(A48,MATERIALES!A4:D373,2,FALSE)</f>
        <v>kg</v>
      </c>
      <c r="K48" s="290">
        <v>1</v>
      </c>
      <c r="L48" s="275"/>
      <c r="M48" s="410">
        <f>VLOOKUP(A48,MATERIALES!A4:D395,4,FALSE)</f>
        <v>3626.8630401284026</v>
      </c>
      <c r="N48" s="280">
        <f>K48*M48</f>
        <v>3626.8630401284026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3626.8630401284026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3626.8630401284026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725.37260802568062</v>
      </c>
      <c r="M83" s="849"/>
      <c r="N83" s="57"/>
    </row>
    <row r="84" spans="1:14">
      <c r="B84" s="95" t="s">
        <v>1057</v>
      </c>
      <c r="C84" s="96"/>
      <c r="D84" s="96"/>
      <c r="E84" s="96"/>
      <c r="F84" s="96"/>
      <c r="G84" s="96"/>
      <c r="H84" s="96"/>
      <c r="I84" s="93"/>
      <c r="J84" s="94"/>
      <c r="K84" s="312">
        <v>0.05</v>
      </c>
      <c r="L84" s="848">
        <f>N78*K84</f>
        <v>181.34315200642015</v>
      </c>
      <c r="M84" s="849"/>
      <c r="N84" s="57"/>
    </row>
    <row r="85" spans="1:14" ht="15.75" thickBot="1">
      <c r="B85" s="97" t="s">
        <v>1058</v>
      </c>
      <c r="C85" s="98"/>
      <c r="D85" s="98"/>
      <c r="E85" s="98"/>
      <c r="F85" s="98"/>
      <c r="G85" s="98"/>
      <c r="H85" s="98"/>
      <c r="I85" s="99"/>
      <c r="J85" s="100"/>
      <c r="K85" s="313">
        <v>0.05</v>
      </c>
      <c r="L85" s="850">
        <f>N78*K85</f>
        <v>181.34315200642015</v>
      </c>
      <c r="M85" s="851"/>
      <c r="N85" s="57"/>
    </row>
    <row r="86" spans="1:14" ht="15.75" thickBot="1">
      <c r="B86" s="813" t="s">
        <v>1037</v>
      </c>
      <c r="C86" s="814"/>
      <c r="D86" s="814"/>
      <c r="E86" s="814"/>
      <c r="F86" s="814"/>
      <c r="G86" s="814"/>
      <c r="H86" s="814"/>
      <c r="I86" s="814"/>
      <c r="J86" s="814"/>
      <c r="K86" s="814"/>
      <c r="L86" s="814"/>
      <c r="M86" s="815"/>
      <c r="N86" s="58">
        <f>L83+L84+L85</f>
        <v>1088.0589120385209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4714.9219521669238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888</v>
      </c>
      <c r="B48" s="49" t="str">
        <f>VLOOKUP(A48,MATERIALES!A4:D373,3,FALSE)</f>
        <v xml:space="preserve">Cemento asfaltico modificado con polímeros tipo V
</v>
      </c>
      <c r="C48" s="289"/>
      <c r="D48" s="289"/>
      <c r="E48" s="289"/>
      <c r="F48" s="289"/>
      <c r="G48" s="289"/>
      <c r="H48" s="289"/>
      <c r="I48" s="276"/>
      <c r="J48" s="232" t="str">
        <f>VLOOKUP(A48,MATERIALES!A4:D373,2,FALSE)</f>
        <v>kg</v>
      </c>
      <c r="K48" s="290">
        <v>1</v>
      </c>
      <c r="L48" s="275"/>
      <c r="M48" s="410">
        <f>VLOOKUP(A48,MATERIALES!A4:D395,4,FALSE)</f>
        <v>4231.3402134831367</v>
      </c>
      <c r="N48" s="280">
        <f>K48*M48</f>
        <v>4231.3402134831367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4231.3402134831367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4231.3402134831367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846.26804269662739</v>
      </c>
      <c r="M83" s="849"/>
      <c r="N83" s="57"/>
    </row>
    <row r="84" spans="1:14">
      <c r="B84" s="95" t="s">
        <v>1057</v>
      </c>
      <c r="C84" s="96"/>
      <c r="D84" s="96"/>
      <c r="E84" s="96"/>
      <c r="F84" s="96"/>
      <c r="G84" s="96"/>
      <c r="H84" s="96"/>
      <c r="I84" s="93"/>
      <c r="J84" s="94"/>
      <c r="K84" s="312">
        <v>0.05</v>
      </c>
      <c r="L84" s="848">
        <f>N78*K84</f>
        <v>211.56701067415685</v>
      </c>
      <c r="M84" s="849"/>
      <c r="N84" s="57"/>
    </row>
    <row r="85" spans="1:14" ht="15.75" thickBot="1">
      <c r="B85" s="97" t="s">
        <v>1058</v>
      </c>
      <c r="C85" s="98"/>
      <c r="D85" s="98"/>
      <c r="E85" s="98"/>
      <c r="F85" s="98"/>
      <c r="G85" s="98"/>
      <c r="H85" s="98"/>
      <c r="I85" s="99"/>
      <c r="J85" s="100"/>
      <c r="K85" s="313">
        <v>0.05</v>
      </c>
      <c r="L85" s="850">
        <f>N78*K85</f>
        <v>211.56701067415685</v>
      </c>
      <c r="M85" s="851"/>
      <c r="N85" s="57"/>
    </row>
    <row r="86" spans="1:14" ht="15.75" thickBot="1">
      <c r="B86" s="813" t="s">
        <v>1037</v>
      </c>
      <c r="C86" s="814"/>
      <c r="D86" s="814"/>
      <c r="E86" s="814"/>
      <c r="F86" s="814"/>
      <c r="G86" s="814"/>
      <c r="H86" s="814"/>
      <c r="I86" s="814"/>
      <c r="J86" s="814"/>
      <c r="K86" s="814"/>
      <c r="L86" s="814"/>
      <c r="M86" s="815"/>
      <c r="N86" s="58">
        <f>L83+L84+L85</f>
        <v>1269.402064044941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5500.7422775280775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940</v>
      </c>
      <c r="B48" s="49" t="str">
        <f>VLOOKUP(A48,MATERIALES!A4:D373,3,FALSE)</f>
        <v>Emulsión Asfáltica de Rotura Media Modificada Con Polímeros CRM-m</v>
      </c>
      <c r="C48" s="289"/>
      <c r="D48" s="289"/>
      <c r="E48" s="289"/>
      <c r="F48" s="289"/>
      <c r="G48" s="289"/>
      <c r="H48" s="289"/>
      <c r="I48" s="276"/>
      <c r="J48" s="232" t="str">
        <f>VLOOKUP(A48,MATERIALES!A4:D373,2,FALSE)</f>
        <v>lt</v>
      </c>
      <c r="K48" s="290">
        <v>1</v>
      </c>
      <c r="L48" s="275"/>
      <c r="M48" s="410">
        <f>VLOOKUP(A48,MATERIALES!A4:D395,4,FALSE)</f>
        <v>6407.458037560179</v>
      </c>
      <c r="N48" s="280">
        <f>K48*M48</f>
        <v>6407.458037560179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6407.458037560179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6407.458037560179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1281.4916075120359</v>
      </c>
      <c r="M83" s="849"/>
      <c r="N83" s="57"/>
    </row>
    <row r="84" spans="1:14">
      <c r="B84" s="95" t="s">
        <v>1057</v>
      </c>
      <c r="C84" s="96"/>
      <c r="D84" s="96"/>
      <c r="E84" s="96"/>
      <c r="F84" s="96"/>
      <c r="G84" s="96"/>
      <c r="H84" s="96"/>
      <c r="I84" s="93"/>
      <c r="J84" s="94"/>
      <c r="K84" s="312">
        <v>0.05</v>
      </c>
      <c r="L84" s="848">
        <f>N78*K84</f>
        <v>320.37290187800897</v>
      </c>
      <c r="M84" s="849"/>
      <c r="N84" s="57"/>
    </row>
    <row r="85" spans="1:14" ht="15.75" thickBot="1">
      <c r="B85" s="97" t="s">
        <v>1058</v>
      </c>
      <c r="C85" s="98"/>
      <c r="D85" s="98"/>
      <c r="E85" s="98"/>
      <c r="F85" s="98"/>
      <c r="G85" s="98"/>
      <c r="H85" s="98"/>
      <c r="I85" s="99"/>
      <c r="J85" s="100"/>
      <c r="K85" s="313">
        <v>0.05</v>
      </c>
      <c r="L85" s="850">
        <f>N78*K85</f>
        <v>320.37290187800897</v>
      </c>
      <c r="M85" s="851"/>
      <c r="N85" s="57"/>
    </row>
    <row r="86" spans="1:14" ht="15.75" thickBot="1">
      <c r="B86" s="813" t="s">
        <v>1037</v>
      </c>
      <c r="C86" s="814"/>
      <c r="D86" s="814"/>
      <c r="E86" s="814"/>
      <c r="F86" s="814"/>
      <c r="G86" s="814"/>
      <c r="H86" s="814"/>
      <c r="I86" s="814"/>
      <c r="J86" s="814"/>
      <c r="K86" s="814"/>
      <c r="L86" s="814"/>
      <c r="M86" s="815"/>
      <c r="N86" s="58">
        <f>L83+L84+L85</f>
        <v>1922.2374112680541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8329.6954488282336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500</v>
      </c>
      <c r="N36" s="280">
        <f>K36/M36</f>
        <v>563.30582499574768</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500</v>
      </c>
      <c r="N37" s="280">
        <f>K37/M37</f>
        <v>214.09677151778385</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N75*M41</f>
        <v>0.51067205206099997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777.91326856559249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920</v>
      </c>
      <c r="B48" s="49" t="str">
        <f>VLOOKUP(A48,MATERIALES!A4:D373,3,FALSE)</f>
        <v>Emulsión CRL-0</v>
      </c>
      <c r="C48" s="289"/>
      <c r="D48" s="289"/>
      <c r="E48" s="289"/>
      <c r="F48" s="289"/>
      <c r="G48" s="289"/>
      <c r="H48" s="289"/>
      <c r="I48" s="276"/>
      <c r="J48" s="232" t="str">
        <f>VLOOKUP(A48,MATERIALES!A4:D373,2,FALSE)</f>
        <v>lt</v>
      </c>
      <c r="K48" s="290">
        <v>1</v>
      </c>
      <c r="L48" s="275"/>
      <c r="M48" s="410">
        <f>VLOOKUP(A48,MATERIALES!A4:D395,4,FALSE)</f>
        <v>6347.0103202247055</v>
      </c>
      <c r="N48" s="280">
        <f>K48*M48</f>
        <v>6347.0103202247055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6347.0103202247055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1"/>
      <c r="M64" s="892"/>
      <c r="N64" s="133"/>
    </row>
    <row r="65" spans="1:14" ht="15.75" thickBot="1">
      <c r="B65" s="902" t="s">
        <v>1037</v>
      </c>
      <c r="C65" s="856"/>
      <c r="D65" s="856"/>
      <c r="E65" s="856"/>
      <c r="F65" s="856"/>
      <c r="G65" s="856"/>
      <c r="H65" s="856"/>
      <c r="I65" s="856"/>
      <c r="J65" s="856"/>
      <c r="K65" s="856"/>
      <c r="L65" s="856"/>
      <c r="M65" s="857"/>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2" t="s">
        <v>1047</v>
      </c>
      <c r="C69" s="853"/>
      <c r="D69" s="853"/>
      <c r="E69" s="853"/>
      <c r="F69" s="853"/>
      <c r="G69" s="853"/>
      <c r="H69" s="853"/>
      <c r="I69" s="79" t="s">
        <v>1048</v>
      </c>
      <c r="J69" s="81" t="s">
        <v>1494</v>
      </c>
      <c r="K69" s="80" t="s">
        <v>1050</v>
      </c>
      <c r="L69" s="854" t="s">
        <v>1034</v>
      </c>
      <c r="M69" s="855"/>
      <c r="N69" s="104" t="s">
        <v>1035</v>
      </c>
    </row>
    <row r="70" spans="1:14">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4000</v>
      </c>
      <c r="N70" s="403">
        <f>K70/M70</f>
        <v>51.067205206099999</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75" thickBot="1">
      <c r="B74" s="889"/>
      <c r="C74" s="890"/>
      <c r="D74" s="890"/>
      <c r="E74" s="890"/>
      <c r="F74" s="890"/>
      <c r="G74" s="890"/>
      <c r="H74" s="890"/>
      <c r="I74" s="132"/>
      <c r="J74" s="132"/>
      <c r="K74" s="132"/>
      <c r="L74" s="903"/>
      <c r="M74" s="903"/>
      <c r="N74" s="51"/>
    </row>
    <row r="75" spans="1:14" ht="15.75" thickBot="1">
      <c r="B75" s="902" t="s">
        <v>1037</v>
      </c>
      <c r="C75" s="856"/>
      <c r="D75" s="856"/>
      <c r="E75" s="856"/>
      <c r="F75" s="856"/>
      <c r="G75" s="856"/>
      <c r="H75" s="856"/>
      <c r="I75" s="856"/>
      <c r="J75" s="856"/>
      <c r="K75" s="856"/>
      <c r="L75" s="856"/>
      <c r="M75" s="857"/>
      <c r="N75" s="309">
        <f>SUM(N70:N74)</f>
        <v>51.067205206099999</v>
      </c>
    </row>
    <row r="76" spans="1:14" ht="15.75" thickBot="1">
      <c r="B76" s="39"/>
      <c r="C76" s="40"/>
      <c r="D76" s="40"/>
      <c r="E76" s="40"/>
      <c r="F76" s="40"/>
      <c r="G76" s="40"/>
      <c r="H76" s="40"/>
      <c r="I76" s="40"/>
      <c r="J76" s="40"/>
      <c r="K76" s="40"/>
      <c r="L76" s="40"/>
      <c r="M76" s="40"/>
      <c r="N76" s="41"/>
    </row>
    <row r="77" spans="1:14" ht="15.75" thickBot="1">
      <c r="B77" s="813" t="s">
        <v>1051</v>
      </c>
      <c r="C77" s="814"/>
      <c r="D77" s="814"/>
      <c r="E77" s="814"/>
      <c r="F77" s="814"/>
      <c r="G77" s="814"/>
      <c r="H77" s="814"/>
      <c r="I77" s="814"/>
      <c r="J77" s="814"/>
      <c r="K77" s="814"/>
      <c r="L77" s="814"/>
      <c r="M77" s="815"/>
      <c r="N77" s="105">
        <f>N43+N54+N65+N75</f>
        <v>7175.9907939963978</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1435.1981587992796</v>
      </c>
      <c r="M82" s="849"/>
      <c r="N82" s="57"/>
    </row>
    <row r="83" spans="1:14">
      <c r="B83" s="95" t="s">
        <v>1057</v>
      </c>
      <c r="C83" s="96"/>
      <c r="D83" s="96"/>
      <c r="E83" s="96"/>
      <c r="F83" s="96"/>
      <c r="G83" s="96"/>
      <c r="H83" s="96"/>
      <c r="I83" s="93"/>
      <c r="J83" s="94"/>
      <c r="K83" s="312">
        <v>0.05</v>
      </c>
      <c r="L83" s="848">
        <f>N77*K83</f>
        <v>358.79953969981989</v>
      </c>
      <c r="M83" s="849"/>
      <c r="N83" s="57"/>
    </row>
    <row r="84" spans="1:14" ht="15.75" thickBot="1">
      <c r="B84" s="97" t="s">
        <v>1058</v>
      </c>
      <c r="C84" s="98"/>
      <c r="D84" s="98"/>
      <c r="E84" s="98"/>
      <c r="F84" s="98"/>
      <c r="G84" s="98"/>
      <c r="H84" s="98"/>
      <c r="I84" s="99"/>
      <c r="J84" s="100"/>
      <c r="K84" s="313">
        <v>0.05</v>
      </c>
      <c r="L84" s="850">
        <f>N77*K84</f>
        <v>358.79953969981989</v>
      </c>
      <c r="M84" s="851"/>
      <c r="N84" s="57"/>
    </row>
    <row r="85" spans="1:14" ht="15.75" thickBot="1">
      <c r="B85" s="813" t="s">
        <v>1037</v>
      </c>
      <c r="C85" s="814"/>
      <c r="D85" s="814"/>
      <c r="E85" s="814"/>
      <c r="F85" s="814"/>
      <c r="G85" s="814"/>
      <c r="H85" s="814"/>
      <c r="I85" s="814"/>
      <c r="J85" s="814"/>
      <c r="K85" s="814"/>
      <c r="L85" s="814"/>
      <c r="M85" s="815"/>
      <c r="N85" s="58">
        <f>L82+L83+L84</f>
        <v>2152.7972381989193</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9328.7880321953162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75" thickBot="1">
      <c r="B118" s="269" t="s">
        <v>2327</v>
      </c>
      <c r="C118" s="401"/>
      <c r="D118" s="401"/>
      <c r="E118" s="63"/>
      <c r="F118" s="63"/>
      <c r="G118" s="63"/>
      <c r="H118" s="63"/>
      <c r="I118" s="63"/>
      <c r="J118" s="881"/>
      <c r="K118" s="881"/>
      <c r="L118" s="881"/>
      <c r="M118" s="881"/>
      <c r="N118" s="88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500</v>
      </c>
      <c r="N36" s="280">
        <f>K36/M36</f>
        <v>563.30582499574768</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500</v>
      </c>
      <c r="N37" s="280">
        <f>K37/M37</f>
        <v>214.09677151778385</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0.51067205206099997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777.91326856559249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922</v>
      </c>
      <c r="B48" s="49" t="str">
        <f>VLOOKUP(A48,MATERIALES!A4:D373,3,FALSE)</f>
        <v>Emulsión CRL-1</v>
      </c>
      <c r="C48" s="289"/>
      <c r="D48" s="289"/>
      <c r="E48" s="289"/>
      <c r="F48" s="289"/>
      <c r="G48" s="289"/>
      <c r="H48" s="289"/>
      <c r="I48" s="276"/>
      <c r="J48" s="232" t="str">
        <f>VLOOKUP(A48,MATERIALES!A4:D373,2,FALSE)</f>
        <v>lt</v>
      </c>
      <c r="K48" s="290">
        <v>1</v>
      </c>
      <c r="L48" s="275"/>
      <c r="M48" s="410">
        <f>VLOOKUP(A48,MATERIALES!A4:D395,4,FALSE)</f>
        <v>6347.0103202247055</v>
      </c>
      <c r="N48" s="280">
        <f>K48*M48</f>
        <v>6347.0103202247055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6347.0103202247055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51.067205206099999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7175.9907939963978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1435.1981587992796</v>
      </c>
      <c r="M83" s="849"/>
      <c r="N83" s="57"/>
    </row>
    <row r="84" spans="1:14">
      <c r="B84" s="95" t="s">
        <v>1057</v>
      </c>
      <c r="C84" s="96"/>
      <c r="D84" s="96"/>
      <c r="E84" s="96"/>
      <c r="F84" s="96"/>
      <c r="G84" s="96"/>
      <c r="H84" s="96"/>
      <c r="I84" s="93"/>
      <c r="J84" s="94"/>
      <c r="K84" s="312">
        <v>0.05</v>
      </c>
      <c r="L84" s="848">
        <f>N78*K84</f>
        <v>358.79953969981989</v>
      </c>
      <c r="M84" s="849"/>
      <c r="N84" s="57"/>
    </row>
    <row r="85" spans="1:14" ht="15.75" thickBot="1">
      <c r="B85" s="97" t="s">
        <v>1058</v>
      </c>
      <c r="C85" s="98"/>
      <c r="D85" s="98"/>
      <c r="E85" s="98"/>
      <c r="F85" s="98"/>
      <c r="G85" s="98"/>
      <c r="H85" s="98"/>
      <c r="I85" s="99"/>
      <c r="J85" s="100"/>
      <c r="K85" s="313">
        <v>0.05</v>
      </c>
      <c r="L85" s="850">
        <f>N78*K85</f>
        <v>358.79953969981989</v>
      </c>
      <c r="M85" s="851"/>
      <c r="N85" s="57"/>
    </row>
    <row r="86" spans="1:14" ht="15.75" thickBot="1">
      <c r="B86" s="813" t="s">
        <v>1037</v>
      </c>
      <c r="C86" s="814"/>
      <c r="D86" s="814"/>
      <c r="E86" s="814"/>
      <c r="F86" s="814"/>
      <c r="G86" s="814"/>
      <c r="H86" s="814"/>
      <c r="I86" s="814"/>
      <c r="J86" s="814"/>
      <c r="K86" s="814"/>
      <c r="L86" s="814"/>
      <c r="M86" s="815"/>
      <c r="N86" s="58">
        <f>L83+L84+L85</f>
        <v>2152.7972381989193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9328.7880321953162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500</v>
      </c>
      <c r="N36" s="280">
        <f>K36/M36</f>
        <v>563.30582499574768</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500</v>
      </c>
      <c r="N37" s="280">
        <f>K37/M37</f>
        <v>214.09677151778385</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0.51067205206099997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777.91326856559249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863</v>
      </c>
      <c r="B48" s="49" t="str">
        <f>VLOOKUP(A48,MATERIALES!A4:D373,3,FALSE)</f>
        <v>Asfalto liquido RC 250</v>
      </c>
      <c r="C48" s="289"/>
      <c r="D48" s="289"/>
      <c r="E48" s="289"/>
      <c r="F48" s="289"/>
      <c r="G48" s="289"/>
      <c r="H48" s="289"/>
      <c r="I48" s="276"/>
      <c r="J48" s="232" t="str">
        <f>VLOOKUP(A48,MATERIALES!A4:D373,2,FALSE)</f>
        <v>gal</v>
      </c>
      <c r="K48" s="290">
        <v>0.3</v>
      </c>
      <c r="L48" s="275"/>
      <c r="M48" s="410">
        <f>VLOOKUP(A48,MATERIALES!A4:D395,4,FALSE)</f>
        <v>9913.4256430176338</v>
      </c>
      <c r="N48" s="280">
        <f>K48*M48</f>
        <v>2974.0276929052902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2974.0276929052902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51.067205206099999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3803.0081666769829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760.60163333539663</v>
      </c>
      <c r="M83" s="849"/>
      <c r="N83" s="57"/>
    </row>
    <row r="84" spans="1:14">
      <c r="B84" s="95" t="s">
        <v>1057</v>
      </c>
      <c r="C84" s="96"/>
      <c r="D84" s="96"/>
      <c r="E84" s="96"/>
      <c r="F84" s="96"/>
      <c r="G84" s="96"/>
      <c r="H84" s="96"/>
      <c r="I84" s="93"/>
      <c r="J84" s="94"/>
      <c r="K84" s="312">
        <v>0.05</v>
      </c>
      <c r="L84" s="848">
        <f>N78*K84</f>
        <v>190.15040833384916</v>
      </c>
      <c r="M84" s="849"/>
      <c r="N84" s="57"/>
    </row>
    <row r="85" spans="1:14" ht="15.75" thickBot="1">
      <c r="B85" s="97" t="s">
        <v>1058</v>
      </c>
      <c r="C85" s="98"/>
      <c r="D85" s="98"/>
      <c r="E85" s="98"/>
      <c r="F85" s="98"/>
      <c r="G85" s="98"/>
      <c r="H85" s="98"/>
      <c r="I85" s="99"/>
      <c r="J85" s="100"/>
      <c r="K85" s="313">
        <v>0.05</v>
      </c>
      <c r="L85" s="850">
        <f>N78*K85</f>
        <v>190.15040833384916</v>
      </c>
      <c r="M85" s="851"/>
      <c r="N85" s="57"/>
    </row>
    <row r="86" spans="1:14" ht="15.75" thickBot="1">
      <c r="B86" s="813" t="s">
        <v>1037</v>
      </c>
      <c r="C86" s="814"/>
      <c r="D86" s="814"/>
      <c r="E86" s="814"/>
      <c r="F86" s="814"/>
      <c r="G86" s="814"/>
      <c r="H86" s="814"/>
      <c r="I86" s="814"/>
      <c r="J86" s="814"/>
      <c r="K86" s="814"/>
      <c r="L86" s="814"/>
      <c r="M86" s="815"/>
      <c r="N86" s="58">
        <f>L83+L84+L85</f>
        <v>1140.9024500030948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4943.9106166800775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945" t="str">
        <f>VLOOKUP(A36,EQUIPOS!A6:D154,3,FALSE)</f>
        <v>Carrotanque Irrigador de asfalto, 1000 GALONES DE CAPACIDAD</v>
      </c>
      <c r="C36" s="946"/>
      <c r="D36" s="946"/>
      <c r="E36" s="946"/>
      <c r="F36" s="946"/>
      <c r="G36" s="946"/>
      <c r="H36" s="947"/>
      <c r="I36" s="275"/>
      <c r="J36" s="276"/>
      <c r="K36" s="277">
        <f>VLOOKUP(A36,EQUIPOS!A6:D163,4,FALSE)</f>
        <v>281652.91249787383</v>
      </c>
      <c r="L36" s="278"/>
      <c r="M36" s="279">
        <v>500</v>
      </c>
      <c r="N36" s="280">
        <f>K36/M36</f>
        <v>563.30582499574768</v>
      </c>
    </row>
    <row r="37" spans="1:14">
      <c r="A37" s="119" t="s">
        <v>176</v>
      </c>
      <c r="B37" s="945" t="str">
        <f>VLOOKUP(A37,EQUIPOS!A7:D154,3,FALSE)</f>
        <v xml:space="preserve">Compresor (barrido y soplado)
</v>
      </c>
      <c r="C37" s="946"/>
      <c r="D37" s="946"/>
      <c r="E37" s="946"/>
      <c r="F37" s="946"/>
      <c r="G37" s="946"/>
      <c r="H37" s="947"/>
      <c r="I37" s="275"/>
      <c r="J37" s="276"/>
      <c r="K37" s="277">
        <f>VLOOKUP(A37,EQUIPOS!A7:D164,4,FALSE)</f>
        <v>107048.38575889192</v>
      </c>
      <c r="L37" s="278"/>
      <c r="M37" s="279">
        <v>500</v>
      </c>
      <c r="N37" s="280">
        <f>K37/M37</f>
        <v>214.09677151778385</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0.51067205206099997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777.91326856559249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932</v>
      </c>
      <c r="B48" s="49" t="str">
        <f>VLOOKUP(A48,MATERIALES!A4:D373,3,FALSE)</f>
        <v>Emulsión CRR-1</v>
      </c>
      <c r="C48" s="289"/>
      <c r="D48" s="289"/>
      <c r="E48" s="289"/>
      <c r="F48" s="289"/>
      <c r="G48" s="289"/>
      <c r="H48" s="289"/>
      <c r="I48" s="276"/>
      <c r="J48" s="232" t="str">
        <f>VLOOKUP(A48,MATERIALES!A4:D373,2,FALSE)</f>
        <v>lt</v>
      </c>
      <c r="K48" s="290">
        <v>0.45</v>
      </c>
      <c r="L48" s="275"/>
      <c r="M48" s="410">
        <f>VLOOKUP(A48,MATERIALES!A4:D395,4,FALSE)</f>
        <v>6347.0103202247055</v>
      </c>
      <c r="N48" s="280">
        <f>K48*M48</f>
        <v>2856.1546441011174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2856.1546441011174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51.067205206099999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3685.13511787281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737.02702357456201</v>
      </c>
      <c r="M83" s="849"/>
      <c r="N83" s="57"/>
    </row>
    <row r="84" spans="1:14">
      <c r="B84" s="95" t="s">
        <v>1057</v>
      </c>
      <c r="C84" s="96"/>
      <c r="D84" s="96"/>
      <c r="E84" s="96"/>
      <c r="F84" s="96"/>
      <c r="G84" s="96"/>
      <c r="H84" s="96"/>
      <c r="I84" s="93"/>
      <c r="J84" s="94"/>
      <c r="K84" s="312">
        <v>0.05</v>
      </c>
      <c r="L84" s="848">
        <f>N78*K84</f>
        <v>184.2567558936405</v>
      </c>
      <c r="M84" s="849"/>
      <c r="N84" s="57"/>
    </row>
    <row r="85" spans="1:14" ht="15.75" thickBot="1">
      <c r="B85" s="97" t="s">
        <v>1058</v>
      </c>
      <c r="C85" s="98"/>
      <c r="D85" s="98"/>
      <c r="E85" s="98"/>
      <c r="F85" s="98"/>
      <c r="G85" s="98"/>
      <c r="H85" s="98"/>
      <c r="I85" s="99"/>
      <c r="J85" s="100"/>
      <c r="K85" s="313">
        <v>0.05</v>
      </c>
      <c r="L85" s="850">
        <f>N78*K85</f>
        <v>184.2567558936405</v>
      </c>
      <c r="M85" s="851"/>
      <c r="N85" s="57"/>
    </row>
    <row r="86" spans="1:14" ht="15.75" thickBot="1">
      <c r="B86" s="813" t="s">
        <v>1037</v>
      </c>
      <c r="C86" s="814"/>
      <c r="D86" s="814"/>
      <c r="E86" s="814"/>
      <c r="F86" s="814"/>
      <c r="G86" s="814"/>
      <c r="H86" s="814"/>
      <c r="I86" s="814"/>
      <c r="J86" s="814"/>
      <c r="K86" s="814"/>
      <c r="L86" s="814"/>
      <c r="M86" s="815"/>
      <c r="N86" s="58">
        <f>L83+L84+L85</f>
        <v>1105.540535361843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4790.6756532346535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4"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500</v>
      </c>
      <c r="N36" s="280">
        <f>K36/M36</f>
        <v>563.30582499574768</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500</v>
      </c>
      <c r="N37" s="280">
        <f>K37/M37</f>
        <v>214.09677151778385</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0.51067205206099997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777.91326856559249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934</v>
      </c>
      <c r="B48" s="49" t="str">
        <f>VLOOKUP(A48,MATERIALES!A4:D373,3,FALSE)</f>
        <v>Emulsión CRR-2</v>
      </c>
      <c r="C48" s="289"/>
      <c r="D48" s="289"/>
      <c r="E48" s="289"/>
      <c r="F48" s="289"/>
      <c r="G48" s="289"/>
      <c r="H48" s="289"/>
      <c r="I48" s="276"/>
      <c r="J48" s="232" t="str">
        <f>VLOOKUP(A48,MATERIALES!A4:D373,2,FALSE)</f>
        <v>lt</v>
      </c>
      <c r="K48" s="290">
        <v>0.45</v>
      </c>
      <c r="L48" s="275"/>
      <c r="M48" s="410">
        <f>VLOOKUP(A48,MATERIALES!A4:D395,4,FALSE)</f>
        <v>6347.0103202247055</v>
      </c>
      <c r="N48" s="280">
        <f>K48*M48</f>
        <v>2856.1546441011174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2856.1546441011174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51.067205206099999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3685.13511787281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737.02702357456201</v>
      </c>
      <c r="M83" s="849"/>
      <c r="N83" s="57"/>
    </row>
    <row r="84" spans="1:14">
      <c r="B84" s="95" t="s">
        <v>1057</v>
      </c>
      <c r="C84" s="96"/>
      <c r="D84" s="96"/>
      <c r="E84" s="96"/>
      <c r="F84" s="96"/>
      <c r="G84" s="96"/>
      <c r="H84" s="96"/>
      <c r="I84" s="93"/>
      <c r="J84" s="94"/>
      <c r="K84" s="312">
        <v>0.05</v>
      </c>
      <c r="L84" s="848">
        <f>N78*K84</f>
        <v>184.2567558936405</v>
      </c>
      <c r="M84" s="849"/>
      <c r="N84" s="57"/>
    </row>
    <row r="85" spans="1:14" ht="15.75" thickBot="1">
      <c r="B85" s="97" t="s">
        <v>1058</v>
      </c>
      <c r="C85" s="98"/>
      <c r="D85" s="98"/>
      <c r="E85" s="98"/>
      <c r="F85" s="98"/>
      <c r="G85" s="98"/>
      <c r="H85" s="98"/>
      <c r="I85" s="99"/>
      <c r="J85" s="100"/>
      <c r="K85" s="313">
        <v>0.05</v>
      </c>
      <c r="L85" s="850">
        <f>N78*K85</f>
        <v>184.2567558936405</v>
      </c>
      <c r="M85" s="851"/>
      <c r="N85" s="57"/>
    </row>
    <row r="86" spans="1:14" ht="15.75" thickBot="1">
      <c r="B86" s="813" t="s">
        <v>1037</v>
      </c>
      <c r="C86" s="814"/>
      <c r="D86" s="814"/>
      <c r="E86" s="814"/>
      <c r="F86" s="814"/>
      <c r="G86" s="814"/>
      <c r="H86" s="814"/>
      <c r="I86" s="814"/>
      <c r="J86" s="814"/>
      <c r="K86" s="814"/>
      <c r="L86" s="814"/>
      <c r="M86" s="815"/>
      <c r="N86" s="58">
        <f>L83+L84+L85</f>
        <v>1105.540535361843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4790.6756532346535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500</v>
      </c>
      <c r="N36" s="280">
        <f>K36/M36</f>
        <v>563.30582499574768</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500</v>
      </c>
      <c r="N37" s="280">
        <f>K37/M37</f>
        <v>214.09677151778385</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0.51067205206099997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777.91326856559249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930</v>
      </c>
      <c r="B48" s="49" t="str">
        <f>VLOOKUP(A48,MATERIALES!A4:D373,3,FALSE)</f>
        <v>Emulsión CRR-1m</v>
      </c>
      <c r="C48" s="289"/>
      <c r="D48" s="289"/>
      <c r="E48" s="289"/>
      <c r="F48" s="289"/>
      <c r="G48" s="289"/>
      <c r="H48" s="289"/>
      <c r="I48" s="276"/>
      <c r="J48" s="232" t="str">
        <f>VLOOKUP(A48,MATERIALES!A4:D373,2,FALSE)</f>
        <v>lt</v>
      </c>
      <c r="K48" s="290">
        <v>0.45</v>
      </c>
      <c r="L48" s="275"/>
      <c r="M48" s="410">
        <f>VLOOKUP(A48,MATERIALES!A4:D395,4,FALSE)</f>
        <v>6347.0103202247055</v>
      </c>
      <c r="N48" s="280">
        <f>K48*M48</f>
        <v>2856.1546441011174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2856.1546441011174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51.067205206099999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3685.13511787281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737.02702357456201</v>
      </c>
      <c r="M83" s="849"/>
      <c r="N83" s="57"/>
    </row>
    <row r="84" spans="1:14">
      <c r="B84" s="95" t="s">
        <v>1057</v>
      </c>
      <c r="C84" s="96"/>
      <c r="D84" s="96"/>
      <c r="E84" s="96"/>
      <c r="F84" s="96"/>
      <c r="G84" s="96"/>
      <c r="H84" s="96"/>
      <c r="I84" s="93"/>
      <c r="J84" s="94"/>
      <c r="K84" s="312">
        <v>0.05</v>
      </c>
      <c r="L84" s="848">
        <f>N78*K84</f>
        <v>184.2567558936405</v>
      </c>
      <c r="M84" s="849"/>
      <c r="N84" s="57"/>
    </row>
    <row r="85" spans="1:14" ht="15.75" thickBot="1">
      <c r="B85" s="97" t="s">
        <v>1058</v>
      </c>
      <c r="C85" s="98"/>
      <c r="D85" s="98"/>
      <c r="E85" s="98"/>
      <c r="F85" s="98"/>
      <c r="G85" s="98"/>
      <c r="H85" s="98"/>
      <c r="I85" s="99"/>
      <c r="J85" s="100"/>
      <c r="K85" s="313">
        <v>0.05</v>
      </c>
      <c r="L85" s="850">
        <f>N78*K85</f>
        <v>184.2567558936405</v>
      </c>
      <c r="M85" s="851"/>
      <c r="N85" s="57"/>
    </row>
    <row r="86" spans="1:14" ht="15.75" thickBot="1">
      <c r="B86" s="813" t="s">
        <v>1037</v>
      </c>
      <c r="C86" s="814"/>
      <c r="D86" s="814"/>
      <c r="E86" s="814"/>
      <c r="F86" s="814"/>
      <c r="G86" s="814"/>
      <c r="H86" s="814"/>
      <c r="I86" s="814"/>
      <c r="J86" s="814"/>
      <c r="K86" s="814"/>
      <c r="L86" s="814"/>
      <c r="M86" s="815"/>
      <c r="N86" s="58">
        <f>L83+L84+L85</f>
        <v>1105.540535361843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4790.6756532346535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500</v>
      </c>
      <c r="N36" s="280">
        <f>K36/M36</f>
        <v>563.30582499574768</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500</v>
      </c>
      <c r="N37" s="280">
        <f>K37/M37</f>
        <v>214.09677151778385</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0.51067205206099997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777.91326856559249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936</v>
      </c>
      <c r="B48" s="49" t="str">
        <f>VLOOKUP(A48,MATERIALES!A4:D373,3,FALSE)</f>
        <v>Emulsión CRR-2m</v>
      </c>
      <c r="C48" s="289"/>
      <c r="D48" s="289"/>
      <c r="E48" s="289"/>
      <c r="F48" s="289"/>
      <c r="G48" s="289"/>
      <c r="H48" s="289"/>
      <c r="I48" s="276"/>
      <c r="J48" s="232" t="str">
        <f>VLOOKUP(A48,MATERIALES!A4:D373,2,FALSE)</f>
        <v>lt</v>
      </c>
      <c r="K48" s="290">
        <v>0.45</v>
      </c>
      <c r="L48" s="275"/>
      <c r="M48" s="410">
        <f>VLOOKUP(A48,MATERIALES!A4:D395,4,FALSE)</f>
        <v>6347.0103202247055</v>
      </c>
      <c r="N48" s="280">
        <f>K48*M48</f>
        <v>2856.1546441011174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2856.1546441011174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51.067205206099999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3685.13511787281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737.02702357456201</v>
      </c>
      <c r="M83" s="849"/>
      <c r="N83" s="57"/>
    </row>
    <row r="84" spans="1:14">
      <c r="B84" s="95" t="s">
        <v>1057</v>
      </c>
      <c r="C84" s="96"/>
      <c r="D84" s="96"/>
      <c r="E84" s="96"/>
      <c r="F84" s="96"/>
      <c r="G84" s="96"/>
      <c r="H84" s="96"/>
      <c r="I84" s="93"/>
      <c r="J84" s="94"/>
      <c r="K84" s="312">
        <v>0.05</v>
      </c>
      <c r="L84" s="848">
        <f>N78*K84</f>
        <v>184.2567558936405</v>
      </c>
      <c r="M84" s="849"/>
      <c r="N84" s="57"/>
    </row>
    <row r="85" spans="1:14" ht="15.75" thickBot="1">
      <c r="B85" s="97" t="s">
        <v>1058</v>
      </c>
      <c r="C85" s="98"/>
      <c r="D85" s="98"/>
      <c r="E85" s="98"/>
      <c r="F85" s="98"/>
      <c r="G85" s="98"/>
      <c r="H85" s="98"/>
      <c r="I85" s="99"/>
      <c r="J85" s="100"/>
      <c r="K85" s="313">
        <v>0.05</v>
      </c>
      <c r="L85" s="850">
        <f>N78*K85</f>
        <v>184.2567558936405</v>
      </c>
      <c r="M85" s="851"/>
      <c r="N85" s="57"/>
    </row>
    <row r="86" spans="1:14" ht="15.75" thickBot="1">
      <c r="B86" s="813" t="s">
        <v>1037</v>
      </c>
      <c r="C86" s="814"/>
      <c r="D86" s="814"/>
      <c r="E86" s="814"/>
      <c r="F86" s="814"/>
      <c r="G86" s="814"/>
      <c r="H86" s="814"/>
      <c r="I86" s="814"/>
      <c r="J86" s="814"/>
      <c r="K86" s="814"/>
      <c r="L86" s="814"/>
      <c r="M86" s="815"/>
      <c r="N86" s="58">
        <f>L83+L84+L85</f>
        <v>1105.540535361843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4790.6756532346535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400</v>
      </c>
      <c r="N36" s="280">
        <f>K36/M36</f>
        <v>704.13228124468458</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400</v>
      </c>
      <c r="N37" s="280">
        <f>K37/M37</f>
        <v>366.14878624723599</v>
      </c>
    </row>
    <row r="38" spans="1:14">
      <c r="A38" t="s">
        <v>176</v>
      </c>
      <c r="B38" s="862" t="str">
        <f>VLOOKUP(A38,EQUIPOS!A8:D154,3,FALSE)</f>
        <v xml:space="preserve">Compresor (barrido y soplado)
</v>
      </c>
      <c r="C38" s="863"/>
      <c r="D38" s="863"/>
      <c r="E38" s="863"/>
      <c r="F38" s="863"/>
      <c r="G38" s="863"/>
      <c r="H38" s="864"/>
      <c r="I38" s="275"/>
      <c r="J38" s="276"/>
      <c r="K38" s="277">
        <f>VLOOKUP(A38,EQUIPOS!A8:D165,4,FALSE)</f>
        <v>107048.38575889192</v>
      </c>
      <c r="L38" s="278"/>
      <c r="M38" s="279">
        <v>400</v>
      </c>
      <c r="N38" s="280">
        <f>K38/M38</f>
        <v>267.62096439722978</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7">
        <f>VLOOKUP(A39,EQUIPOS!A9:D166,4,FALSE)</f>
        <v>118942.0249478521</v>
      </c>
      <c r="L39" s="867">
        <v>400</v>
      </c>
      <c r="M39" s="868"/>
      <c r="N39" s="280">
        <f>K39/L39</f>
        <v>297.35506236963028</v>
      </c>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N75*M41</f>
        <v>0.957510097614375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1636.2146043563951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6347.0103202247055</v>
      </c>
      <c r="N48" s="280">
        <f>K48*M48</f>
        <v>11615.028886011212</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440646.9114174695</v>
      </c>
      <c r="N49" s="280">
        <f>K49*M49</f>
        <v>8372.2913169319199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19987.320202943134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0">
        <f>VLOOKUP(A58,TRANSPORTE!A5:D117,4,FALSE)</f>
        <v>1774.2255661967749</v>
      </c>
      <c r="M58" s="901"/>
      <c r="N58" s="295">
        <f>K58*L58</f>
        <v>33.710285757738724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33.710285757738724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95.751009761437501</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21752.996102818703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4350.5992205637403</v>
      </c>
      <c r="M82" s="849"/>
      <c r="N82" s="57"/>
    </row>
    <row r="83" spans="1:14">
      <c r="B83" s="95" t="s">
        <v>1057</v>
      </c>
      <c r="C83" s="96"/>
      <c r="D83" s="96"/>
      <c r="E83" s="96"/>
      <c r="F83" s="96"/>
      <c r="G83" s="96"/>
      <c r="H83" s="96"/>
      <c r="I83" s="93"/>
      <c r="J83" s="94"/>
      <c r="K83" s="312">
        <v>0.05</v>
      </c>
      <c r="L83" s="848">
        <f>N77*K83</f>
        <v>1087.6498051409351</v>
      </c>
      <c r="M83" s="849"/>
      <c r="N83" s="57"/>
    </row>
    <row r="84" spans="1:14" ht="15.75" thickBot="1">
      <c r="B84" s="97" t="s">
        <v>1058</v>
      </c>
      <c r="C84" s="98"/>
      <c r="D84" s="98"/>
      <c r="E84" s="98"/>
      <c r="F84" s="98"/>
      <c r="G84" s="98"/>
      <c r="H84" s="98"/>
      <c r="I84" s="99"/>
      <c r="J84" s="100"/>
      <c r="K84" s="313">
        <v>0.05</v>
      </c>
      <c r="L84" s="850">
        <f>N77*K84</f>
        <v>1087.6498051409351</v>
      </c>
      <c r="M84" s="851"/>
      <c r="N84" s="57"/>
    </row>
    <row r="85" spans="1:14" ht="15.75" thickBot="1">
      <c r="B85" s="813" t="s">
        <v>1037</v>
      </c>
      <c r="C85" s="814"/>
      <c r="D85" s="814"/>
      <c r="E85" s="814"/>
      <c r="F85" s="814"/>
      <c r="G85" s="814"/>
      <c r="H85" s="814"/>
      <c r="I85" s="814"/>
      <c r="J85" s="814"/>
      <c r="K85" s="814"/>
      <c r="L85" s="814"/>
      <c r="M85" s="815"/>
      <c r="N85" s="58">
        <f>L82+L83+L84</f>
        <v>6525.898830845611</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28278.894933664313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75" thickBot="1">
      <c r="B118" s="269" t="s">
        <v>2327</v>
      </c>
      <c r="C118" s="401"/>
      <c r="D118" s="401"/>
      <c r="E118" s="63"/>
      <c r="F118" s="63"/>
      <c r="G118" s="63"/>
      <c r="H118" s="63"/>
      <c r="I118" s="63"/>
      <c r="J118" s="881"/>
      <c r="K118" s="881"/>
      <c r="L118" s="881"/>
      <c r="M118" s="881"/>
      <c r="N118" s="88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400</v>
      </c>
      <c r="N36" s="280">
        <f>K36/M36</f>
        <v>704.13228124468458</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400</v>
      </c>
      <c r="N37" s="280">
        <f>K37/M37</f>
        <v>366.14878624723599</v>
      </c>
    </row>
    <row r="38" spans="1:14">
      <c r="A38" t="s">
        <v>176</v>
      </c>
      <c r="B38" s="862" t="str">
        <f>VLOOKUP(A38,EQUIPOS!A8:D154,3,FALSE)</f>
        <v xml:space="preserve">Compresor (barrido y soplado)
</v>
      </c>
      <c r="C38" s="863"/>
      <c r="D38" s="863"/>
      <c r="E38" s="863"/>
      <c r="F38" s="863"/>
      <c r="G38" s="863"/>
      <c r="H38" s="864"/>
      <c r="I38" s="275"/>
      <c r="J38" s="276"/>
      <c r="K38" s="277">
        <f>VLOOKUP(A38,EQUIPOS!A8:D165,4,FALSE)</f>
        <v>107048.38575889192</v>
      </c>
      <c r="L38" s="278"/>
      <c r="M38" s="279">
        <v>400</v>
      </c>
      <c r="N38" s="280">
        <f>K38/M38</f>
        <v>267.62096439722978</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7">
        <f>VLOOKUP(A39,EQUIPOS!A9:D166,4,FALSE)</f>
        <v>118942.0249478521</v>
      </c>
      <c r="L39" s="867">
        <v>400</v>
      </c>
      <c r="M39" s="868"/>
      <c r="N39" s="280">
        <f>K39/L39</f>
        <v>297.35506236963028</v>
      </c>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0.957510097614375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1636.2146043563951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1.5</v>
      </c>
      <c r="L48" s="275"/>
      <c r="M48" s="410">
        <f>VLOOKUP(A48,MATERIALES!A5:D396,4,FALSE)</f>
        <v>6347.0103202247055</v>
      </c>
      <c r="N48" s="280">
        <f>K48*M48</f>
        <v>9520.5154803370588</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1.2999999999999999E-2</v>
      </c>
      <c r="L49" s="275"/>
      <c r="M49" s="410">
        <f>VLOOKUP(A49,MATERIALES!A6:D397,4,FALSE)</f>
        <v>440646.9114174695</v>
      </c>
      <c r="N49" s="280">
        <f>K49*M49</f>
        <v>5728.4098484271035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15248.925328764162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0">
        <f>VLOOKUP(A58,TRANSPORTE!A5:D117,4,FALSE)</f>
        <v>1774.2255661967749</v>
      </c>
      <c r="M58" s="901"/>
      <c r="N58" s="295">
        <f>K58*L58</f>
        <v>23.064932360558075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23.064932360558075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SUM(N69:N75)</f>
        <v>95.751009761437501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17003.955875242551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3400.7911750485105</v>
      </c>
      <c r="M83" s="849"/>
      <c r="N83" s="57"/>
    </row>
    <row r="84" spans="1:14">
      <c r="B84" s="95" t="s">
        <v>1057</v>
      </c>
      <c r="C84" s="96"/>
      <c r="D84" s="96"/>
      <c r="E84" s="96"/>
      <c r="F84" s="96"/>
      <c r="G84" s="96"/>
      <c r="H84" s="96"/>
      <c r="I84" s="93"/>
      <c r="J84" s="94"/>
      <c r="K84" s="312">
        <v>0.05</v>
      </c>
      <c r="L84" s="848">
        <f>N78*K84</f>
        <v>850.19779376212762</v>
      </c>
      <c r="M84" s="849"/>
      <c r="N84" s="57"/>
    </row>
    <row r="85" spans="1:14" ht="15.75" thickBot="1">
      <c r="B85" s="97" t="s">
        <v>1058</v>
      </c>
      <c r="C85" s="98"/>
      <c r="D85" s="98"/>
      <c r="E85" s="98"/>
      <c r="F85" s="98"/>
      <c r="G85" s="98"/>
      <c r="H85" s="98"/>
      <c r="I85" s="99"/>
      <c r="J85" s="100"/>
      <c r="K85" s="313">
        <v>0.05</v>
      </c>
      <c r="L85" s="850">
        <f>N78*K85</f>
        <v>850.19779376212762</v>
      </c>
      <c r="M85" s="851"/>
      <c r="N85" s="57"/>
    </row>
    <row r="86" spans="1:14" ht="15.75" thickBot="1">
      <c r="B86" s="813" t="s">
        <v>1037</v>
      </c>
      <c r="C86" s="814"/>
      <c r="D86" s="814"/>
      <c r="E86" s="814"/>
      <c r="F86" s="814"/>
      <c r="G86" s="814"/>
      <c r="H86" s="814"/>
      <c r="I86" s="814"/>
      <c r="J86" s="814"/>
      <c r="K86" s="814"/>
      <c r="L86" s="814"/>
      <c r="M86" s="815"/>
      <c r="N86" s="58">
        <f>L83+L84+L85</f>
        <v>5101.1867625727655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22105.142637815316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400</v>
      </c>
      <c r="N36" s="280">
        <f>K36/M36</f>
        <v>704.13228124468458</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400</v>
      </c>
      <c r="N37" s="280">
        <f>K37/M37</f>
        <v>366.14878624723599</v>
      </c>
    </row>
    <row r="38" spans="1:14">
      <c r="A38" t="s">
        <v>176</v>
      </c>
      <c r="B38" s="862" t="str">
        <f>VLOOKUP(A38,EQUIPOS!A8:D154,3,FALSE)</f>
        <v xml:space="preserve">Compresor (barrido y soplado)
</v>
      </c>
      <c r="C38" s="863"/>
      <c r="D38" s="863"/>
      <c r="E38" s="863"/>
      <c r="F38" s="863"/>
      <c r="G38" s="863"/>
      <c r="H38" s="864"/>
      <c r="I38" s="275"/>
      <c r="J38" s="276"/>
      <c r="K38" s="277">
        <f>VLOOKUP(A38,EQUIPOS!A8:D165,4,FALSE)</f>
        <v>107048.38575889192</v>
      </c>
      <c r="L38" s="278"/>
      <c r="M38" s="279">
        <v>400</v>
      </c>
      <c r="N38" s="280">
        <f>K38/M38</f>
        <v>267.62096439722978</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7">
        <f>VLOOKUP(A39,EQUIPOS!A9:D166,4,FALSE)</f>
        <v>118942.0249478521</v>
      </c>
      <c r="L39" s="867">
        <v>400</v>
      </c>
      <c r="M39" s="868"/>
      <c r="N39" s="280">
        <f>K39/L39</f>
        <v>297.35506236963028</v>
      </c>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0.957510097614375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1636.2146043563951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6347.0103202247055</v>
      </c>
      <c r="N48" s="280">
        <f>K48*M48</f>
        <v>11615.028886011212</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440646.9114174695</v>
      </c>
      <c r="N49" s="280">
        <f>K49*M49</f>
        <v>8372.2913169319199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19987.320202943134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0">
        <f>VLOOKUP(A58,TRANSPORTE!A5:D117,4,FALSE)</f>
        <v>1774.2255661967749</v>
      </c>
      <c r="M58" s="901"/>
      <c r="N58" s="295">
        <f>K58*L58</f>
        <v>33.710285757738724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33.710285757738724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74">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75">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SUM(N69:N75)</f>
        <v>95.751009761437501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21752.996102818703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4350.5992205637403</v>
      </c>
      <c r="M83" s="849"/>
      <c r="N83" s="57"/>
    </row>
    <row r="84" spans="1:14">
      <c r="B84" s="95" t="s">
        <v>1057</v>
      </c>
      <c r="C84" s="96"/>
      <c r="D84" s="96"/>
      <c r="E84" s="96"/>
      <c r="F84" s="96"/>
      <c r="G84" s="96"/>
      <c r="H84" s="96"/>
      <c r="I84" s="93"/>
      <c r="J84" s="94"/>
      <c r="K84" s="312">
        <v>0.05</v>
      </c>
      <c r="L84" s="848">
        <f>N78*K84</f>
        <v>1087.6498051409351</v>
      </c>
      <c r="M84" s="849"/>
      <c r="N84" s="57"/>
    </row>
    <row r="85" spans="1:14" ht="15.75" thickBot="1">
      <c r="B85" s="97" t="s">
        <v>1058</v>
      </c>
      <c r="C85" s="98"/>
      <c r="D85" s="98"/>
      <c r="E85" s="98"/>
      <c r="F85" s="98"/>
      <c r="G85" s="98"/>
      <c r="H85" s="98"/>
      <c r="I85" s="99"/>
      <c r="J85" s="100"/>
      <c r="K85" s="313">
        <v>0.05</v>
      </c>
      <c r="L85" s="850">
        <f>N78*K85</f>
        <v>1087.6498051409351</v>
      </c>
      <c r="M85" s="851"/>
      <c r="N85" s="57"/>
    </row>
    <row r="86" spans="1:14" ht="15.75" thickBot="1">
      <c r="B86" s="813" t="s">
        <v>1037</v>
      </c>
      <c r="C86" s="814"/>
      <c r="D86" s="814"/>
      <c r="E86" s="814"/>
      <c r="F86" s="814"/>
      <c r="G86" s="814"/>
      <c r="H86" s="814"/>
      <c r="I86" s="814"/>
      <c r="J86" s="814"/>
      <c r="K86" s="814"/>
      <c r="L86" s="814"/>
      <c r="M86" s="815"/>
      <c r="N86" s="58">
        <f>L83+L84+L85</f>
        <v>6525.898830845611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28278.894933664313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400</v>
      </c>
      <c r="N36" s="280">
        <f>K36/M36</f>
        <v>704.13228124468458</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400</v>
      </c>
      <c r="N37" s="280">
        <f>K37/M37</f>
        <v>366.14878624723599</v>
      </c>
    </row>
    <row r="38" spans="1:14">
      <c r="A38" t="s">
        <v>176</v>
      </c>
      <c r="B38" s="862" t="str">
        <f>VLOOKUP(A38,EQUIPOS!A8:D154,3,FALSE)</f>
        <v xml:space="preserve">Compresor (barrido y soplado)
</v>
      </c>
      <c r="C38" s="863"/>
      <c r="D38" s="863"/>
      <c r="E38" s="863"/>
      <c r="F38" s="863"/>
      <c r="G38" s="863"/>
      <c r="H38" s="864"/>
      <c r="I38" s="275"/>
      <c r="J38" s="276"/>
      <c r="K38" s="277">
        <f>VLOOKUP(A38,EQUIPOS!A8:D165,4,FALSE)</f>
        <v>107048.38575889192</v>
      </c>
      <c r="L38" s="278"/>
      <c r="M38" s="279">
        <v>400</v>
      </c>
      <c r="N38" s="280">
        <f>K38/M38</f>
        <v>267.62096439722978</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7">
        <f>VLOOKUP(A39,EQUIPOS!A9:D166,4,FALSE)</f>
        <v>118942.0249478521</v>
      </c>
      <c r="L39" s="867">
        <v>400</v>
      </c>
      <c r="M39" s="868"/>
      <c r="N39" s="280">
        <f>K39/L39</f>
        <v>297.35506236963028</v>
      </c>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0.957510097614375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1636.2146043563951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831</v>
      </c>
      <c r="B48" s="49" t="str">
        <f>VLOOKUP(A48,MATERIALES!A5:D373,3,FALSE)</f>
        <v>Agregado para tratamiento superf. Simple</v>
      </c>
      <c r="C48" s="289"/>
      <c r="D48" s="289"/>
      <c r="E48" s="289"/>
      <c r="F48" s="289"/>
      <c r="G48" s="289"/>
      <c r="H48" s="289"/>
      <c r="I48" s="276"/>
      <c r="J48" s="232" t="str">
        <f>VLOOKUP(A48,MATERIALES!A4:D373,2,FALSE)</f>
        <v>m3</v>
      </c>
      <c r="K48" s="290">
        <v>1.2999999999999999E-2</v>
      </c>
      <c r="L48" s="275"/>
      <c r="M48" s="410">
        <f>VLOOKUP(A48,MATERIALES!A5:D396,4,FALSE)</f>
        <v>440646.9114174695</v>
      </c>
      <c r="N48" s="280">
        <f>K48*M48</f>
        <v>5728.4098484271035</v>
      </c>
    </row>
    <row r="49" spans="1:14">
      <c r="A49" s="114" t="s">
        <v>934</v>
      </c>
      <c r="B49" s="49" t="str">
        <f>VLOOKUP(A49,MATERIALES!A6:D373,3,FALSE)</f>
        <v>Emulsión CRR-2</v>
      </c>
      <c r="C49" s="289"/>
      <c r="D49" s="289"/>
      <c r="E49" s="289"/>
      <c r="F49" s="289"/>
      <c r="G49" s="289"/>
      <c r="H49" s="289"/>
      <c r="I49" s="276"/>
      <c r="J49" s="232" t="str">
        <f>VLOOKUP(A49,MATERIALES!A5:D373,2,FALSE)</f>
        <v>lt</v>
      </c>
      <c r="K49" s="290">
        <v>1.5</v>
      </c>
      <c r="L49" s="275"/>
      <c r="M49" s="410">
        <f>VLOOKUP(A49,MATERIALES!A6:D397,4,FALSE)</f>
        <v>6347.0103202247055</v>
      </c>
      <c r="N49" s="280">
        <f>K49*M49</f>
        <v>9520.5154803370588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15248.925328764162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0">
        <f>VLOOKUP(A58,TRANSPORTE!A5:D117,4,FALSE)</f>
        <v>1774.2255661967749</v>
      </c>
      <c r="M58" s="901"/>
      <c r="N58" s="295">
        <f>K58*L58</f>
        <v>23.064932360558075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23.064932360558075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3">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SUM(N69:N75)</f>
        <v>95.751009761437501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17003.955875242551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3400.7911750485105</v>
      </c>
      <c r="M83" s="849"/>
      <c r="N83" s="57"/>
    </row>
    <row r="84" spans="1:14">
      <c r="B84" s="95" t="s">
        <v>1057</v>
      </c>
      <c r="C84" s="96"/>
      <c r="D84" s="96"/>
      <c r="E84" s="96"/>
      <c r="F84" s="96"/>
      <c r="G84" s="96"/>
      <c r="H84" s="96"/>
      <c r="I84" s="93"/>
      <c r="J84" s="94"/>
      <c r="K84" s="312">
        <v>0.05</v>
      </c>
      <c r="L84" s="848">
        <f>N78*K84</f>
        <v>850.19779376212762</v>
      </c>
      <c r="M84" s="849"/>
      <c r="N84" s="57"/>
    </row>
    <row r="85" spans="1:14" ht="15.75" thickBot="1">
      <c r="B85" s="97" t="s">
        <v>1058</v>
      </c>
      <c r="C85" s="98"/>
      <c r="D85" s="98"/>
      <c r="E85" s="98"/>
      <c r="F85" s="98"/>
      <c r="G85" s="98"/>
      <c r="H85" s="98"/>
      <c r="I85" s="99"/>
      <c r="J85" s="100"/>
      <c r="K85" s="313">
        <v>0.05</v>
      </c>
      <c r="L85" s="850">
        <f>N78*K85</f>
        <v>850.19779376212762</v>
      </c>
      <c r="M85" s="851"/>
      <c r="N85" s="57"/>
    </row>
    <row r="86" spans="1:14" ht="15.75" thickBot="1">
      <c r="B86" s="813" t="s">
        <v>1037</v>
      </c>
      <c r="C86" s="814"/>
      <c r="D86" s="814"/>
      <c r="E86" s="814"/>
      <c r="F86" s="814"/>
      <c r="G86" s="814"/>
      <c r="H86" s="814"/>
      <c r="I86" s="814"/>
      <c r="J86" s="814"/>
      <c r="K86" s="814"/>
      <c r="L86" s="814"/>
      <c r="M86" s="815"/>
      <c r="N86" s="58">
        <f>L83+L84+L85</f>
        <v>5101.1867625727655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22105.142637815316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91">
        <v>275</v>
      </c>
      <c r="N36" s="280">
        <f>K36/M36</f>
        <v>1024.1924090831776</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91">
        <f>M36</f>
        <v>275</v>
      </c>
      <c r="N37" s="280">
        <f>K37/M37</f>
        <v>532.58005272325238</v>
      </c>
    </row>
    <row r="38" spans="1:14">
      <c r="A38" t="s">
        <v>176</v>
      </c>
      <c r="B38" s="862" t="str">
        <f>VLOOKUP(A38,EQUIPOS!A8:D154,3,FALSE)</f>
        <v xml:space="preserve">Compresor (barrido y soplado)
</v>
      </c>
      <c r="C38" s="863"/>
      <c r="D38" s="863"/>
      <c r="E38" s="863"/>
      <c r="F38" s="863"/>
      <c r="G38" s="863"/>
      <c r="H38" s="864"/>
      <c r="I38" s="275"/>
      <c r="J38" s="276"/>
      <c r="K38" s="277">
        <f>VLOOKUP(A38,EQUIPOS!A8:D165,4,FALSE)</f>
        <v>107048.38575889192</v>
      </c>
      <c r="L38" s="278"/>
      <c r="M38" s="291">
        <v>275</v>
      </c>
      <c r="N38" s="280">
        <f>K38/M38</f>
        <v>389.26685730506154</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7">
        <f>VLOOKUP(A39,EQUIPOS!A9:D166,4,FALSE)</f>
        <v>118942.0249478521</v>
      </c>
      <c r="L39" s="943">
        <v>275</v>
      </c>
      <c r="M39" s="944"/>
      <c r="N39" s="280">
        <f>K39/L39</f>
        <v>432.51645435582583</v>
      </c>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1.3927419601663635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2379.9485154274835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2.5000000000000001E-2</v>
      </c>
      <c r="L48" s="275"/>
      <c r="M48" s="410">
        <f>VLOOKUP(A48,MATERIALES!A5:D396,4,FALSE)</f>
        <v>440646.9114174695</v>
      </c>
      <c r="N48" s="280">
        <f>K48*M48</f>
        <v>11016.172785436738</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1.2999999999999999E-2</v>
      </c>
      <c r="L49" s="275"/>
      <c r="M49" s="410">
        <f>VLOOKUP(A49,MATERIALES!A6:D397,4,FALSE)</f>
        <v>440646.9114174695</v>
      </c>
      <c r="N49" s="280">
        <f>K49*M49</f>
        <v>5728.4098484271035</v>
      </c>
    </row>
    <row r="50" spans="1:14">
      <c r="A50" t="s">
        <v>934</v>
      </c>
      <c r="B50" s="49" t="str">
        <f>VLOOKUP(A50,MATERIALES!A6:D373,3,FALSE)</f>
        <v>Emulsión CRR-2</v>
      </c>
      <c r="C50" s="289"/>
      <c r="D50" s="289"/>
      <c r="E50" s="289"/>
      <c r="F50" s="289"/>
      <c r="G50" s="289"/>
      <c r="H50" s="289"/>
      <c r="I50" s="276"/>
      <c r="J50" s="232" t="str">
        <f>VLOOKUP(A50,MATERIALES!A6:D373,2,FALSE)</f>
        <v>lt</v>
      </c>
      <c r="K50" s="290">
        <v>4.24</v>
      </c>
      <c r="L50" s="275"/>
      <c r="M50" s="410">
        <f>VLOOKUP(A50,MATERIALES!A6:D398,4,FALSE)</f>
        <v>6347.0103202247055</v>
      </c>
      <c r="N50" s="280">
        <f>K50*M50</f>
        <v>26911.323757752754</v>
      </c>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43655.906391616598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0">
        <f>VLOOKUP(A58,TRANSPORTE!A5:D117,4,FALSE)</f>
        <v>1774.2255661967749</v>
      </c>
      <c r="M58" s="901"/>
      <c r="N58" s="295">
        <f>K58*L58</f>
        <v>67.420571515477448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67.420571515477448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12">
        <v>2200</v>
      </c>
      <c r="N69" s="403">
        <f>K69/M69</f>
        <v>46.424732005545451</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13">
        <v>2200</v>
      </c>
      <c r="N70" s="403">
        <f>K70/M70</f>
        <v>92.849464011090902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902" t="s">
        <v>1037</v>
      </c>
      <c r="C76" s="856"/>
      <c r="D76" s="856"/>
      <c r="E76" s="856"/>
      <c r="F76" s="856"/>
      <c r="G76" s="856"/>
      <c r="H76" s="856"/>
      <c r="I76" s="856"/>
      <c r="J76" s="856"/>
      <c r="K76" s="856"/>
      <c r="L76" s="856"/>
      <c r="M76" s="857"/>
      <c r="N76" s="468">
        <f>SUM(N69:N75)</f>
        <v>139.27419601663635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46242.549674576192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9248.5099349152388</v>
      </c>
      <c r="M83" s="849"/>
      <c r="N83" s="57"/>
    </row>
    <row r="84" spans="1:14">
      <c r="B84" s="95" t="s">
        <v>1057</v>
      </c>
      <c r="C84" s="96"/>
      <c r="D84" s="96"/>
      <c r="E84" s="96"/>
      <c r="F84" s="96"/>
      <c r="G84" s="96"/>
      <c r="H84" s="96"/>
      <c r="I84" s="93"/>
      <c r="J84" s="94"/>
      <c r="K84" s="312">
        <v>0.05</v>
      </c>
      <c r="L84" s="848">
        <f>N78*K84</f>
        <v>2312.1274837288097</v>
      </c>
      <c r="M84" s="849"/>
      <c r="N84" s="57"/>
    </row>
    <row r="85" spans="1:14" ht="15.75" thickBot="1">
      <c r="B85" s="97" t="s">
        <v>1058</v>
      </c>
      <c r="C85" s="98"/>
      <c r="D85" s="98"/>
      <c r="E85" s="98"/>
      <c r="F85" s="98"/>
      <c r="G85" s="98"/>
      <c r="H85" s="98"/>
      <c r="I85" s="99"/>
      <c r="J85" s="100"/>
      <c r="K85" s="313">
        <v>0.05</v>
      </c>
      <c r="L85" s="850">
        <f>N78*K85</f>
        <v>2312.1274837288097</v>
      </c>
      <c r="M85" s="851"/>
      <c r="N85" s="57"/>
    </row>
    <row r="86" spans="1:14" ht="15.75" thickBot="1">
      <c r="B86" s="813" t="s">
        <v>1037</v>
      </c>
      <c r="C86" s="814"/>
      <c r="D86" s="814"/>
      <c r="E86" s="814"/>
      <c r="F86" s="814"/>
      <c r="G86" s="814"/>
      <c r="H86" s="814"/>
      <c r="I86" s="814"/>
      <c r="J86" s="814"/>
      <c r="K86" s="814"/>
      <c r="L86" s="814"/>
      <c r="M86" s="815"/>
      <c r="N86" s="58">
        <f>L83+L84+L85</f>
        <v>13872.764902372857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60115.314576949051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91">
        <v>275</v>
      </c>
      <c r="N36" s="280">
        <f>K36/M36</f>
        <v>1024.1924090831776</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91">
        <v>275</v>
      </c>
      <c r="N37" s="280">
        <f>K37/M37</f>
        <v>532.58005272325238</v>
      </c>
    </row>
    <row r="38" spans="1:14">
      <c r="A38" t="s">
        <v>176</v>
      </c>
      <c r="B38" s="862" t="str">
        <f>VLOOKUP(A38,EQUIPOS!A8:D154,3,FALSE)</f>
        <v xml:space="preserve">Compresor (barrido y soplado)
</v>
      </c>
      <c r="C38" s="863"/>
      <c r="D38" s="863"/>
      <c r="E38" s="863"/>
      <c r="F38" s="863"/>
      <c r="G38" s="863"/>
      <c r="H38" s="864"/>
      <c r="I38" s="275"/>
      <c r="J38" s="276"/>
      <c r="K38" s="277">
        <f>VLOOKUP(A38,EQUIPOS!A8:D165,4,FALSE)</f>
        <v>107048.38575889192</v>
      </c>
      <c r="L38" s="278"/>
      <c r="M38" s="291">
        <v>275</v>
      </c>
      <c r="N38" s="280">
        <f>K38/M38</f>
        <v>389.26685730506154</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7">
        <f>VLOOKUP(A39,EQUIPOS!A9:D166,4,FALSE)</f>
        <v>118942.0249478521</v>
      </c>
      <c r="L39" s="943">
        <v>275</v>
      </c>
      <c r="M39" s="944"/>
      <c r="N39" s="280">
        <f>K39/L39</f>
        <v>432.51645435582583</v>
      </c>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1.3927419601663635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2379.9485154274835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1.9E-2</v>
      </c>
      <c r="L48" s="275"/>
      <c r="M48" s="410">
        <f>VLOOKUP(A48,MATERIALES!A5:D396,4,FALSE)</f>
        <v>440646.9114174695</v>
      </c>
      <c r="N48" s="280">
        <f>K48*M48</f>
        <v>8372.2913169319199</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0.01</v>
      </c>
      <c r="L49" s="275"/>
      <c r="M49" s="410">
        <f>VLOOKUP(A49,MATERIALES!A6:D397,4,FALSE)</f>
        <v>440646.9114174695</v>
      </c>
      <c r="N49" s="280">
        <f>K49*M49</f>
        <v>4406.4691141746953</v>
      </c>
    </row>
    <row r="50" spans="1:14">
      <c r="A50" t="s">
        <v>934</v>
      </c>
      <c r="B50" s="49" t="str">
        <f>VLOOKUP(A50,MATERIALES!A6:D373,3,FALSE)</f>
        <v>Emulsión CRR-2</v>
      </c>
      <c r="C50" s="289"/>
      <c r="D50" s="289"/>
      <c r="E50" s="289"/>
      <c r="F50" s="289"/>
      <c r="G50" s="289"/>
      <c r="H50" s="289"/>
      <c r="I50" s="276"/>
      <c r="J50" s="232" t="str">
        <f>VLOOKUP(A50,MATERIALES!A6:D373,2,FALSE)</f>
        <v>lt</v>
      </c>
      <c r="K50" s="290">
        <v>3.24</v>
      </c>
      <c r="L50" s="275"/>
      <c r="M50" s="410">
        <f>VLOOKUP(A50,MATERIALES!A6:D398,4,FALSE)</f>
        <v>6347.0103202247055</v>
      </c>
      <c r="N50" s="280">
        <f>K50*M50</f>
        <v>20564.313437528046</v>
      </c>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33343.073868634659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0">
        <f>VLOOKUP(A58,TRANSPORTE!A5:D117,4,FALSE)</f>
        <v>1774.2255661967749</v>
      </c>
      <c r="M58" s="901"/>
      <c r="N58" s="295">
        <f>K58*L58</f>
        <v>51.452541419706478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51.452541419706478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14">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SUM(N69:N75)</f>
        <v>139.27419601663635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35913.749121498484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7182.7498242996971</v>
      </c>
      <c r="M83" s="849"/>
      <c r="N83" s="57"/>
    </row>
    <row r="84" spans="1:14">
      <c r="B84" s="95" t="s">
        <v>1057</v>
      </c>
      <c r="C84" s="96"/>
      <c r="D84" s="96"/>
      <c r="E84" s="96"/>
      <c r="F84" s="96"/>
      <c r="G84" s="96"/>
      <c r="H84" s="96"/>
      <c r="I84" s="93"/>
      <c r="J84" s="94"/>
      <c r="K84" s="312">
        <v>0.05</v>
      </c>
      <c r="L84" s="848">
        <f>N78*K84</f>
        <v>1795.6874560749243</v>
      </c>
      <c r="M84" s="849"/>
      <c r="N84" s="57"/>
    </row>
    <row r="85" spans="1:14" ht="15.75" thickBot="1">
      <c r="B85" s="97" t="s">
        <v>1058</v>
      </c>
      <c r="C85" s="98"/>
      <c r="D85" s="98"/>
      <c r="E85" s="98"/>
      <c r="F85" s="98"/>
      <c r="G85" s="98"/>
      <c r="H85" s="98"/>
      <c r="I85" s="99"/>
      <c r="J85" s="100"/>
      <c r="K85" s="313">
        <v>0.05</v>
      </c>
      <c r="L85" s="850">
        <f>N78*K85</f>
        <v>1795.6874560749243</v>
      </c>
      <c r="M85" s="851"/>
      <c r="N85" s="57"/>
    </row>
    <row r="86" spans="1:14" ht="15.75" thickBot="1">
      <c r="B86" s="813" t="s">
        <v>1037</v>
      </c>
      <c r="C86" s="814"/>
      <c r="D86" s="814"/>
      <c r="E86" s="814"/>
      <c r="F86" s="814"/>
      <c r="G86" s="814"/>
      <c r="H86" s="814"/>
      <c r="I86" s="814"/>
      <c r="J86" s="814"/>
      <c r="K86" s="814"/>
      <c r="L86" s="814"/>
      <c r="M86" s="815"/>
      <c r="N86" s="58">
        <f>L83+L84+L85</f>
        <v>10774.124736449545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46687.873857948027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275</v>
      </c>
      <c r="N36" s="280">
        <f>K36/M36</f>
        <v>1024.1924090831776</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275</v>
      </c>
      <c r="N37" s="280">
        <f>K37/M37</f>
        <v>532.58005272325238</v>
      </c>
    </row>
    <row r="38" spans="1:14">
      <c r="A38" t="s">
        <v>176</v>
      </c>
      <c r="B38" s="862" t="str">
        <f>VLOOKUP(A38,EQUIPOS!A8:D154,3,FALSE)</f>
        <v xml:space="preserve">Compresor (barrido y soplado)
</v>
      </c>
      <c r="C38" s="863"/>
      <c r="D38" s="863"/>
      <c r="E38" s="863"/>
      <c r="F38" s="863"/>
      <c r="G38" s="863"/>
      <c r="H38" s="864"/>
      <c r="I38" s="275"/>
      <c r="J38" s="276"/>
      <c r="K38" s="277">
        <f>VLOOKUP(A38,EQUIPOS!A8:D165,4,FALSE)</f>
        <v>107048.38575889192</v>
      </c>
      <c r="L38" s="278"/>
      <c r="M38" s="279">
        <v>275</v>
      </c>
      <c r="N38" s="280">
        <f>K38/M38</f>
        <v>389.26685730506154</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7">
        <f>VLOOKUP(A39,EQUIPOS!A9:D166,4,FALSE)</f>
        <v>118942.0249478521</v>
      </c>
      <c r="L39" s="867">
        <v>275</v>
      </c>
      <c r="M39" s="868"/>
      <c r="N39" s="280">
        <f>K39/L39</f>
        <v>432.51645435582583</v>
      </c>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1.3927419601663635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2379.9485154274835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2.5000000000000001E-2</v>
      </c>
      <c r="L48" s="275"/>
      <c r="M48" s="410">
        <f>VLOOKUP(A48,MATERIALES!A5:D396,4,FALSE)</f>
        <v>440646.9114174695</v>
      </c>
      <c r="N48" s="280">
        <f>K48*M48</f>
        <v>11016.172785436738</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1.2999999999999999E-2</v>
      </c>
      <c r="L49" s="275"/>
      <c r="M49" s="410">
        <f>VLOOKUP(A49,MATERIALES!A6:D397,4,FALSE)</f>
        <v>440646.9114174695</v>
      </c>
      <c r="N49" s="280">
        <f>K49*M49</f>
        <v>5728.4098484271035</v>
      </c>
    </row>
    <row r="50" spans="1:14">
      <c r="A50" t="s">
        <v>936</v>
      </c>
      <c r="B50" s="49" t="str">
        <f>VLOOKUP(A50,MATERIALES!A6:D373,3,FALSE)</f>
        <v>Emulsión CRR-2m</v>
      </c>
      <c r="C50" s="289"/>
      <c r="D50" s="289"/>
      <c r="E50" s="289"/>
      <c r="F50" s="289"/>
      <c r="G50" s="289"/>
      <c r="H50" s="289"/>
      <c r="I50" s="276"/>
      <c r="J50" s="232" t="str">
        <f>VLOOKUP(A50,MATERIALES!A6:D642,2,FALSE)</f>
        <v>lt</v>
      </c>
      <c r="K50" s="290">
        <v>4.24</v>
      </c>
      <c r="L50" s="275"/>
      <c r="M50" s="410">
        <f>VLOOKUP(A50,MATERIALES!A6:D398,4,FALSE)</f>
        <v>6347.0103202247055</v>
      </c>
      <c r="N50" s="280">
        <f>K50*M50</f>
        <v>26911.323757752754</v>
      </c>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43655.906391616598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0">
        <f>VLOOKUP(A58,TRANSPORTE!A5:D117,4,FALSE)</f>
        <v>1774.2255661967749</v>
      </c>
      <c r="M58" s="901"/>
      <c r="N58" s="295">
        <f>K58*L58</f>
        <v>67.420571515477448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67.420571515477448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SUM(N69:N75)</f>
        <v>139.27419601663635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46242.549674576192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9248.5099349152388</v>
      </c>
      <c r="M83" s="849"/>
      <c r="N83" s="57"/>
    </row>
    <row r="84" spans="1:14">
      <c r="B84" s="95" t="s">
        <v>1057</v>
      </c>
      <c r="C84" s="96"/>
      <c r="D84" s="96"/>
      <c r="E84" s="96"/>
      <c r="F84" s="96"/>
      <c r="G84" s="96"/>
      <c r="H84" s="96"/>
      <c r="I84" s="93"/>
      <c r="J84" s="94"/>
      <c r="K84" s="312">
        <v>0.05</v>
      </c>
      <c r="L84" s="848">
        <f>N78*K84</f>
        <v>2312.1274837288097</v>
      </c>
      <c r="M84" s="849"/>
      <c r="N84" s="57"/>
    </row>
    <row r="85" spans="1:14" ht="15.75" thickBot="1">
      <c r="B85" s="97" t="s">
        <v>1058</v>
      </c>
      <c r="C85" s="98"/>
      <c r="D85" s="98"/>
      <c r="E85" s="98"/>
      <c r="F85" s="98"/>
      <c r="G85" s="98"/>
      <c r="H85" s="98"/>
      <c r="I85" s="99"/>
      <c r="J85" s="100"/>
      <c r="K85" s="313">
        <v>0.05</v>
      </c>
      <c r="L85" s="850">
        <f>N78*K85</f>
        <v>2312.1274837288097</v>
      </c>
      <c r="M85" s="851"/>
      <c r="N85" s="57"/>
    </row>
    <row r="86" spans="1:14" ht="15.75" thickBot="1">
      <c r="B86" s="813" t="s">
        <v>1037</v>
      </c>
      <c r="C86" s="814"/>
      <c r="D86" s="814"/>
      <c r="E86" s="814"/>
      <c r="F86" s="814"/>
      <c r="G86" s="814"/>
      <c r="H86" s="814"/>
      <c r="I86" s="814"/>
      <c r="J86" s="814"/>
      <c r="K86" s="814"/>
      <c r="L86" s="814"/>
      <c r="M86" s="815"/>
      <c r="N86" s="58">
        <f>L83+L84+L85</f>
        <v>13872.764902372857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60115.314576949051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275</v>
      </c>
      <c r="N36" s="280">
        <f>K36/M36</f>
        <v>1024.1924090831776</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275</v>
      </c>
      <c r="N37" s="280">
        <f>K37/M37</f>
        <v>532.58005272325238</v>
      </c>
    </row>
    <row r="38" spans="1:14">
      <c r="A38" t="s">
        <v>176</v>
      </c>
      <c r="B38" s="862" t="str">
        <f>VLOOKUP(A38,EQUIPOS!A8:D154,3,FALSE)</f>
        <v xml:space="preserve">Compresor (barrido y soplado)
</v>
      </c>
      <c r="C38" s="863"/>
      <c r="D38" s="863"/>
      <c r="E38" s="863"/>
      <c r="F38" s="863"/>
      <c r="G38" s="863"/>
      <c r="H38" s="864"/>
      <c r="I38" s="275"/>
      <c r="J38" s="276"/>
      <c r="K38" s="277">
        <f>VLOOKUP(A38,EQUIPOS!A8:D165,4,FALSE)</f>
        <v>107048.38575889192</v>
      </c>
      <c r="L38" s="278"/>
      <c r="M38" s="279">
        <v>275</v>
      </c>
      <c r="N38" s="280">
        <f>K38/M38</f>
        <v>389.26685730506154</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7">
        <f>VLOOKUP(A39,EQUIPOS!A9:D166,4,FALSE)</f>
        <v>118942.0249478521</v>
      </c>
      <c r="L39" s="867">
        <v>275</v>
      </c>
      <c r="M39" s="868"/>
      <c r="N39" s="280">
        <f>K39/L39</f>
        <v>432.51645435582583</v>
      </c>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1.3927419601663635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2379.9485154274835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1.9E-2</v>
      </c>
      <c r="L48" s="275"/>
      <c r="M48" s="410">
        <f>VLOOKUP(A48,MATERIALES!A5:D396,4,FALSE)</f>
        <v>440646.9114174695</v>
      </c>
      <c r="N48" s="280">
        <f>K48*M48</f>
        <v>8372.2913169319199</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0.01</v>
      </c>
      <c r="L49" s="275"/>
      <c r="M49" s="410">
        <f>VLOOKUP(A49,MATERIALES!A6:D397,4,FALSE)</f>
        <v>440646.9114174695</v>
      </c>
      <c r="N49" s="280">
        <f>K49*M49</f>
        <v>4406.4691141746953</v>
      </c>
    </row>
    <row r="50" spans="1:14">
      <c r="A50" t="s">
        <v>936</v>
      </c>
      <c r="B50" s="49" t="str">
        <f>VLOOKUP(A50,MATERIALES!A6:D373,3,FALSE)</f>
        <v>Emulsión CRR-2m</v>
      </c>
      <c r="C50" s="289"/>
      <c r="D50" s="289"/>
      <c r="E50" s="289"/>
      <c r="F50" s="289"/>
      <c r="G50" s="289"/>
      <c r="H50" s="289"/>
      <c r="I50" s="276"/>
      <c r="J50" s="232" t="str">
        <f>VLOOKUP(A50,MATERIALES!A6:D642,2,FALSE)</f>
        <v>lt</v>
      </c>
      <c r="K50" s="290">
        <v>3.24</v>
      </c>
      <c r="L50" s="275"/>
      <c r="M50" s="410">
        <f>VLOOKUP(A50,MATERIALES!A6:D398,4,FALSE)</f>
        <v>6347.0103202247055</v>
      </c>
      <c r="N50" s="280">
        <f>K50*M50</f>
        <v>20564.313437528046</v>
      </c>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33343.073868634659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0">
        <f>VLOOKUP(A58,TRANSPORTE!A5:D117,4,FALSE)</f>
        <v>1774.2255661967749</v>
      </c>
      <c r="M58" s="901"/>
      <c r="N58" s="295">
        <f>K58*L58</f>
        <v>51.452541419706478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51.452541419706478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SUM(N69:N75)</f>
        <v>139.27419601663635</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35913.749121498484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7182.7498242996971</v>
      </c>
      <c r="M83" s="849"/>
      <c r="N83" s="57"/>
    </row>
    <row r="84" spans="1:14">
      <c r="B84" s="95" t="s">
        <v>1057</v>
      </c>
      <c r="C84" s="96"/>
      <c r="D84" s="96"/>
      <c r="E84" s="96"/>
      <c r="F84" s="96"/>
      <c r="G84" s="96"/>
      <c r="H84" s="96"/>
      <c r="I84" s="93"/>
      <c r="J84" s="94"/>
      <c r="K84" s="312">
        <v>0.05</v>
      </c>
      <c r="L84" s="848">
        <f>N78*K84</f>
        <v>1795.6874560749243</v>
      </c>
      <c r="M84" s="849"/>
      <c r="N84" s="57"/>
    </row>
    <row r="85" spans="1:14" ht="15.75" thickBot="1">
      <c r="B85" s="97" t="s">
        <v>1058</v>
      </c>
      <c r="C85" s="98"/>
      <c r="D85" s="98"/>
      <c r="E85" s="98"/>
      <c r="F85" s="98"/>
      <c r="G85" s="98"/>
      <c r="H85" s="98"/>
      <c r="I85" s="99"/>
      <c r="J85" s="100"/>
      <c r="K85" s="313">
        <v>0.05</v>
      </c>
      <c r="L85" s="850">
        <f>N78*K85</f>
        <v>1795.6874560749243</v>
      </c>
      <c r="M85" s="851"/>
      <c r="N85" s="57"/>
    </row>
    <row r="86" spans="1:14" ht="15.75" thickBot="1">
      <c r="B86" s="813" t="s">
        <v>1037</v>
      </c>
      <c r="C86" s="814"/>
      <c r="D86" s="814"/>
      <c r="E86" s="814"/>
      <c r="F86" s="814"/>
      <c r="G86" s="814"/>
      <c r="H86" s="814"/>
      <c r="I86" s="814"/>
      <c r="J86" s="814"/>
      <c r="K86" s="814"/>
      <c r="L86" s="814"/>
      <c r="M86" s="815"/>
      <c r="N86" s="58">
        <f>L83+L84+L85</f>
        <v>10774.124736449545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46687.873857948027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418</v>
      </c>
      <c r="N36" s="280">
        <f>K36/M36</f>
        <v>673.81079544945896</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418</v>
      </c>
      <c r="N37" s="280">
        <f>K37/M37</f>
        <v>350.38161363371864</v>
      </c>
    </row>
    <row r="38" spans="1:14">
      <c r="A38" t="s">
        <v>225</v>
      </c>
      <c r="B38" s="862" t="str">
        <f>VLOOKUP(A38,EQUIPOS!A8:D154,3,FALSE)</f>
        <v>Esparcidor de gravilla, Ancho de esparcimiento 3100mm, Velocidad de trabajo 10—20km2/h</v>
      </c>
      <c r="C38" s="863"/>
      <c r="D38" s="863"/>
      <c r="E38" s="863"/>
      <c r="F38" s="863"/>
      <c r="G38" s="863"/>
      <c r="H38" s="864"/>
      <c r="I38" s="275"/>
      <c r="J38" s="276"/>
      <c r="K38" s="277">
        <f>VLOOKUP(A38,EQUIPOS!A8:D165,4,FALSE)</f>
        <v>118942.0249478521</v>
      </c>
      <c r="L38" s="278"/>
      <c r="M38" s="279">
        <v>418</v>
      </c>
      <c r="N38" s="280">
        <f>K38/M38</f>
        <v>284.55029891830645</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0.91627760537260772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1309.6589856068567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440646.9114174695</v>
      </c>
      <c r="N48" s="280">
        <f>K48*M48</f>
        <v>4406.4691141746953</v>
      </c>
    </row>
    <row r="49" spans="1:14">
      <c r="A49" s="114" t="s">
        <v>934</v>
      </c>
      <c r="B49" s="49" t="str">
        <f>VLOOKUP(A49,MATERIALES!A6:D373,3,FALSE)</f>
        <v>Emulsión CRR-2</v>
      </c>
      <c r="C49" s="289"/>
      <c r="D49" s="289"/>
      <c r="E49" s="289"/>
      <c r="F49" s="289"/>
      <c r="G49" s="289"/>
      <c r="H49" s="289"/>
      <c r="I49" s="276"/>
      <c r="J49" s="232" t="str">
        <f>VLOOKUP(A49,MATERIALES!A5:D641,2,FALSE)</f>
        <v>lt</v>
      </c>
      <c r="K49" s="290">
        <v>1.25</v>
      </c>
      <c r="L49" s="275"/>
      <c r="M49" s="410">
        <f>VLOOKUP(A49,MATERIALES!A6:D397,4,FALSE)</f>
        <v>6347.0103202247055</v>
      </c>
      <c r="N49" s="280">
        <f>K49*M49</f>
        <v>7933.7629002808817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12340.232014455578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900">
        <f>VLOOKUP(A58,TRANSPORTE!A5:D117,4,FALSE)</f>
        <v>1774.2255661967749</v>
      </c>
      <c r="M58" s="901"/>
      <c r="N58" s="295">
        <f>K58*L58</f>
        <v>17.74225566196775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17.74225566196775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SUM(N69:N75)</f>
        <v>91.62776053726077</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13759.261016261664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2751.8522032523329</v>
      </c>
      <c r="M83" s="849"/>
      <c r="N83" s="57"/>
    </row>
    <row r="84" spans="1:14">
      <c r="B84" s="95" t="s">
        <v>1057</v>
      </c>
      <c r="C84" s="96"/>
      <c r="D84" s="96"/>
      <c r="E84" s="96"/>
      <c r="F84" s="96"/>
      <c r="G84" s="96"/>
      <c r="H84" s="96"/>
      <c r="I84" s="93"/>
      <c r="J84" s="94"/>
      <c r="K84" s="312">
        <v>0.05</v>
      </c>
      <c r="L84" s="848">
        <f>N78*K84</f>
        <v>687.96305081308321</v>
      </c>
      <c r="M84" s="849"/>
      <c r="N84" s="57"/>
    </row>
    <row r="85" spans="1:14" ht="15.75" thickBot="1">
      <c r="B85" s="97" t="s">
        <v>1058</v>
      </c>
      <c r="C85" s="98"/>
      <c r="D85" s="98"/>
      <c r="E85" s="98"/>
      <c r="F85" s="98"/>
      <c r="G85" s="98"/>
      <c r="H85" s="98"/>
      <c r="I85" s="99"/>
      <c r="J85" s="100"/>
      <c r="K85" s="313">
        <v>0.05</v>
      </c>
      <c r="L85" s="850">
        <f>N78*K85</f>
        <v>687.96305081308321</v>
      </c>
      <c r="M85" s="851"/>
      <c r="N85" s="57"/>
    </row>
    <row r="86" spans="1:14" ht="15.75" thickBot="1">
      <c r="B86" s="813" t="s">
        <v>1037</v>
      </c>
      <c r="C86" s="814"/>
      <c r="D86" s="814"/>
      <c r="E86" s="814"/>
      <c r="F86" s="814"/>
      <c r="G86" s="814"/>
      <c r="H86" s="814"/>
      <c r="I86" s="814"/>
      <c r="J86" s="814"/>
      <c r="K86" s="814"/>
      <c r="L86" s="814"/>
      <c r="M86" s="815"/>
      <c r="N86" s="58">
        <f>L83+L84+L85</f>
        <v>4127.7783048784995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17887.039321140164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5"/>
      <c r="J36" s="276"/>
      <c r="K36" s="277">
        <f>VLOOKUP(A36,EQUIPOS!A6:D163,4,FALSE)</f>
        <v>281652.91249787383</v>
      </c>
      <c r="L36" s="278"/>
      <c r="M36" s="279">
        <v>418</v>
      </c>
      <c r="N36" s="280">
        <f>K36/M36</f>
        <v>673.81079544945896</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418</v>
      </c>
      <c r="N37" s="280">
        <f>K37/M37</f>
        <v>350.38161363371864</v>
      </c>
    </row>
    <row r="38" spans="1:14">
      <c r="A38" t="s">
        <v>225</v>
      </c>
      <c r="B38" s="862" t="str">
        <f>VLOOKUP(A38,EQUIPOS!A8:D154,3,FALSE)</f>
        <v>Esparcidor de gravilla, Ancho de esparcimiento 3100mm, Velocidad de trabajo 10—20km2/h</v>
      </c>
      <c r="C38" s="863"/>
      <c r="D38" s="863"/>
      <c r="E38" s="863"/>
      <c r="F38" s="863"/>
      <c r="G38" s="863"/>
      <c r="H38" s="864"/>
      <c r="I38" s="275"/>
      <c r="J38" s="276"/>
      <c r="K38" s="277">
        <f>VLOOKUP(A38,EQUIPOS!A8:D165,4,FALSE)</f>
        <v>118942.0249478521</v>
      </c>
      <c r="L38" s="278"/>
      <c r="M38" s="279">
        <v>418</v>
      </c>
      <c r="N38" s="280">
        <f>K38/M38</f>
        <v>284.55029891830645</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0.91627760537260772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1309.6589856068567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440646.9114174695</v>
      </c>
      <c r="N48" s="280">
        <f>K48*M48</f>
        <v>4406.4691141746953</v>
      </c>
    </row>
    <row r="49" spans="1:72">
      <c r="A49" s="114" t="s">
        <v>932</v>
      </c>
      <c r="B49" s="49" t="str">
        <f>VLOOKUP(A49,MATERIALES!A6:D373,3,FALSE)</f>
        <v>Emulsión CRR-1</v>
      </c>
      <c r="C49" s="289"/>
      <c r="D49" s="289"/>
      <c r="E49" s="289"/>
      <c r="F49" s="289"/>
      <c r="G49" s="289"/>
      <c r="H49" s="289"/>
      <c r="I49" s="276"/>
      <c r="J49" s="276" t="s">
        <v>1064</v>
      </c>
      <c r="K49" s="290">
        <v>1.25</v>
      </c>
      <c r="L49" s="275"/>
      <c r="M49" s="410">
        <f>VLOOKUP(A49,MATERIALES!A6:D397,4,FALSE)</f>
        <v>6347.0103202247055</v>
      </c>
      <c r="N49" s="280">
        <f>K49*M49</f>
        <v>7933.7629002808817</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75" thickBot="1">
      <c r="B52" s="895"/>
      <c r="C52" s="896"/>
      <c r="D52" s="896"/>
      <c r="E52" s="896"/>
      <c r="F52" s="896"/>
      <c r="G52" s="896"/>
      <c r="H52" s="896"/>
      <c r="I52" s="866"/>
      <c r="J52" s="48"/>
      <c r="K52" s="50"/>
      <c r="L52" s="897"/>
      <c r="M52" s="898"/>
      <c r="N52" s="51"/>
    </row>
    <row r="53" spans="1:72" ht="15.75" thickBot="1">
      <c r="B53" s="813" t="s">
        <v>1037</v>
      </c>
      <c r="C53" s="814"/>
      <c r="D53" s="814"/>
      <c r="E53" s="814"/>
      <c r="F53" s="814"/>
      <c r="G53" s="814"/>
      <c r="H53" s="814"/>
      <c r="I53" s="814"/>
      <c r="J53" s="814"/>
      <c r="K53" s="814"/>
      <c r="L53" s="814"/>
      <c r="M53" s="815"/>
      <c r="N53" s="402">
        <f>SUM(N48:N52)</f>
        <v>12340.232014455578</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1" t="s">
        <v>1041</v>
      </c>
      <c r="C57" s="322"/>
      <c r="D57" s="322"/>
      <c r="E57" s="322"/>
      <c r="F57" s="322"/>
      <c r="G57" s="322"/>
      <c r="H57" s="79" t="s">
        <v>1029</v>
      </c>
      <c r="I57" s="80" t="s">
        <v>1042</v>
      </c>
      <c r="J57" s="81" t="s">
        <v>1043</v>
      </c>
      <c r="K57" s="79" t="s">
        <v>1044</v>
      </c>
      <c r="L57" s="899" t="s">
        <v>1045</v>
      </c>
      <c r="M57" s="878"/>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900">
        <f>VLOOKUP(A58,TRANSPORTE!A5:D117,4,FALSE)</f>
        <v>1774.2255661967749</v>
      </c>
      <c r="M58" s="901"/>
      <c r="N58" s="295">
        <f>K58*L58</f>
        <v>17.74225566196775</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75" thickBot="1">
      <c r="B63" s="455"/>
      <c r="C63" s="456"/>
      <c r="D63" s="456"/>
      <c r="E63" s="456"/>
      <c r="F63" s="456"/>
      <c r="G63" s="456"/>
      <c r="H63" s="54"/>
      <c r="I63" s="132"/>
      <c r="J63" s="132"/>
      <c r="K63" s="132"/>
      <c r="L63" s="891"/>
      <c r="M63" s="892"/>
      <c r="N63" s="133"/>
    </row>
    <row r="64" spans="1:72" ht="15.75" thickBot="1">
      <c r="B64" s="902" t="s">
        <v>1037</v>
      </c>
      <c r="C64" s="856"/>
      <c r="D64" s="856"/>
      <c r="E64" s="856"/>
      <c r="F64" s="856"/>
      <c r="G64" s="856"/>
      <c r="H64" s="856"/>
      <c r="I64" s="856"/>
      <c r="J64" s="856"/>
      <c r="K64" s="856"/>
      <c r="L64" s="856"/>
      <c r="M64" s="857"/>
      <c r="N64" s="110">
        <f>N58+N59+N60+N61+N62</f>
        <v>17.74225566196775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SUM(N69:N75)</f>
        <v>91.62776053726077</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13759.261016261664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2751.8522032523329</v>
      </c>
      <c r="M83" s="849"/>
      <c r="N83" s="57"/>
    </row>
    <row r="84" spans="1:14">
      <c r="B84" s="95" t="s">
        <v>1057</v>
      </c>
      <c r="C84" s="96"/>
      <c r="D84" s="96"/>
      <c r="E84" s="96"/>
      <c r="F84" s="96"/>
      <c r="G84" s="96"/>
      <c r="H84" s="96"/>
      <c r="I84" s="93"/>
      <c r="J84" s="94"/>
      <c r="K84" s="312">
        <v>0.05</v>
      </c>
      <c r="L84" s="848">
        <f>N78*K84</f>
        <v>687.96305081308321</v>
      </c>
      <c r="M84" s="849"/>
      <c r="N84" s="57"/>
    </row>
    <row r="85" spans="1:14" ht="15.75" thickBot="1">
      <c r="B85" s="97" t="s">
        <v>1058</v>
      </c>
      <c r="C85" s="98"/>
      <c r="D85" s="98"/>
      <c r="E85" s="98"/>
      <c r="F85" s="98"/>
      <c r="G85" s="98"/>
      <c r="H85" s="98"/>
      <c r="I85" s="99"/>
      <c r="J85" s="100"/>
      <c r="K85" s="313">
        <v>0.05</v>
      </c>
      <c r="L85" s="850">
        <f>N78*K85</f>
        <v>687.96305081308321</v>
      </c>
      <c r="M85" s="851"/>
      <c r="N85" s="57"/>
    </row>
    <row r="86" spans="1:14" ht="15.75" thickBot="1">
      <c r="B86" s="813" t="s">
        <v>1037</v>
      </c>
      <c r="C86" s="814"/>
      <c r="D86" s="814"/>
      <c r="E86" s="814"/>
      <c r="F86" s="814"/>
      <c r="G86" s="814"/>
      <c r="H86" s="814"/>
      <c r="I86" s="814"/>
      <c r="J86" s="814"/>
      <c r="K86" s="814"/>
      <c r="L86" s="814"/>
      <c r="M86" s="815"/>
      <c r="N86" s="58">
        <f>L83+L84+L85</f>
        <v>4127.7783048784995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17887.039321140164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5"/>
      <c r="J36" s="276"/>
      <c r="K36" s="277">
        <f>VLOOKUP(A36,EQUIPOS!A6:D163,4,FALSE)</f>
        <v>157057.55029036442</v>
      </c>
      <c r="L36" s="278"/>
      <c r="M36" s="279">
        <v>600</v>
      </c>
      <c r="N36" s="280">
        <f>K36/M36</f>
        <v>261.76258381727405</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600</v>
      </c>
      <c r="N37" s="280">
        <f>K37/M37</f>
        <v>178.41397626481987</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0.63834006507624996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440.81490014717019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440646.9114174695</v>
      </c>
      <c r="N48" s="280">
        <f>K48*M48</f>
        <v>5508.0863927183691</v>
      </c>
    </row>
    <row r="49" spans="1:14">
      <c r="A49" s="114" t="s">
        <v>924</v>
      </c>
      <c r="B49" s="49" t="str">
        <f>VLOOKUP(A49,MATERIALES!A6:D373,3,FALSE)</f>
        <v>Emulsión CRL-1h</v>
      </c>
      <c r="C49" s="289"/>
      <c r="D49" s="289"/>
      <c r="E49" s="289"/>
      <c r="F49" s="289"/>
      <c r="G49" s="289"/>
      <c r="H49" s="289"/>
      <c r="I49" s="276"/>
      <c r="J49" s="232" t="str">
        <f>VLOOKUP(A49,MATERIALES!A5:D641,2,FALSE)</f>
        <v>lt</v>
      </c>
      <c r="K49" s="415">
        <v>1.4625000000000001</v>
      </c>
      <c r="L49" s="275"/>
      <c r="M49" s="410">
        <f>VLOOKUP(A49,MATERIALES!A6:D397,4,FALSE)</f>
        <v>6347.0103202247055</v>
      </c>
      <c r="N49" s="280">
        <f>K49*M49</f>
        <v>9282.5025933286324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14790.588986047002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0">
        <f>VLOOKUP(A58,TRANSPORTE!A5:D117,4,FALSE)</f>
        <v>1774.2255661967749</v>
      </c>
      <c r="M58" s="901"/>
      <c r="N58" s="295">
        <f>K58*L58</f>
        <v>22.177819577459687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22.177819577459687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SUM(N69:N75)</f>
        <v>63.834006507624991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15317.415712279257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3063.4831424558515</v>
      </c>
      <c r="M83" s="849"/>
      <c r="N83" s="57"/>
    </row>
    <row r="84" spans="1:14">
      <c r="B84" s="95" t="s">
        <v>1057</v>
      </c>
      <c r="C84" s="96"/>
      <c r="D84" s="96"/>
      <c r="E84" s="96"/>
      <c r="F84" s="96"/>
      <c r="G84" s="96"/>
      <c r="H84" s="96"/>
      <c r="I84" s="93"/>
      <c r="J84" s="94"/>
      <c r="K84" s="312">
        <v>0.05</v>
      </c>
      <c r="L84" s="848">
        <f>N78*K84</f>
        <v>765.87078561396288</v>
      </c>
      <c r="M84" s="849"/>
      <c r="N84" s="57"/>
    </row>
    <row r="85" spans="1:14" ht="15.75" thickBot="1">
      <c r="B85" s="97" t="s">
        <v>1058</v>
      </c>
      <c r="C85" s="98"/>
      <c r="D85" s="98"/>
      <c r="E85" s="98"/>
      <c r="F85" s="98"/>
      <c r="G85" s="98"/>
      <c r="H85" s="98"/>
      <c r="I85" s="99"/>
      <c r="J85" s="100"/>
      <c r="K85" s="313">
        <v>0.05</v>
      </c>
      <c r="L85" s="850">
        <f>N78*K85</f>
        <v>765.87078561396288</v>
      </c>
      <c r="M85" s="851"/>
      <c r="N85" s="57"/>
    </row>
    <row r="86" spans="1:14" ht="15.75" thickBot="1">
      <c r="B86" s="813" t="s">
        <v>1037</v>
      </c>
      <c r="C86" s="814"/>
      <c r="D86" s="814"/>
      <c r="E86" s="814"/>
      <c r="F86" s="814"/>
      <c r="G86" s="814"/>
      <c r="H86" s="814"/>
      <c r="I86" s="814"/>
      <c r="J86" s="814"/>
      <c r="K86" s="814"/>
      <c r="L86" s="814"/>
      <c r="M86" s="815"/>
      <c r="N86" s="58">
        <f>L83+L84+L85</f>
        <v>4595.2247136837768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19912.640425963033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5"/>
      <c r="J36" s="276"/>
      <c r="K36" s="277">
        <f>VLOOKUP(A36,EQUIPOS!A6:D163,4,FALSE)</f>
        <v>157057.55029036442</v>
      </c>
      <c r="L36" s="278"/>
      <c r="M36" s="279">
        <v>600</v>
      </c>
      <c r="N36" s="280">
        <f>K36/M36</f>
        <v>261.76258381727405</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600</v>
      </c>
      <c r="N37" s="280">
        <f>K37/M37</f>
        <v>178.41397626481987</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0.63834006507624996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440.81490014717019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440646.9114174695</v>
      </c>
      <c r="N48" s="280">
        <f>K48*M48</f>
        <v>4186.14565846596</v>
      </c>
    </row>
    <row r="49" spans="1:14">
      <c r="A49" s="114" t="s">
        <v>924</v>
      </c>
      <c r="B49" s="49" t="str">
        <f>VLOOKUP(A49,MATERIALES!A6:D373,3,FALSE)</f>
        <v>Emulsión CRL-1h</v>
      </c>
      <c r="C49" s="289"/>
      <c r="D49" s="289"/>
      <c r="E49" s="289"/>
      <c r="F49" s="289"/>
      <c r="G49" s="289"/>
      <c r="H49" s="289"/>
      <c r="I49" s="276"/>
      <c r="J49" s="232" t="str">
        <f>VLOOKUP(A49,MATERIALES!A5:D641,2,FALSE)</f>
        <v>lt</v>
      </c>
      <c r="K49" s="417">
        <v>1.4107499999999999</v>
      </c>
      <c r="L49" s="275"/>
      <c r="M49" s="410">
        <f>VLOOKUP(A49,MATERIALES!A6:D397,4,FALSE)</f>
        <v>6347.0103202247055</v>
      </c>
      <c r="N49" s="280">
        <f>K49*M49</f>
        <v>8954.0448092570023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13140.190467722961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0">
        <f>VLOOKUP(A58,TRANSPORTE!A5:D117,4,FALSE)</f>
        <v>1774.2255661967749</v>
      </c>
      <c r="M58" s="901"/>
      <c r="N58" s="295">
        <f>K58*L58</f>
        <v>16.855142878869362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16.855142878869362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SUM(N69:N75)</f>
        <v>63.834006507624991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13661.694517256625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2732.3389034513252</v>
      </c>
      <c r="M83" s="849"/>
      <c r="N83" s="57"/>
    </row>
    <row r="84" spans="1:14">
      <c r="B84" s="95" t="s">
        <v>1057</v>
      </c>
      <c r="C84" s="96"/>
      <c r="D84" s="96"/>
      <c r="E84" s="96"/>
      <c r="F84" s="96"/>
      <c r="G84" s="96"/>
      <c r="H84" s="96"/>
      <c r="I84" s="93"/>
      <c r="J84" s="94"/>
      <c r="K84" s="312">
        <v>0.05</v>
      </c>
      <c r="L84" s="848">
        <f>N78*K84</f>
        <v>683.08472586283131</v>
      </c>
      <c r="M84" s="849"/>
      <c r="N84" s="57"/>
    </row>
    <row r="85" spans="1:14" ht="15.75" thickBot="1">
      <c r="B85" s="97" t="s">
        <v>1058</v>
      </c>
      <c r="C85" s="98"/>
      <c r="D85" s="98"/>
      <c r="E85" s="98"/>
      <c r="F85" s="98"/>
      <c r="G85" s="98"/>
      <c r="H85" s="98"/>
      <c r="I85" s="99"/>
      <c r="J85" s="100"/>
      <c r="K85" s="313">
        <v>0.05</v>
      </c>
      <c r="L85" s="850">
        <f>N78*K85</f>
        <v>683.08472586283131</v>
      </c>
      <c r="M85" s="851"/>
      <c r="N85" s="57"/>
    </row>
    <row r="86" spans="1:14" ht="15.75" thickBot="1">
      <c r="B86" s="813" t="s">
        <v>1037</v>
      </c>
      <c r="C86" s="814"/>
      <c r="D86" s="814"/>
      <c r="E86" s="814"/>
      <c r="F86" s="814"/>
      <c r="G86" s="814"/>
      <c r="H86" s="814"/>
      <c r="I86" s="814"/>
      <c r="J86" s="814"/>
      <c r="K86" s="814"/>
      <c r="L86" s="814"/>
      <c r="M86" s="815"/>
      <c r="N86" s="58">
        <f>L83+L84+L85</f>
        <v>4098.5083551769876</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17760.202872433612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5"/>
      <c r="J36" s="276"/>
      <c r="K36" s="277">
        <f>VLOOKUP(A36,EQUIPOS!A6:D163,4,FALSE)</f>
        <v>157057.55029036442</v>
      </c>
      <c r="L36" s="278"/>
      <c r="M36" s="279">
        <v>600</v>
      </c>
      <c r="N36" s="280">
        <f>K36/M36</f>
        <v>261.76258381727405</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600</v>
      </c>
      <c r="N37" s="280">
        <f>K37/M37</f>
        <v>178.41397626481987</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0.63834006507624996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440.81490014717019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440646.9114174695</v>
      </c>
      <c r="N48" s="280">
        <f>K48*M48</f>
        <v>4186.14565846596</v>
      </c>
    </row>
    <row r="49" spans="1:14">
      <c r="A49" s="114" t="s">
        <v>924</v>
      </c>
      <c r="B49" s="49" t="str">
        <f>VLOOKUP(A49,MATERIALES!A6:D373,3,FALSE)</f>
        <v>Emulsión CRL-1h</v>
      </c>
      <c r="C49" s="289"/>
      <c r="D49" s="289"/>
      <c r="E49" s="289"/>
      <c r="F49" s="289"/>
      <c r="G49" s="289"/>
      <c r="H49" s="289"/>
      <c r="I49" s="276"/>
      <c r="J49" s="232" t="str">
        <f>VLOOKUP(A49,MATERIALES!A5:D641,2,FALSE)</f>
        <v>lt</v>
      </c>
      <c r="K49" s="290">
        <v>1.71</v>
      </c>
      <c r="L49" s="275"/>
      <c r="M49" s="410">
        <f>VLOOKUP(A49,MATERIALES!A6:D397,4,FALSE)</f>
        <v>6347.0103202247055</v>
      </c>
      <c r="N49" s="280">
        <f>K49*M49</f>
        <v>10853.387647584246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SUM(N48:N53)</f>
        <v>15039.533306050205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900">
        <f>VLOOKUP(A59,TRANSPORTE!A5:D117,4,FALSE)</f>
        <v>1774.2255661967749</v>
      </c>
      <c r="M59" s="901"/>
      <c r="N59" s="295">
        <f>K59*L59</f>
        <v>16.855142878869362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16.855142878869362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4800</v>
      </c>
      <c r="N70" s="403">
        <f>K70/M70</f>
        <v>42.556004338416663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4800</v>
      </c>
      <c r="N71" s="403">
        <f>K71/M71</f>
        <v>21.278002169208332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63.834006507624991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15561.037355583869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3112.2074711167738</v>
      </c>
      <c r="M83" s="849"/>
      <c r="N83" s="57"/>
    </row>
    <row r="84" spans="1:14">
      <c r="B84" s="95" t="s">
        <v>1057</v>
      </c>
      <c r="C84" s="96"/>
      <c r="D84" s="96"/>
      <c r="E84" s="96"/>
      <c r="F84" s="96"/>
      <c r="G84" s="96"/>
      <c r="H84" s="96"/>
      <c r="I84" s="93"/>
      <c r="J84" s="94"/>
      <c r="K84" s="312">
        <v>0.05</v>
      </c>
      <c r="L84" s="848">
        <f>N78*K84</f>
        <v>778.05186777919346</v>
      </c>
      <c r="M84" s="849"/>
      <c r="N84" s="57"/>
    </row>
    <row r="85" spans="1:14" ht="15.75" thickBot="1">
      <c r="B85" s="97" t="s">
        <v>1058</v>
      </c>
      <c r="C85" s="98"/>
      <c r="D85" s="98"/>
      <c r="E85" s="98"/>
      <c r="F85" s="98"/>
      <c r="G85" s="98"/>
      <c r="H85" s="98"/>
      <c r="I85" s="99"/>
      <c r="J85" s="100"/>
      <c r="K85" s="313">
        <v>0.05</v>
      </c>
      <c r="L85" s="850">
        <f>N78*K85</f>
        <v>778.05186777919346</v>
      </c>
      <c r="M85" s="851"/>
      <c r="N85" s="57"/>
    </row>
    <row r="86" spans="1:14" ht="15.75" thickBot="1">
      <c r="B86" s="813" t="s">
        <v>1037</v>
      </c>
      <c r="C86" s="814"/>
      <c r="D86" s="814"/>
      <c r="E86" s="814"/>
      <c r="F86" s="814"/>
      <c r="G86" s="814"/>
      <c r="H86" s="814"/>
      <c r="I86" s="814"/>
      <c r="J86" s="814"/>
      <c r="K86" s="814"/>
      <c r="L86" s="814"/>
      <c r="M86" s="815"/>
      <c r="N86" s="58">
        <f>L83+L84+L85</f>
        <v>4668.311206675161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20229.348562259031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5"/>
      <c r="J36" s="276"/>
      <c r="K36" s="277">
        <f>VLOOKUP(A36,EQUIPOS!A6:D163,4,FALSE)</f>
        <v>157057.55029036442</v>
      </c>
      <c r="L36" s="278"/>
      <c r="M36" s="279">
        <v>600</v>
      </c>
      <c r="N36" s="280">
        <f>K36/M36</f>
        <v>261.76258381727405</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600</v>
      </c>
      <c r="N37" s="280">
        <f>K37/M37</f>
        <v>178.41397626481987</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0.63834006507624996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440.81490014717019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440646.9114174695</v>
      </c>
      <c r="N48" s="280">
        <f>K48*M48</f>
        <v>2093.07282923298</v>
      </c>
    </row>
    <row r="49" spans="1:14">
      <c r="A49" s="114" t="s">
        <v>924</v>
      </c>
      <c r="B49" s="49" t="str">
        <f>VLOOKUP(A49,MATERIALES!A6:D373,3,FALSE)</f>
        <v>Emulsión CRL-1h</v>
      </c>
      <c r="C49" s="289"/>
      <c r="D49" s="289"/>
      <c r="E49" s="289"/>
      <c r="F49" s="289"/>
      <c r="G49" s="289"/>
      <c r="H49" s="289"/>
      <c r="I49" s="276"/>
      <c r="J49" s="232" t="str">
        <f>VLOOKUP(A49,MATERIALES!A5:D641,2,FALSE)</f>
        <v>lt</v>
      </c>
      <c r="K49" s="417">
        <v>1.0687499999999999</v>
      </c>
      <c r="L49" s="275"/>
      <c r="M49" s="410">
        <f>VLOOKUP(A49,MATERIALES!A6:D397,4,FALSE)</f>
        <v>6347.0103202247055</v>
      </c>
      <c r="N49" s="280">
        <f>K49*M49</f>
        <v>6783.3672797401532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8876.4401089731327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0">
        <f>VLOOKUP(A58,TRANSPORTE!A5:D117,4,FALSE)</f>
        <v>1774.2255661967749</v>
      </c>
      <c r="M58" s="901"/>
      <c r="N58" s="295">
        <f>K58*L58</f>
        <v>8.427571439434681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8.427571439434681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SUM(N69:N75)</f>
        <v>63.834006507624991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9389.5165870673627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1877.9033174134727</v>
      </c>
      <c r="M83" s="849"/>
      <c r="N83" s="57"/>
    </row>
    <row r="84" spans="1:14">
      <c r="B84" s="95" t="s">
        <v>1057</v>
      </c>
      <c r="C84" s="96"/>
      <c r="D84" s="96"/>
      <c r="E84" s="96"/>
      <c r="F84" s="96"/>
      <c r="G84" s="96"/>
      <c r="H84" s="96"/>
      <c r="I84" s="93"/>
      <c r="J84" s="94"/>
      <c r="K84" s="312">
        <v>0.05</v>
      </c>
      <c r="L84" s="848">
        <f>N78*K84</f>
        <v>469.47582935336817</v>
      </c>
      <c r="M84" s="849"/>
      <c r="N84" s="57"/>
    </row>
    <row r="85" spans="1:14" ht="15.75" thickBot="1">
      <c r="B85" s="97" t="s">
        <v>1058</v>
      </c>
      <c r="C85" s="98"/>
      <c r="D85" s="98"/>
      <c r="E85" s="98"/>
      <c r="F85" s="98"/>
      <c r="G85" s="98"/>
      <c r="H85" s="98"/>
      <c r="I85" s="99"/>
      <c r="J85" s="100"/>
      <c r="K85" s="313">
        <v>0.05</v>
      </c>
      <c r="L85" s="850">
        <f>N78*K85</f>
        <v>469.47582935336817</v>
      </c>
      <c r="M85" s="851"/>
      <c r="N85" s="57"/>
    </row>
    <row r="86" spans="1:14" ht="15.75" thickBot="1">
      <c r="B86" s="813" t="s">
        <v>1037</v>
      </c>
      <c r="C86" s="814"/>
      <c r="D86" s="814"/>
      <c r="E86" s="814"/>
      <c r="F86" s="814"/>
      <c r="G86" s="814"/>
      <c r="H86" s="814"/>
      <c r="I86" s="814"/>
      <c r="J86" s="814"/>
      <c r="K86" s="814"/>
      <c r="L86" s="814"/>
      <c r="M86" s="815"/>
      <c r="N86" s="58">
        <f>L83+L84+L85</f>
        <v>2816.8549761202089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12206.371563187571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5"/>
      <c r="J36" s="276"/>
      <c r="K36" s="277">
        <f>VLOOKUP(A36,EQUIPOS!A6:D163,4,FALSE)</f>
        <v>157057.55029036442</v>
      </c>
      <c r="L36" s="278"/>
      <c r="M36" s="279">
        <v>600</v>
      </c>
      <c r="N36" s="280">
        <f>K36/M36</f>
        <v>261.76258381727405</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600</v>
      </c>
      <c r="N37" s="280">
        <f>K37/M37</f>
        <v>178.41397626481987</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0.63834006507624996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440.81490014717019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440646.9114174695</v>
      </c>
      <c r="N48" s="280">
        <f>K48*M48</f>
        <v>5508.0863927183691</v>
      </c>
    </row>
    <row r="49" spans="1:14">
      <c r="A49" s="114" t="s">
        <v>926</v>
      </c>
      <c r="B49" s="49" t="str">
        <f>VLOOKUP(A49,MATERIALES!A6:D373,3,FALSE)</f>
        <v>Emulsión CRL-1hm</v>
      </c>
      <c r="C49" s="289"/>
      <c r="D49" s="289"/>
      <c r="E49" s="289"/>
      <c r="F49" s="289"/>
      <c r="G49" s="289"/>
      <c r="H49" s="289"/>
      <c r="I49" s="276"/>
      <c r="J49" s="232" t="str">
        <f>VLOOKUP(A49,MATERIALES!A5:D641,2,FALSE)</f>
        <v>lt</v>
      </c>
      <c r="K49" s="415">
        <v>1.4625000000000001</v>
      </c>
      <c r="L49" s="275"/>
      <c r="M49" s="410">
        <f>VLOOKUP(A49,MATERIALES!A6:D397,4,FALSE)</f>
        <v>6347.0103202247055</v>
      </c>
      <c r="N49" s="280">
        <f>K49*M49</f>
        <v>9282.5025933286324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14790.588986047002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0">
        <f>VLOOKUP(A58,TRANSPORTE!A5:D117,4,FALSE)</f>
        <v>1774.2255661967749</v>
      </c>
      <c r="M58" s="901"/>
      <c r="N58" s="295">
        <f>K58*L58</f>
        <v>22.177819577459687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22.177819577459687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902" t="s">
        <v>1037</v>
      </c>
      <c r="C76" s="856"/>
      <c r="D76" s="856"/>
      <c r="E76" s="856"/>
      <c r="F76" s="856"/>
      <c r="G76" s="856"/>
      <c r="H76" s="856"/>
      <c r="I76" s="856"/>
      <c r="J76" s="856"/>
      <c r="K76" s="856"/>
      <c r="L76" s="856"/>
      <c r="M76" s="857"/>
      <c r="N76" s="468">
        <f>SUM(N69:N75)</f>
        <v>63.834006507624991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15317.415712279257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3063.4831424558515</v>
      </c>
      <c r="M83" s="849"/>
      <c r="N83" s="57"/>
    </row>
    <row r="84" spans="1:14">
      <c r="B84" s="95" t="s">
        <v>1057</v>
      </c>
      <c r="C84" s="96"/>
      <c r="D84" s="96"/>
      <c r="E84" s="96"/>
      <c r="F84" s="96"/>
      <c r="G84" s="96"/>
      <c r="H84" s="96"/>
      <c r="I84" s="93"/>
      <c r="J84" s="94"/>
      <c r="K84" s="312">
        <v>0.05</v>
      </c>
      <c r="L84" s="848">
        <f>N78*K84</f>
        <v>765.87078561396288</v>
      </c>
      <c r="M84" s="849"/>
      <c r="N84" s="57"/>
    </row>
    <row r="85" spans="1:14" ht="15.75" thickBot="1">
      <c r="B85" s="97" t="s">
        <v>1058</v>
      </c>
      <c r="C85" s="98"/>
      <c r="D85" s="98"/>
      <c r="E85" s="98"/>
      <c r="F85" s="98"/>
      <c r="G85" s="98"/>
      <c r="H85" s="98"/>
      <c r="I85" s="99"/>
      <c r="J85" s="100"/>
      <c r="K85" s="313">
        <v>0.05</v>
      </c>
      <c r="L85" s="850">
        <f>N78*K85</f>
        <v>765.87078561396288</v>
      </c>
      <c r="M85" s="851"/>
      <c r="N85" s="57"/>
    </row>
    <row r="86" spans="1:14" ht="15.75" thickBot="1">
      <c r="B86" s="813" t="s">
        <v>1037</v>
      </c>
      <c r="C86" s="814"/>
      <c r="D86" s="814"/>
      <c r="E86" s="814"/>
      <c r="F86" s="814"/>
      <c r="G86" s="814"/>
      <c r="H86" s="814"/>
      <c r="I86" s="814"/>
      <c r="J86" s="814"/>
      <c r="K86" s="814"/>
      <c r="L86" s="814"/>
      <c r="M86" s="815"/>
      <c r="N86" s="58">
        <f>L83+L84+L85</f>
        <v>4595.2247136837768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19912.640425963033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5"/>
      <c r="J36" s="276"/>
      <c r="K36" s="277">
        <f>VLOOKUP(A36,EQUIPOS!A6:D163,4,FALSE)</f>
        <v>157057.55029036442</v>
      </c>
      <c r="L36" s="278"/>
      <c r="M36" s="279">
        <v>600</v>
      </c>
      <c r="N36" s="280">
        <f>K36/M36</f>
        <v>261.76258381727405</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600</v>
      </c>
      <c r="N37" s="280">
        <f>K37/M37</f>
        <v>178.41397626481987</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0.63834006507624996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440.81490014717019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440646.9114174695</v>
      </c>
      <c r="N48" s="280">
        <f>K48*M48</f>
        <v>4186.14565846596</v>
      </c>
    </row>
    <row r="49" spans="1:14">
      <c r="A49" s="114" t="s">
        <v>926</v>
      </c>
      <c r="B49" s="49" t="str">
        <f>VLOOKUP(A49,MATERIALES!A6:D373,3,FALSE)</f>
        <v>Emulsión CRL-1hm</v>
      </c>
      <c r="C49" s="289"/>
      <c r="D49" s="289"/>
      <c r="E49" s="289"/>
      <c r="F49" s="289"/>
      <c r="G49" s="289"/>
      <c r="H49" s="289"/>
      <c r="I49" s="276"/>
      <c r="J49" s="232" t="str">
        <f>VLOOKUP(A49,MATERIALES!A5:D641,2,FALSE)</f>
        <v>lt</v>
      </c>
      <c r="K49" s="417">
        <v>1.4107499999999999</v>
      </c>
      <c r="L49" s="275"/>
      <c r="M49" s="410">
        <f>VLOOKUP(A49,MATERIALES!A6:D397,4,FALSE)</f>
        <v>6347.0103202247055</v>
      </c>
      <c r="N49" s="280">
        <f>K49*M49</f>
        <v>8954.0448092570023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13140.190467722961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0">
        <f>VLOOKUP(A58,TRANSPORTE!A5:D117,4,FALSE)</f>
        <v>1774.2255661967749</v>
      </c>
      <c r="M58" s="901"/>
      <c r="N58" s="295">
        <f>K58*L58</f>
        <v>16.855142878869362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16.855142878869362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SUM(N69:N75)</f>
        <v>63.834006507624991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13661.694517256625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2732.3389034513252</v>
      </c>
      <c r="M83" s="849"/>
      <c r="N83" s="57"/>
    </row>
    <row r="84" spans="1:14">
      <c r="B84" s="95" t="s">
        <v>1057</v>
      </c>
      <c r="C84" s="96"/>
      <c r="D84" s="96"/>
      <c r="E84" s="96"/>
      <c r="F84" s="96"/>
      <c r="G84" s="96"/>
      <c r="H84" s="96"/>
      <c r="I84" s="93"/>
      <c r="J84" s="94"/>
      <c r="K84" s="312">
        <v>0.05</v>
      </c>
      <c r="L84" s="848">
        <f>N78*K84</f>
        <v>683.08472586283131</v>
      </c>
      <c r="M84" s="849"/>
      <c r="N84" s="57"/>
    </row>
    <row r="85" spans="1:14" ht="15.75" thickBot="1">
      <c r="B85" s="97" t="s">
        <v>1058</v>
      </c>
      <c r="C85" s="98"/>
      <c r="D85" s="98"/>
      <c r="E85" s="98"/>
      <c r="F85" s="98"/>
      <c r="G85" s="98"/>
      <c r="H85" s="98"/>
      <c r="I85" s="99"/>
      <c r="J85" s="100"/>
      <c r="K85" s="313">
        <v>0.05</v>
      </c>
      <c r="L85" s="850">
        <f>N78*K85</f>
        <v>683.08472586283131</v>
      </c>
      <c r="M85" s="851"/>
      <c r="N85" s="57"/>
    </row>
    <row r="86" spans="1:14" ht="15.75" thickBot="1">
      <c r="B86" s="813" t="s">
        <v>1037</v>
      </c>
      <c r="C86" s="814"/>
      <c r="D86" s="814"/>
      <c r="E86" s="814"/>
      <c r="F86" s="814"/>
      <c r="G86" s="814"/>
      <c r="H86" s="814"/>
      <c r="I86" s="814"/>
      <c r="J86" s="814"/>
      <c r="K86" s="814"/>
      <c r="L86" s="814"/>
      <c r="M86" s="815"/>
      <c r="N86" s="58">
        <f>L83+L84+L85</f>
        <v>4098.5083551769876</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17760.202872433612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5"/>
      <c r="J36" s="276"/>
      <c r="K36" s="277">
        <f>VLOOKUP(A36,EQUIPOS!A6:D163,4,FALSE)</f>
        <v>157057.55029036442</v>
      </c>
      <c r="L36" s="278"/>
      <c r="M36" s="279">
        <v>600</v>
      </c>
      <c r="N36" s="280">
        <f>K36/M36</f>
        <v>261.76258381727405</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600</v>
      </c>
      <c r="N37" s="280">
        <f>K37/M37</f>
        <v>178.41397626481987</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0.63834006507624996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440.81490014717019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440646.9114174695</v>
      </c>
      <c r="N48" s="280">
        <f>K48*M48</f>
        <v>4186.14565846596</v>
      </c>
    </row>
    <row r="49" spans="1:14">
      <c r="A49" s="114" t="s">
        <v>926</v>
      </c>
      <c r="B49" s="49" t="str">
        <f>VLOOKUP(A49,MATERIALES!A6:D373,3,FALSE)</f>
        <v>Emulsión CRL-1hm</v>
      </c>
      <c r="C49" s="289"/>
      <c r="D49" s="289"/>
      <c r="E49" s="289"/>
      <c r="F49" s="289"/>
      <c r="G49" s="289"/>
      <c r="H49" s="289"/>
      <c r="I49" s="276"/>
      <c r="J49" s="232" t="str">
        <f>VLOOKUP(A49,MATERIALES!A5:D641,2,FALSE)</f>
        <v>lt</v>
      </c>
      <c r="K49" s="290">
        <v>1.71</v>
      </c>
      <c r="L49" s="275"/>
      <c r="M49" s="410">
        <f>VLOOKUP(A49,MATERIALES!A6:D397,4,FALSE)</f>
        <v>6347.0103202247055</v>
      </c>
      <c r="N49" s="280">
        <f>K49*M49</f>
        <v>10853.387647584246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15039.533306050205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900">
        <f>VLOOKUP(A58,TRANSPORTE!A5:D117,4,FALSE)</f>
        <v>1774.2255661967749</v>
      </c>
      <c r="M58" s="901"/>
      <c r="N58" s="295">
        <f>K58*L58</f>
        <v>16.855142878869362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16.855142878869362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SUM(N69:N75)</f>
        <v>63.834006507624991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15561.037355583869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3112.2074711167738</v>
      </c>
      <c r="M83" s="849"/>
      <c r="N83" s="57"/>
    </row>
    <row r="84" spans="1:14">
      <c r="B84" s="95" t="s">
        <v>1057</v>
      </c>
      <c r="C84" s="96"/>
      <c r="D84" s="96"/>
      <c r="E84" s="96"/>
      <c r="F84" s="96"/>
      <c r="G84" s="96"/>
      <c r="H84" s="96"/>
      <c r="I84" s="93"/>
      <c r="J84" s="94"/>
      <c r="K84" s="312">
        <v>0.05</v>
      </c>
      <c r="L84" s="848">
        <f>N78*K84</f>
        <v>778.05186777919346</v>
      </c>
      <c r="M84" s="849"/>
      <c r="N84" s="57"/>
    </row>
    <row r="85" spans="1:14" ht="15.75" thickBot="1">
      <c r="B85" s="97" t="s">
        <v>1058</v>
      </c>
      <c r="C85" s="98"/>
      <c r="D85" s="98"/>
      <c r="E85" s="98"/>
      <c r="F85" s="98"/>
      <c r="G85" s="98"/>
      <c r="H85" s="98"/>
      <c r="I85" s="99"/>
      <c r="J85" s="100"/>
      <c r="K85" s="313">
        <v>0.05</v>
      </c>
      <c r="L85" s="850">
        <f>N78*K85</f>
        <v>778.05186777919346</v>
      </c>
      <c r="M85" s="851"/>
      <c r="N85" s="57"/>
    </row>
    <row r="86" spans="1:14" ht="15.75" thickBot="1">
      <c r="B86" s="813" t="s">
        <v>1037</v>
      </c>
      <c r="C86" s="814"/>
      <c r="D86" s="814"/>
      <c r="E86" s="814"/>
      <c r="F86" s="814"/>
      <c r="G86" s="814"/>
      <c r="H86" s="814"/>
      <c r="I86" s="814"/>
      <c r="J86" s="814"/>
      <c r="K86" s="814"/>
      <c r="L86" s="814"/>
      <c r="M86" s="815"/>
      <c r="N86" s="58">
        <f>L83+L84+L85</f>
        <v>4668.311206675161</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20229.348562259031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5"/>
      <c r="J36" s="276"/>
      <c r="K36" s="277">
        <f>VLOOKUP(A36,EQUIPOS!A6:D163,4,FALSE)</f>
        <v>157057.55029036442</v>
      </c>
      <c r="L36" s="278"/>
      <c r="M36" s="279">
        <v>600</v>
      </c>
      <c r="N36" s="280">
        <f>K36/M36</f>
        <v>261.76258381727405</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600</v>
      </c>
      <c r="N37" s="280">
        <f>K37/M37</f>
        <v>178.41397626481987</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N76*M41</f>
        <v>0.63834006507624996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440.81490014717019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440646.9114174695</v>
      </c>
      <c r="N48" s="280">
        <f>K48*M48</f>
        <v>2093.07282923298</v>
      </c>
    </row>
    <row r="49" spans="1:14">
      <c r="A49" s="114" t="s">
        <v>926</v>
      </c>
      <c r="B49" s="49" t="str">
        <f>VLOOKUP(A49,MATERIALES!A6:D373,3,FALSE)</f>
        <v>Emulsión CRL-1hm</v>
      </c>
      <c r="C49" s="289"/>
      <c r="D49" s="289"/>
      <c r="E49" s="289"/>
      <c r="F49" s="289"/>
      <c r="G49" s="289"/>
      <c r="H49" s="289"/>
      <c r="I49" s="276"/>
      <c r="J49" s="232" t="str">
        <f>VLOOKUP(A49,MATERIALES!A5:D641,2,FALSE)</f>
        <v>lt</v>
      </c>
      <c r="K49" s="417">
        <v>1.0687499999999999</v>
      </c>
      <c r="L49" s="275"/>
      <c r="M49" s="410">
        <f>VLOOKUP(A49,MATERIALES!A6:D397,4,FALSE)</f>
        <v>6347.0103202247055</v>
      </c>
      <c r="N49" s="280">
        <f>K49*M49</f>
        <v>6783.3672797401532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8876.4401089731327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0">
        <f>VLOOKUP(A58,TRANSPORTE!A5:D117,4,FALSE)</f>
        <v>1774.2255661967749</v>
      </c>
      <c r="M58" s="901"/>
      <c r="N58" s="295">
        <f>K58*L58</f>
        <v>8.427571439434681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8.427571439434681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SUM(N69:N75)</f>
        <v>63.834006507624991</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N43+N53+N64+N76</f>
        <v>9389.5165870673627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1877.9033174134727</v>
      </c>
      <c r="M83" s="849"/>
      <c r="N83" s="57"/>
    </row>
    <row r="84" spans="1:14">
      <c r="B84" s="95" t="s">
        <v>1057</v>
      </c>
      <c r="C84" s="96"/>
      <c r="D84" s="96"/>
      <c r="E84" s="96"/>
      <c r="F84" s="96"/>
      <c r="G84" s="96"/>
      <c r="H84" s="96"/>
      <c r="I84" s="93"/>
      <c r="J84" s="94"/>
      <c r="K84" s="312">
        <v>0.05</v>
      </c>
      <c r="L84" s="848">
        <f>N78*K84</f>
        <v>469.47582935336817</v>
      </c>
      <c r="M84" s="849"/>
      <c r="N84" s="57"/>
    </row>
    <row r="85" spans="1:14" ht="15.75" thickBot="1">
      <c r="B85" s="97" t="s">
        <v>1058</v>
      </c>
      <c r="C85" s="98"/>
      <c r="D85" s="98"/>
      <c r="E85" s="98"/>
      <c r="F85" s="98"/>
      <c r="G85" s="98"/>
      <c r="H85" s="98"/>
      <c r="I85" s="99"/>
      <c r="J85" s="100"/>
      <c r="K85" s="313">
        <v>0.05</v>
      </c>
      <c r="L85" s="850">
        <f>N78*K85</f>
        <v>469.47582935336817</v>
      </c>
      <c r="M85" s="851"/>
      <c r="N85" s="57"/>
    </row>
    <row r="86" spans="1:14" ht="15.75" thickBot="1">
      <c r="B86" s="813" t="s">
        <v>1037</v>
      </c>
      <c r="C86" s="814"/>
      <c r="D86" s="814"/>
      <c r="E86" s="814"/>
      <c r="F86" s="814"/>
      <c r="G86" s="814"/>
      <c r="H86" s="814"/>
      <c r="I86" s="814"/>
      <c r="J86" s="814"/>
      <c r="K86" s="814"/>
      <c r="L86" s="814"/>
      <c r="M86" s="815"/>
      <c r="N86" s="58">
        <f>L83+L84+L85</f>
        <v>2816.8549761202089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12206.371563187571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290</v>
      </c>
      <c r="B37" s="862" t="str">
        <f>VLOOKUP(A37,EQUIPOS!A7:D154,3,FALSE)</f>
        <v>Planta trituradora</v>
      </c>
      <c r="C37" s="863"/>
      <c r="D37" s="863"/>
      <c r="E37" s="863"/>
      <c r="F37" s="863"/>
      <c r="G37" s="863"/>
      <c r="H37" s="864"/>
      <c r="I37" s="275"/>
      <c r="J37" s="276"/>
      <c r="K37" s="277">
        <f>VLOOKUP(A37,EQUIPOS!A7:D164,4,FALSE)</f>
        <v>495303.54580226104</v>
      </c>
      <c r="L37" s="278"/>
      <c r="M37" s="279">
        <v>30</v>
      </c>
      <c r="N37" s="280">
        <f t="shared" ref="N37:N43" si="0">K37/M37</f>
        <v>16510.1181934087</v>
      </c>
    </row>
    <row r="38" spans="1:14">
      <c r="A38" t="s">
        <v>168</v>
      </c>
      <c r="B38" s="862" t="str">
        <f>VLOOKUP(A38,EQUIPOS!A8:D154,3,FALSE)</f>
        <v>Compactador tipo  POTENCIA: 105 HP, PESO: 6 ton</v>
      </c>
      <c r="C38" s="863"/>
      <c r="D38" s="863"/>
      <c r="E38" s="863"/>
      <c r="F38" s="863"/>
      <c r="G38" s="863"/>
      <c r="H38" s="864"/>
      <c r="I38" s="275"/>
      <c r="J38" s="276"/>
      <c r="K38" s="277">
        <f>VLOOKUP(A38,EQUIPOS!A8:D165,4,FALSE)</f>
        <v>123927.28149906447</v>
      </c>
      <c r="L38" s="278"/>
      <c r="M38" s="279">
        <v>9</v>
      </c>
      <c r="N38" s="280">
        <f t="shared" si="0"/>
        <v>13769.697944340496</v>
      </c>
    </row>
    <row r="39" spans="1:14">
      <c r="A39" t="s">
        <v>173</v>
      </c>
      <c r="B39" s="862" t="str">
        <f>VLOOKUP(A39,EQUIPOS!A9:D154,3,FALSE)</f>
        <v>Compactador neumático de Potencia 70 HP, peso de 13 ton</v>
      </c>
      <c r="C39" s="863"/>
      <c r="D39" s="863"/>
      <c r="E39" s="863"/>
      <c r="F39" s="863"/>
      <c r="G39" s="863"/>
      <c r="H39" s="864"/>
      <c r="I39" s="275"/>
      <c r="J39" s="276"/>
      <c r="K39" s="277">
        <f>VLOOKUP(A39,EQUIPOS!A9:D166,4,FALSE)</f>
        <v>146459.51449889439</v>
      </c>
      <c r="L39" s="278"/>
      <c r="M39" s="279">
        <v>9</v>
      </c>
      <c r="N39" s="280">
        <f t="shared" si="0"/>
        <v>16273.279388766045</v>
      </c>
    </row>
    <row r="40" spans="1:14">
      <c r="A40" t="s">
        <v>286</v>
      </c>
      <c r="B40" s="862" t="str">
        <f>VLOOKUP(A40,EQUIPOS!A10:D154,3,FALSE)</f>
        <v>Planta de asfalto en frio</v>
      </c>
      <c r="C40" s="863"/>
      <c r="D40" s="863"/>
      <c r="E40" s="863"/>
      <c r="F40" s="863"/>
      <c r="G40" s="863"/>
      <c r="H40" s="864"/>
      <c r="I40" s="275"/>
      <c r="J40" s="276"/>
      <c r="K40" s="277">
        <f>VLOOKUP(A40,EQUIPOS!A10:D167,4,FALSE)</f>
        <v>249778.8156963145</v>
      </c>
      <c r="L40" s="278"/>
      <c r="M40" s="279">
        <v>9</v>
      </c>
      <c r="N40" s="280">
        <f t="shared" si="0"/>
        <v>27753.201744034945</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9</v>
      </c>
      <c r="N42" s="280">
        <f t="shared" si="0"/>
        <v>42290.497759236307</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9</v>
      </c>
      <c r="N43" s="280">
        <f t="shared" si="0"/>
        <v>13143.802583234114</v>
      </c>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N77*M46</f>
        <v>922.04676066569448</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148770.21174122134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VLOOKUP(A53,MATERIALES!A4:D640,2,FALSE)</f>
        <v>m3</v>
      </c>
      <c r="K53" s="290">
        <v>1.4</v>
      </c>
      <c r="L53" s="275"/>
      <c r="M53" s="410">
        <f>VLOOKUP(A53,MATERIALES!A5:D396,4,FALSE)</f>
        <v>440646.9114174695</v>
      </c>
      <c r="N53" s="280">
        <f>K53*M53</f>
        <v>616905.67598445725</v>
      </c>
    </row>
    <row r="54" spans="1:14">
      <c r="A54" s="114" t="s">
        <v>845</v>
      </c>
      <c r="B54" s="49" t="str">
        <f>VLOOKUP(A54,MATERIALES!A6:D373,3,FALSE)</f>
        <v>Agua</v>
      </c>
      <c r="C54" s="289"/>
      <c r="D54" s="289"/>
      <c r="E54" s="289"/>
      <c r="F54" s="289"/>
      <c r="G54" s="289"/>
      <c r="H54" s="289"/>
      <c r="I54" s="276"/>
      <c r="J54" s="232" t="str">
        <f>VLOOKUP(A54,MATERIALES!A5:D641,2,FALSE)</f>
        <v>lt</v>
      </c>
      <c r="K54" s="290">
        <v>25</v>
      </c>
      <c r="L54" s="275"/>
      <c r="M54" s="410">
        <f>VLOOKUP(A54,MATERIALES!A6:D397,4,FALSE)</f>
        <v>604.47717335473385</v>
      </c>
      <c r="N54" s="280">
        <f>K54*M54</f>
        <v>15111.929333868346</v>
      </c>
    </row>
    <row r="55" spans="1:14" ht="15.75" thickBot="1">
      <c r="B55" s="49"/>
      <c r="C55" s="289"/>
      <c r="D55" s="289"/>
      <c r="E55" s="289"/>
      <c r="F55" s="289"/>
      <c r="G55" s="289"/>
      <c r="H55" s="289"/>
      <c r="I55" s="276"/>
      <c r="J55" s="232"/>
      <c r="K55" s="290"/>
      <c r="L55" s="275"/>
      <c r="M55" s="291"/>
      <c r="N55" s="292"/>
    </row>
    <row r="56" spans="1:14" ht="15.75" thickBot="1">
      <c r="B56" s="813" t="s">
        <v>1037</v>
      </c>
      <c r="C56" s="814"/>
      <c r="D56" s="814"/>
      <c r="E56" s="814"/>
      <c r="F56" s="814"/>
      <c r="G56" s="814"/>
      <c r="H56" s="814"/>
      <c r="I56" s="814"/>
      <c r="J56" s="814"/>
      <c r="K56" s="814"/>
      <c r="L56" s="814"/>
      <c r="M56" s="815"/>
      <c r="N56" s="402">
        <f>SUM(N53:N55)</f>
        <v>632017.60531832557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99" t="s">
        <v>1045</v>
      </c>
      <c r="M60" s="878"/>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900">
        <f>VLOOKUP(A61,TRANSPORTE!A5:D117,4,FALSE)</f>
        <v>1774.2255661967749</v>
      </c>
      <c r="M61" s="901"/>
      <c r="N61" s="295">
        <f>K61*L61</f>
        <v>2217.7819577459686</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900">
        <f>VLOOKUP(A62,TRANSPORTE!A6:D117,4,FALSE)</f>
        <v>1774.2255661967749</v>
      </c>
      <c r="M62" s="901"/>
      <c r="N62" s="295">
        <f>K62*L62</f>
        <v>2483.9157926754847</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1"/>
      <c r="M66" s="892"/>
      <c r="N66" s="133"/>
    </row>
    <row r="67" spans="1:15" ht="15.75" thickBot="1">
      <c r="B67" s="902" t="s">
        <v>1037</v>
      </c>
      <c r="C67" s="856"/>
      <c r="D67" s="856"/>
      <c r="E67" s="856"/>
      <c r="F67" s="856"/>
      <c r="G67" s="856"/>
      <c r="H67" s="856"/>
      <c r="I67" s="856"/>
      <c r="J67" s="856"/>
      <c r="K67" s="856"/>
      <c r="L67" s="856"/>
      <c r="M67" s="857"/>
      <c r="N67" s="110">
        <f>N61+N62+N63+N64+N65</f>
        <v>4701.6977504214537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2" t="s">
        <v>1047</v>
      </c>
      <c r="C71" s="853"/>
      <c r="D71" s="853"/>
      <c r="E71" s="853"/>
      <c r="F71" s="853"/>
      <c r="G71" s="853"/>
      <c r="H71" s="853"/>
      <c r="I71" s="79" t="s">
        <v>1048</v>
      </c>
      <c r="J71" s="81" t="s">
        <v>1494</v>
      </c>
      <c r="K71" s="80" t="s">
        <v>1050</v>
      </c>
      <c r="L71" s="854" t="s">
        <v>1034</v>
      </c>
      <c r="M71" s="855"/>
      <c r="N71" s="104" t="s">
        <v>1035</v>
      </c>
    </row>
    <row r="72" spans="1:15">
      <c r="A72" t="s">
        <v>19</v>
      </c>
      <c r="B72" s="55" t="str">
        <f>VLOOKUP(A72,'MANO DE OBRA'!A8:D68,3,FALSE)</f>
        <v>Obrero (8)</v>
      </c>
      <c r="C72" s="53"/>
      <c r="D72" s="53"/>
      <c r="E72" s="53"/>
      <c r="F72" s="53"/>
      <c r="G72" s="53"/>
      <c r="H72" s="53"/>
      <c r="I72" s="300">
        <f>K72/J72*100</f>
        <v>220831.15764799999</v>
      </c>
      <c r="J72" s="301">
        <v>185</v>
      </c>
      <c r="K72" s="302">
        <f>VLOOKUP(A72,'MANO DE OBRA'!A8:D99,4,FALSE)</f>
        <v>408537.6416488</v>
      </c>
      <c r="L72" s="56"/>
      <c r="M72" s="303">
        <f>M38*8</f>
        <v>72</v>
      </c>
      <c r="N72" s="403">
        <f>K72/M72</f>
        <v>5674.1339117888892</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7">
        <f>M72</f>
        <v>72</v>
      </c>
      <c r="N73" s="403">
        <f>K73/M73</f>
        <v>1418.5334779472223</v>
      </c>
    </row>
    <row r="74" spans="1:15">
      <c r="A74" t="s">
        <v>54</v>
      </c>
      <c r="B74" s="55" t="str">
        <f>VLOOKUP(A74,'MANO DE OBRA'!A9:D70,3,FALSE)</f>
        <v>Rastrilleros (2)</v>
      </c>
      <c r="C74" s="53"/>
      <c r="D74" s="53"/>
      <c r="E74" s="53"/>
      <c r="F74" s="53"/>
      <c r="G74" s="53"/>
      <c r="H74" s="53"/>
      <c r="I74" s="300">
        <f>K74/J74*100</f>
        <v>82811.68411799999</v>
      </c>
      <c r="J74" s="301">
        <v>185</v>
      </c>
      <c r="K74" s="302">
        <f>VLOOKUP(A74,'MANO DE OBRA'!A9:D101,4,FALSE)</f>
        <v>153201.61561829998</v>
      </c>
      <c r="L74" s="56"/>
      <c r="M74" s="308">
        <f>M73</f>
        <v>72</v>
      </c>
      <c r="N74" s="403">
        <f>K74/M74</f>
        <v>2127.800216920833</v>
      </c>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SUM(N72:N76)</f>
        <v>9220.4676066569446</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N48+N56+N67+N77</f>
        <v>794709.98241662537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158941.99648332509</v>
      </c>
      <c r="M84" s="849"/>
      <c r="N84" s="57"/>
    </row>
    <row r="85" spans="1:14">
      <c r="B85" s="95" t="s">
        <v>1057</v>
      </c>
      <c r="C85" s="96"/>
      <c r="D85" s="96"/>
      <c r="E85" s="96"/>
      <c r="F85" s="96"/>
      <c r="G85" s="96"/>
      <c r="H85" s="96"/>
      <c r="I85" s="93"/>
      <c r="J85" s="94"/>
      <c r="K85" s="312">
        <v>0.05</v>
      </c>
      <c r="L85" s="848">
        <f>N79*K85</f>
        <v>39735.499120831271</v>
      </c>
      <c r="M85" s="849"/>
      <c r="N85" s="57"/>
    </row>
    <row r="86" spans="1:14" ht="15.75" thickBot="1">
      <c r="B86" s="97" t="s">
        <v>1058</v>
      </c>
      <c r="C86" s="98"/>
      <c r="D86" s="98"/>
      <c r="E86" s="98"/>
      <c r="F86" s="98"/>
      <c r="G86" s="98"/>
      <c r="H86" s="98"/>
      <c r="I86" s="99"/>
      <c r="J86" s="100"/>
      <c r="K86" s="313">
        <v>0.05</v>
      </c>
      <c r="L86" s="850">
        <f>N79*K86</f>
        <v>39735.499120831271</v>
      </c>
      <c r="M86" s="851"/>
      <c r="N86" s="57"/>
    </row>
    <row r="87" spans="1:14" ht="15.75" thickBot="1">
      <c r="B87" s="813" t="s">
        <v>1037</v>
      </c>
      <c r="C87" s="814"/>
      <c r="D87" s="814"/>
      <c r="E87" s="814"/>
      <c r="F87" s="814"/>
      <c r="G87" s="814"/>
      <c r="H87" s="814"/>
      <c r="I87" s="814"/>
      <c r="J87" s="814"/>
      <c r="K87" s="814"/>
      <c r="L87" s="814"/>
      <c r="M87" s="815"/>
      <c r="N87" s="58">
        <f>L84+L85+L86</f>
        <v>238412.9947249876</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1033122.9771416129</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16" t="s">
        <v>2324</v>
      </c>
      <c r="C106" s="817"/>
      <c r="D106" s="817"/>
      <c r="E106" s="817"/>
      <c r="F106" s="817"/>
      <c r="G106" s="817"/>
      <c r="H106" s="817"/>
      <c r="I106" s="817"/>
      <c r="J106" s="817"/>
      <c r="K106" s="817"/>
      <c r="L106" s="817"/>
      <c r="M106" s="817"/>
      <c r="N106" s="818"/>
    </row>
    <row r="107" spans="2:14" ht="15" customHeight="1">
      <c r="B107" s="816"/>
      <c r="C107" s="817"/>
      <c r="D107" s="817"/>
      <c r="E107" s="817"/>
      <c r="F107" s="817"/>
      <c r="G107" s="817"/>
      <c r="H107" s="817"/>
      <c r="I107" s="817"/>
      <c r="J107" s="817"/>
      <c r="K107" s="817"/>
      <c r="L107" s="817"/>
      <c r="M107" s="817"/>
      <c r="N107" s="818"/>
    </row>
    <row r="108" spans="2:14" ht="30" customHeight="1">
      <c r="B108" s="819" t="s">
        <v>2325</v>
      </c>
      <c r="C108" s="820"/>
      <c r="D108" s="820"/>
      <c r="E108" s="820"/>
      <c r="F108" s="820"/>
      <c r="G108" s="820"/>
      <c r="H108" s="820"/>
      <c r="I108" s="820"/>
      <c r="J108" s="820"/>
      <c r="K108" s="820"/>
      <c r="L108" s="820"/>
      <c r="M108" s="820"/>
      <c r="N108" s="821"/>
    </row>
    <row r="109" spans="2:14">
      <c r="B109" s="819"/>
      <c r="C109" s="820"/>
      <c r="D109" s="820"/>
      <c r="E109" s="820"/>
      <c r="F109" s="820"/>
      <c r="G109" s="820"/>
      <c r="H109" s="820"/>
      <c r="I109" s="820"/>
      <c r="J109" s="820"/>
      <c r="K109" s="820"/>
      <c r="L109" s="820"/>
      <c r="M109" s="820"/>
      <c r="N109" s="82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79"/>
      <c r="K119" s="879"/>
      <c r="L119" s="879"/>
      <c r="M119" s="879"/>
      <c r="N119" s="880"/>
    </row>
    <row r="120" spans="2:14" ht="15.75" thickBot="1">
      <c r="B120" s="269" t="s">
        <v>2327</v>
      </c>
      <c r="C120" s="401"/>
      <c r="D120" s="401"/>
      <c r="E120" s="63"/>
      <c r="F120" s="63"/>
      <c r="G120" s="63"/>
      <c r="H120" s="63"/>
      <c r="I120" s="63"/>
      <c r="J120" s="881"/>
      <c r="K120" s="881"/>
      <c r="L120" s="881"/>
      <c r="M120" s="881"/>
      <c r="N120" s="882"/>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168</v>
      </c>
      <c r="B37" s="862" t="str">
        <f>VLOOKUP(A37,EQUIPOS!A7:D154,3,FALSE)</f>
        <v>Compactador tipo  POTENCIA: 105 HP, PESO: 6 ton</v>
      </c>
      <c r="C37" s="863"/>
      <c r="D37" s="863"/>
      <c r="E37" s="863"/>
      <c r="F37" s="863"/>
      <c r="G37" s="863"/>
      <c r="H37" s="864"/>
      <c r="I37" s="275"/>
      <c r="J37" s="276"/>
      <c r="K37" s="277">
        <f>VLOOKUP(A37,EQUIPOS!A7:D164,4,FALSE)</f>
        <v>123927.28149906447</v>
      </c>
      <c r="L37" s="278"/>
      <c r="M37" s="279">
        <v>9</v>
      </c>
      <c r="N37" s="280">
        <f t="shared" ref="N37:N43" si="0">K37/M37</f>
        <v>13769.697944340496</v>
      </c>
    </row>
    <row r="38" spans="1:14">
      <c r="A38" t="s">
        <v>173</v>
      </c>
      <c r="B38" s="862" t="str">
        <f>VLOOKUP(A38,EQUIPOS!A8:D154,3,FALSE)</f>
        <v>Compactador neumático de Potencia 70 HP, peso de 13 ton</v>
      </c>
      <c r="C38" s="863"/>
      <c r="D38" s="863"/>
      <c r="E38" s="863"/>
      <c r="F38" s="863"/>
      <c r="G38" s="863"/>
      <c r="H38" s="864"/>
      <c r="I38" s="275"/>
      <c r="J38" s="276"/>
      <c r="K38" s="277">
        <f>VLOOKUP(A38,EQUIPOS!A8:D165,4,FALSE)</f>
        <v>146459.51449889439</v>
      </c>
      <c r="L38" s="278"/>
      <c r="M38" s="279">
        <v>9</v>
      </c>
      <c r="N38" s="280">
        <f t="shared" si="0"/>
        <v>16273.279388766045</v>
      </c>
    </row>
    <row r="39" spans="1:14">
      <c r="A39" t="s">
        <v>286</v>
      </c>
      <c r="B39" s="862" t="str">
        <f>VLOOKUP(A39,EQUIPOS!A9:D154,3,FALSE)</f>
        <v>Planta de asfalto en frio</v>
      </c>
      <c r="C39" s="863"/>
      <c r="D39" s="863"/>
      <c r="E39" s="863"/>
      <c r="F39" s="863"/>
      <c r="G39" s="863"/>
      <c r="H39" s="864"/>
      <c r="I39" s="275"/>
      <c r="J39" s="276"/>
      <c r="K39" s="277">
        <f>VLOOKUP(A39,EQUIPOS!A9:D166,4,FALSE)</f>
        <v>249778.8156963145</v>
      </c>
      <c r="L39" s="278"/>
      <c r="M39" s="279">
        <v>9</v>
      </c>
      <c r="N39" s="280">
        <f t="shared" si="0"/>
        <v>27753.201744034945</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9</v>
      </c>
      <c r="N42" s="280">
        <f t="shared" si="0"/>
        <v>42290.497759236307</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9</v>
      </c>
      <c r="N43" s="280">
        <f t="shared" si="0"/>
        <v>13143.802583234114</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9"/>
      <c r="F46" s="863"/>
      <c r="G46" s="863"/>
      <c r="H46" s="864"/>
      <c r="I46" s="42"/>
      <c r="J46" s="43"/>
      <c r="K46" s="282"/>
      <c r="L46" s="284"/>
      <c r="M46" s="285"/>
      <c r="N46" s="286"/>
    </row>
    <row r="47" spans="1:14">
      <c r="B47" s="870" t="s">
        <v>1036</v>
      </c>
      <c r="C47" s="871"/>
      <c r="D47" s="871"/>
      <c r="E47" s="44"/>
      <c r="F47" s="45"/>
      <c r="G47" s="45"/>
      <c r="H47" s="46"/>
      <c r="I47" s="42"/>
      <c r="J47" s="43"/>
      <c r="K47" s="287"/>
      <c r="L47" s="284"/>
      <c r="M47" s="409">
        <v>0.1</v>
      </c>
      <c r="N47" s="352">
        <f>N81*M47</f>
        <v>922.04676066569448</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148770.21174122134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VLOOKUP(A54,MATERIALES!A4:D640,2,FALSE)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VLOOKUP(A55,MATERIALES!A5:D641,2,FALSE)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900">
        <f>VLOOKUP(A65,TRANSPORTE!A6:D117,4,FALSE)</f>
        <v>1774.2255661967749</v>
      </c>
      <c r="M65" s="901"/>
      <c r="N65" s="295">
        <f>K65*L65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9220.4676066569446</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794709.98241662537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158941.99648332509</v>
      </c>
      <c r="M88" s="849"/>
      <c r="N88" s="57"/>
    </row>
    <row r="89" spans="1:14">
      <c r="B89" s="95" t="s">
        <v>1057</v>
      </c>
      <c r="C89" s="96"/>
      <c r="D89" s="96"/>
      <c r="E89" s="96"/>
      <c r="F89" s="96"/>
      <c r="G89" s="96"/>
      <c r="H89" s="96"/>
      <c r="I89" s="93"/>
      <c r="J89" s="94"/>
      <c r="K89" s="312">
        <v>0.05</v>
      </c>
      <c r="L89" s="848">
        <f>N83*K89</f>
        <v>39735.499120831271</v>
      </c>
      <c r="M89" s="849"/>
      <c r="N89" s="57"/>
    </row>
    <row r="90" spans="1:14" ht="15.75" thickBot="1">
      <c r="B90" s="97" t="s">
        <v>1058</v>
      </c>
      <c r="C90" s="98"/>
      <c r="D90" s="98"/>
      <c r="E90" s="98"/>
      <c r="F90" s="98"/>
      <c r="G90" s="98"/>
      <c r="H90" s="98"/>
      <c r="I90" s="99"/>
      <c r="J90" s="100"/>
      <c r="K90" s="313">
        <v>0.05</v>
      </c>
      <c r="L90" s="850">
        <f>N83*K90</f>
        <v>39735.499120831271</v>
      </c>
      <c r="M90" s="851"/>
      <c r="N90" s="57"/>
    </row>
    <row r="91" spans="1:14" ht="15.75" thickBot="1">
      <c r="B91" s="813" t="s">
        <v>1037</v>
      </c>
      <c r="C91" s="814"/>
      <c r="D91" s="814"/>
      <c r="E91" s="814"/>
      <c r="F91" s="814"/>
      <c r="G91" s="814"/>
      <c r="H91" s="814"/>
      <c r="I91" s="814"/>
      <c r="J91" s="814"/>
      <c r="K91" s="814"/>
      <c r="L91" s="814"/>
      <c r="M91" s="815"/>
      <c r="N91" s="58">
        <f>L88+L89+L90</f>
        <v>238412.9947249876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1033122.9771416129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168</v>
      </c>
      <c r="B37" s="862" t="str">
        <f>VLOOKUP(A37,EQUIPOS!A7:D154,3,FALSE)</f>
        <v>Compactador tipo  POTENCIA: 105 HP, PESO: 6 ton</v>
      </c>
      <c r="C37" s="863"/>
      <c r="D37" s="863"/>
      <c r="E37" s="863"/>
      <c r="F37" s="863"/>
      <c r="G37" s="863"/>
      <c r="H37" s="864"/>
      <c r="I37" s="275"/>
      <c r="J37" s="276"/>
      <c r="K37" s="277">
        <f>VLOOKUP(A37,EQUIPOS!A7:D164,4,FALSE)</f>
        <v>123927.28149906447</v>
      </c>
      <c r="L37" s="278"/>
      <c r="M37" s="279">
        <v>9</v>
      </c>
      <c r="N37" s="280">
        <f t="shared" ref="N37:N43" si="0">K37/M37</f>
        <v>13769.697944340496</v>
      </c>
    </row>
    <row r="38" spans="1:14">
      <c r="A38" t="s">
        <v>173</v>
      </c>
      <c r="B38" s="862" t="str">
        <f>VLOOKUP(A38,EQUIPOS!A8:D154,3,FALSE)</f>
        <v>Compactador neumático de Potencia 70 HP, peso de 13 ton</v>
      </c>
      <c r="C38" s="863"/>
      <c r="D38" s="863"/>
      <c r="E38" s="863"/>
      <c r="F38" s="863"/>
      <c r="G38" s="863"/>
      <c r="H38" s="864"/>
      <c r="I38" s="275"/>
      <c r="J38" s="276"/>
      <c r="K38" s="277">
        <f>VLOOKUP(A38,EQUIPOS!A8:D165,4,FALSE)</f>
        <v>146459.51449889439</v>
      </c>
      <c r="L38" s="278"/>
      <c r="M38" s="279">
        <v>9</v>
      </c>
      <c r="N38" s="280">
        <f t="shared" si="0"/>
        <v>16273.279388766045</v>
      </c>
    </row>
    <row r="39" spans="1:14">
      <c r="A39" t="s">
        <v>286</v>
      </c>
      <c r="B39" s="862" t="str">
        <f>VLOOKUP(A39,EQUIPOS!A9:D154,3,FALSE)</f>
        <v>Planta de asfalto en frio</v>
      </c>
      <c r="C39" s="863"/>
      <c r="D39" s="863"/>
      <c r="E39" s="863"/>
      <c r="F39" s="863"/>
      <c r="G39" s="863"/>
      <c r="H39" s="864"/>
      <c r="I39" s="275"/>
      <c r="J39" s="276"/>
      <c r="K39" s="277">
        <f>VLOOKUP(A39,EQUIPOS!A9:D166,4,FALSE)</f>
        <v>249778.8156963145</v>
      </c>
      <c r="L39" s="278"/>
      <c r="M39" s="279">
        <v>9</v>
      </c>
      <c r="N39" s="280">
        <f t="shared" si="0"/>
        <v>27753.201744034945</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9</v>
      </c>
      <c r="N42" s="280">
        <f t="shared" si="0"/>
        <v>42290.497759236307</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9</v>
      </c>
      <c r="N43" s="280">
        <f t="shared" si="0"/>
        <v>13143.802583234114</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9"/>
      <c r="F46" s="863"/>
      <c r="G46" s="863"/>
      <c r="H46" s="864"/>
      <c r="I46" s="42"/>
      <c r="J46" s="43"/>
      <c r="K46" s="282"/>
      <c r="L46" s="284"/>
      <c r="M46" s="285"/>
      <c r="N46" s="286"/>
    </row>
    <row r="47" spans="1:14">
      <c r="B47" s="870" t="s">
        <v>1036</v>
      </c>
      <c r="C47" s="871"/>
      <c r="D47" s="871"/>
      <c r="E47" s="44"/>
      <c r="F47" s="45"/>
      <c r="G47" s="45"/>
      <c r="H47" s="46"/>
      <c r="I47" s="42"/>
      <c r="J47" s="43"/>
      <c r="K47" s="287"/>
      <c r="L47" s="284"/>
      <c r="M47" s="409">
        <v>0.1</v>
      </c>
      <c r="N47" s="352">
        <f>N81*M47</f>
        <v>922.04676066569448</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148770.21174122134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19">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900">
        <f>VLOOKUP(A64,TRANSPORTE!A5:D117,4,FALSE)</f>
        <v>1774.2255661967749</v>
      </c>
      <c r="M64" s="901"/>
      <c r="N64" s="295">
        <f>K64*L64</f>
        <v>2483.9157926754847</v>
      </c>
    </row>
    <row r="65" spans="1:15">
      <c r="A65" t="s">
        <v>1433</v>
      </c>
      <c r="B65" s="52" t="str">
        <f>VLOOKUP(A65,TRANSPORTE!A6:D117,3,FALSE)</f>
        <v>Transporte de Mezcla en Frio DMF-19</v>
      </c>
      <c r="C65" s="53"/>
      <c r="D65" s="53"/>
      <c r="E65" s="53"/>
      <c r="F65" s="53"/>
      <c r="G65" s="53"/>
      <c r="H65" s="319" t="s">
        <v>1552</v>
      </c>
      <c r="I65" s="287">
        <v>1.25</v>
      </c>
      <c r="J65" s="294">
        <v>1</v>
      </c>
      <c r="K65" s="287">
        <v>1.25</v>
      </c>
      <c r="L65" s="900">
        <f>VLOOKUP(A65,TRANSPORTE!A6:D117,4,FALSE)</f>
        <v>1774.2255661967749</v>
      </c>
      <c r="M65" s="901"/>
      <c r="N65" s="295">
        <f>K65*L65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9220.4676066569446</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794709.98241662537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158941.99648332509</v>
      </c>
      <c r="M88" s="849"/>
      <c r="N88" s="57"/>
    </row>
    <row r="89" spans="1:14">
      <c r="B89" s="95" t="s">
        <v>1057</v>
      </c>
      <c r="C89" s="96"/>
      <c r="D89" s="96"/>
      <c r="E89" s="96"/>
      <c r="F89" s="96"/>
      <c r="G89" s="96"/>
      <c r="H89" s="96"/>
      <c r="I89" s="93"/>
      <c r="J89" s="94"/>
      <c r="K89" s="312">
        <v>0.05</v>
      </c>
      <c r="L89" s="848">
        <f>N83*K89</f>
        <v>39735.499120831271</v>
      </c>
      <c r="M89" s="849"/>
      <c r="N89" s="57"/>
    </row>
    <row r="90" spans="1:14" ht="15.75" thickBot="1">
      <c r="B90" s="97" t="s">
        <v>1058</v>
      </c>
      <c r="C90" s="98"/>
      <c r="D90" s="98"/>
      <c r="E90" s="98"/>
      <c r="F90" s="98"/>
      <c r="G90" s="98"/>
      <c r="H90" s="98"/>
      <c r="I90" s="99"/>
      <c r="J90" s="100"/>
      <c r="K90" s="313">
        <v>0.05</v>
      </c>
      <c r="L90" s="850">
        <f>N83*K90</f>
        <v>39735.499120831271</v>
      </c>
      <c r="M90" s="851"/>
      <c r="N90" s="57"/>
    </row>
    <row r="91" spans="1:14" ht="15.75" thickBot="1">
      <c r="B91" s="813" t="s">
        <v>1037</v>
      </c>
      <c r="C91" s="814"/>
      <c r="D91" s="814"/>
      <c r="E91" s="814"/>
      <c r="F91" s="814"/>
      <c r="G91" s="814"/>
      <c r="H91" s="814"/>
      <c r="I91" s="814"/>
      <c r="J91" s="814"/>
      <c r="K91" s="814"/>
      <c r="L91" s="814"/>
      <c r="M91" s="815"/>
      <c r="N91" s="58">
        <f>L88+L89+L90</f>
        <v>238412.9947249876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58">
        <f>N83+N91</f>
        <v>1033122.9771416129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168</v>
      </c>
      <c r="B37" s="862" t="str">
        <f>VLOOKUP(A37,EQUIPOS!A7:D154,3,FALSE)</f>
        <v>Compactador tipo  POTENCIA: 105 HP, PESO: 6 ton</v>
      </c>
      <c r="C37" s="863"/>
      <c r="D37" s="863"/>
      <c r="E37" s="863"/>
      <c r="F37" s="863"/>
      <c r="G37" s="863"/>
      <c r="H37" s="864"/>
      <c r="I37" s="275"/>
      <c r="J37" s="276"/>
      <c r="K37" s="277">
        <f>VLOOKUP(A37,EQUIPOS!A7:D164,4,FALSE)</f>
        <v>123927.28149906447</v>
      </c>
      <c r="L37" s="278"/>
      <c r="M37" s="279">
        <v>7</v>
      </c>
      <c r="N37" s="280">
        <f t="shared" ref="N37:N43" si="0">K37/M37</f>
        <v>17703.897357009209</v>
      </c>
    </row>
    <row r="38" spans="1:14">
      <c r="A38" t="s">
        <v>173</v>
      </c>
      <c r="B38" s="862" t="str">
        <f>VLOOKUP(A38,EQUIPOS!A8:D154,3,FALSE)</f>
        <v>Compactador neumático de Potencia 70 HP, peso de 13 ton</v>
      </c>
      <c r="C38" s="863"/>
      <c r="D38" s="863"/>
      <c r="E38" s="863"/>
      <c r="F38" s="863"/>
      <c r="G38" s="863"/>
      <c r="H38" s="864"/>
      <c r="I38" s="275"/>
      <c r="J38" s="276"/>
      <c r="K38" s="277">
        <f>VLOOKUP(A38,EQUIPOS!A8:D165,4,FALSE)</f>
        <v>146459.51449889439</v>
      </c>
      <c r="L38" s="278"/>
      <c r="M38" s="279">
        <v>7</v>
      </c>
      <c r="N38" s="280">
        <f t="shared" si="0"/>
        <v>20922.787785556342</v>
      </c>
    </row>
    <row r="39" spans="1:14">
      <c r="A39" t="s">
        <v>286</v>
      </c>
      <c r="B39" s="862" t="str">
        <f>VLOOKUP(A39,EQUIPOS!A9:D154,3,FALSE)</f>
        <v>Planta de asfalto en frio</v>
      </c>
      <c r="C39" s="863"/>
      <c r="D39" s="863"/>
      <c r="E39" s="863"/>
      <c r="F39" s="863"/>
      <c r="G39" s="863"/>
      <c r="H39" s="864"/>
      <c r="I39" s="275"/>
      <c r="J39" s="276"/>
      <c r="K39" s="277">
        <f>VLOOKUP(A39,EQUIPOS!A9:D166,4,FALSE)</f>
        <v>249778.8156963145</v>
      </c>
      <c r="L39" s="278"/>
      <c r="M39" s="279">
        <v>9</v>
      </c>
      <c r="N39" s="280">
        <f t="shared" si="0"/>
        <v>27753.201744034945</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7</v>
      </c>
      <c r="N42" s="280">
        <f t="shared" si="0"/>
        <v>54373.49711901811</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9</v>
      </c>
      <c r="N43" s="280">
        <f t="shared" si="0"/>
        <v>13143.802583234114</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9"/>
      <c r="F46" s="863"/>
      <c r="G46" s="863"/>
      <c r="H46" s="864"/>
      <c r="I46" s="42"/>
      <c r="J46" s="43"/>
      <c r="K46" s="282"/>
      <c r="L46" s="284"/>
      <c r="M46" s="285"/>
      <c r="N46" s="286"/>
    </row>
    <row r="47" spans="1:14">
      <c r="B47" s="870" t="s">
        <v>1036</v>
      </c>
      <c r="C47" s="871"/>
      <c r="D47" s="871"/>
      <c r="E47" s="44"/>
      <c r="F47" s="45"/>
      <c r="G47" s="45"/>
      <c r="H47" s="46"/>
      <c r="I47" s="42"/>
      <c r="J47" s="43"/>
      <c r="K47" s="287"/>
      <c r="L47" s="284"/>
      <c r="M47" s="409">
        <v>0.1</v>
      </c>
      <c r="N47" s="352">
        <f>N81*M47</f>
        <v>1053.7677264750794</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169568.63987627154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1774.2255661967749</v>
      </c>
      <c r="N65" s="420">
        <f>K65*M65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63</v>
      </c>
      <c r="N75" s="403">
        <f>K75/M75</f>
        <v>6484.7244706158726</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63</v>
      </c>
      <c r="N76" s="403">
        <f>K76/M76</f>
        <v>1621.1811176539682</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63</v>
      </c>
      <c r="N77" s="403">
        <f>K77/M77</f>
        <v>2431.771676480952</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10537.677264750793</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816825.62020976946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163365.12404195391</v>
      </c>
      <c r="M88" s="849"/>
      <c r="N88" s="57"/>
    </row>
    <row r="89" spans="1:14">
      <c r="B89" s="95" t="s">
        <v>1057</v>
      </c>
      <c r="C89" s="96"/>
      <c r="D89" s="96"/>
      <c r="E89" s="96"/>
      <c r="F89" s="96"/>
      <c r="G89" s="96"/>
      <c r="H89" s="96"/>
      <c r="I89" s="93"/>
      <c r="J89" s="94"/>
      <c r="K89" s="312">
        <v>0.05</v>
      </c>
      <c r="L89" s="848">
        <f>N83*K89</f>
        <v>40841.281010488477</v>
      </c>
      <c r="M89" s="849"/>
      <c r="N89" s="57"/>
    </row>
    <row r="90" spans="1:14" ht="15.75" thickBot="1">
      <c r="B90" s="97" t="s">
        <v>1058</v>
      </c>
      <c r="C90" s="98"/>
      <c r="D90" s="98"/>
      <c r="E90" s="98"/>
      <c r="F90" s="98"/>
      <c r="G90" s="98"/>
      <c r="H90" s="98"/>
      <c r="I90" s="99"/>
      <c r="J90" s="100"/>
      <c r="K90" s="313">
        <v>0.05</v>
      </c>
      <c r="L90" s="850">
        <f>N83*K90</f>
        <v>40841.281010488477</v>
      </c>
      <c r="M90" s="851"/>
      <c r="N90" s="57"/>
    </row>
    <row r="91" spans="1:14" ht="15.75" thickBot="1">
      <c r="B91" s="813" t="s">
        <v>1037</v>
      </c>
      <c r="C91" s="814"/>
      <c r="D91" s="814"/>
      <c r="E91" s="814"/>
      <c r="F91" s="814"/>
      <c r="G91" s="814"/>
      <c r="H91" s="814"/>
      <c r="I91" s="814"/>
      <c r="J91" s="814"/>
      <c r="K91" s="814"/>
      <c r="L91" s="814"/>
      <c r="M91" s="815"/>
      <c r="N91" s="58">
        <f>L88+L89+L90</f>
        <v>245047.68606293088</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1061873.3062727004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9</v>
      </c>
      <c r="N37" s="280">
        <f t="shared" ref="N37:N43" si="0">K37/M37</f>
        <v>16273.279388766045</v>
      </c>
    </row>
    <row r="38" spans="1:14">
      <c r="A38" t="s">
        <v>168</v>
      </c>
      <c r="B38" s="862" t="str">
        <f>VLOOKUP(A38,EQUIPOS!A8:D154,3,FALSE)</f>
        <v>Compactador tipo  POTENCIA: 105 HP, PESO: 6 ton</v>
      </c>
      <c r="C38" s="863"/>
      <c r="D38" s="863"/>
      <c r="E38" s="863"/>
      <c r="F38" s="863"/>
      <c r="G38" s="863"/>
      <c r="H38" s="864"/>
      <c r="I38" s="275"/>
      <c r="J38" s="276"/>
      <c r="K38" s="277">
        <f>VLOOKUP(A38,EQUIPOS!A8:D165,4,FALSE)</f>
        <v>123927.28149906447</v>
      </c>
      <c r="L38" s="278"/>
      <c r="M38" s="279">
        <v>9</v>
      </c>
      <c r="N38" s="280">
        <f t="shared" si="0"/>
        <v>13769.697944340496</v>
      </c>
    </row>
    <row r="39" spans="1:14">
      <c r="A39" t="s">
        <v>286</v>
      </c>
      <c r="B39" s="862" t="str">
        <f>VLOOKUP(A39,EQUIPOS!A9:D154,3,FALSE)</f>
        <v>Planta de asfalto en frio</v>
      </c>
      <c r="C39" s="863"/>
      <c r="D39" s="863"/>
      <c r="E39" s="863"/>
      <c r="F39" s="863"/>
      <c r="G39" s="863"/>
      <c r="H39" s="864"/>
      <c r="I39" s="275"/>
      <c r="J39" s="276"/>
      <c r="K39" s="277">
        <f>VLOOKUP(A39,EQUIPOS!A9:D166,4,FALSE)</f>
        <v>249778.8156963145</v>
      </c>
      <c r="L39" s="278"/>
      <c r="M39" s="279">
        <v>9</v>
      </c>
      <c r="N39" s="280">
        <f t="shared" si="0"/>
        <v>27753.201744034945</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9</v>
      </c>
      <c r="N42" s="280">
        <f t="shared" si="0"/>
        <v>42290.497759236307</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9</v>
      </c>
      <c r="N43" s="280">
        <f t="shared" si="0"/>
        <v>13143.802583234114</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3"/>
      <c r="F46" s="863"/>
      <c r="G46" s="863"/>
      <c r="H46" s="864"/>
      <c r="I46" s="42"/>
      <c r="J46" s="43"/>
      <c r="K46" s="282"/>
      <c r="L46" s="284"/>
      <c r="M46" s="285"/>
      <c r="N46" s="286"/>
    </row>
    <row r="47" spans="1:14">
      <c r="B47" s="870" t="s">
        <v>1036</v>
      </c>
      <c r="C47" s="948"/>
      <c r="D47" s="948"/>
      <c r="E47" s="44"/>
      <c r="F47" s="45"/>
      <c r="G47" s="45"/>
      <c r="H47" s="46"/>
      <c r="I47" s="42"/>
      <c r="J47" s="43"/>
      <c r="K47" s="287"/>
      <c r="L47" s="284"/>
      <c r="M47" s="409">
        <v>0.1</v>
      </c>
      <c r="N47" s="352">
        <f>N81*M47</f>
        <v>922.04676066569448</v>
      </c>
    </row>
    <row r="48" spans="1:14" ht="15.75" thickBot="1">
      <c r="B48" s="949"/>
      <c r="C48" s="950"/>
      <c r="D48" s="950"/>
      <c r="E48" s="950"/>
      <c r="F48" s="950"/>
      <c r="G48" s="950"/>
      <c r="H48" s="951"/>
      <c r="I48" s="872"/>
      <c r="J48" s="873"/>
      <c r="K48" s="47"/>
      <c r="L48" s="874"/>
      <c r="M48" s="952"/>
      <c r="N48" s="111"/>
    </row>
    <row r="49" spans="1:14" ht="15.75" thickBot="1">
      <c r="B49" s="813" t="s">
        <v>1037</v>
      </c>
      <c r="C49" s="814"/>
      <c r="D49" s="814"/>
      <c r="E49" s="814"/>
      <c r="F49" s="814"/>
      <c r="G49" s="814"/>
      <c r="H49" s="814"/>
      <c r="I49" s="814"/>
      <c r="J49" s="814"/>
      <c r="K49" s="814"/>
      <c r="L49" s="814"/>
      <c r="M49" s="815"/>
      <c r="N49" s="402">
        <f>SUM(N36:N48)</f>
        <v>148770.21174122134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900">
        <f>VLOOKUP(A65,TRANSPORTE!A6:D117,4,FALSE)</f>
        <v>1774.2255661967749</v>
      </c>
      <c r="M65" s="901"/>
      <c r="N65" s="295">
        <f>K65*L65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9220.4676066569446</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794709.98241662537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158941.99648332509</v>
      </c>
      <c r="M88" s="849"/>
      <c r="N88" s="57"/>
    </row>
    <row r="89" spans="1:14">
      <c r="B89" s="95" t="s">
        <v>1057</v>
      </c>
      <c r="C89" s="96"/>
      <c r="D89" s="96"/>
      <c r="E89" s="96"/>
      <c r="F89" s="96"/>
      <c r="G89" s="96"/>
      <c r="H89" s="96"/>
      <c r="I89" s="93"/>
      <c r="J89" s="94"/>
      <c r="K89" s="312">
        <v>0.05</v>
      </c>
      <c r="L89" s="848">
        <f>N83*K89</f>
        <v>39735.499120831271</v>
      </c>
      <c r="M89" s="849"/>
      <c r="N89" s="57"/>
    </row>
    <row r="90" spans="1:14" ht="15.75" thickBot="1">
      <c r="B90" s="97" t="s">
        <v>1058</v>
      </c>
      <c r="C90" s="98"/>
      <c r="D90" s="98"/>
      <c r="E90" s="98"/>
      <c r="F90" s="98"/>
      <c r="G90" s="98"/>
      <c r="H90" s="98"/>
      <c r="I90" s="99"/>
      <c r="J90" s="100"/>
      <c r="K90" s="313">
        <v>0.05</v>
      </c>
      <c r="L90" s="850">
        <f>N83*K90</f>
        <v>39735.499120831271</v>
      </c>
      <c r="M90" s="851"/>
      <c r="N90" s="57"/>
    </row>
    <row r="91" spans="1:14" ht="15.75" thickBot="1">
      <c r="B91" s="813" t="s">
        <v>1037</v>
      </c>
      <c r="C91" s="814"/>
      <c r="D91" s="814"/>
      <c r="E91" s="814"/>
      <c r="F91" s="814"/>
      <c r="G91" s="814"/>
      <c r="H91" s="814"/>
      <c r="I91" s="814"/>
      <c r="J91" s="814"/>
      <c r="K91" s="814"/>
      <c r="L91" s="814"/>
      <c r="M91" s="815"/>
      <c r="N91" s="58">
        <f>L88+L89+L90</f>
        <v>238412.9947249876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1033122.9771416129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9</v>
      </c>
      <c r="N37" s="280">
        <f t="shared" ref="N37:N43" si="0">K37/M37</f>
        <v>16273.279388766045</v>
      </c>
    </row>
    <row r="38" spans="1:14">
      <c r="A38" t="s">
        <v>168</v>
      </c>
      <c r="B38" s="862" t="str">
        <f>VLOOKUP(A38,EQUIPOS!A8:D154,3,FALSE)</f>
        <v>Compactador tipo  POTENCIA: 105 HP, PESO: 6 ton</v>
      </c>
      <c r="C38" s="863"/>
      <c r="D38" s="863"/>
      <c r="E38" s="863"/>
      <c r="F38" s="863"/>
      <c r="G38" s="863"/>
      <c r="H38" s="864"/>
      <c r="I38" s="275"/>
      <c r="J38" s="276"/>
      <c r="K38" s="277">
        <f>VLOOKUP(A38,EQUIPOS!A8:D165,4,FALSE)</f>
        <v>123927.28149906447</v>
      </c>
      <c r="L38" s="278"/>
      <c r="M38" s="279">
        <v>9</v>
      </c>
      <c r="N38" s="280">
        <f t="shared" si="0"/>
        <v>13769.697944340496</v>
      </c>
    </row>
    <row r="39" spans="1:14">
      <c r="A39" t="s">
        <v>286</v>
      </c>
      <c r="B39" s="862" t="str">
        <f>VLOOKUP(A39,EQUIPOS!A9:D154,3,FALSE)</f>
        <v>Planta de asfalto en frio</v>
      </c>
      <c r="C39" s="863"/>
      <c r="D39" s="863"/>
      <c r="E39" s="863"/>
      <c r="F39" s="863"/>
      <c r="G39" s="863"/>
      <c r="H39" s="864"/>
      <c r="I39" s="275"/>
      <c r="J39" s="276"/>
      <c r="K39" s="277">
        <f>VLOOKUP(A39,EQUIPOS!A9:D166,4,FALSE)</f>
        <v>249778.8156963145</v>
      </c>
      <c r="L39" s="278"/>
      <c r="M39" s="279">
        <v>9</v>
      </c>
      <c r="N39" s="280">
        <f t="shared" si="0"/>
        <v>27753.201744034945</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9</v>
      </c>
      <c r="N42" s="280">
        <f t="shared" si="0"/>
        <v>42290.497759236307</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9</v>
      </c>
      <c r="N43" s="280">
        <f t="shared" si="0"/>
        <v>13143.802583234114</v>
      </c>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922.04676066569448</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148770.21174122134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440646.9114174695</v>
      </c>
      <c r="N53" s="280">
        <f>K53*M53</f>
        <v>616905.67598445725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604.47717335473385</v>
      </c>
      <c r="N54" s="280">
        <f>K54*M54</f>
        <v>15111.929333868346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632017.60531832557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0">
        <f>VLOOKUP(A63,TRANSPORTE!A5:D117,4,FALSE)</f>
        <v>1774.2255661967749</v>
      </c>
      <c r="M63" s="901"/>
      <c r="N63" s="295">
        <f>K63*L63</f>
        <v>2483.9157926754847</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900">
        <f>VLOOKUP(A64,TRANSPORTE!A6:D117,4,FALSE)</f>
        <v>1774.2255661967749</v>
      </c>
      <c r="M64" s="901"/>
      <c r="N64" s="295">
        <f>K64*L64</f>
        <v>2217.7819577459686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4701.6977504214537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7">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9220.4676066569446</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794709.98241662537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158941.99648332509</v>
      </c>
      <c r="M87" s="849"/>
      <c r="N87" s="57"/>
    </row>
    <row r="88" spans="1:14">
      <c r="B88" s="95" t="s">
        <v>1057</v>
      </c>
      <c r="C88" s="96"/>
      <c r="D88" s="96"/>
      <c r="E88" s="96"/>
      <c r="F88" s="96"/>
      <c r="G88" s="96"/>
      <c r="H88" s="96"/>
      <c r="I88" s="93"/>
      <c r="J88" s="94"/>
      <c r="K88" s="312">
        <v>0.05</v>
      </c>
      <c r="L88" s="848">
        <f>N82*K88</f>
        <v>39735.499120831271</v>
      </c>
      <c r="M88" s="849"/>
      <c r="N88" s="57"/>
    </row>
    <row r="89" spans="1:14" ht="15.75" thickBot="1">
      <c r="B89" s="97" t="s">
        <v>1058</v>
      </c>
      <c r="C89" s="98"/>
      <c r="D89" s="98"/>
      <c r="E89" s="98"/>
      <c r="F89" s="98"/>
      <c r="G89" s="98"/>
      <c r="H89" s="98"/>
      <c r="I89" s="99"/>
      <c r="J89" s="100"/>
      <c r="K89" s="313">
        <v>0.05</v>
      </c>
      <c r="L89" s="850">
        <f>N82*K89</f>
        <v>39735.499120831271</v>
      </c>
      <c r="M89" s="851"/>
      <c r="N89" s="57"/>
    </row>
    <row r="90" spans="1:14" ht="15.75" thickBot="1">
      <c r="B90" s="813" t="s">
        <v>1037</v>
      </c>
      <c r="C90" s="814"/>
      <c r="D90" s="814"/>
      <c r="E90" s="814"/>
      <c r="F90" s="814"/>
      <c r="G90" s="814"/>
      <c r="H90" s="814"/>
      <c r="I90" s="814"/>
      <c r="J90" s="814"/>
      <c r="K90" s="814"/>
      <c r="L90" s="814"/>
      <c r="M90" s="815"/>
      <c r="N90" s="58">
        <f>L87+L88+L89</f>
        <v>238412.9947249876</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1033122.9771416129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9</v>
      </c>
      <c r="N37" s="280">
        <f t="shared" ref="N37:N43" si="0">K37/M37</f>
        <v>16273.279388766045</v>
      </c>
    </row>
    <row r="38" spans="1:14">
      <c r="A38" t="s">
        <v>168</v>
      </c>
      <c r="B38" s="862" t="str">
        <f>VLOOKUP(A38,EQUIPOS!A8:D154,3,FALSE)</f>
        <v>Compactador tipo  POTENCIA: 105 HP, PESO: 6 ton</v>
      </c>
      <c r="C38" s="863"/>
      <c r="D38" s="863"/>
      <c r="E38" s="863"/>
      <c r="F38" s="863"/>
      <c r="G38" s="863"/>
      <c r="H38" s="864"/>
      <c r="I38" s="275"/>
      <c r="J38" s="276"/>
      <c r="K38" s="277">
        <f>VLOOKUP(A38,EQUIPOS!A8:D165,4,FALSE)</f>
        <v>123927.28149906447</v>
      </c>
      <c r="L38" s="278"/>
      <c r="M38" s="279">
        <v>9</v>
      </c>
      <c r="N38" s="280">
        <f t="shared" si="0"/>
        <v>13769.697944340496</v>
      </c>
    </row>
    <row r="39" spans="1:14">
      <c r="A39" t="s">
        <v>286</v>
      </c>
      <c r="B39" s="862" t="str">
        <f>VLOOKUP(A39,EQUIPOS!A9:D154,3,FALSE)</f>
        <v>Planta de asfalto en frio</v>
      </c>
      <c r="C39" s="863"/>
      <c r="D39" s="863"/>
      <c r="E39" s="863"/>
      <c r="F39" s="863"/>
      <c r="G39" s="863"/>
      <c r="H39" s="864"/>
      <c r="I39" s="275"/>
      <c r="J39" s="276"/>
      <c r="K39" s="277">
        <f>VLOOKUP(A39,EQUIPOS!A9:D166,4,FALSE)</f>
        <v>249778.8156963145</v>
      </c>
      <c r="L39" s="278"/>
      <c r="M39" s="279">
        <v>9</v>
      </c>
      <c r="N39" s="280">
        <f t="shared" si="0"/>
        <v>27753.201744034945</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9</v>
      </c>
      <c r="N42" s="280">
        <f t="shared" si="0"/>
        <v>42290.497759236307</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9</v>
      </c>
      <c r="N43" s="280">
        <f t="shared" si="0"/>
        <v>13143.802583234114</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3"/>
      <c r="F46" s="863"/>
      <c r="G46" s="863"/>
      <c r="H46" s="864"/>
      <c r="I46" s="42"/>
      <c r="J46" s="43"/>
      <c r="K46" s="282"/>
      <c r="L46" s="284"/>
      <c r="M46" s="285"/>
      <c r="N46" s="286"/>
    </row>
    <row r="47" spans="1:14">
      <c r="B47" s="870" t="s">
        <v>1036</v>
      </c>
      <c r="C47" s="948"/>
      <c r="D47" s="948"/>
      <c r="E47" s="44"/>
      <c r="F47" s="45"/>
      <c r="G47" s="45"/>
      <c r="H47" s="46"/>
      <c r="I47" s="42"/>
      <c r="J47" s="43"/>
      <c r="K47" s="287"/>
      <c r="L47" s="284"/>
      <c r="M47" s="409">
        <v>0.1</v>
      </c>
      <c r="N47" s="352">
        <f>N81*M47</f>
        <v>922.04676066569448</v>
      </c>
    </row>
    <row r="48" spans="1:14" ht="15.75" thickBot="1">
      <c r="B48" s="949"/>
      <c r="C48" s="950"/>
      <c r="D48" s="950"/>
      <c r="E48" s="950"/>
      <c r="F48" s="950"/>
      <c r="G48" s="950"/>
      <c r="H48" s="951"/>
      <c r="I48" s="872"/>
      <c r="J48" s="873"/>
      <c r="K48" s="47"/>
      <c r="L48" s="874"/>
      <c r="M48" s="952"/>
      <c r="N48" s="111"/>
    </row>
    <row r="49" spans="1:14" ht="15.75" thickBot="1">
      <c r="B49" s="813" t="s">
        <v>1037</v>
      </c>
      <c r="C49" s="814"/>
      <c r="D49" s="814"/>
      <c r="E49" s="814"/>
      <c r="F49" s="814"/>
      <c r="G49" s="814"/>
      <c r="H49" s="814"/>
      <c r="I49" s="814"/>
      <c r="J49" s="814"/>
      <c r="K49" s="814"/>
      <c r="L49" s="814"/>
      <c r="M49" s="815"/>
      <c r="N49" s="402">
        <f>SUM(N36:N48)</f>
        <v>148770.21174122134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900">
        <f>VLOOKUP(A65,TRANSPORTE!A6:D117,4,FALSE)</f>
        <v>1774.2255661967749</v>
      </c>
      <c r="M65" s="901"/>
      <c r="N65" s="295">
        <f>K65*L65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9220.4676066569446</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794709.98241662537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158941.99648332509</v>
      </c>
      <c r="M88" s="849"/>
      <c r="N88" s="57"/>
    </row>
    <row r="89" spans="1:14">
      <c r="B89" s="95" t="s">
        <v>1057</v>
      </c>
      <c r="C89" s="96"/>
      <c r="D89" s="96"/>
      <c r="E89" s="96"/>
      <c r="F89" s="96"/>
      <c r="G89" s="96"/>
      <c r="H89" s="96"/>
      <c r="I89" s="93"/>
      <c r="J89" s="94"/>
      <c r="K89" s="312">
        <v>0.05</v>
      </c>
      <c r="L89" s="848">
        <f>N83*K89</f>
        <v>39735.499120831271</v>
      </c>
      <c r="M89" s="849"/>
      <c r="N89" s="57"/>
    </row>
    <row r="90" spans="1:14" ht="15.75" thickBot="1">
      <c r="B90" s="97" t="s">
        <v>1058</v>
      </c>
      <c r="C90" s="98"/>
      <c r="D90" s="98"/>
      <c r="E90" s="98"/>
      <c r="F90" s="98"/>
      <c r="G90" s="98"/>
      <c r="H90" s="98"/>
      <c r="I90" s="99"/>
      <c r="J90" s="100"/>
      <c r="K90" s="313">
        <v>0.05</v>
      </c>
      <c r="L90" s="850">
        <f>N83*K90</f>
        <v>39735.499120831271</v>
      </c>
      <c r="M90" s="851"/>
      <c r="N90" s="57"/>
    </row>
    <row r="91" spans="1:14" ht="15.75" thickBot="1">
      <c r="B91" s="813" t="s">
        <v>1037</v>
      </c>
      <c r="C91" s="814"/>
      <c r="D91" s="814"/>
      <c r="E91" s="814"/>
      <c r="F91" s="814"/>
      <c r="G91" s="814"/>
      <c r="H91" s="814"/>
      <c r="I91" s="814"/>
      <c r="J91" s="814"/>
      <c r="K91" s="814"/>
      <c r="L91" s="814"/>
      <c r="M91" s="815"/>
      <c r="N91" s="58">
        <f>L88+L89+L90</f>
        <v>238412.9947249876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1033122.9771416129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 customHeight="1" thickBot="1">
      <c r="A31" t="s">
        <v>1929</v>
      </c>
      <c r="B31" s="86" t="s">
        <v>1151</v>
      </c>
      <c r="C31" s="953" t="s">
        <v>1664</v>
      </c>
      <c r="D31" s="953"/>
      <c r="E31" s="953"/>
      <c r="F31" s="954"/>
      <c r="G31" s="954"/>
      <c r="H31" s="954"/>
      <c r="I31" s="954"/>
      <c r="J31" s="954"/>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7</v>
      </c>
      <c r="N37" s="280">
        <f t="shared" ref="N37:N43" si="0">K37/M37</f>
        <v>20922.787785556342</v>
      </c>
    </row>
    <row r="38" spans="1:14">
      <c r="A38" t="s">
        <v>168</v>
      </c>
      <c r="B38" s="862" t="str">
        <f>VLOOKUP(A38,EQUIPOS!A8:D154,3,FALSE)</f>
        <v>Compactador tipo  POTENCIA: 105 HP, PESO: 6 ton</v>
      </c>
      <c r="C38" s="863"/>
      <c r="D38" s="863"/>
      <c r="E38" s="863"/>
      <c r="F38" s="863"/>
      <c r="G38" s="863"/>
      <c r="H38" s="864"/>
      <c r="I38" s="275"/>
      <c r="J38" s="276"/>
      <c r="K38" s="277">
        <f>VLOOKUP(A38,EQUIPOS!A8:D165,4,FALSE)</f>
        <v>123927.28149906447</v>
      </c>
      <c r="L38" s="278"/>
      <c r="M38" s="279">
        <v>7</v>
      </c>
      <c r="N38" s="280">
        <f t="shared" si="0"/>
        <v>17703.897357009209</v>
      </c>
    </row>
    <row r="39" spans="1:14">
      <c r="A39" t="s">
        <v>286</v>
      </c>
      <c r="B39" s="862" t="str">
        <f>VLOOKUP(A39,EQUIPOS!A9:D154,3,FALSE)</f>
        <v>Planta de asfalto en frio</v>
      </c>
      <c r="C39" s="863"/>
      <c r="D39" s="863"/>
      <c r="E39" s="863"/>
      <c r="F39" s="863"/>
      <c r="G39" s="863"/>
      <c r="H39" s="864"/>
      <c r="I39" s="275"/>
      <c r="J39" s="276"/>
      <c r="K39" s="277">
        <f>VLOOKUP(A39,EQUIPOS!A9:D166,4,FALSE)</f>
        <v>249778.8156963145</v>
      </c>
      <c r="L39" s="278"/>
      <c r="M39" s="279">
        <v>9</v>
      </c>
      <c r="N39" s="280">
        <f t="shared" si="0"/>
        <v>27753.201744034945</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7</v>
      </c>
      <c r="N42" s="280">
        <f t="shared" si="0"/>
        <v>54373.49711901811</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9</v>
      </c>
      <c r="N43" s="280">
        <f t="shared" si="0"/>
        <v>13143.802583234114</v>
      </c>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1053.7677264750794</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169568.63987627154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440646.9114174695</v>
      </c>
      <c r="N53" s="280">
        <f>K53*M53</f>
        <v>616905.67598445725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604.47717335473385</v>
      </c>
      <c r="N54" s="280">
        <f>K54*M54</f>
        <v>15111.929333868346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632017.60531832557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0">
        <f>VLOOKUP(A63,TRANSPORTE!A5:D117,4,FALSE)</f>
        <v>1774.2255661967749</v>
      </c>
      <c r="M63" s="901"/>
      <c r="N63" s="295">
        <f>K63*L63</f>
        <v>2483.9157926754847</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900">
        <f>VLOOKUP(A64,TRANSPORTE!A6:D117,4,FALSE)</f>
        <v>1774.2255661967749</v>
      </c>
      <c r="M64" s="901"/>
      <c r="N64" s="295">
        <f>K64*L64</f>
        <v>2217.7819577459686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318"/>
      <c r="E68" s="318"/>
      <c r="F68" s="318"/>
      <c r="G68" s="318"/>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4701.6977504214537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63</v>
      </c>
      <c r="N74" s="403">
        <f>K74/M74</f>
        <v>6484.7244706158726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63</v>
      </c>
      <c r="N75" s="403">
        <f>K75/M75</f>
        <v>1621.1811176539682</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63</v>
      </c>
      <c r="N76" s="403">
        <f>K76/M76</f>
        <v>2431.771676480952</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10537.677264750793</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816825.62020976946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163365.12404195391</v>
      </c>
      <c r="M87" s="849"/>
      <c r="N87" s="57"/>
    </row>
    <row r="88" spans="1:14">
      <c r="B88" s="95" t="s">
        <v>1057</v>
      </c>
      <c r="C88" s="96"/>
      <c r="D88" s="96"/>
      <c r="E88" s="96"/>
      <c r="F88" s="96"/>
      <c r="G88" s="96"/>
      <c r="H88" s="96"/>
      <c r="I88" s="93"/>
      <c r="J88" s="94"/>
      <c r="K88" s="312">
        <v>0.05</v>
      </c>
      <c r="L88" s="848">
        <f>N82*K88</f>
        <v>40841.281010488477</v>
      </c>
      <c r="M88" s="849"/>
      <c r="N88" s="57"/>
    </row>
    <row r="89" spans="1:14" ht="15.75" thickBot="1">
      <c r="B89" s="97" t="s">
        <v>1058</v>
      </c>
      <c r="C89" s="98"/>
      <c r="D89" s="98"/>
      <c r="E89" s="98"/>
      <c r="F89" s="98"/>
      <c r="G89" s="98"/>
      <c r="H89" s="98"/>
      <c r="I89" s="99"/>
      <c r="J89" s="100"/>
      <c r="K89" s="313">
        <v>0.05</v>
      </c>
      <c r="L89" s="850">
        <f>N82*K89</f>
        <v>40841.281010488477</v>
      </c>
      <c r="M89" s="851"/>
      <c r="N89" s="57"/>
    </row>
    <row r="90" spans="1:14" ht="15.75" thickBot="1">
      <c r="B90" s="813" t="s">
        <v>1037</v>
      </c>
      <c r="C90" s="814"/>
      <c r="D90" s="814"/>
      <c r="E90" s="814"/>
      <c r="F90" s="814"/>
      <c r="G90" s="814"/>
      <c r="H90" s="814"/>
      <c r="I90" s="814"/>
      <c r="J90" s="814"/>
      <c r="K90" s="814"/>
      <c r="L90" s="814"/>
      <c r="M90" s="815"/>
      <c r="N90" s="58">
        <f>L87+L88+L89</f>
        <v>245047.68606293088</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1061873.3062727004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62"/>
      <c r="C47" s="863"/>
      <c r="D47" s="863"/>
      <c r="E47" s="863"/>
      <c r="F47" s="863"/>
      <c r="G47" s="863"/>
      <c r="H47" s="864"/>
      <c r="I47" s="865"/>
      <c r="J47" s="866"/>
      <c r="K47" s="277"/>
      <c r="L47" s="867"/>
      <c r="M47" s="868"/>
      <c r="N47" s="280"/>
    </row>
    <row r="48" spans="1:14">
      <c r="B48" s="862"/>
      <c r="C48" s="863"/>
      <c r="D48" s="863"/>
      <c r="E48" s="869"/>
      <c r="F48" s="863"/>
      <c r="G48" s="863"/>
      <c r="H48" s="864"/>
      <c r="I48" s="42"/>
      <c r="J48" s="43"/>
      <c r="K48" s="282"/>
      <c r="L48" s="284"/>
      <c r="M48" s="285"/>
      <c r="N48" s="286"/>
    </row>
    <row r="49" spans="1:14">
      <c r="B49" s="870" t="s">
        <v>1036</v>
      </c>
      <c r="C49" s="871"/>
      <c r="D49" s="871"/>
      <c r="E49" s="44"/>
      <c r="F49" s="45"/>
      <c r="G49" s="45"/>
      <c r="H49" s="46"/>
      <c r="I49" s="42"/>
      <c r="J49" s="43"/>
      <c r="K49" s="287"/>
      <c r="L49" s="284"/>
      <c r="M49" s="409">
        <v>0.1</v>
      </c>
      <c r="N49" s="352">
        <f>N83*M49</f>
        <v>829.84208459912497</v>
      </c>
    </row>
    <row r="50" spans="1:14" ht="15.75" thickBot="1">
      <c r="B50" s="862"/>
      <c r="C50" s="863"/>
      <c r="D50" s="863"/>
      <c r="E50" s="863"/>
      <c r="F50" s="863"/>
      <c r="G50" s="863"/>
      <c r="H50" s="864"/>
      <c r="I50" s="872"/>
      <c r="J50" s="873"/>
      <c r="K50" s="47"/>
      <c r="L50" s="874"/>
      <c r="M50" s="875"/>
      <c r="N50" s="111"/>
    </row>
    <row r="51" spans="1:14" ht="15.75" thickBot="1">
      <c r="B51" s="813" t="s">
        <v>1037</v>
      </c>
      <c r="C51" s="814"/>
      <c r="D51" s="814"/>
      <c r="E51" s="814"/>
      <c r="F51" s="814"/>
      <c r="G51" s="814"/>
      <c r="H51" s="814"/>
      <c r="I51" s="814"/>
      <c r="J51" s="814"/>
      <c r="K51" s="814"/>
      <c r="L51" s="814"/>
      <c r="M51" s="815"/>
      <c r="N51" s="402">
        <f>SUM(N36:N50)</f>
        <v>179888.01975011357</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58" t="s">
        <v>1028</v>
      </c>
      <c r="C55" s="859"/>
      <c r="D55" s="859"/>
      <c r="E55" s="859"/>
      <c r="F55" s="859"/>
      <c r="G55" s="859"/>
      <c r="H55" s="859"/>
      <c r="I55" s="893"/>
      <c r="J55" s="323" t="s">
        <v>1029</v>
      </c>
      <c r="K55" s="91" t="s">
        <v>1030</v>
      </c>
      <c r="L55" s="894" t="s">
        <v>1039</v>
      </c>
      <c r="M55" s="893"/>
      <c r="N55" s="92" t="s">
        <v>1035</v>
      </c>
    </row>
    <row r="56" spans="1:14">
      <c r="A56" t="s">
        <v>843</v>
      </c>
      <c r="B56" s="49" t="str">
        <f>VLOOKUP(A56,MATERIALES!A5:D373,3,FALSE)</f>
        <v>Agregado Petreo para Triturar (Crudo)</v>
      </c>
      <c r="C56" s="289"/>
      <c r="D56" s="289"/>
      <c r="E56" s="289"/>
      <c r="F56" s="289"/>
      <c r="G56" s="289"/>
      <c r="H56" s="289"/>
      <c r="I56" s="276"/>
      <c r="J56" s="232" t="str">
        <f>VLOOKUP(A56,MATERIALES!A10:D648,2,FALSE)</f>
        <v>m3</v>
      </c>
      <c r="K56" s="290">
        <v>1.4</v>
      </c>
      <c r="L56" s="275"/>
      <c r="M56" s="410">
        <f>VLOOKUP(A56,MATERIALES!A5:D396,4,FALSE)</f>
        <v>440646.9114174695</v>
      </c>
      <c r="N56" s="280">
        <f>K56*M56</f>
        <v>616905.67598445725</v>
      </c>
    </row>
    <row r="57" spans="1:14">
      <c r="A57" s="114" t="s">
        <v>845</v>
      </c>
      <c r="B57" s="49" t="str">
        <f>VLOOKUP(A57,MATERIALES!A6:D373,3,FALSE)</f>
        <v>Agua</v>
      </c>
      <c r="C57" s="289"/>
      <c r="D57" s="289"/>
      <c r="E57" s="289"/>
      <c r="F57" s="289"/>
      <c r="G57" s="289"/>
      <c r="H57" s="289"/>
      <c r="I57" s="276"/>
      <c r="J57" s="232" t="str">
        <f>VLOOKUP(A57,MATERIALES!A11:D649,2,FALSE)</f>
        <v>lt</v>
      </c>
      <c r="K57" s="290">
        <v>25</v>
      </c>
      <c r="L57" s="275"/>
      <c r="M57" s="410">
        <f>VLOOKUP(A57,MATERIALES!A6:D397,4,FALSE)</f>
        <v>604.47717335473385</v>
      </c>
      <c r="N57" s="280">
        <f>K57*M57</f>
        <v>15111.929333868346</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75" thickBot="1">
      <c r="B60" s="895"/>
      <c r="C60" s="896"/>
      <c r="D60" s="896"/>
      <c r="E60" s="896"/>
      <c r="F60" s="896"/>
      <c r="G60" s="896"/>
      <c r="H60" s="896"/>
      <c r="I60" s="866"/>
      <c r="J60" s="48"/>
      <c r="K60" s="50"/>
      <c r="L60" s="897"/>
      <c r="M60" s="898"/>
      <c r="N60" s="51"/>
    </row>
    <row r="61" spans="1:14" ht="15.75" thickBot="1">
      <c r="B61" s="813" t="s">
        <v>1037</v>
      </c>
      <c r="C61" s="814"/>
      <c r="D61" s="814"/>
      <c r="E61" s="814"/>
      <c r="F61" s="814"/>
      <c r="G61" s="814"/>
      <c r="H61" s="814"/>
      <c r="I61" s="814"/>
      <c r="J61" s="814"/>
      <c r="K61" s="814"/>
      <c r="L61" s="814"/>
      <c r="M61" s="815"/>
      <c r="N61" s="402">
        <f>SUM(N56:N60)</f>
        <v>632017.60531832557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99" t="s">
        <v>1045</v>
      </c>
      <c r="M65" s="878"/>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900">
        <f>VLOOKUP(A66,TRANSPORTE!A5:D117,4,FALSE)</f>
        <v>1774.2255661967749</v>
      </c>
      <c r="M66" s="901"/>
      <c r="N66" s="295">
        <f>K66*L66</f>
        <v>2483.9157926754847</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900">
        <f>VLOOKUP(A67,TRANSPORTE!A6:D117,4,FALSE)</f>
        <v>1774.2255661967749</v>
      </c>
      <c r="M67" s="901"/>
      <c r="N67" s="295">
        <f>K67*L67</f>
        <v>2217.7819577459686</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91"/>
      <c r="M71" s="892"/>
      <c r="N71" s="133"/>
    </row>
    <row r="72" spans="1:15" ht="15.75" thickBot="1">
      <c r="B72" s="902" t="s">
        <v>1037</v>
      </c>
      <c r="C72" s="856"/>
      <c r="D72" s="856"/>
      <c r="E72" s="856"/>
      <c r="F72" s="856"/>
      <c r="G72" s="856"/>
      <c r="H72" s="856"/>
      <c r="I72" s="856"/>
      <c r="J72" s="856"/>
      <c r="K72" s="856"/>
      <c r="L72" s="856"/>
      <c r="M72" s="857"/>
      <c r="N72" s="110">
        <f>N66+N67+N68+N69+N70</f>
        <v>4701.6977504214537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2" t="s">
        <v>1047</v>
      </c>
      <c r="C76" s="853"/>
      <c r="D76" s="853"/>
      <c r="E76" s="853"/>
      <c r="F76" s="853"/>
      <c r="G76" s="853"/>
      <c r="H76" s="853"/>
      <c r="I76" s="79" t="s">
        <v>1048</v>
      </c>
      <c r="J76" s="81" t="s">
        <v>1494</v>
      </c>
      <c r="K76" s="80" t="s">
        <v>1050</v>
      </c>
      <c r="L76" s="854" t="s">
        <v>1034</v>
      </c>
      <c r="M76" s="855"/>
      <c r="N76" s="104" t="s">
        <v>1035</v>
      </c>
    </row>
    <row r="77" spans="1:15">
      <c r="A77" t="s">
        <v>19</v>
      </c>
      <c r="B77" s="55" t="str">
        <f>VLOOKUP(A77,'MANO DE OBRA'!A8:D68,3,FALSE)</f>
        <v>Obrero (8)</v>
      </c>
      <c r="C77" s="53"/>
      <c r="D77" s="53"/>
      <c r="E77" s="53"/>
      <c r="F77" s="53"/>
      <c r="G77" s="53"/>
      <c r="H77" s="53"/>
      <c r="I77" s="300">
        <f>K77/J77*100</f>
        <v>220831.15764799999</v>
      </c>
      <c r="J77" s="301">
        <v>185</v>
      </c>
      <c r="K77" s="302">
        <f>VLOOKUP(A77,'MANO DE OBRA'!A8:D99,4,FALSE)</f>
        <v>408537.6416488</v>
      </c>
      <c r="L77" s="56"/>
      <c r="M77" s="303">
        <v>80</v>
      </c>
      <c r="N77" s="403">
        <f>K77/M77</f>
        <v>5106.7205206099998</v>
      </c>
      <c r="O77" s="112"/>
    </row>
    <row r="78" spans="1:15">
      <c r="A78"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80</v>
      </c>
      <c r="N78" s="403">
        <f>K78/M78</f>
        <v>1276.6801301524999</v>
      </c>
    </row>
    <row r="79" spans="1:15">
      <c r="A79" t="s">
        <v>54</v>
      </c>
      <c r="B79" s="55" t="str">
        <f>VLOOKUP(A79,'MANO DE OBRA'!A9:D70,3,FALSE)</f>
        <v>Rastrilleros (2)</v>
      </c>
      <c r="C79" s="53"/>
      <c r="D79" s="53"/>
      <c r="E79" s="53"/>
      <c r="F79" s="53"/>
      <c r="G79" s="53"/>
      <c r="H79" s="53"/>
      <c r="I79" s="300">
        <f>K79/J79*100</f>
        <v>82811.68411799999</v>
      </c>
      <c r="J79" s="301">
        <v>185</v>
      </c>
      <c r="K79" s="302">
        <f>VLOOKUP(A79,'MANO DE OBRA'!A9:D101,4,FALSE)</f>
        <v>153201.61561829998</v>
      </c>
      <c r="L79" s="56"/>
      <c r="M79" s="308">
        <v>80</v>
      </c>
      <c r="N79" s="403">
        <f>K79/M79</f>
        <v>1915.0201952287498</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89"/>
      <c r="C82" s="890"/>
      <c r="D82" s="890"/>
      <c r="E82" s="890"/>
      <c r="F82" s="890"/>
      <c r="G82" s="890"/>
      <c r="H82" s="890"/>
      <c r="I82" s="132"/>
      <c r="J82" s="132"/>
      <c r="K82" s="132"/>
      <c r="L82" s="903"/>
      <c r="M82" s="903"/>
      <c r="N82" s="51"/>
    </row>
    <row r="83" spans="1:14" ht="15.75" thickBot="1">
      <c r="B83" s="902" t="s">
        <v>1037</v>
      </c>
      <c r="C83" s="856"/>
      <c r="D83" s="856"/>
      <c r="E83" s="856"/>
      <c r="F83" s="856"/>
      <c r="G83" s="856"/>
      <c r="H83" s="856"/>
      <c r="I83" s="856"/>
      <c r="J83" s="856"/>
      <c r="K83" s="856"/>
      <c r="L83" s="856"/>
      <c r="M83" s="857"/>
      <c r="N83" s="309">
        <f>SUM(N77:N82)</f>
        <v>8298.4208459912497</v>
      </c>
    </row>
    <row r="84" spans="1:14" ht="15.75" thickBot="1">
      <c r="B84" s="39"/>
      <c r="C84" s="40"/>
      <c r="D84" s="40"/>
      <c r="E84" s="40"/>
      <c r="F84" s="40"/>
      <c r="G84" s="40"/>
      <c r="H84" s="40"/>
      <c r="I84" s="40"/>
      <c r="J84" s="40"/>
      <c r="K84" s="40"/>
      <c r="L84" s="40"/>
      <c r="M84" s="40"/>
      <c r="N84" s="41"/>
    </row>
    <row r="85" spans="1:14" ht="15.75" thickBot="1">
      <c r="B85" s="813" t="s">
        <v>1051</v>
      </c>
      <c r="C85" s="814"/>
      <c r="D85" s="814"/>
      <c r="E85" s="814"/>
      <c r="F85" s="814"/>
      <c r="G85" s="814"/>
      <c r="H85" s="814"/>
      <c r="I85" s="814"/>
      <c r="J85" s="814"/>
      <c r="K85" s="814"/>
      <c r="L85" s="814"/>
      <c r="M85" s="815"/>
      <c r="N85" s="105">
        <f>N51+N61+N72+N83</f>
        <v>824905.74366485188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58" t="s">
        <v>1053</v>
      </c>
      <c r="C89" s="859"/>
      <c r="D89" s="859"/>
      <c r="E89" s="859"/>
      <c r="F89" s="859"/>
      <c r="G89" s="859"/>
      <c r="H89" s="859"/>
      <c r="I89" s="322"/>
      <c r="J89" s="342"/>
      <c r="K89" s="310" t="s">
        <v>1054</v>
      </c>
      <c r="L89" s="860" t="s">
        <v>1055</v>
      </c>
      <c r="M89" s="861"/>
      <c r="N89" s="311"/>
    </row>
    <row r="90" spans="1:14">
      <c r="B90" s="846" t="s">
        <v>1056</v>
      </c>
      <c r="C90" s="847"/>
      <c r="D90" s="847"/>
      <c r="E90" s="847"/>
      <c r="F90" s="847"/>
      <c r="G90" s="847"/>
      <c r="H90" s="847"/>
      <c r="I90" s="93"/>
      <c r="J90" s="94"/>
      <c r="K90" s="312">
        <v>0.2</v>
      </c>
      <c r="L90" s="848">
        <f>N85*K90</f>
        <v>164981.14873297038</v>
      </c>
      <c r="M90" s="849"/>
      <c r="N90" s="57"/>
    </row>
    <row r="91" spans="1:14">
      <c r="B91" s="95" t="s">
        <v>1057</v>
      </c>
      <c r="C91" s="96"/>
      <c r="D91" s="96"/>
      <c r="E91" s="96"/>
      <c r="F91" s="96"/>
      <c r="G91" s="96"/>
      <c r="H91" s="96"/>
      <c r="I91" s="93"/>
      <c r="J91" s="94"/>
      <c r="K91" s="312">
        <v>0.05</v>
      </c>
      <c r="L91" s="848">
        <f>N85*K91</f>
        <v>41245.287183242595</v>
      </c>
      <c r="M91" s="849"/>
      <c r="N91" s="57"/>
    </row>
    <row r="92" spans="1:14" ht="15.75" thickBot="1">
      <c r="B92" s="97" t="s">
        <v>1058</v>
      </c>
      <c r="C92" s="98"/>
      <c r="D92" s="98"/>
      <c r="E92" s="98"/>
      <c r="F92" s="98"/>
      <c r="G92" s="98"/>
      <c r="H92" s="98"/>
      <c r="I92" s="99"/>
      <c r="J92" s="100"/>
      <c r="K92" s="313">
        <v>0.05</v>
      </c>
      <c r="L92" s="850">
        <f>N85*K92</f>
        <v>41245.287183242595</v>
      </c>
      <c r="M92" s="851"/>
      <c r="N92" s="57"/>
    </row>
    <row r="93" spans="1:14" ht="15.75" thickBot="1">
      <c r="B93" s="813" t="s">
        <v>1037</v>
      </c>
      <c r="C93" s="814"/>
      <c r="D93" s="814"/>
      <c r="E93" s="814"/>
      <c r="F93" s="814"/>
      <c r="G93" s="814"/>
      <c r="H93" s="814"/>
      <c r="I93" s="814"/>
      <c r="J93" s="814"/>
      <c r="K93" s="814"/>
      <c r="L93" s="814"/>
      <c r="M93" s="815"/>
      <c r="N93" s="58">
        <f>L90+L91+L92</f>
        <v>247471.72309945556</v>
      </c>
    </row>
    <row r="94" spans="1:14" ht="15.75" thickBot="1">
      <c r="B94" s="39"/>
      <c r="C94" s="40"/>
      <c r="D94" s="40"/>
      <c r="E94" s="40"/>
      <c r="F94" s="40"/>
      <c r="G94" s="40"/>
      <c r="H94" s="40"/>
      <c r="I94" s="40"/>
      <c r="J94" s="40"/>
      <c r="K94" s="40"/>
      <c r="L94" s="40"/>
      <c r="M94" s="40"/>
      <c r="N94" s="41"/>
    </row>
    <row r="95" spans="1:14" ht="15.75" thickBot="1">
      <c r="A95" t="s">
        <v>2122</v>
      </c>
      <c r="B95" s="813" t="s">
        <v>1059</v>
      </c>
      <c r="C95" s="814"/>
      <c r="D95" s="814"/>
      <c r="E95" s="814"/>
      <c r="F95" s="814"/>
      <c r="G95" s="814"/>
      <c r="H95" s="814"/>
      <c r="I95" s="814"/>
      <c r="J95" s="814"/>
      <c r="K95" s="814"/>
      <c r="L95" s="814"/>
      <c r="M95" s="815"/>
      <c r="N95" s="195">
        <f>N85+N93</f>
        <v>1072377.4667643073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16" t="s">
        <v>2324</v>
      </c>
      <c r="C112" s="817"/>
      <c r="D112" s="817"/>
      <c r="E112" s="817"/>
      <c r="F112" s="817"/>
      <c r="G112" s="817"/>
      <c r="H112" s="817"/>
      <c r="I112" s="817"/>
      <c r="J112" s="817"/>
      <c r="K112" s="817"/>
      <c r="L112" s="817"/>
      <c r="M112" s="817"/>
      <c r="N112" s="818"/>
    </row>
    <row r="113" spans="2:14" ht="15" customHeight="1">
      <c r="B113" s="816"/>
      <c r="C113" s="817"/>
      <c r="D113" s="817"/>
      <c r="E113" s="817"/>
      <c r="F113" s="817"/>
      <c r="G113" s="817"/>
      <c r="H113" s="817"/>
      <c r="I113" s="817"/>
      <c r="J113" s="817"/>
      <c r="K113" s="817"/>
      <c r="L113" s="817"/>
      <c r="M113" s="817"/>
      <c r="N113" s="818"/>
    </row>
    <row r="114" spans="2:14" ht="30" customHeight="1">
      <c r="B114" s="819" t="s">
        <v>2325</v>
      </c>
      <c r="C114" s="820"/>
      <c r="D114" s="820"/>
      <c r="E114" s="820"/>
      <c r="F114" s="820"/>
      <c r="G114" s="820"/>
      <c r="H114" s="820"/>
      <c r="I114" s="820"/>
      <c r="J114" s="820"/>
      <c r="K114" s="820"/>
      <c r="L114" s="820"/>
      <c r="M114" s="820"/>
      <c r="N114" s="821"/>
    </row>
    <row r="115" spans="2:14">
      <c r="B115" s="819"/>
      <c r="C115" s="820"/>
      <c r="D115" s="820"/>
      <c r="E115" s="820"/>
      <c r="F115" s="820"/>
      <c r="G115" s="820"/>
      <c r="H115" s="820"/>
      <c r="I115" s="820"/>
      <c r="J115" s="820"/>
      <c r="K115" s="820"/>
      <c r="L115" s="820"/>
      <c r="M115" s="820"/>
      <c r="N115" s="82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79"/>
      <c r="K125" s="879"/>
      <c r="L125" s="879"/>
      <c r="M125" s="879"/>
      <c r="N125" s="880"/>
    </row>
    <row r="126" spans="2:14" ht="15.75" thickBot="1">
      <c r="B126" s="269" t="s">
        <v>2327</v>
      </c>
      <c r="C126" s="401"/>
      <c r="D126" s="401"/>
      <c r="E126" s="63"/>
      <c r="F126" s="63"/>
      <c r="G126" s="63"/>
      <c r="H126" s="63"/>
      <c r="I126" s="63"/>
      <c r="J126" s="881"/>
      <c r="K126" s="881"/>
      <c r="L126" s="881"/>
      <c r="M126" s="881"/>
      <c r="N126" s="882"/>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9"/>
      <c r="F46" s="863"/>
      <c r="G46" s="863"/>
      <c r="H46" s="864"/>
      <c r="I46" s="42"/>
      <c r="J46" s="43"/>
      <c r="K46" s="282"/>
      <c r="L46" s="284"/>
      <c r="M46" s="285"/>
      <c r="N46" s="286"/>
    </row>
    <row r="47" spans="1:14">
      <c r="B47" s="870" t="s">
        <v>1036</v>
      </c>
      <c r="C47" s="871"/>
      <c r="D47" s="871"/>
      <c r="E47" s="44"/>
      <c r="F47" s="45"/>
      <c r="G47" s="45"/>
      <c r="H47" s="46"/>
      <c r="I47" s="42"/>
      <c r="J47" s="43"/>
      <c r="K47" s="287"/>
      <c r="L47" s="284"/>
      <c r="M47" s="409">
        <v>0.1</v>
      </c>
      <c r="N47" s="352">
        <f>N81*M47</f>
        <v>829.84208459912497</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179888.01975011357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900">
        <f>VLOOKUP(A65,TRANSPORTE!A6:D117,4,FALSE)</f>
        <v>1774.2255661967749</v>
      </c>
      <c r="M65" s="901"/>
      <c r="N65" s="295">
        <f>K65*L65</f>
        <v>2217.7819577459686</v>
      </c>
    </row>
    <row r="66" spans="1:15">
      <c r="B66" s="52"/>
      <c r="C66" s="53"/>
      <c r="D66" s="53"/>
      <c r="E66" s="53"/>
      <c r="F66" s="53"/>
      <c r="G66" s="53"/>
      <c r="H66" s="296"/>
      <c r="I66" s="287"/>
      <c r="J66" s="287"/>
      <c r="K66" s="287"/>
      <c r="L66" s="900"/>
      <c r="M66" s="901"/>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8298.4208459912497</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824905.74366485188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164981.14873297038</v>
      </c>
      <c r="M88" s="849"/>
      <c r="N88" s="57"/>
    </row>
    <row r="89" spans="1:14">
      <c r="B89" s="95" t="s">
        <v>1057</v>
      </c>
      <c r="C89" s="96"/>
      <c r="D89" s="96"/>
      <c r="E89" s="96"/>
      <c r="F89" s="96"/>
      <c r="G89" s="96"/>
      <c r="H89" s="96"/>
      <c r="I89" s="93"/>
      <c r="J89" s="94"/>
      <c r="K89" s="312">
        <v>0.05</v>
      </c>
      <c r="L89" s="848">
        <f>N83*K89</f>
        <v>41245.287183242595</v>
      </c>
      <c r="M89" s="849"/>
      <c r="N89" s="57"/>
    </row>
    <row r="90" spans="1:14" ht="15.75" thickBot="1">
      <c r="B90" s="97" t="s">
        <v>1058</v>
      </c>
      <c r="C90" s="98"/>
      <c r="D90" s="98"/>
      <c r="E90" s="98"/>
      <c r="F90" s="98"/>
      <c r="G90" s="98"/>
      <c r="H90" s="98"/>
      <c r="I90" s="99"/>
      <c r="J90" s="100"/>
      <c r="K90" s="313">
        <v>0.05</v>
      </c>
      <c r="L90" s="850">
        <f>N83*K90</f>
        <v>41245.287183242595</v>
      </c>
      <c r="M90" s="851"/>
      <c r="N90" s="57"/>
    </row>
    <row r="91" spans="1:14" ht="15.75" thickBot="1">
      <c r="B91" s="813" t="s">
        <v>1037</v>
      </c>
      <c r="C91" s="814"/>
      <c r="D91" s="814"/>
      <c r="E91" s="814"/>
      <c r="F91" s="814"/>
      <c r="G91" s="814"/>
      <c r="H91" s="814"/>
      <c r="I91" s="814"/>
      <c r="J91" s="814"/>
      <c r="K91" s="814"/>
      <c r="L91" s="814"/>
      <c r="M91" s="815"/>
      <c r="N91" s="58">
        <f>L88+L89+L90</f>
        <v>247471.72309945556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1072377.4667643073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9"/>
      <c r="F46" s="863"/>
      <c r="G46" s="863"/>
      <c r="H46" s="864"/>
      <c r="I46" s="42"/>
      <c r="J46" s="43"/>
      <c r="K46" s="282"/>
      <c r="L46" s="284"/>
      <c r="M46" s="285"/>
      <c r="N46" s="286"/>
    </row>
    <row r="47" spans="1:14">
      <c r="B47" s="870" t="s">
        <v>1036</v>
      </c>
      <c r="C47" s="871"/>
      <c r="D47" s="871"/>
      <c r="E47" s="44"/>
      <c r="F47" s="45"/>
      <c r="G47" s="45"/>
      <c r="H47" s="46"/>
      <c r="I47" s="42"/>
      <c r="J47" s="43"/>
      <c r="K47" s="287"/>
      <c r="L47" s="284"/>
      <c r="M47" s="409">
        <v>0.1</v>
      </c>
      <c r="N47" s="352">
        <f>N81*M47</f>
        <v>829.84208459912497</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179888.01975011357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900">
        <f>VLOOKUP(A65,TRANSPORTE!A6:D117,4,FALSE)</f>
        <v>1774.2255661967749</v>
      </c>
      <c r="M65" s="901"/>
      <c r="N65" s="295">
        <f>K65*L65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8298.4208459912497</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824905.74366485188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164981.14873297038</v>
      </c>
      <c r="M88" s="849"/>
      <c r="N88" s="57"/>
    </row>
    <row r="89" spans="1:14">
      <c r="B89" s="95" t="s">
        <v>1057</v>
      </c>
      <c r="C89" s="96"/>
      <c r="D89" s="96"/>
      <c r="E89" s="96"/>
      <c r="F89" s="96"/>
      <c r="G89" s="96"/>
      <c r="H89" s="96"/>
      <c r="I89" s="93"/>
      <c r="J89" s="94"/>
      <c r="K89" s="312">
        <v>0.05</v>
      </c>
      <c r="L89" s="848">
        <f>N83*K89</f>
        <v>41245.287183242595</v>
      </c>
      <c r="M89" s="849"/>
      <c r="N89" s="57"/>
    </row>
    <row r="90" spans="1:14" ht="15.75" thickBot="1">
      <c r="B90" s="97" t="s">
        <v>1058</v>
      </c>
      <c r="C90" s="98"/>
      <c r="D90" s="98"/>
      <c r="E90" s="98"/>
      <c r="F90" s="98"/>
      <c r="G90" s="98"/>
      <c r="H90" s="98"/>
      <c r="I90" s="99"/>
      <c r="J90" s="100"/>
      <c r="K90" s="313">
        <v>0.05</v>
      </c>
      <c r="L90" s="850">
        <f>N83*K90</f>
        <v>41245.287183242595</v>
      </c>
      <c r="M90" s="851"/>
      <c r="N90" s="57"/>
    </row>
    <row r="91" spans="1:14" ht="15.75" thickBot="1">
      <c r="B91" s="813" t="s">
        <v>1037</v>
      </c>
      <c r="C91" s="814"/>
      <c r="D91" s="814"/>
      <c r="E91" s="814"/>
      <c r="F91" s="814"/>
      <c r="G91" s="814"/>
      <c r="H91" s="814"/>
      <c r="I91" s="814"/>
      <c r="J91" s="814"/>
      <c r="K91" s="814"/>
      <c r="L91" s="814"/>
      <c r="M91" s="815"/>
      <c r="N91" s="58">
        <f>L88+L89+L90</f>
        <v>247471.72309945556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1072377.4667643073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ht="15" customHeight="1">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829.84208459912497</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179888.01975011357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440646.9114174695</v>
      </c>
      <c r="N53" s="280">
        <f>K53*M53</f>
        <v>616905.67598445725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604.47717335473385</v>
      </c>
      <c r="N54" s="280">
        <f>K54*M54</f>
        <v>15111.929333868346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632017.60531832557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0">
        <f>VLOOKUP(A63,TRANSPORTE!A5:D117,4,FALSE)</f>
        <v>1774.2255661967749</v>
      </c>
      <c r="M63" s="901"/>
      <c r="N63" s="295">
        <f>K63*L63</f>
        <v>2483.9157926754847</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0">
        <f>VLOOKUP(A64,TRANSPORTE!A6:D117,4,FALSE)</f>
        <v>1774.2255661967749</v>
      </c>
      <c r="M64" s="901"/>
      <c r="N64" s="295">
        <f>K64*L64</f>
        <v>2217.7819577459686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4701.6977504214537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8298.4208459912497</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824905.74366485188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164981.14873297038</v>
      </c>
      <c r="M87" s="849"/>
      <c r="N87" s="57"/>
    </row>
    <row r="88" spans="1:14">
      <c r="B88" s="95" t="s">
        <v>1057</v>
      </c>
      <c r="C88" s="96"/>
      <c r="D88" s="96"/>
      <c r="E88" s="96"/>
      <c r="F88" s="96"/>
      <c r="G88" s="96"/>
      <c r="H88" s="96"/>
      <c r="I88" s="93"/>
      <c r="J88" s="94"/>
      <c r="K88" s="312">
        <v>0.05</v>
      </c>
      <c r="L88" s="848">
        <f>N82*K88</f>
        <v>41245.287183242595</v>
      </c>
      <c r="M88" s="849"/>
      <c r="N88" s="57"/>
    </row>
    <row r="89" spans="1:14" ht="15.75" thickBot="1">
      <c r="B89" s="97" t="s">
        <v>1058</v>
      </c>
      <c r="C89" s="98"/>
      <c r="D89" s="98"/>
      <c r="E89" s="98"/>
      <c r="F89" s="98"/>
      <c r="G89" s="98"/>
      <c r="H89" s="98"/>
      <c r="I89" s="99"/>
      <c r="J89" s="100"/>
      <c r="K89" s="313">
        <v>0.05</v>
      </c>
      <c r="L89" s="850">
        <f>N82*K89</f>
        <v>41245.287183242595</v>
      </c>
      <c r="M89" s="851"/>
      <c r="N89" s="57"/>
    </row>
    <row r="90" spans="1:14" ht="15.75" thickBot="1">
      <c r="B90" s="813" t="s">
        <v>1037</v>
      </c>
      <c r="C90" s="814"/>
      <c r="D90" s="814"/>
      <c r="E90" s="814"/>
      <c r="F90" s="814"/>
      <c r="G90" s="814"/>
      <c r="H90" s="814"/>
      <c r="I90" s="814"/>
      <c r="J90" s="814"/>
      <c r="K90" s="814"/>
      <c r="L90" s="814"/>
      <c r="M90" s="815"/>
      <c r="N90" s="58">
        <f>L87+L88+L89</f>
        <v>247471.72309945556</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1072377.4667643073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829.84208459912497</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179888.01975011357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440646.9114174695</v>
      </c>
      <c r="N53" s="280">
        <f>K53*M53</f>
        <v>616905.67598445725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604.47717335473385</v>
      </c>
      <c r="N54" s="280">
        <f>K54*M54</f>
        <v>15111.929333868346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632017.60531832557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0">
        <f>VLOOKUP(A63,TRANSPORTE!A5:D117,4,FALSE)</f>
        <v>1774.2255661967749</v>
      </c>
      <c r="M63" s="901"/>
      <c r="N63" s="295">
        <f>K63*L63</f>
        <v>2483.9157926754847</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900">
        <f>VLOOKUP(A64,TRANSPORTE!A6:D117,4,FALSE)</f>
        <v>1774.2255661967749</v>
      </c>
      <c r="M64" s="901"/>
      <c r="N64" s="295">
        <f>K64*L64</f>
        <v>2217.7819577459686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4701.6977504214537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8298.4208459912497</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824905.74366485188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164981.14873297038</v>
      </c>
      <c r="M87" s="849"/>
      <c r="N87" s="57"/>
    </row>
    <row r="88" spans="1:14">
      <c r="B88" s="95" t="s">
        <v>1057</v>
      </c>
      <c r="C88" s="96"/>
      <c r="D88" s="96"/>
      <c r="E88" s="96"/>
      <c r="F88" s="96"/>
      <c r="G88" s="96"/>
      <c r="H88" s="96"/>
      <c r="I88" s="93"/>
      <c r="J88" s="94"/>
      <c r="K88" s="312">
        <v>0.05</v>
      </c>
      <c r="L88" s="848">
        <f>N82*K88</f>
        <v>41245.287183242595</v>
      </c>
      <c r="M88" s="849"/>
      <c r="N88" s="57"/>
    </row>
    <row r="89" spans="1:14" ht="15.75" thickBot="1">
      <c r="B89" s="97" t="s">
        <v>1058</v>
      </c>
      <c r="C89" s="98"/>
      <c r="D89" s="98"/>
      <c r="E89" s="98"/>
      <c r="F89" s="98"/>
      <c r="G89" s="98"/>
      <c r="H89" s="98"/>
      <c r="I89" s="99"/>
      <c r="J89" s="100"/>
      <c r="K89" s="313">
        <v>0.05</v>
      </c>
      <c r="L89" s="850">
        <f>N82*K89</f>
        <v>41245.287183242595</v>
      </c>
      <c r="M89" s="851"/>
      <c r="N89" s="57"/>
    </row>
    <row r="90" spans="1:14" ht="15.75" thickBot="1">
      <c r="B90" s="813" t="s">
        <v>1037</v>
      </c>
      <c r="C90" s="814"/>
      <c r="D90" s="814"/>
      <c r="E90" s="814"/>
      <c r="F90" s="814"/>
      <c r="G90" s="814"/>
      <c r="H90" s="814"/>
      <c r="I90" s="814"/>
      <c r="J90" s="814"/>
      <c r="K90" s="814"/>
      <c r="L90" s="814"/>
      <c r="M90" s="815"/>
      <c r="N90" s="58">
        <f>L87+L88+L89</f>
        <v>247471.72309945556</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1072377.4667643073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9"/>
      <c r="F46" s="863"/>
      <c r="G46" s="863"/>
      <c r="H46" s="864"/>
      <c r="I46" s="42"/>
      <c r="J46" s="43"/>
      <c r="K46" s="282"/>
      <c r="L46" s="284"/>
      <c r="M46" s="285"/>
      <c r="N46" s="286"/>
    </row>
    <row r="47" spans="1:14">
      <c r="B47" s="870" t="s">
        <v>1036</v>
      </c>
      <c r="C47" s="871"/>
      <c r="D47" s="871"/>
      <c r="E47" s="44"/>
      <c r="F47" s="45"/>
      <c r="G47" s="45"/>
      <c r="H47" s="46"/>
      <c r="I47" s="42"/>
      <c r="J47" s="43"/>
      <c r="K47" s="287"/>
      <c r="L47" s="284"/>
      <c r="M47" s="409">
        <v>0.1</v>
      </c>
      <c r="N47" s="352">
        <f>N81*M47</f>
        <v>829.84208459912497</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179888.01975011357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0">
        <f>VLOOKUP(A65,TRANSPORTE!A6:D117,4,FALSE)</f>
        <v>1774.2255661967749</v>
      </c>
      <c r="M65" s="901"/>
      <c r="N65" s="295">
        <f>K65*L65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8298.4208459912497</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824905.74366485188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164981.14873297038</v>
      </c>
      <c r="M88" s="849"/>
      <c r="N88" s="57"/>
    </row>
    <row r="89" spans="1:14">
      <c r="B89" s="95" t="s">
        <v>1057</v>
      </c>
      <c r="C89" s="96"/>
      <c r="D89" s="96"/>
      <c r="E89" s="96"/>
      <c r="F89" s="96"/>
      <c r="G89" s="96"/>
      <c r="H89" s="96"/>
      <c r="I89" s="93"/>
      <c r="J89" s="94"/>
      <c r="K89" s="312">
        <v>0.05</v>
      </c>
      <c r="L89" s="848">
        <f>N83*K89</f>
        <v>41245.287183242595</v>
      </c>
      <c r="M89" s="849"/>
      <c r="N89" s="57"/>
    </row>
    <row r="90" spans="1:14" ht="15.75" thickBot="1">
      <c r="B90" s="97" t="s">
        <v>1058</v>
      </c>
      <c r="C90" s="98"/>
      <c r="D90" s="98"/>
      <c r="E90" s="98"/>
      <c r="F90" s="98"/>
      <c r="G90" s="98"/>
      <c r="H90" s="98"/>
      <c r="I90" s="99"/>
      <c r="J90" s="100"/>
      <c r="K90" s="313">
        <v>0.05</v>
      </c>
      <c r="L90" s="850">
        <f>N83*K90</f>
        <v>41245.287183242595</v>
      </c>
      <c r="M90" s="851"/>
      <c r="N90" s="57"/>
    </row>
    <row r="91" spans="1:14" ht="15.75" thickBot="1">
      <c r="B91" s="813" t="s">
        <v>1037</v>
      </c>
      <c r="C91" s="814"/>
      <c r="D91" s="814"/>
      <c r="E91" s="814"/>
      <c r="F91" s="814"/>
      <c r="G91" s="814"/>
      <c r="H91" s="814"/>
      <c r="I91" s="814"/>
      <c r="J91" s="814"/>
      <c r="K91" s="814"/>
      <c r="L91" s="814"/>
      <c r="M91" s="815"/>
      <c r="N91" s="58">
        <f>L88+L89+L90</f>
        <v>247471.72309945556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1072377.4667643073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9"/>
      <c r="F46" s="863"/>
      <c r="G46" s="863"/>
      <c r="H46" s="864"/>
      <c r="I46" s="42"/>
      <c r="J46" s="43"/>
      <c r="K46" s="282"/>
      <c r="L46" s="284"/>
      <c r="M46" s="285"/>
      <c r="N46" s="286"/>
    </row>
    <row r="47" spans="1:14">
      <c r="B47" s="870" t="s">
        <v>1036</v>
      </c>
      <c r="C47" s="871"/>
      <c r="D47" s="871"/>
      <c r="E47" s="44"/>
      <c r="F47" s="45"/>
      <c r="G47" s="45"/>
      <c r="H47" s="46"/>
      <c r="I47" s="42"/>
      <c r="J47" s="43"/>
      <c r="K47" s="287"/>
      <c r="L47" s="284"/>
      <c r="M47" s="409">
        <v>0.1</v>
      </c>
      <c r="N47" s="352">
        <f>N81*M47</f>
        <v>829.84208459912497</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179888.01975011357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0">
        <f>VLOOKUP(A65,TRANSPORTE!A6:D117,4,FALSE)</f>
        <v>1774.2255661967749</v>
      </c>
      <c r="M65" s="901"/>
      <c r="N65" s="295">
        <f>K65*L65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8298.4208459912497</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824905.74366485188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164981.14873297038</v>
      </c>
      <c r="M88" s="849"/>
      <c r="N88" s="57"/>
    </row>
    <row r="89" spans="1:14">
      <c r="B89" s="95" t="s">
        <v>1057</v>
      </c>
      <c r="C89" s="96"/>
      <c r="D89" s="96"/>
      <c r="E89" s="96"/>
      <c r="F89" s="96"/>
      <c r="G89" s="96"/>
      <c r="H89" s="96"/>
      <c r="I89" s="93"/>
      <c r="J89" s="94"/>
      <c r="K89" s="312">
        <v>0.05</v>
      </c>
      <c r="L89" s="848">
        <f>N83*K89</f>
        <v>41245.287183242595</v>
      </c>
      <c r="M89" s="849"/>
      <c r="N89" s="57"/>
    </row>
    <row r="90" spans="1:14" ht="15.75" thickBot="1">
      <c r="B90" s="97" t="s">
        <v>1058</v>
      </c>
      <c r="C90" s="98"/>
      <c r="D90" s="98"/>
      <c r="E90" s="98"/>
      <c r="F90" s="98"/>
      <c r="G90" s="98"/>
      <c r="H90" s="98"/>
      <c r="I90" s="99"/>
      <c r="J90" s="100"/>
      <c r="K90" s="313">
        <v>0.05</v>
      </c>
      <c r="L90" s="850">
        <f>N83*K90</f>
        <v>41245.287183242595</v>
      </c>
      <c r="M90" s="851"/>
      <c r="N90" s="57"/>
    </row>
    <row r="91" spans="1:14" ht="15.75" thickBot="1">
      <c r="B91" s="813" t="s">
        <v>1037</v>
      </c>
      <c r="C91" s="814"/>
      <c r="D91" s="814"/>
      <c r="E91" s="814"/>
      <c r="F91" s="814"/>
      <c r="G91" s="814"/>
      <c r="H91" s="814"/>
      <c r="I91" s="814"/>
      <c r="J91" s="814"/>
      <c r="K91" s="814"/>
      <c r="L91" s="814"/>
      <c r="M91" s="815"/>
      <c r="N91" s="58">
        <f>L88+L89+L90</f>
        <v>247471.72309945556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1072377.4667643073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9"/>
      <c r="F46" s="863"/>
      <c r="G46" s="863"/>
      <c r="H46" s="864"/>
      <c r="I46" s="42"/>
      <c r="J46" s="43"/>
      <c r="K46" s="282"/>
      <c r="L46" s="284"/>
      <c r="M46" s="285"/>
      <c r="N46" s="286"/>
    </row>
    <row r="47" spans="1:14">
      <c r="B47" s="870" t="s">
        <v>1036</v>
      </c>
      <c r="C47" s="871"/>
      <c r="D47" s="871"/>
      <c r="E47" s="44"/>
      <c r="F47" s="45"/>
      <c r="G47" s="45"/>
      <c r="H47" s="46"/>
      <c r="I47" s="42"/>
      <c r="J47" s="43"/>
      <c r="K47" s="287"/>
      <c r="L47" s="284"/>
      <c r="M47" s="409">
        <v>0.1</v>
      </c>
      <c r="N47" s="352">
        <f>N81*M47</f>
        <v>829.84208459912497</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179888.01975011357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1377</v>
      </c>
      <c r="B65" s="52" t="str">
        <f>VLOOKUP(A65,TRANSPORTE!A6:D117,3,FALSE)</f>
        <v>Transporte de mezcla</v>
      </c>
      <c r="C65" s="53"/>
      <c r="D65" s="53"/>
      <c r="E65" s="53"/>
      <c r="F65" s="53"/>
      <c r="G65" s="53"/>
      <c r="H65" s="319" t="s">
        <v>1552</v>
      </c>
      <c r="I65" s="287">
        <v>1.25</v>
      </c>
      <c r="J65" s="294">
        <v>1</v>
      </c>
      <c r="K65" s="287">
        <f>I65*J65</f>
        <v>1.25</v>
      </c>
      <c r="L65" s="900">
        <f>VLOOKUP(A65,TRANSPORTE!A6:D117,4,FALSE)</f>
        <v>1774.2255661967749</v>
      </c>
      <c r="M65" s="901"/>
      <c r="N65" s="295">
        <f>K65*L65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8298.4208459912497</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824905.74366485188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164981.14873297038</v>
      </c>
      <c r="M88" s="849"/>
      <c r="N88" s="57"/>
    </row>
    <row r="89" spans="1:14">
      <c r="B89" s="95" t="s">
        <v>1057</v>
      </c>
      <c r="C89" s="96"/>
      <c r="D89" s="96"/>
      <c r="E89" s="96"/>
      <c r="F89" s="96"/>
      <c r="G89" s="96"/>
      <c r="H89" s="96"/>
      <c r="I89" s="93"/>
      <c r="J89" s="94"/>
      <c r="K89" s="312">
        <v>0.05</v>
      </c>
      <c r="L89" s="848">
        <f>N83*K89</f>
        <v>41245.287183242595</v>
      </c>
      <c r="M89" s="849"/>
      <c r="N89" s="57"/>
    </row>
    <row r="90" spans="1:14" ht="15.75" thickBot="1">
      <c r="B90" s="97" t="s">
        <v>1058</v>
      </c>
      <c r="C90" s="98"/>
      <c r="D90" s="98"/>
      <c r="E90" s="98"/>
      <c r="F90" s="98"/>
      <c r="G90" s="98"/>
      <c r="H90" s="98"/>
      <c r="I90" s="99"/>
      <c r="J90" s="100"/>
      <c r="K90" s="313">
        <v>0.05</v>
      </c>
      <c r="L90" s="850">
        <f>N83*K90</f>
        <v>41245.287183242595</v>
      </c>
      <c r="M90" s="851"/>
      <c r="N90" s="57"/>
    </row>
    <row r="91" spans="1:14" ht="15.75" thickBot="1">
      <c r="B91" s="813" t="s">
        <v>1037</v>
      </c>
      <c r="C91" s="814"/>
      <c r="D91" s="814"/>
      <c r="E91" s="814"/>
      <c r="F91" s="814"/>
      <c r="G91" s="814"/>
      <c r="H91" s="814"/>
      <c r="I91" s="814"/>
      <c r="J91" s="814"/>
      <c r="K91" s="814"/>
      <c r="L91" s="814"/>
      <c r="M91" s="815"/>
      <c r="N91" s="58">
        <f>L88+L89+L90</f>
        <v>247471.72309945556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1072377.4667643073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8</v>
      </c>
      <c r="N37" s="280">
        <f t="shared" ref="N37:N43" si="0">K37/M37</f>
        <v>18307.439312361799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8</v>
      </c>
      <c r="N38" s="280">
        <f t="shared" si="0"/>
        <v>27500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8</v>
      </c>
      <c r="N39" s="280">
        <f t="shared" si="0"/>
        <v>72379.587933072369</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8</v>
      </c>
      <c r="N42" s="280">
        <f t="shared" si="0"/>
        <v>47576.809979140846</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8</v>
      </c>
      <c r="N43" s="280">
        <f t="shared" si="0"/>
        <v>14786.777906138377</v>
      </c>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922.04676066569448</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216090.34745232281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440646.9114174695</v>
      </c>
      <c r="N53" s="280">
        <f>K53*M53</f>
        <v>616905.67598445725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604.47717335473385</v>
      </c>
      <c r="N54" s="280">
        <f>K54*M54</f>
        <v>15111.929333868346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632017.60531832557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0">
        <f>VLOOKUP(A63,TRANSPORTE!A5:D117,4,FALSE)</f>
        <v>1774.2255661967749</v>
      </c>
      <c r="M63" s="901"/>
      <c r="N63" s="295">
        <f>K63*L63</f>
        <v>2483.9157926754847</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0">
        <f>VLOOKUP(A64,TRANSPORTE!A6:D117,4,FALSE)</f>
        <v>1774.2255661967749</v>
      </c>
      <c r="M64" s="901"/>
      <c r="N64" s="295">
        <f>K64*L64</f>
        <v>2217.7819577459686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4701.6977504214537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9220.4676066569446</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862030.11812772683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172406.02362554538</v>
      </c>
      <c r="M87" s="849"/>
      <c r="N87" s="57"/>
    </row>
    <row r="88" spans="1:14">
      <c r="B88" s="95" t="s">
        <v>1057</v>
      </c>
      <c r="C88" s="96"/>
      <c r="D88" s="96"/>
      <c r="E88" s="96"/>
      <c r="F88" s="96"/>
      <c r="G88" s="96"/>
      <c r="H88" s="96"/>
      <c r="I88" s="93"/>
      <c r="J88" s="94"/>
      <c r="K88" s="312">
        <v>0.05</v>
      </c>
      <c r="L88" s="848">
        <f>N82*K88</f>
        <v>43101.505906386345</v>
      </c>
      <c r="M88" s="849"/>
      <c r="N88" s="57"/>
    </row>
    <row r="89" spans="1:14" ht="15.75" thickBot="1">
      <c r="B89" s="97" t="s">
        <v>1058</v>
      </c>
      <c r="C89" s="98"/>
      <c r="D89" s="98"/>
      <c r="E89" s="98"/>
      <c r="F89" s="98"/>
      <c r="G89" s="98"/>
      <c r="H89" s="98"/>
      <c r="I89" s="99"/>
      <c r="J89" s="100"/>
      <c r="K89" s="313">
        <v>0.05</v>
      </c>
      <c r="L89" s="850">
        <f>N82*K89</f>
        <v>43101.505906386345</v>
      </c>
      <c r="M89" s="851"/>
      <c r="N89" s="57"/>
    </row>
    <row r="90" spans="1:14" ht="15.75" thickBot="1">
      <c r="B90" s="813" t="s">
        <v>1037</v>
      </c>
      <c r="C90" s="814"/>
      <c r="D90" s="814"/>
      <c r="E90" s="814"/>
      <c r="F90" s="814"/>
      <c r="G90" s="814"/>
      <c r="H90" s="814"/>
      <c r="I90" s="814"/>
      <c r="J90" s="814"/>
      <c r="K90" s="814"/>
      <c r="L90" s="814"/>
      <c r="M90" s="815"/>
      <c r="N90" s="58">
        <f>L87+L88+L89</f>
        <v>258609.0354383181</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1120639.153566045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8</v>
      </c>
      <c r="N37" s="280">
        <f t="shared" ref="N37:N43" si="0">K37/M37</f>
        <v>18307.439312361799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8</v>
      </c>
      <c r="N38" s="280">
        <f t="shared" si="0"/>
        <v>27500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8</v>
      </c>
      <c r="N39" s="280">
        <f t="shared" si="0"/>
        <v>72379.587933072369</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8</v>
      </c>
      <c r="N42" s="280">
        <f t="shared" si="0"/>
        <v>47576.809979140846</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8</v>
      </c>
      <c r="N43" s="280">
        <f t="shared" si="0"/>
        <v>14786.777906138377</v>
      </c>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922.04676066569448</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216090.34745232281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440646.9114174695</v>
      </c>
      <c r="N53" s="280">
        <f>K53*M53</f>
        <v>616905.67598445725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604.47717335473385</v>
      </c>
      <c r="N54" s="280">
        <f>K54*M54</f>
        <v>15111.929333868346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632017.60531832557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0">
        <f>VLOOKUP(A63,TRANSPORTE!A5:D117,4,FALSE)</f>
        <v>1774.2255661967749</v>
      </c>
      <c r="M63" s="901"/>
      <c r="N63" s="295">
        <f>K63*L63</f>
        <v>2483.9157926754847</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0">
        <f>VLOOKUP(A64,TRANSPORTE!A6:D117,4,FALSE)</f>
        <v>1774.2255661967749</v>
      </c>
      <c r="M64" s="901"/>
      <c r="N64" s="295">
        <f>K64*L64</f>
        <v>2217.7819577459686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4701.6977504214537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133"/>
    </row>
    <row r="80" spans="1:15" ht="15.75" thickBot="1">
      <c r="B80" s="902" t="s">
        <v>1037</v>
      </c>
      <c r="C80" s="856"/>
      <c r="D80" s="856"/>
      <c r="E80" s="856"/>
      <c r="F80" s="856"/>
      <c r="G80" s="856"/>
      <c r="H80" s="856"/>
      <c r="I80" s="856"/>
      <c r="J80" s="856"/>
      <c r="K80" s="856"/>
      <c r="L80" s="856"/>
      <c r="M80" s="857"/>
      <c r="N80" s="468">
        <f>SUM(N74:N79)</f>
        <v>9220.4676066569446</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862030.11812772683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172406.02362554538</v>
      </c>
      <c r="M87" s="849"/>
      <c r="N87" s="57"/>
    </row>
    <row r="88" spans="1:14">
      <c r="B88" s="95" t="s">
        <v>1057</v>
      </c>
      <c r="C88" s="96"/>
      <c r="D88" s="96"/>
      <c r="E88" s="96"/>
      <c r="F88" s="96"/>
      <c r="G88" s="96"/>
      <c r="H88" s="96"/>
      <c r="I88" s="93"/>
      <c r="J88" s="94"/>
      <c r="K88" s="312">
        <v>0.05</v>
      </c>
      <c r="L88" s="848">
        <f>N82*K88</f>
        <v>43101.505906386345</v>
      </c>
      <c r="M88" s="849"/>
      <c r="N88" s="57"/>
    </row>
    <row r="89" spans="1:14" ht="15.75" thickBot="1">
      <c r="B89" s="97" t="s">
        <v>1058</v>
      </c>
      <c r="C89" s="98"/>
      <c r="D89" s="98"/>
      <c r="E89" s="98"/>
      <c r="F89" s="98"/>
      <c r="G89" s="98"/>
      <c r="H89" s="98"/>
      <c r="I89" s="99"/>
      <c r="J89" s="100"/>
      <c r="K89" s="313">
        <v>0.05</v>
      </c>
      <c r="L89" s="850">
        <f>N82*K89</f>
        <v>43101.505906386345</v>
      </c>
      <c r="M89" s="851"/>
      <c r="N89" s="57"/>
    </row>
    <row r="90" spans="1:14" ht="15.75" thickBot="1">
      <c r="B90" s="813" t="s">
        <v>1037</v>
      </c>
      <c r="C90" s="814"/>
      <c r="D90" s="814"/>
      <c r="E90" s="814"/>
      <c r="F90" s="814"/>
      <c r="G90" s="814"/>
      <c r="H90" s="814"/>
      <c r="I90" s="814"/>
      <c r="J90" s="814"/>
      <c r="K90" s="814"/>
      <c r="L90" s="814"/>
      <c r="M90" s="815"/>
      <c r="N90" s="58">
        <f>L87+L88+L89</f>
        <v>258609.0354383181</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1120639.153566045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8</v>
      </c>
      <c r="N37" s="280">
        <f t="shared" ref="N37:N43" si="0">K37/M37</f>
        <v>18307.439312361799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8</v>
      </c>
      <c r="N38" s="280">
        <f t="shared" si="0"/>
        <v>27500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8</v>
      </c>
      <c r="N39" s="280">
        <f t="shared" si="0"/>
        <v>72379.587933072369</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8</v>
      </c>
      <c r="N42" s="280">
        <f t="shared" si="0"/>
        <v>47576.809979140846</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8</v>
      </c>
      <c r="N43" s="280">
        <f t="shared" si="0"/>
        <v>14786.777906138377</v>
      </c>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922.04676066569448</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216090.34745232281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440646.9114174695</v>
      </c>
      <c r="N53" s="280">
        <f>K53*M53</f>
        <v>616905.67598445725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604.47717335473385</v>
      </c>
      <c r="N54" s="280">
        <f>K54*M54</f>
        <v>15111.929333868346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632017.60531832557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0">
        <f>VLOOKUP(A63,TRANSPORTE!A5:D117,4,FALSE)</f>
        <v>1774.2255661967749</v>
      </c>
      <c r="M63" s="901"/>
      <c r="N63" s="295">
        <f>K63*L63</f>
        <v>2483.9157926754847</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0">
        <f>VLOOKUP(A64,TRANSPORTE!A6:D117,4,FALSE)</f>
        <v>1774.2255661967749</v>
      </c>
      <c r="M64" s="901"/>
      <c r="N64" s="295">
        <f>K64*L64</f>
        <v>2217.7819577459686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4701.6977504214537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9220.4676066569446</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862030.11812772683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172406.02362554538</v>
      </c>
      <c r="M87" s="849"/>
      <c r="N87" s="57"/>
    </row>
    <row r="88" spans="1:14">
      <c r="B88" s="95" t="s">
        <v>1057</v>
      </c>
      <c r="C88" s="96"/>
      <c r="D88" s="96"/>
      <c r="E88" s="96"/>
      <c r="F88" s="96"/>
      <c r="G88" s="96"/>
      <c r="H88" s="96"/>
      <c r="I88" s="93"/>
      <c r="J88" s="94"/>
      <c r="K88" s="312">
        <v>0.05</v>
      </c>
      <c r="L88" s="848">
        <f>N82*K88</f>
        <v>43101.505906386345</v>
      </c>
      <c r="M88" s="849"/>
      <c r="N88" s="57"/>
    </row>
    <row r="89" spans="1:14" ht="15.75" thickBot="1">
      <c r="B89" s="97" t="s">
        <v>1058</v>
      </c>
      <c r="C89" s="98"/>
      <c r="D89" s="98"/>
      <c r="E89" s="98"/>
      <c r="F89" s="98"/>
      <c r="G89" s="98"/>
      <c r="H89" s="98"/>
      <c r="I89" s="99"/>
      <c r="J89" s="100"/>
      <c r="K89" s="313">
        <v>0.05</v>
      </c>
      <c r="L89" s="850">
        <f>N82*K89</f>
        <v>43101.505906386345</v>
      </c>
      <c r="M89" s="851"/>
      <c r="N89" s="57"/>
    </row>
    <row r="90" spans="1:14" ht="15.75" thickBot="1">
      <c r="B90" s="813" t="s">
        <v>1037</v>
      </c>
      <c r="C90" s="814"/>
      <c r="D90" s="814"/>
      <c r="E90" s="814"/>
      <c r="F90" s="814"/>
      <c r="G90" s="814"/>
      <c r="H90" s="814"/>
      <c r="I90" s="814"/>
      <c r="J90" s="814"/>
      <c r="K90" s="814"/>
      <c r="L90" s="814"/>
      <c r="M90" s="815"/>
      <c r="N90" s="58">
        <f>L87+L88+L89</f>
        <v>258609.0354383181</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1120639.153566045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829.84208459912497</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179888.01975011357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440646.9114174695</v>
      </c>
      <c r="N53" s="280">
        <f>K53*M53</f>
        <v>616905.67598445725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604.47717335473385</v>
      </c>
      <c r="N54" s="280">
        <f>K54*M54</f>
        <v>15111.929333868346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632017.60531832557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0">
        <f>VLOOKUP(A63,TRANSPORTE!A5:D117,4,FALSE)</f>
        <v>1774.2255661967749</v>
      </c>
      <c r="M63" s="901"/>
      <c r="N63" s="295">
        <f>K63*L63</f>
        <v>2483.9157926754847</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900">
        <f>VLOOKUP(A64,TRANSPORTE!A6:D117,4,FALSE)</f>
        <v>1774.2255661967749</v>
      </c>
      <c r="M64" s="901"/>
      <c r="N64" s="295">
        <f>K64*L64</f>
        <v>2217.7819577459686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4701.6977504214537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8298.4208459912497</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824905.74366485188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164981.14873297038</v>
      </c>
      <c r="M87" s="849"/>
      <c r="N87" s="57"/>
    </row>
    <row r="88" spans="1:14">
      <c r="B88" s="95" t="s">
        <v>1057</v>
      </c>
      <c r="C88" s="96"/>
      <c r="D88" s="96"/>
      <c r="E88" s="96"/>
      <c r="F88" s="96"/>
      <c r="G88" s="96"/>
      <c r="H88" s="96"/>
      <c r="I88" s="93"/>
      <c r="J88" s="94"/>
      <c r="K88" s="312">
        <v>0.05</v>
      </c>
      <c r="L88" s="848">
        <f>N82*K88</f>
        <v>41245.287183242595</v>
      </c>
      <c r="M88" s="849"/>
      <c r="N88" s="57"/>
    </row>
    <row r="89" spans="1:14" ht="15.75" thickBot="1">
      <c r="B89" s="97" t="s">
        <v>1058</v>
      </c>
      <c r="C89" s="98"/>
      <c r="D89" s="98"/>
      <c r="E89" s="98"/>
      <c r="F89" s="98"/>
      <c r="G89" s="98"/>
      <c r="H89" s="98"/>
      <c r="I89" s="99"/>
      <c r="J89" s="100"/>
      <c r="K89" s="313">
        <v>0.05</v>
      </c>
      <c r="L89" s="850">
        <f>N82*K89</f>
        <v>41245.287183242595</v>
      </c>
      <c r="M89" s="851"/>
      <c r="N89" s="57"/>
    </row>
    <row r="90" spans="1:14" ht="15.75" thickBot="1">
      <c r="B90" s="813" t="s">
        <v>1037</v>
      </c>
      <c r="C90" s="814"/>
      <c r="D90" s="814"/>
      <c r="E90" s="814"/>
      <c r="F90" s="814"/>
      <c r="G90" s="814"/>
      <c r="H90" s="814"/>
      <c r="I90" s="814"/>
      <c r="J90" s="814"/>
      <c r="K90" s="814"/>
      <c r="L90" s="814"/>
      <c r="M90" s="815"/>
      <c r="N90" s="58">
        <f>L87+L88+L89</f>
        <v>247471.72309945556</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1072377.4667643073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9"/>
      <c r="F46" s="863"/>
      <c r="G46" s="863"/>
      <c r="H46" s="864"/>
      <c r="I46" s="42"/>
      <c r="J46" s="43"/>
      <c r="K46" s="282"/>
      <c r="L46" s="284"/>
      <c r="M46" s="285"/>
      <c r="N46" s="286"/>
    </row>
    <row r="47" spans="1:14">
      <c r="B47" s="870" t="s">
        <v>1036</v>
      </c>
      <c r="C47" s="871"/>
      <c r="D47" s="871"/>
      <c r="E47" s="44"/>
      <c r="F47" s="45"/>
      <c r="G47" s="45"/>
      <c r="H47" s="46"/>
      <c r="I47" s="42"/>
      <c r="J47" s="43"/>
      <c r="K47" s="287"/>
      <c r="L47" s="284"/>
      <c r="M47" s="409">
        <v>0.1</v>
      </c>
      <c r="N47" s="352">
        <f>N81*M47</f>
        <v>829.84208459912497</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179888.01975011357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900">
        <f>VLOOKUP(A65,TRANSPORTE!A6:D117,4,FALSE)</f>
        <v>1774.2255661967749</v>
      </c>
      <c r="M65" s="901"/>
      <c r="N65" s="295">
        <f>K65*L65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133"/>
    </row>
    <row r="81" spans="1:14" ht="15.75" thickBot="1">
      <c r="B81" s="902" t="s">
        <v>1037</v>
      </c>
      <c r="C81" s="856"/>
      <c r="D81" s="856"/>
      <c r="E81" s="856"/>
      <c r="F81" s="856"/>
      <c r="G81" s="856"/>
      <c r="H81" s="856"/>
      <c r="I81" s="856"/>
      <c r="J81" s="856"/>
      <c r="K81" s="856"/>
      <c r="L81" s="856"/>
      <c r="M81" s="857"/>
      <c r="N81" s="468">
        <f>SUM(N75:N80)</f>
        <v>8298.4208459912497</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824905.74366485188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164981.14873297038</v>
      </c>
      <c r="M88" s="849"/>
      <c r="N88" s="57"/>
    </row>
    <row r="89" spans="1:14">
      <c r="B89" s="95" t="s">
        <v>1057</v>
      </c>
      <c r="C89" s="96"/>
      <c r="D89" s="96"/>
      <c r="E89" s="96"/>
      <c r="F89" s="96"/>
      <c r="G89" s="96"/>
      <c r="H89" s="96"/>
      <c r="I89" s="93"/>
      <c r="J89" s="94"/>
      <c r="K89" s="312">
        <v>0.05</v>
      </c>
      <c r="L89" s="848">
        <f>N83*K89</f>
        <v>41245.287183242595</v>
      </c>
      <c r="M89" s="849"/>
      <c r="N89" s="57"/>
    </row>
    <row r="90" spans="1:14" ht="15.75" thickBot="1">
      <c r="B90" s="97" t="s">
        <v>1058</v>
      </c>
      <c r="C90" s="98"/>
      <c r="D90" s="98"/>
      <c r="E90" s="98"/>
      <c r="F90" s="98"/>
      <c r="G90" s="98"/>
      <c r="H90" s="98"/>
      <c r="I90" s="99"/>
      <c r="J90" s="100"/>
      <c r="K90" s="313">
        <v>0.05</v>
      </c>
      <c r="L90" s="850">
        <f>N83*K90</f>
        <v>41245.287183242595</v>
      </c>
      <c r="M90" s="851"/>
      <c r="N90" s="57"/>
    </row>
    <row r="91" spans="1:14" ht="15.75" thickBot="1">
      <c r="B91" s="813" t="s">
        <v>1037</v>
      </c>
      <c r="C91" s="814"/>
      <c r="D91" s="814"/>
      <c r="E91" s="814"/>
      <c r="F91" s="814"/>
      <c r="G91" s="814"/>
      <c r="H91" s="814"/>
      <c r="I91" s="814"/>
      <c r="J91" s="814"/>
      <c r="K91" s="814"/>
      <c r="L91" s="814"/>
      <c r="M91" s="815"/>
      <c r="N91" s="58">
        <f>L88+L89+L90</f>
        <v>247471.72309945556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1072377.4667643073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829.84208459912497</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179888.01975011357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440646.9114174695</v>
      </c>
      <c r="N53" s="280">
        <f>K53*M53</f>
        <v>616905.67598445725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604.47717335473385</v>
      </c>
      <c r="N54" s="280">
        <f>K54*M54</f>
        <v>15111.929333868346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632017.60531832557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0">
        <f>VLOOKUP(A63,TRANSPORTE!A5:D117,4,FALSE)</f>
        <v>1774.2255661967749</v>
      </c>
      <c r="M63" s="901"/>
      <c r="N63" s="295">
        <f>K63*L63</f>
        <v>2483.9157926754847</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0">
        <f>VLOOKUP(A64,TRANSPORTE!A6:D117,4,FALSE)</f>
        <v>1774.2255661967749</v>
      </c>
      <c r="M64" s="901"/>
      <c r="N64" s="295">
        <f>K64*L64</f>
        <v>2217.7819577459686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4701.6977504214537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8298.4208459912497</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824905.74366485188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164981.14873297038</v>
      </c>
      <c r="M87" s="849"/>
      <c r="N87" s="57"/>
    </row>
    <row r="88" spans="1:14">
      <c r="B88" s="95" t="s">
        <v>1057</v>
      </c>
      <c r="C88" s="96"/>
      <c r="D88" s="96"/>
      <c r="E88" s="96"/>
      <c r="F88" s="96"/>
      <c r="G88" s="96"/>
      <c r="H88" s="96"/>
      <c r="I88" s="93"/>
      <c r="J88" s="94"/>
      <c r="K88" s="312">
        <v>0.05</v>
      </c>
      <c r="L88" s="848">
        <f>N82*K88</f>
        <v>41245.287183242595</v>
      </c>
      <c r="M88" s="849"/>
      <c r="N88" s="57"/>
    </row>
    <row r="89" spans="1:14" ht="15.75" thickBot="1">
      <c r="B89" s="97" t="s">
        <v>1058</v>
      </c>
      <c r="C89" s="98"/>
      <c r="D89" s="98"/>
      <c r="E89" s="98"/>
      <c r="F89" s="98"/>
      <c r="G89" s="98"/>
      <c r="H89" s="98"/>
      <c r="I89" s="99"/>
      <c r="J89" s="100"/>
      <c r="K89" s="313">
        <v>0.05</v>
      </c>
      <c r="L89" s="850">
        <f>N82*K89</f>
        <v>41245.287183242595</v>
      </c>
      <c r="M89" s="851"/>
      <c r="N89" s="57"/>
    </row>
    <row r="90" spans="1:14" ht="15.75" thickBot="1">
      <c r="B90" s="813" t="s">
        <v>1037</v>
      </c>
      <c r="C90" s="814"/>
      <c r="D90" s="814"/>
      <c r="E90" s="814"/>
      <c r="F90" s="814"/>
      <c r="G90" s="814"/>
      <c r="H90" s="814"/>
      <c r="I90" s="814"/>
      <c r="J90" s="814"/>
      <c r="K90" s="814"/>
      <c r="L90" s="814"/>
      <c r="M90" s="815"/>
      <c r="N90" s="58">
        <f>L87+L88+L89</f>
        <v>247471.72309945556</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1072377.4667643073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8</v>
      </c>
      <c r="N37" s="280">
        <f t="shared" ref="N37:N43" si="0">K37/M37</f>
        <v>18307.439312361799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8</v>
      </c>
      <c r="N38" s="280">
        <f t="shared" si="0"/>
        <v>27500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8</v>
      </c>
      <c r="N39" s="280">
        <f t="shared" si="0"/>
        <v>72379.587933072369</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8</v>
      </c>
      <c r="N42" s="280">
        <f t="shared" si="0"/>
        <v>47576.809979140846</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8</v>
      </c>
      <c r="N43" s="280">
        <f t="shared" si="0"/>
        <v>14786.777906138377</v>
      </c>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922.04676066569448</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216090.34745232281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440646.9114174695</v>
      </c>
      <c r="N53" s="280">
        <f>K53*M53</f>
        <v>616905.67598445725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604.47717335473385</v>
      </c>
      <c r="N54" s="280">
        <f>K54*M54</f>
        <v>15111.929333868346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632017.60531832557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0">
        <f>VLOOKUP(A63,TRANSPORTE!A5:D117,4,FALSE)</f>
        <v>1774.2255661967749</v>
      </c>
      <c r="M63" s="901"/>
      <c r="N63" s="295">
        <f>K63*L63</f>
        <v>2483.9157926754847</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0">
        <f>VLOOKUP(A64,TRANSPORTE!A6:D117,4,FALSE)</f>
        <v>1774.2255661967749</v>
      </c>
      <c r="M64" s="901"/>
      <c r="N64" s="295">
        <f>K64*L64</f>
        <v>2217.7819577459686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4701.6977504214537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9220.4676066569446</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862030.11812772683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172406.02362554538</v>
      </c>
      <c r="M87" s="849"/>
      <c r="N87" s="57"/>
    </row>
    <row r="88" spans="1:14">
      <c r="B88" s="95" t="s">
        <v>1057</v>
      </c>
      <c r="C88" s="96"/>
      <c r="D88" s="96"/>
      <c r="E88" s="96"/>
      <c r="F88" s="96"/>
      <c r="G88" s="96"/>
      <c r="H88" s="96"/>
      <c r="I88" s="93"/>
      <c r="J88" s="94"/>
      <c r="K88" s="312">
        <v>0.05</v>
      </c>
      <c r="L88" s="848">
        <f>N82*K88</f>
        <v>43101.505906386345</v>
      </c>
      <c r="M88" s="849"/>
      <c r="N88" s="57"/>
    </row>
    <row r="89" spans="1:14" ht="15.75" thickBot="1">
      <c r="B89" s="97" t="s">
        <v>1058</v>
      </c>
      <c r="C89" s="98"/>
      <c r="D89" s="98"/>
      <c r="E89" s="98"/>
      <c r="F89" s="98"/>
      <c r="G89" s="98"/>
      <c r="H89" s="98"/>
      <c r="I89" s="99"/>
      <c r="J89" s="100"/>
      <c r="K89" s="313">
        <v>0.05</v>
      </c>
      <c r="L89" s="850">
        <f>N82*K89</f>
        <v>43101.505906386345</v>
      </c>
      <c r="M89" s="851"/>
      <c r="N89" s="57"/>
    </row>
    <row r="90" spans="1:14" ht="15.75" thickBot="1">
      <c r="B90" s="813" t="s">
        <v>1037</v>
      </c>
      <c r="C90" s="814"/>
      <c r="D90" s="814"/>
      <c r="E90" s="814"/>
      <c r="F90" s="814"/>
      <c r="G90" s="814"/>
      <c r="H90" s="814"/>
      <c r="I90" s="814"/>
      <c r="J90" s="814"/>
      <c r="K90" s="814"/>
      <c r="L90" s="814"/>
      <c r="M90" s="815"/>
      <c r="N90" s="58">
        <f>L87+L88+L89</f>
        <v>258609.0354383181</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1120639.153566045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9"/>
      <c r="F46" s="863"/>
      <c r="G46" s="863"/>
      <c r="H46" s="864"/>
      <c r="I46" s="42"/>
      <c r="J46" s="43"/>
      <c r="K46" s="282"/>
      <c r="L46" s="284"/>
      <c r="M46" s="285"/>
      <c r="N46" s="286"/>
    </row>
    <row r="47" spans="1:14">
      <c r="B47" s="870" t="s">
        <v>1036</v>
      </c>
      <c r="C47" s="871"/>
      <c r="D47" s="871"/>
      <c r="E47" s="44"/>
      <c r="F47" s="45"/>
      <c r="G47" s="45"/>
      <c r="H47" s="46"/>
      <c r="I47" s="42"/>
      <c r="J47" s="43"/>
      <c r="K47" s="287"/>
      <c r="L47" s="284"/>
      <c r="M47" s="409">
        <v>0.1</v>
      </c>
      <c r="N47" s="352">
        <f>N81*M47</f>
        <v>829.84208459912497</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179888.01975011357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900">
        <f>VLOOKUP(A65,TRANSPORTE!A6:D117,4,FALSE)</f>
        <v>1774.2255661967749</v>
      </c>
      <c r="M65" s="901"/>
      <c r="N65" s="295">
        <f>K65*L65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8298.4208459912497</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824905.74366485188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164981.14873297038</v>
      </c>
      <c r="M88" s="849"/>
      <c r="N88" s="57"/>
    </row>
    <row r="89" spans="1:14">
      <c r="B89" s="95" t="s">
        <v>1057</v>
      </c>
      <c r="C89" s="96"/>
      <c r="D89" s="96"/>
      <c r="E89" s="96"/>
      <c r="F89" s="96"/>
      <c r="G89" s="96"/>
      <c r="H89" s="96"/>
      <c r="I89" s="93"/>
      <c r="J89" s="94"/>
      <c r="K89" s="312">
        <v>0.05</v>
      </c>
      <c r="L89" s="848">
        <f>N83*K89</f>
        <v>41245.287183242595</v>
      </c>
      <c r="M89" s="849"/>
      <c r="N89" s="57"/>
    </row>
    <row r="90" spans="1:14" ht="15.75" thickBot="1">
      <c r="B90" s="97" t="s">
        <v>1058</v>
      </c>
      <c r="C90" s="98"/>
      <c r="D90" s="98"/>
      <c r="E90" s="98"/>
      <c r="F90" s="98"/>
      <c r="G90" s="98"/>
      <c r="H90" s="98"/>
      <c r="I90" s="99"/>
      <c r="J90" s="100"/>
      <c r="K90" s="313">
        <v>0.05</v>
      </c>
      <c r="L90" s="850">
        <f>N83*K90</f>
        <v>41245.287183242595</v>
      </c>
      <c r="M90" s="851"/>
      <c r="N90" s="57"/>
    </row>
    <row r="91" spans="1:14" ht="15.75" thickBot="1">
      <c r="B91" s="813" t="s">
        <v>1037</v>
      </c>
      <c r="C91" s="814"/>
      <c r="D91" s="814"/>
      <c r="E91" s="814"/>
      <c r="F91" s="814"/>
      <c r="G91" s="814"/>
      <c r="H91" s="814"/>
      <c r="I91" s="814"/>
      <c r="J91" s="814"/>
      <c r="K91" s="814"/>
      <c r="L91" s="814"/>
      <c r="M91" s="815"/>
      <c r="N91" s="58">
        <f>L88+L89+L90</f>
        <v>247471.72309945556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1072377.4667643073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9"/>
      <c r="F46" s="863"/>
      <c r="G46" s="863"/>
      <c r="H46" s="864"/>
      <c r="I46" s="42"/>
      <c r="J46" s="43"/>
      <c r="K46" s="282"/>
      <c r="L46" s="284"/>
      <c r="M46" s="285"/>
      <c r="N46" s="286"/>
    </row>
    <row r="47" spans="1:14">
      <c r="B47" s="870" t="s">
        <v>1036</v>
      </c>
      <c r="C47" s="871"/>
      <c r="D47" s="871"/>
      <c r="E47" s="44"/>
      <c r="F47" s="45"/>
      <c r="G47" s="45"/>
      <c r="H47" s="46"/>
      <c r="I47" s="42"/>
      <c r="J47" s="43"/>
      <c r="K47" s="287"/>
      <c r="L47" s="284"/>
      <c r="M47" s="409">
        <v>0.1</v>
      </c>
      <c r="N47" s="352">
        <f>N81*M47</f>
        <v>829.84208459912497</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179888.01975011357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900">
        <f>VLOOKUP(A65,TRANSPORTE!A6:D117,4,FALSE)</f>
        <v>1774.2255661967749</v>
      </c>
      <c r="M65" s="901"/>
      <c r="N65" s="295">
        <f>K65*L65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8298.4208459912497</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824905.74366485188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164981.14873297038</v>
      </c>
      <c r="M88" s="849"/>
      <c r="N88" s="57"/>
    </row>
    <row r="89" spans="1:14">
      <c r="B89" s="95" t="s">
        <v>1057</v>
      </c>
      <c r="C89" s="96"/>
      <c r="D89" s="96"/>
      <c r="E89" s="96"/>
      <c r="F89" s="96"/>
      <c r="G89" s="96"/>
      <c r="H89" s="96"/>
      <c r="I89" s="93"/>
      <c r="J89" s="94"/>
      <c r="K89" s="312">
        <v>0.05</v>
      </c>
      <c r="L89" s="848">
        <f>N83*K89</f>
        <v>41245.287183242595</v>
      </c>
      <c r="M89" s="849"/>
      <c r="N89" s="57"/>
    </row>
    <row r="90" spans="1:14" ht="15.75" thickBot="1">
      <c r="B90" s="97" t="s">
        <v>1058</v>
      </c>
      <c r="C90" s="98"/>
      <c r="D90" s="98"/>
      <c r="E90" s="98"/>
      <c r="F90" s="98"/>
      <c r="G90" s="98"/>
      <c r="H90" s="98"/>
      <c r="I90" s="99"/>
      <c r="J90" s="100"/>
      <c r="K90" s="313">
        <v>0.05</v>
      </c>
      <c r="L90" s="850">
        <f>N83*K90</f>
        <v>41245.287183242595</v>
      </c>
      <c r="M90" s="851"/>
      <c r="N90" s="57"/>
    </row>
    <row r="91" spans="1:14" ht="15.75" thickBot="1">
      <c r="B91" s="813" t="s">
        <v>1037</v>
      </c>
      <c r="C91" s="814"/>
      <c r="D91" s="814"/>
      <c r="E91" s="814"/>
      <c r="F91" s="814"/>
      <c r="G91" s="814"/>
      <c r="H91" s="814"/>
      <c r="I91" s="814"/>
      <c r="J91" s="814"/>
      <c r="K91" s="814"/>
      <c r="L91" s="814"/>
      <c r="M91" s="815"/>
      <c r="N91" s="58">
        <f>L88+L89+L90</f>
        <v>247471.72309945556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1072377.4667643073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829.84208459912497</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179888.01975011357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440646.9114174695</v>
      </c>
      <c r="N53" s="280">
        <f>K53*M53</f>
        <v>616905.67598445725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604.47717335473385</v>
      </c>
      <c r="N54" s="280">
        <f>K54*M54</f>
        <v>15111.929333868346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632017.60531832557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0">
        <f>VLOOKUP(A63,TRANSPORTE!A5:D117,4,FALSE)</f>
        <v>1774.2255661967749</v>
      </c>
      <c r="M63" s="901"/>
      <c r="N63" s="295">
        <f>K63*L63</f>
        <v>2483.9157926754847</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900">
        <f>VLOOKUP(A64,TRANSPORTE!A6:D117,4,FALSE)</f>
        <v>1774.2255661967749</v>
      </c>
      <c r="M64" s="901"/>
      <c r="N64" s="295">
        <f>K64*L64</f>
        <v>2217.7819577459686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4701.6977504214537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8298.4208459912497</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824905.74366485188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164981.14873297038</v>
      </c>
      <c r="M87" s="849"/>
      <c r="N87" s="57"/>
    </row>
    <row r="88" spans="1:14">
      <c r="B88" s="95" t="s">
        <v>1057</v>
      </c>
      <c r="C88" s="96"/>
      <c r="D88" s="96"/>
      <c r="E88" s="96"/>
      <c r="F88" s="96"/>
      <c r="G88" s="96"/>
      <c r="H88" s="96"/>
      <c r="I88" s="93"/>
      <c r="J88" s="94"/>
      <c r="K88" s="312">
        <v>0.05</v>
      </c>
      <c r="L88" s="848">
        <f>N82*K88</f>
        <v>41245.287183242595</v>
      </c>
      <c r="M88" s="849"/>
      <c r="N88" s="57"/>
    </row>
    <row r="89" spans="1:14" ht="15.75" thickBot="1">
      <c r="B89" s="97" t="s">
        <v>1058</v>
      </c>
      <c r="C89" s="98"/>
      <c r="D89" s="98"/>
      <c r="E89" s="98"/>
      <c r="F89" s="98"/>
      <c r="G89" s="98"/>
      <c r="H89" s="98"/>
      <c r="I89" s="99"/>
      <c r="J89" s="100"/>
      <c r="K89" s="313">
        <v>0.05</v>
      </c>
      <c r="L89" s="850">
        <f>N82*K89</f>
        <v>41245.287183242595</v>
      </c>
      <c r="M89" s="851"/>
      <c r="N89" s="57"/>
    </row>
    <row r="90" spans="1:14" ht="15.75" thickBot="1">
      <c r="B90" s="813" t="s">
        <v>1037</v>
      </c>
      <c r="C90" s="814"/>
      <c r="D90" s="814"/>
      <c r="E90" s="814"/>
      <c r="F90" s="814"/>
      <c r="G90" s="814"/>
      <c r="H90" s="814"/>
      <c r="I90" s="814"/>
      <c r="J90" s="814"/>
      <c r="K90" s="814"/>
      <c r="L90" s="814"/>
      <c r="M90" s="815"/>
      <c r="N90" s="58">
        <f>L87+L88+L89</f>
        <v>247471.72309945556</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1072377.4667643073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5"/>
      <c r="J36" s="276"/>
      <c r="K36" s="277">
        <f>VLOOKUP(A36,EQUIPOS!A6:D163,4,FALSE)</f>
        <v>280000</v>
      </c>
      <c r="L36" s="278"/>
      <c r="M36" s="279">
        <v>30</v>
      </c>
      <c r="N36" s="280">
        <f>K36/M36</f>
        <v>9333.3333333333339</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166</v>
      </c>
      <c r="B38" s="862" t="str">
        <f>VLOOKUP(A38,EQUIPOS!A8:D154,3,FALSE)</f>
        <v>Compactador de Rodillo POTENCIA: 99HP, PESO: 8 ton</v>
      </c>
      <c r="C38" s="863"/>
      <c r="D38" s="863"/>
      <c r="E38" s="863"/>
      <c r="F38" s="863"/>
      <c r="G38" s="863"/>
      <c r="H38" s="864"/>
      <c r="I38" s="275"/>
      <c r="J38" s="276"/>
      <c r="K38" s="277">
        <f>VLOOKUP(A38,EQUIPOS!A8:D165,4,FALSE)</f>
        <v>220000</v>
      </c>
      <c r="L38" s="278"/>
      <c r="M38" s="279">
        <v>10</v>
      </c>
      <c r="N38" s="280">
        <f t="shared" si="0"/>
        <v>22000</v>
      </c>
    </row>
    <row r="39" spans="1:14">
      <c r="A39" t="s">
        <v>284</v>
      </c>
      <c r="B39" s="862" t="str">
        <f>VLOOKUP(A39,EQUIPOS!A9:D154,3,FALSE)</f>
        <v>Planta de asfalto en caliente</v>
      </c>
      <c r="C39" s="863"/>
      <c r="D39" s="863"/>
      <c r="E39" s="863"/>
      <c r="F39" s="863"/>
      <c r="G39" s="863"/>
      <c r="H39" s="864"/>
      <c r="I39" s="275"/>
      <c r="J39" s="276"/>
      <c r="K39" s="277">
        <f>VLOOKUP(A39,EQUIPOS!A9:D166,4,FALSE)</f>
        <v>579036.70346457895</v>
      </c>
      <c r="L39" s="278"/>
      <c r="M39" s="279">
        <v>10</v>
      </c>
      <c r="N39" s="280">
        <f t="shared" si="0"/>
        <v>57903.670346457897</v>
      </c>
    </row>
    <row r="40" spans="1:14">
      <c r="A40" t="s">
        <v>290</v>
      </c>
      <c r="B40" s="862" t="str">
        <f>VLOOKUP(A40,EQUIPOS!A10:D154,3,FALSE)</f>
        <v>Planta trituradora</v>
      </c>
      <c r="C40" s="863"/>
      <c r="D40" s="863"/>
      <c r="E40" s="863"/>
      <c r="F40" s="863"/>
      <c r="G40" s="863"/>
      <c r="H40" s="864"/>
      <c r="I40" s="275"/>
      <c r="J40" s="276"/>
      <c r="K40" s="277">
        <f>VLOOKUP(A40,EQUIPOS!A10:D167,4,FALSE)</f>
        <v>495303.54580226104</v>
      </c>
      <c r="L40" s="278"/>
      <c r="M40" s="279">
        <v>30</v>
      </c>
      <c r="N40" s="280">
        <f t="shared" si="0"/>
        <v>16510.1181934087</v>
      </c>
    </row>
    <row r="41" spans="1:14">
      <c r="A41" t="s">
        <v>314</v>
      </c>
      <c r="B41" s="862" t="str">
        <f>VLOOKUP(A41,EQUIPOS!A11:D155,3,FALSE)</f>
        <v xml:space="preserve">Retroexcavadora E-200 sobre orugas
</v>
      </c>
      <c r="C41" s="863"/>
      <c r="D41" s="863"/>
      <c r="E41" s="863"/>
      <c r="F41" s="863"/>
      <c r="G41" s="863"/>
      <c r="H41" s="864"/>
      <c r="I41" s="275"/>
      <c r="J41" s="276"/>
      <c r="K41" s="277">
        <f>VLOOKUP(A41,EQUIPOS!A11:D168,4,FALSE)</f>
        <v>263227.02102605032</v>
      </c>
      <c r="L41" s="278"/>
      <c r="M41" s="279">
        <v>30</v>
      </c>
      <c r="N41" s="280">
        <f t="shared" si="0"/>
        <v>8774.2340342016778</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5"/>
      <c r="J42" s="276"/>
      <c r="K42" s="277">
        <f>VLOOKUP(A42,EQUIPOS!A12:D169,4,FALSE)</f>
        <v>380614.47983312677</v>
      </c>
      <c r="L42" s="278"/>
      <c r="M42" s="279">
        <v>10</v>
      </c>
      <c r="N42" s="280">
        <f t="shared" si="0"/>
        <v>38061.447983312675</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328"/>
      <c r="C44" s="329"/>
      <c r="D44" s="329"/>
      <c r="E44" s="329"/>
      <c r="F44" s="329"/>
      <c r="G44" s="329"/>
      <c r="H44" s="330"/>
      <c r="I44" s="275"/>
      <c r="J44" s="276"/>
      <c r="K44" s="277"/>
      <c r="L44" s="278"/>
      <c r="M44" s="279"/>
      <c r="N44" s="280"/>
    </row>
    <row r="45" spans="1:14">
      <c r="B45" s="862"/>
      <c r="C45" s="863"/>
      <c r="D45" s="863"/>
      <c r="E45" s="863"/>
      <c r="F45" s="863"/>
      <c r="G45" s="863"/>
      <c r="H45" s="864"/>
      <c r="I45" s="865"/>
      <c r="J45" s="866"/>
      <c r="K45" s="277"/>
      <c r="L45" s="867"/>
      <c r="M45" s="868"/>
      <c r="N45" s="280"/>
    </row>
    <row r="46" spans="1:14">
      <c r="B46" s="862"/>
      <c r="C46" s="863"/>
      <c r="D46" s="863"/>
      <c r="E46" s="869"/>
      <c r="F46" s="863"/>
      <c r="G46" s="863"/>
      <c r="H46" s="864"/>
      <c r="I46" s="42"/>
      <c r="J46" s="43"/>
      <c r="K46" s="282"/>
      <c r="L46" s="284"/>
      <c r="M46" s="285"/>
      <c r="N46" s="286"/>
    </row>
    <row r="47" spans="1:14">
      <c r="B47" s="870" t="s">
        <v>1036</v>
      </c>
      <c r="C47" s="871"/>
      <c r="D47" s="871"/>
      <c r="E47" s="44"/>
      <c r="F47" s="45"/>
      <c r="G47" s="45"/>
      <c r="H47" s="46"/>
      <c r="I47" s="42"/>
      <c r="J47" s="43"/>
      <c r="K47" s="287"/>
      <c r="L47" s="284"/>
      <c r="M47" s="409">
        <v>0.1</v>
      </c>
      <c r="N47" s="352">
        <f>N81*M47</f>
        <v>829.84208459912497</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179888.01975011357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440646.9114174695</v>
      </c>
      <c r="N54" s="280">
        <f>K54*M54</f>
        <v>616905.67598445725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604.47717335473385</v>
      </c>
      <c r="N55" s="280">
        <f>K55*M55</f>
        <v>15111.929333868346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5"/>
      <c r="C58" s="896"/>
      <c r="D58" s="896"/>
      <c r="E58" s="896"/>
      <c r="F58" s="896"/>
      <c r="G58" s="896"/>
      <c r="H58" s="896"/>
      <c r="I58" s="866"/>
      <c r="J58" s="48"/>
      <c r="K58" s="50"/>
      <c r="L58" s="897"/>
      <c r="M58" s="898"/>
      <c r="N58" s="51"/>
    </row>
    <row r="59" spans="1:14" ht="15.75" thickBot="1">
      <c r="B59" s="813" t="s">
        <v>1037</v>
      </c>
      <c r="C59" s="814"/>
      <c r="D59" s="814"/>
      <c r="E59" s="814"/>
      <c r="F59" s="814"/>
      <c r="G59" s="814"/>
      <c r="H59" s="814"/>
      <c r="I59" s="814"/>
      <c r="J59" s="814"/>
      <c r="K59" s="814"/>
      <c r="L59" s="814"/>
      <c r="M59" s="815"/>
      <c r="N59" s="402">
        <f>SUM(N54:N58)</f>
        <v>632017.60531832557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0">
        <f>VLOOKUP(A64,TRANSPORTE!A5:D117,4,FALSE)</f>
        <v>1774.2255661967749</v>
      </c>
      <c r="M64" s="901"/>
      <c r="N64" s="295">
        <f>K64*L64</f>
        <v>2483.9157926754847</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900">
        <f>VLOOKUP(A65,TRANSPORTE!A6:D117,4,FALSE)</f>
        <v>1774.2255661967749</v>
      </c>
      <c r="M65" s="901"/>
      <c r="N65" s="295">
        <f>K65*L65</f>
        <v>2217.7819577459686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4701.6977504214537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8298.4208459912497</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N49+N59+N70+N81</f>
        <v>824905.74366485188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164981.14873297038</v>
      </c>
      <c r="M88" s="849"/>
      <c r="N88" s="57"/>
    </row>
    <row r="89" spans="1:14">
      <c r="B89" s="95" t="s">
        <v>1057</v>
      </c>
      <c r="C89" s="96"/>
      <c r="D89" s="96"/>
      <c r="E89" s="96"/>
      <c r="F89" s="96"/>
      <c r="G89" s="96"/>
      <c r="H89" s="96"/>
      <c r="I89" s="93"/>
      <c r="J89" s="94"/>
      <c r="K89" s="312">
        <v>0.05</v>
      </c>
      <c r="L89" s="848">
        <f>N83*K89</f>
        <v>41245.287183242595</v>
      </c>
      <c r="M89" s="849"/>
      <c r="N89" s="57"/>
    </row>
    <row r="90" spans="1:14" ht="15.75" thickBot="1">
      <c r="B90" s="97" t="s">
        <v>1058</v>
      </c>
      <c r="C90" s="98"/>
      <c r="D90" s="98"/>
      <c r="E90" s="98"/>
      <c r="F90" s="98"/>
      <c r="G90" s="98"/>
      <c r="H90" s="98"/>
      <c r="I90" s="99"/>
      <c r="J90" s="100"/>
      <c r="K90" s="313">
        <v>0.05</v>
      </c>
      <c r="L90" s="850">
        <f>N83*K90</f>
        <v>41245.287183242595</v>
      </c>
      <c r="M90" s="851"/>
      <c r="N90" s="57"/>
    </row>
    <row r="91" spans="1:14" ht="15.75" thickBot="1">
      <c r="B91" s="813" t="s">
        <v>1037</v>
      </c>
      <c r="C91" s="814"/>
      <c r="D91" s="814"/>
      <c r="E91" s="814"/>
      <c r="F91" s="814"/>
      <c r="G91" s="814"/>
      <c r="H91" s="814"/>
      <c r="I91" s="814"/>
      <c r="J91" s="814"/>
      <c r="K91" s="814"/>
      <c r="L91" s="814"/>
      <c r="M91" s="815"/>
      <c r="N91" s="58">
        <f>L88+L89+L90</f>
        <v>247471.72309945556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1072377.4667643073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75" thickBot="1">
      <c r="B124" s="269" t="s">
        <v>2327</v>
      </c>
      <c r="C124" s="401"/>
      <c r="D124" s="401"/>
      <c r="E124" s="63"/>
      <c r="F124" s="63"/>
      <c r="G124" s="63"/>
      <c r="H124" s="63"/>
      <c r="I124" s="63"/>
      <c r="J124" s="881"/>
      <c r="K124" s="881"/>
      <c r="L124" s="881"/>
      <c r="M124" s="881"/>
      <c r="N124" s="88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148</v>
      </c>
      <c r="B36" s="862" t="str">
        <f>VLOOKUP(A36,EQUIPOS!A6:D154,3,FALSE)</f>
        <v>Cargador : Potencia en el volante 110 hp, Clasificación de RPM del motor 2300.</v>
      </c>
      <c r="C36" s="863"/>
      <c r="D36" s="863"/>
      <c r="E36" s="863"/>
      <c r="F36" s="863"/>
      <c r="G36" s="863"/>
      <c r="H36" s="864"/>
      <c r="I36" s="275"/>
      <c r="J36" s="276"/>
      <c r="K36" s="277">
        <f>VLOOKUP(A36,EQUIPOS!A6:D163,4,FALSE)</f>
        <v>210581.61682084022</v>
      </c>
      <c r="L36" s="278"/>
      <c r="M36" s="279">
        <v>30</v>
      </c>
      <c r="N36" s="280">
        <f>K36/M36</f>
        <v>7019.3872273613406</v>
      </c>
    </row>
    <row r="37" spans="1:14">
      <c r="A37" s="119" t="s">
        <v>173</v>
      </c>
      <c r="B37" s="862" t="str">
        <f>VLOOKUP(A37,EQUIPOS!A7:D154,3,FALSE)</f>
        <v>Compactador neumático de Potencia 70 HP, peso de 13 ton</v>
      </c>
      <c r="C37" s="863"/>
      <c r="D37" s="863"/>
      <c r="E37" s="863"/>
      <c r="F37" s="863"/>
      <c r="G37" s="863"/>
      <c r="H37" s="864"/>
      <c r="I37" s="275"/>
      <c r="J37" s="276"/>
      <c r="K37" s="277">
        <f>VLOOKUP(A37,EQUIPOS!A7:D164,4,FALSE)</f>
        <v>146459.51449889439</v>
      </c>
      <c r="L37" s="278"/>
      <c r="M37" s="279">
        <v>10</v>
      </c>
      <c r="N37" s="280">
        <f t="shared" ref="N37:N43" si="0">K37/M37</f>
        <v>14645.951449889439</v>
      </c>
    </row>
    <row r="38" spans="1:14">
      <c r="A38" t="s">
        <v>284</v>
      </c>
      <c r="B38" s="862" t="str">
        <f>VLOOKUP(A38,EQUIPOS!A8:D154,3,FALSE)</f>
        <v>Planta de asfalto en caliente</v>
      </c>
      <c r="C38" s="863"/>
      <c r="D38" s="863"/>
      <c r="E38" s="863"/>
      <c r="F38" s="863"/>
      <c r="G38" s="863"/>
      <c r="H38" s="864"/>
      <c r="I38" s="275"/>
      <c r="J38" s="276"/>
      <c r="K38" s="277">
        <f>VLOOKUP(A38,EQUIPOS!A8:D165,4,FALSE)</f>
        <v>579036.70346457895</v>
      </c>
      <c r="L38" s="278"/>
      <c r="M38" s="279">
        <v>10</v>
      </c>
      <c r="N38" s="280">
        <f t="shared" si="0"/>
        <v>57903.670346457897</v>
      </c>
    </row>
    <row r="39" spans="1:14">
      <c r="A39" t="s">
        <v>290</v>
      </c>
      <c r="B39" s="862" t="str">
        <f>VLOOKUP(A39,EQUIPOS!A9:D154,3,FALSE)</f>
        <v>Planta trituradora</v>
      </c>
      <c r="C39" s="863"/>
      <c r="D39" s="863"/>
      <c r="E39" s="863"/>
      <c r="F39" s="863"/>
      <c r="G39" s="863"/>
      <c r="H39" s="864"/>
      <c r="I39" s="275"/>
      <c r="J39" s="276"/>
      <c r="K39" s="277">
        <f>VLOOKUP(A39,EQUIPOS!A9:D166,4,FALSE)</f>
        <v>495303.54580226104</v>
      </c>
      <c r="L39" s="278"/>
      <c r="M39" s="279">
        <v>30</v>
      </c>
      <c r="N39" s="280">
        <f t="shared" si="0"/>
        <v>16510.1181934087</v>
      </c>
    </row>
    <row r="40" spans="1:14">
      <c r="A40" t="s">
        <v>316</v>
      </c>
      <c r="B40" s="862" t="str">
        <f>VLOOKUP(A40,EQUIPOS!A10:D154,3,FALSE)</f>
        <v>Retroexcavadora Tipo E-200 o  Equivalente</v>
      </c>
      <c r="C40" s="863"/>
      <c r="D40" s="863"/>
      <c r="E40" s="863"/>
      <c r="F40" s="863"/>
      <c r="G40" s="863"/>
      <c r="H40" s="864"/>
      <c r="I40" s="275"/>
      <c r="J40" s="276"/>
      <c r="K40" s="277">
        <f>VLOOKUP(A40,EQUIPOS!A10:D167,4,FALSE)</f>
        <v>263227.02102605032</v>
      </c>
      <c r="L40" s="278"/>
      <c r="M40" s="279">
        <v>30</v>
      </c>
      <c r="N40" s="280">
        <f t="shared" si="0"/>
        <v>8774.2340342016778</v>
      </c>
    </row>
    <row r="41" spans="1:14">
      <c r="A41" t="s">
        <v>358</v>
      </c>
      <c r="B41" s="862" t="str">
        <f>VLOOKUP(A41,EQUIPOS!A11:D155,3,FALSE)</f>
        <v xml:space="preserve">Terminadora de asfalto (Finisher), potencia en el volante 174 HP, R=20M3/H, velocidad de desplazamiento 114 m/min
</v>
      </c>
      <c r="C41" s="863"/>
      <c r="D41" s="863"/>
      <c r="E41" s="863"/>
      <c r="F41" s="863"/>
      <c r="G41" s="863"/>
      <c r="H41" s="864"/>
      <c r="I41" s="275"/>
      <c r="J41" s="276"/>
      <c r="K41" s="277">
        <f>VLOOKUP(A41,EQUIPOS!A11:D168,4,FALSE)</f>
        <v>380614.47983312677</v>
      </c>
      <c r="L41" s="278"/>
      <c r="M41" s="279">
        <v>10</v>
      </c>
      <c r="N41" s="280">
        <f t="shared" si="0"/>
        <v>38061.447983312675</v>
      </c>
    </row>
    <row r="42" spans="1:14">
      <c r="A42" t="s">
        <v>166</v>
      </c>
      <c r="B42" s="862" t="str">
        <f>VLOOKUP(A42,EQUIPOS!A12:D156,3,FALSE)</f>
        <v>Compactador de Rodillo POTENCIA: 99HP, PESO: 8 ton</v>
      </c>
      <c r="C42" s="863"/>
      <c r="D42" s="863"/>
      <c r="E42" s="863"/>
      <c r="F42" s="863"/>
      <c r="G42" s="863"/>
      <c r="H42" s="864"/>
      <c r="I42" s="275"/>
      <c r="J42" s="276"/>
      <c r="K42" s="277">
        <f>VLOOKUP(A42,EQUIPOS!A12:D169,4,FALSE)</f>
        <v>220000</v>
      </c>
      <c r="L42" s="278"/>
      <c r="M42" s="279">
        <v>10</v>
      </c>
      <c r="N42" s="280">
        <f t="shared" si="0"/>
        <v>22000</v>
      </c>
    </row>
    <row r="43" spans="1:14">
      <c r="A43" t="s">
        <v>373</v>
      </c>
      <c r="B43" s="862" t="str">
        <f>VLOOKUP(A43,EQUIPOS!A13:D157,3,FALSE)</f>
        <v>Volqueta 6 m3</v>
      </c>
      <c r="C43" s="863"/>
      <c r="D43" s="863"/>
      <c r="E43" s="863"/>
      <c r="F43" s="863"/>
      <c r="G43" s="863"/>
      <c r="H43" s="864"/>
      <c r="I43" s="275"/>
      <c r="J43" s="276"/>
      <c r="K43" s="277">
        <f>VLOOKUP(A43,EQUIPOS!A13:D170,4,FALSE)</f>
        <v>118294.22324910702</v>
      </c>
      <c r="L43" s="278"/>
      <c r="M43" s="279">
        <v>10</v>
      </c>
      <c r="N43" s="280">
        <f t="shared" si="0"/>
        <v>11829.422324910702</v>
      </c>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1085.1781106296251</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177829.40967017206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440646.9114174695</v>
      </c>
      <c r="N53" s="280">
        <f>K53*M53</f>
        <v>616905.67598445725</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616905.67598445725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0">
        <f>VLOOKUP(A63,TRANSPORTE!A5:D117,4,FALSE)</f>
        <v>1774.2255661967749</v>
      </c>
      <c r="M63" s="901"/>
      <c r="N63" s="295">
        <f>K63*L63</f>
        <v>2483.9157926754847</v>
      </c>
    </row>
    <row r="64" spans="1:14">
      <c r="A64" t="s">
        <v>1377</v>
      </c>
      <c r="B64" s="52" t="str">
        <f>VLOOKUP(A64,TRANSPORTE!A6:D117,3,FALSE)</f>
        <v>Transporte de mezcla</v>
      </c>
      <c r="C64" s="53"/>
      <c r="D64" s="53"/>
      <c r="E64" s="53"/>
      <c r="F64" s="53"/>
      <c r="G64" s="53"/>
      <c r="H64" s="319" t="s">
        <v>1552</v>
      </c>
      <c r="I64" s="287">
        <v>1.25</v>
      </c>
      <c r="J64" s="294">
        <v>1</v>
      </c>
      <c r="K64" s="287">
        <f>I64*J64</f>
        <v>1.25</v>
      </c>
      <c r="L64" s="900">
        <f>VLOOKUP(A64,TRANSPORTE!A6:D117,4,FALSE)</f>
        <v>1774.2255661967749</v>
      </c>
      <c r="M64" s="901"/>
      <c r="N64" s="295">
        <f>K64*L64</f>
        <v>2217.7819577459686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4701.6977504214537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54</v>
      </c>
      <c r="B75" s="55" t="str">
        <f>VLOOKUP(A75,'MANO DE OBRA'!A8:D69,3,FALSE)</f>
        <v>Rastrilleros (2)</v>
      </c>
      <c r="C75" s="53"/>
      <c r="D75" s="53"/>
      <c r="E75" s="53"/>
      <c r="F75" s="53"/>
      <c r="G75" s="53"/>
      <c r="H75" s="53"/>
      <c r="I75" s="300">
        <f>K75/J75*100</f>
        <v>82811.68411799999</v>
      </c>
      <c r="J75" s="301">
        <v>185</v>
      </c>
      <c r="K75" s="302">
        <f>VLOOKUP(A75,'MANO DE OBRA'!A8:D100,4,FALSE)</f>
        <v>153201.61561829998</v>
      </c>
      <c r="L75" s="56"/>
      <c r="M75" s="307">
        <v>80</v>
      </c>
      <c r="N75" s="403">
        <f>K75/M75</f>
        <v>1915.0201952287498</v>
      </c>
    </row>
    <row r="76" spans="1:15">
      <c r="A76" t="s">
        <v>34</v>
      </c>
      <c r="B76" s="55" t="str">
        <f>VLOOKUP(A76,'MANO DE OBRA'!A9:D70,3,FALSE)</f>
        <v>Oficial (3)</v>
      </c>
      <c r="C76" s="53"/>
      <c r="D76" s="53"/>
      <c r="E76" s="53"/>
      <c r="F76" s="53"/>
      <c r="G76" s="53"/>
      <c r="H76" s="53"/>
      <c r="I76" s="300">
        <f>K76/J76*100</f>
        <v>165623.36823599998</v>
      </c>
      <c r="J76" s="301">
        <v>185</v>
      </c>
      <c r="K76" s="302">
        <f>VLOOKUP(A76,'MANO DE OBRA'!A9:D101,4,FALSE)</f>
        <v>306403.23123659997</v>
      </c>
      <c r="L76" s="56"/>
      <c r="M76" s="308">
        <v>80</v>
      </c>
      <c r="N76" s="403">
        <f>K76/M76</f>
        <v>3830.0403904574996</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10851.78110629625</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810288.56451134698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162057.71290226941</v>
      </c>
      <c r="M87" s="849"/>
      <c r="N87" s="57"/>
    </row>
    <row r="88" spans="1:14">
      <c r="B88" s="95" t="s">
        <v>1057</v>
      </c>
      <c r="C88" s="96"/>
      <c r="D88" s="96"/>
      <c r="E88" s="96"/>
      <c r="F88" s="96"/>
      <c r="G88" s="96"/>
      <c r="H88" s="96"/>
      <c r="I88" s="93"/>
      <c r="J88" s="94"/>
      <c r="K88" s="312">
        <v>0.05</v>
      </c>
      <c r="L88" s="848">
        <f>N82*K88</f>
        <v>40514.428225567353</v>
      </c>
      <c r="M88" s="849"/>
      <c r="N88" s="57"/>
    </row>
    <row r="89" spans="1:14" ht="15.75" thickBot="1">
      <c r="B89" s="97" t="s">
        <v>1058</v>
      </c>
      <c r="C89" s="98"/>
      <c r="D89" s="98"/>
      <c r="E89" s="98"/>
      <c r="F89" s="98"/>
      <c r="G89" s="98"/>
      <c r="H89" s="98"/>
      <c r="I89" s="99"/>
      <c r="J89" s="100"/>
      <c r="K89" s="313">
        <v>0.05</v>
      </c>
      <c r="L89" s="850">
        <f>N82*K89</f>
        <v>40514.428225567353</v>
      </c>
      <c r="M89" s="851"/>
      <c r="N89" s="57"/>
    </row>
    <row r="90" spans="1:14" ht="15.75" thickBot="1">
      <c r="B90" s="813" t="s">
        <v>1037</v>
      </c>
      <c r="C90" s="814"/>
      <c r="D90" s="814"/>
      <c r="E90" s="814"/>
      <c r="F90" s="814"/>
      <c r="G90" s="814"/>
      <c r="H90" s="814"/>
      <c r="I90" s="814"/>
      <c r="J90" s="814"/>
      <c r="K90" s="814"/>
      <c r="L90" s="814"/>
      <c r="M90" s="815"/>
      <c r="N90" s="58">
        <f>L87+L88+L89</f>
        <v>243086.56935340413</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1053375.1338647511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117</v>
      </c>
      <c r="B36" s="862" t="str">
        <f>VLOOKUP(A36,EQUIPOS!A6:D154,3,FALSE)</f>
        <v xml:space="preserve">Barredora mecánica de cepillo de 3658 mm ; 6 m3 </v>
      </c>
      <c r="C36" s="863"/>
      <c r="D36" s="863"/>
      <c r="E36" s="863"/>
      <c r="F36" s="863"/>
      <c r="G36" s="863"/>
      <c r="H36" s="864"/>
      <c r="I36" s="275"/>
      <c r="J36" s="276"/>
      <c r="K36" s="277">
        <f>VLOOKUP(A36,EQUIPOS!A6:D163,4,FALSE)</f>
        <v>64490.620151382325</v>
      </c>
      <c r="L36" s="278"/>
      <c r="M36" s="279">
        <v>150</v>
      </c>
      <c r="N36" s="280">
        <f>K36/M36</f>
        <v>429.93746767588215</v>
      </c>
    </row>
    <row r="37" spans="1:14">
      <c r="A37" s="119" t="s">
        <v>148</v>
      </c>
      <c r="B37" s="862" t="str">
        <f>VLOOKUP(A37,EQUIPOS!A7:D154,3,FALSE)</f>
        <v>Cargador : Potencia en el volante 110 hp, Clasificación de RPM del motor 2300.</v>
      </c>
      <c r="C37" s="863"/>
      <c r="D37" s="863"/>
      <c r="E37" s="863"/>
      <c r="F37" s="863"/>
      <c r="G37" s="863"/>
      <c r="H37" s="864"/>
      <c r="I37" s="275"/>
      <c r="J37" s="276"/>
      <c r="K37" s="277">
        <f>VLOOKUP(A37,EQUIPOS!A7:D164,4,FALSE)</f>
        <v>210581.61682084022</v>
      </c>
      <c r="L37" s="278"/>
      <c r="M37" s="279">
        <v>150</v>
      </c>
      <c r="N37" s="280">
        <f>K37/M37</f>
        <v>1403.8774454722682</v>
      </c>
    </row>
    <row r="38" spans="1:14">
      <c r="A38" t="s">
        <v>236</v>
      </c>
      <c r="B38" s="862" t="str">
        <f>VLOOKUP(A38,EQUIPOS!A8:D154,3,FALSE)</f>
        <v>Fresadora de pavimento, potencia 255 HP, peso 19 Ton, PROFUNDIDAD DE CORTE 305 mm</v>
      </c>
      <c r="C38" s="863"/>
      <c r="D38" s="863"/>
      <c r="E38" s="863"/>
      <c r="F38" s="863"/>
      <c r="G38" s="863"/>
      <c r="H38" s="864"/>
      <c r="I38" s="275"/>
      <c r="J38" s="276"/>
      <c r="K38" s="277">
        <f>VLOOKUP(A38,EQUIPOS!A8:D165,4,FALSE)</f>
        <v>360257.73392943054</v>
      </c>
      <c r="L38" s="278"/>
      <c r="M38" s="279">
        <v>150</v>
      </c>
      <c r="N38" s="280">
        <f>K38/M38</f>
        <v>2401.7182261962034</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N75*M41</f>
        <v>1.7022401735366666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4237.2353795178906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900">
        <f>VLOOKUP(A58,TRANSPORTE!A5:D117,4,FALSE)</f>
        <v>1774.2255661967749</v>
      </c>
      <c r="M58" s="901"/>
      <c r="N58" s="295">
        <f>K58*L58</f>
        <v>230.64932360558075</v>
      </c>
    </row>
    <row r="59" spans="1:14">
      <c r="B59" s="52"/>
      <c r="C59" s="53"/>
      <c r="D59" s="53"/>
      <c r="E59" s="53"/>
      <c r="F59" s="53"/>
      <c r="G59" s="53"/>
      <c r="H59" s="319"/>
      <c r="I59" s="287"/>
      <c r="J59" s="294"/>
      <c r="K59" s="287"/>
      <c r="L59" s="900"/>
      <c r="M59" s="901"/>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230.64932360558075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1200</v>
      </c>
      <c r="N69" s="403">
        <f>K69/M69</f>
        <v>170.22401735366665</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133"/>
    </row>
    <row r="75" spans="1:15" ht="15.75" thickBot="1">
      <c r="B75" s="902" t="s">
        <v>1037</v>
      </c>
      <c r="C75" s="856"/>
      <c r="D75" s="856"/>
      <c r="E75" s="856"/>
      <c r="F75" s="856"/>
      <c r="G75" s="856"/>
      <c r="H75" s="856"/>
      <c r="I75" s="856"/>
      <c r="J75" s="856"/>
      <c r="K75" s="856"/>
      <c r="L75" s="856"/>
      <c r="M75" s="857"/>
      <c r="N75" s="468">
        <f>SUM(N69:N74)</f>
        <v>170.22401735366665</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4638.1087204771375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927.62174409542752</v>
      </c>
      <c r="M82" s="849"/>
      <c r="N82" s="57"/>
    </row>
    <row r="83" spans="1:14">
      <c r="B83" s="95" t="s">
        <v>1057</v>
      </c>
      <c r="C83" s="96"/>
      <c r="D83" s="96"/>
      <c r="E83" s="96"/>
      <c r="F83" s="96"/>
      <c r="G83" s="96"/>
      <c r="H83" s="96"/>
      <c r="I83" s="93"/>
      <c r="J83" s="94"/>
      <c r="K83" s="312">
        <v>0.05</v>
      </c>
      <c r="L83" s="848">
        <f>N77*K83</f>
        <v>231.90543602385688</v>
      </c>
      <c r="M83" s="849"/>
      <c r="N83" s="57"/>
    </row>
    <row r="84" spans="1:14" ht="15.75" thickBot="1">
      <c r="B84" s="97" t="s">
        <v>1058</v>
      </c>
      <c r="C84" s="98"/>
      <c r="D84" s="98"/>
      <c r="E84" s="98"/>
      <c r="F84" s="98"/>
      <c r="G84" s="98"/>
      <c r="H84" s="98"/>
      <c r="I84" s="99"/>
      <c r="J84" s="100"/>
      <c r="K84" s="313">
        <v>0.05</v>
      </c>
      <c r="L84" s="850">
        <f>N77*K84</f>
        <v>231.90543602385688</v>
      </c>
      <c r="M84" s="851"/>
      <c r="N84" s="57"/>
    </row>
    <row r="85" spans="1:14" ht="15.75" thickBot="1">
      <c r="B85" s="813" t="s">
        <v>1037</v>
      </c>
      <c r="C85" s="814"/>
      <c r="D85" s="814"/>
      <c r="E85" s="814"/>
      <c r="F85" s="814"/>
      <c r="G85" s="814"/>
      <c r="H85" s="814"/>
      <c r="I85" s="814"/>
      <c r="J85" s="814"/>
      <c r="K85" s="814"/>
      <c r="L85" s="814"/>
      <c r="M85" s="815"/>
      <c r="N85" s="58">
        <f>L82+L83+L84</f>
        <v>1391.4326161431413</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6029.5413366202793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75" thickBot="1">
      <c r="B118" s="269" t="s">
        <v>2327</v>
      </c>
      <c r="C118" s="401"/>
      <c r="D118" s="401"/>
      <c r="E118" s="63"/>
      <c r="F118" s="63"/>
      <c r="G118" s="63"/>
      <c r="H118" s="63"/>
      <c r="I118" s="63"/>
      <c r="J118" s="881"/>
      <c r="K118" s="881"/>
      <c r="L118" s="881"/>
      <c r="M118" s="881"/>
      <c r="N118" s="882"/>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117</v>
      </c>
      <c r="B36" s="862" t="str">
        <f>VLOOKUP(A36,EQUIPOS!A6:D154,3,FALSE)</f>
        <v xml:space="preserve">Barredora mecánica de cepillo de 3658 mm ; 6 m3 </v>
      </c>
      <c r="C36" s="863"/>
      <c r="D36" s="863"/>
      <c r="E36" s="863"/>
      <c r="F36" s="863"/>
      <c r="G36" s="863"/>
      <c r="H36" s="864"/>
      <c r="I36" s="275"/>
      <c r="J36" s="276"/>
      <c r="K36" s="277">
        <f>VLOOKUP(A36,EQUIPOS!A6:D163,4,FALSE)</f>
        <v>64490.620151382325</v>
      </c>
      <c r="L36" s="278"/>
      <c r="M36" s="279">
        <v>300</v>
      </c>
      <c r="N36" s="280">
        <f>K36/M36</f>
        <v>214.96873383794107</v>
      </c>
    </row>
    <row r="37" spans="1:14">
      <c r="A37" s="119" t="s">
        <v>148</v>
      </c>
      <c r="B37" s="862" t="str">
        <f>VLOOKUP(A37,EQUIPOS!A7:D154,3,FALSE)</f>
        <v>Cargador : Potencia en el volante 110 hp, Clasificación de RPM del motor 2300.</v>
      </c>
      <c r="C37" s="863"/>
      <c r="D37" s="863"/>
      <c r="E37" s="863"/>
      <c r="F37" s="863"/>
      <c r="G37" s="863"/>
      <c r="H37" s="864"/>
      <c r="I37" s="275"/>
      <c r="J37" s="276"/>
      <c r="K37" s="277">
        <f>VLOOKUP(A37,EQUIPOS!A7:D164,4,FALSE)</f>
        <v>210581.61682084022</v>
      </c>
      <c r="L37" s="278"/>
      <c r="M37" s="279">
        <v>300</v>
      </c>
      <c r="N37" s="280">
        <f>K37/M37</f>
        <v>701.93872273613408</v>
      </c>
    </row>
    <row r="38" spans="1:14">
      <c r="A38" t="s">
        <v>236</v>
      </c>
      <c r="B38" s="862" t="str">
        <f>VLOOKUP(A38,EQUIPOS!A8:D154,3,FALSE)</f>
        <v>Fresadora de pavimento, potencia 255 HP, peso 19 Ton, PROFUNDIDAD DE CORTE 305 mm</v>
      </c>
      <c r="C38" s="863"/>
      <c r="D38" s="863"/>
      <c r="E38" s="863"/>
      <c r="F38" s="863"/>
      <c r="G38" s="863"/>
      <c r="H38" s="864"/>
      <c r="I38" s="275"/>
      <c r="J38" s="276"/>
      <c r="K38" s="277">
        <f>VLOOKUP(A38,EQUIPOS!A8:D165,4,FALSE)</f>
        <v>360257.73392943054</v>
      </c>
      <c r="L38" s="278"/>
      <c r="M38" s="279">
        <v>300</v>
      </c>
      <c r="N38" s="280">
        <f>K38/M38</f>
        <v>1200.8591130981017</v>
      </c>
    </row>
    <row r="39" spans="1:14">
      <c r="B39" s="862"/>
      <c r="C39" s="863"/>
      <c r="D39" s="863"/>
      <c r="E39" s="863"/>
      <c r="F39" s="863"/>
      <c r="G39" s="863"/>
      <c r="H39" s="864"/>
      <c r="I39" s="865"/>
      <c r="J39" s="866"/>
      <c r="K39" s="277"/>
      <c r="L39" s="867"/>
      <c r="M39" s="868"/>
      <c r="N39" s="280"/>
    </row>
    <row r="40" spans="1:14">
      <c r="B40" s="862"/>
      <c r="C40" s="863"/>
      <c r="D40" s="863"/>
      <c r="E40" s="869"/>
      <c r="F40" s="863"/>
      <c r="G40" s="863"/>
      <c r="H40" s="864"/>
      <c r="I40" s="42"/>
      <c r="J40" s="43"/>
      <c r="K40" s="282"/>
      <c r="L40" s="284"/>
      <c r="M40" s="285"/>
      <c r="N40" s="286"/>
    </row>
    <row r="41" spans="1:14">
      <c r="B41" s="870" t="s">
        <v>1036</v>
      </c>
      <c r="C41" s="871"/>
      <c r="D41" s="871"/>
      <c r="E41" s="44"/>
      <c r="F41" s="45"/>
      <c r="G41" s="45"/>
      <c r="H41" s="46"/>
      <c r="I41" s="42"/>
      <c r="J41" s="43"/>
      <c r="K41" s="287"/>
      <c r="L41" s="284"/>
      <c r="M41" s="409">
        <v>0.01</v>
      </c>
      <c r="N41" s="352">
        <f>N75*M41</f>
        <v>0.85112008676833328</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2118.6176897589453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900">
        <f>VLOOKUP(A58,TRANSPORTE!A5:D117,4,FALSE)</f>
        <v>1774.2255661967749</v>
      </c>
      <c r="M58" s="901"/>
      <c r="N58" s="295">
        <f>K58*L58</f>
        <v>115.32466180279037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115.32466180279037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2400</v>
      </c>
      <c r="N69" s="403">
        <f>K69/M69</f>
        <v>85.112008676833327</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85.112008676833327</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2319.0543602385687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463.81087204771376</v>
      </c>
      <c r="M82" s="849"/>
      <c r="N82" s="57"/>
    </row>
    <row r="83" spans="1:14">
      <c r="B83" s="95" t="s">
        <v>1057</v>
      </c>
      <c r="C83" s="96"/>
      <c r="D83" s="96"/>
      <c r="E83" s="96"/>
      <c r="F83" s="96"/>
      <c r="G83" s="96"/>
      <c r="H83" s="96"/>
      <c r="I83" s="93"/>
      <c r="J83" s="94"/>
      <c r="K83" s="312">
        <v>0.05</v>
      </c>
      <c r="L83" s="848">
        <f>N77*K83</f>
        <v>115.95271801192844</v>
      </c>
      <c r="M83" s="849"/>
      <c r="N83" s="57"/>
    </row>
    <row r="84" spans="1:14" ht="15.75" thickBot="1">
      <c r="B84" s="97" t="s">
        <v>1058</v>
      </c>
      <c r="C84" s="98"/>
      <c r="D84" s="98"/>
      <c r="E84" s="98"/>
      <c r="F84" s="98"/>
      <c r="G84" s="98"/>
      <c r="H84" s="98"/>
      <c r="I84" s="99"/>
      <c r="J84" s="100"/>
      <c r="K84" s="313">
        <v>0.05</v>
      </c>
      <c r="L84" s="850">
        <f>N77*K84</f>
        <v>115.95271801192844</v>
      </c>
      <c r="M84" s="851"/>
      <c r="N84" s="57"/>
    </row>
    <row r="85" spans="1:14" ht="15.75" thickBot="1">
      <c r="B85" s="813" t="s">
        <v>1037</v>
      </c>
      <c r="C85" s="814"/>
      <c r="D85" s="814"/>
      <c r="E85" s="814"/>
      <c r="F85" s="814"/>
      <c r="G85" s="814"/>
      <c r="H85" s="814"/>
      <c r="I85" s="814"/>
      <c r="J85" s="814"/>
      <c r="K85" s="814"/>
      <c r="L85" s="814"/>
      <c r="M85" s="815"/>
      <c r="N85" s="58">
        <f>L82+L83+L84</f>
        <v>695.71630807157067</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3014.7706683101396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75" thickBot="1">
      <c r="B118" s="269" t="s">
        <v>2327</v>
      </c>
      <c r="C118" s="401"/>
      <c r="D118" s="401"/>
      <c r="E118" s="63"/>
      <c r="F118" s="63"/>
      <c r="G118" s="63"/>
      <c r="H118" s="63"/>
      <c r="I118" s="63"/>
      <c r="J118" s="881"/>
      <c r="K118" s="881"/>
      <c r="L118" s="881"/>
      <c r="M118" s="881"/>
      <c r="N118" s="88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18</v>
      </c>
      <c r="N36" s="280">
        <f>K36/M36</f>
        <v>13215.780549761344</v>
      </c>
    </row>
    <row r="37" spans="1:14">
      <c r="A37" s="119" t="s">
        <v>154</v>
      </c>
      <c r="B37" s="862" t="str">
        <f>VLOOKUP(A37,EQUIPOS!A7:D154,3,FALSE)</f>
        <v>Carrotanque Irrigador de asfalto, 1000 GALONES DE CAPACIDAD</v>
      </c>
      <c r="C37" s="863"/>
      <c r="D37" s="863"/>
      <c r="E37" s="863"/>
      <c r="F37" s="863"/>
      <c r="G37" s="863"/>
      <c r="H37" s="864"/>
      <c r="I37" s="275"/>
      <c r="J37" s="276"/>
      <c r="K37" s="277">
        <f>VLOOKUP(A37,EQUIPOS!A7:D164,4,FALSE)</f>
        <v>281652.91249787383</v>
      </c>
      <c r="L37" s="278"/>
      <c r="M37" s="279">
        <v>18</v>
      </c>
      <c r="N37" s="280">
        <f>K37/M37</f>
        <v>15647.384027659657</v>
      </c>
    </row>
    <row r="38" spans="1:14">
      <c r="A38" t="s">
        <v>269</v>
      </c>
      <c r="B38" s="862" t="str">
        <f>VLOOKUP(A38,EQUIPOS!A8:D154,3,FALSE)</f>
        <v>Motoniveladora  potencia 215 HP, ancho de cuchilla 4,27 m, peso 18 ton.</v>
      </c>
      <c r="C38" s="863"/>
      <c r="D38" s="863"/>
      <c r="E38" s="863"/>
      <c r="F38" s="863"/>
      <c r="G38" s="863"/>
      <c r="H38" s="864"/>
      <c r="I38" s="275"/>
      <c r="J38" s="276"/>
      <c r="K38" s="277">
        <f>VLOOKUP(A38,EQUIPOS!A8:D165,4,FALSE)</f>
        <v>225322.32999829907</v>
      </c>
      <c r="L38" s="278"/>
      <c r="M38" s="279">
        <v>18</v>
      </c>
      <c r="N38" s="280">
        <f>K38/M38</f>
        <v>12517.907222127726</v>
      </c>
    </row>
    <row r="39" spans="1:14">
      <c r="A39" t="s">
        <v>299</v>
      </c>
      <c r="B39" s="862" t="str">
        <f>VLOOKUP(A39,EQUIPOS!A9:D154,3,FALSE)</f>
        <v xml:space="preserve">Recicladora, potencia 430HP </v>
      </c>
      <c r="C39" s="863"/>
      <c r="D39" s="863"/>
      <c r="E39" s="863"/>
      <c r="F39" s="863"/>
      <c r="G39" s="863"/>
      <c r="H39" s="864"/>
      <c r="I39" s="865"/>
      <c r="J39" s="866"/>
      <c r="K39" s="277">
        <f>VLOOKUP(A39,EQUIPOS!A9:D166,4,FALSE)</f>
        <v>495303.54580226104</v>
      </c>
      <c r="L39" s="867">
        <v>18</v>
      </c>
      <c r="M39" s="868"/>
      <c r="N39" s="280">
        <f>K39/L39</f>
        <v>27516.863655681169</v>
      </c>
    </row>
    <row r="40" spans="1:14">
      <c r="A40" t="s">
        <v>365</v>
      </c>
      <c r="B40" s="862" t="str">
        <f>VLOOKUP(A40,EQUIPOS!A10:D154,3,FALSE)</f>
        <v xml:space="preserve">Vibrocompatador, potencia 153 HP, peso 10 Ton. </v>
      </c>
      <c r="C40" s="863"/>
      <c r="D40" s="863"/>
      <c r="E40" s="863"/>
      <c r="F40" s="863"/>
      <c r="G40" s="863"/>
      <c r="H40" s="864"/>
      <c r="I40" s="42"/>
      <c r="J40" s="43"/>
      <c r="K40" s="277">
        <f>VLOOKUP(A40,EQUIPOS!A10:D167,4,FALSE)</f>
        <v>178413.60072760319</v>
      </c>
      <c r="L40" s="284"/>
      <c r="M40" s="285">
        <v>18</v>
      </c>
      <c r="N40" s="280">
        <f>K40/M40</f>
        <v>9911.866707089066</v>
      </c>
    </row>
    <row r="41" spans="1:14">
      <c r="B41" s="870" t="s">
        <v>1036</v>
      </c>
      <c r="C41" s="871"/>
      <c r="D41" s="871"/>
      <c r="E41" s="44"/>
      <c r="F41" s="45"/>
      <c r="G41" s="45"/>
      <c r="H41" s="46"/>
      <c r="I41" s="42"/>
      <c r="J41" s="43"/>
      <c r="K41" s="287"/>
      <c r="L41" s="284"/>
      <c r="M41" s="409">
        <v>0.01</v>
      </c>
      <c r="N41" s="352">
        <f>N75*M41</f>
        <v>28.370669558944442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78838.172831877906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873</v>
      </c>
      <c r="B48" s="49" t="str">
        <f>VLOOKUP(A48,MATERIALES!A5:D373,3,FALSE)</f>
        <v>Arena lavada</v>
      </c>
      <c r="C48" s="289"/>
      <c r="D48" s="289"/>
      <c r="E48" s="289"/>
      <c r="F48" s="289"/>
      <c r="G48" s="289"/>
      <c r="H48" s="289"/>
      <c r="I48" s="276"/>
      <c r="J48" s="232" t="str">
        <f>VLOOKUP(A48,MATERIALES!A4:D640,2,FALSE)</f>
        <v>m3</v>
      </c>
      <c r="K48" s="290">
        <v>3.5000000000000003E-2</v>
      </c>
      <c r="L48" s="275"/>
      <c r="M48" s="410">
        <f>VLOOKUP(A48,MATERIALES!A5:D396,4,FALSE)</f>
        <v>370000</v>
      </c>
      <c r="N48" s="280">
        <f>K48*M48</f>
        <v>12950.000000000002</v>
      </c>
    </row>
    <row r="49" spans="1:14">
      <c r="A49" s="114" t="s">
        <v>833</v>
      </c>
      <c r="B49" s="49" t="str">
        <f>VLOOKUP(A49,MATERIALES!A6:D373,3,FALSE)</f>
        <v>Agregado petreo para mezclas asfálticas</v>
      </c>
      <c r="C49" s="289"/>
      <c r="D49" s="289"/>
      <c r="E49" s="289"/>
      <c r="F49" s="289"/>
      <c r="G49" s="289"/>
      <c r="H49" s="289"/>
      <c r="I49" s="276"/>
      <c r="J49" s="232" t="str">
        <f>VLOOKUP(A49,MATERIALES!A5:D641,2,FALSE)</f>
        <v>m3</v>
      </c>
      <c r="K49" s="290">
        <v>0.25</v>
      </c>
      <c r="L49" s="275"/>
      <c r="M49" s="410">
        <f>VLOOKUP(A49,MATERIALES!A6:D397,4,FALSE)</f>
        <v>410000</v>
      </c>
      <c r="N49" s="280">
        <f>K49*M49</f>
        <v>102500</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5"/>
      <c r="C52" s="896"/>
      <c r="D52" s="896"/>
      <c r="E52" s="896"/>
      <c r="F52" s="896"/>
      <c r="G52" s="896"/>
      <c r="H52" s="896"/>
      <c r="I52" s="866"/>
      <c r="J52" s="48"/>
      <c r="K52" s="50"/>
      <c r="L52" s="897"/>
      <c r="M52" s="898"/>
      <c r="N52" s="51"/>
    </row>
    <row r="53" spans="1:14" ht="15.75" thickBot="1">
      <c r="B53" s="813" t="s">
        <v>1037</v>
      </c>
      <c r="C53" s="814"/>
      <c r="D53" s="814"/>
      <c r="E53" s="814"/>
      <c r="F53" s="814"/>
      <c r="G53" s="814"/>
      <c r="H53" s="814"/>
      <c r="I53" s="814"/>
      <c r="J53" s="814"/>
      <c r="K53" s="814"/>
      <c r="L53" s="814"/>
      <c r="M53" s="815"/>
      <c r="N53" s="402">
        <f>SUM(N48:N52)</f>
        <v>115450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900">
        <f>VLOOKUP(A58,TRANSPORTE!A5:D117,4,FALSE)</f>
        <v>1774.2255661967749</v>
      </c>
      <c r="M58" s="901"/>
      <c r="N58" s="295">
        <f>K58*L58</f>
        <v>505.6542863660809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505.6542863660809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t="s">
        <v>15</v>
      </c>
      <c r="B69" s="55" t="str">
        <f>VLOOKUP(A69,'MANO DE OBRA'!A8:D68,3,FALSE)</f>
        <v>Obrero (6)</v>
      </c>
      <c r="C69" s="53"/>
      <c r="D69" s="53"/>
      <c r="E69" s="53"/>
      <c r="F69" s="53"/>
      <c r="G69" s="53"/>
      <c r="H69" s="53"/>
      <c r="I69" s="300">
        <f>K69/J69*100</f>
        <v>165623.36823599998</v>
      </c>
      <c r="J69" s="301">
        <v>185</v>
      </c>
      <c r="K69" s="302">
        <f>VLOOKUP(A69,'MANO DE OBRA'!A8:D99,4,FALSE)</f>
        <v>306403.23123659997</v>
      </c>
      <c r="L69" s="56"/>
      <c r="M69" s="303">
        <v>144</v>
      </c>
      <c r="N69" s="403">
        <f>K69/M69</f>
        <v>2127.800216920833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144</v>
      </c>
      <c r="N70" s="403">
        <f>K70/M70</f>
        <v>709.26673897361115</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2837.0669558944442</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197630.8940741384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39526.178814827683</v>
      </c>
      <c r="M82" s="849"/>
      <c r="N82" s="57"/>
    </row>
    <row r="83" spans="1:14">
      <c r="B83" s="95" t="s">
        <v>1057</v>
      </c>
      <c r="C83" s="96"/>
      <c r="D83" s="96"/>
      <c r="E83" s="96"/>
      <c r="F83" s="96"/>
      <c r="G83" s="96"/>
      <c r="H83" s="96"/>
      <c r="I83" s="93"/>
      <c r="J83" s="94"/>
      <c r="K83" s="312">
        <v>0.05</v>
      </c>
      <c r="L83" s="848">
        <f>N77*K83</f>
        <v>9881.5447037069207</v>
      </c>
      <c r="M83" s="849"/>
      <c r="N83" s="57"/>
    </row>
    <row r="84" spans="1:14" ht="15.75" thickBot="1">
      <c r="B84" s="97" t="s">
        <v>1058</v>
      </c>
      <c r="C84" s="98"/>
      <c r="D84" s="98"/>
      <c r="E84" s="98"/>
      <c r="F84" s="98"/>
      <c r="G84" s="98"/>
      <c r="H84" s="98"/>
      <c r="I84" s="99"/>
      <c r="J84" s="100"/>
      <c r="K84" s="313">
        <v>0.05</v>
      </c>
      <c r="L84" s="850">
        <f>N77*K84</f>
        <v>9881.5447037069207</v>
      </c>
      <c r="M84" s="851"/>
      <c r="N84" s="57"/>
    </row>
    <row r="85" spans="1:14" ht="15.75" thickBot="1">
      <c r="B85" s="813" t="s">
        <v>1037</v>
      </c>
      <c r="C85" s="814"/>
      <c r="D85" s="814"/>
      <c r="E85" s="814"/>
      <c r="F85" s="814"/>
      <c r="G85" s="814"/>
      <c r="H85" s="814"/>
      <c r="I85" s="814"/>
      <c r="J85" s="814"/>
      <c r="K85" s="814"/>
      <c r="L85" s="814"/>
      <c r="M85" s="815"/>
      <c r="N85" s="58">
        <f>L82+L83+L84</f>
        <v>59289.268222241531</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256920.16229637992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75" thickBot="1">
      <c r="B118" s="269" t="s">
        <v>2327</v>
      </c>
      <c r="C118" s="401"/>
      <c r="D118" s="401"/>
      <c r="E118" s="63"/>
      <c r="F118" s="63"/>
      <c r="G118" s="63"/>
      <c r="H118" s="63"/>
      <c r="I118" s="63"/>
      <c r="J118" s="881"/>
      <c r="K118" s="881"/>
      <c r="L118" s="881"/>
      <c r="M118" s="881"/>
      <c r="N118" s="88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12</v>
      </c>
      <c r="N36" s="280">
        <f>K36/M36</f>
        <v>19823.670824642017</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VLOOKUP(A37,EQUIPOS!A6:D163,4,FALSE)</f>
        <v>281652.91249787383</v>
      </c>
      <c r="L37" s="278"/>
      <c r="M37" s="279">
        <v>12</v>
      </c>
      <c r="N37" s="280">
        <f>K37/M37</f>
        <v>23471.076041489487</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VLOOKUP(A38,EQUIPOS!A6:D163,4,FALSE)</f>
        <v>225322.32999829907</v>
      </c>
      <c r="L38" s="278"/>
      <c r="M38" s="279">
        <v>12</v>
      </c>
      <c r="N38" s="280">
        <f>K38/M38</f>
        <v>18776.860833191589</v>
      </c>
    </row>
    <row r="39" spans="1:14">
      <c r="A39" s="119" t="s">
        <v>299</v>
      </c>
      <c r="B39" s="862" t="str">
        <f>VLOOKUP(A39,EQUIPOS!A7:D154,3,FALSE)</f>
        <v xml:space="preserve">Recicladora, potencia 430HP </v>
      </c>
      <c r="C39" s="863"/>
      <c r="D39" s="863"/>
      <c r="E39" s="863"/>
      <c r="F39" s="863"/>
      <c r="G39" s="863"/>
      <c r="H39" s="864"/>
      <c r="I39" s="275"/>
      <c r="J39" s="276"/>
      <c r="K39" s="277">
        <f>VLOOKUP(A39,EQUIPOS!A7:D164,4,FALSE)</f>
        <v>495303.54580226104</v>
      </c>
      <c r="L39" s="278"/>
      <c r="M39" s="279">
        <v>12</v>
      </c>
      <c r="N39" s="280">
        <f>K39/M39</f>
        <v>41275.295483521753</v>
      </c>
    </row>
    <row r="40" spans="1:14">
      <c r="A40" t="s">
        <v>365</v>
      </c>
      <c r="B40" s="862" t="str">
        <f>VLOOKUP(A40,EQUIPOS!A8:D154,3,FALSE)</f>
        <v xml:space="preserve">Vibrocompatador, potencia 153 HP, peso 10 Ton. </v>
      </c>
      <c r="C40" s="863"/>
      <c r="D40" s="863"/>
      <c r="E40" s="863"/>
      <c r="F40" s="863"/>
      <c r="G40" s="863"/>
      <c r="H40" s="864"/>
      <c r="I40" s="275"/>
      <c r="J40" s="276"/>
      <c r="K40" s="277">
        <f>VLOOKUP(A40,EQUIPOS!A8:D165,4,FALSE)</f>
        <v>178413.60072760319</v>
      </c>
      <c r="L40" s="278"/>
      <c r="M40" s="279">
        <v>12</v>
      </c>
      <c r="N40" s="280">
        <f>K40/M40</f>
        <v>14867.800060633599</v>
      </c>
    </row>
    <row r="41" spans="1:14">
      <c r="B41" s="862"/>
      <c r="C41" s="863"/>
      <c r="D41" s="863"/>
      <c r="E41" s="863"/>
      <c r="F41" s="863"/>
      <c r="G41" s="863"/>
      <c r="H41" s="864"/>
      <c r="I41" s="865"/>
      <c r="J41" s="866"/>
      <c r="K41" s="277"/>
      <c r="L41" s="867"/>
      <c r="M41" s="868"/>
      <c r="N41" s="280"/>
    </row>
    <row r="42" spans="1:14">
      <c r="B42" s="862"/>
      <c r="C42" s="863"/>
      <c r="D42" s="863"/>
      <c r="E42" s="869"/>
      <c r="F42" s="863"/>
      <c r="G42" s="863"/>
      <c r="H42" s="864"/>
      <c r="I42" s="42"/>
      <c r="J42" s="43"/>
      <c r="K42" s="282"/>
      <c r="L42" s="284"/>
      <c r="M42" s="285"/>
      <c r="N42" s="286"/>
    </row>
    <row r="43" spans="1:14">
      <c r="B43" s="870" t="s">
        <v>1036</v>
      </c>
      <c r="C43" s="948"/>
      <c r="D43" s="948"/>
      <c r="E43" s="44"/>
      <c r="F43" s="45"/>
      <c r="G43" s="45"/>
      <c r="H43" s="46"/>
      <c r="I43" s="42"/>
      <c r="J43" s="43"/>
      <c r="K43" s="287"/>
      <c r="L43" s="284"/>
      <c r="M43" s="409">
        <v>0.1</v>
      </c>
      <c r="N43" s="352">
        <f>N77*M43</f>
        <v>425.56004338416665</v>
      </c>
    </row>
    <row r="44" spans="1:14" ht="15.75" thickBot="1">
      <c r="B44" s="862"/>
      <c r="C44" s="863"/>
      <c r="D44" s="863"/>
      <c r="E44" s="863"/>
      <c r="F44" s="863"/>
      <c r="G44" s="863"/>
      <c r="H44" s="864"/>
      <c r="I44" s="872"/>
      <c r="J44" s="873"/>
      <c r="K44" s="47"/>
      <c r="L44" s="874"/>
      <c r="M44" s="875"/>
      <c r="N44" s="111"/>
    </row>
    <row r="45" spans="1:14" ht="15.75" thickBot="1">
      <c r="B45" s="813" t="s">
        <v>1037</v>
      </c>
      <c r="C45" s="814"/>
      <c r="D45" s="814"/>
      <c r="E45" s="814"/>
      <c r="F45" s="814"/>
      <c r="G45" s="814"/>
      <c r="H45" s="814"/>
      <c r="I45" s="814"/>
      <c r="J45" s="814"/>
      <c r="K45" s="814"/>
      <c r="L45" s="814"/>
      <c r="M45" s="815"/>
      <c r="N45" s="402">
        <f>SUM(N36:N44)</f>
        <v>118640.26328686261</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58" t="s">
        <v>1028</v>
      </c>
      <c r="C49" s="859"/>
      <c r="D49" s="859"/>
      <c r="E49" s="859"/>
      <c r="F49" s="859"/>
      <c r="G49" s="859"/>
      <c r="H49" s="859"/>
      <c r="I49" s="893"/>
      <c r="J49" s="323" t="s">
        <v>1029</v>
      </c>
      <c r="K49" s="91" t="s">
        <v>1030</v>
      </c>
      <c r="L49" s="894" t="s">
        <v>1039</v>
      </c>
      <c r="M49" s="893"/>
      <c r="N49" s="92" t="s">
        <v>1035</v>
      </c>
    </row>
    <row r="50" spans="1:14">
      <c r="A50" t="s">
        <v>845</v>
      </c>
      <c r="B50" s="49" t="str">
        <f>VLOOKUP(A50,MATERIALES!A5:D373,3,FALSE)</f>
        <v>Agua</v>
      </c>
      <c r="C50" s="289"/>
      <c r="D50" s="289"/>
      <c r="E50" s="289"/>
      <c r="F50" s="289"/>
      <c r="G50" s="289"/>
      <c r="H50" s="289"/>
      <c r="I50" s="276"/>
      <c r="J50" s="232" t="str">
        <f>VLOOKUP(A50,MATERIALES!A4:D640,2,FALSE)</f>
        <v>lt</v>
      </c>
      <c r="K50" s="290">
        <v>75</v>
      </c>
      <c r="L50" s="275"/>
      <c r="M50" s="410">
        <f>VLOOKUP(A50,MATERIALES!A5:D396,4,FALSE)</f>
        <v>604.47717335473385</v>
      </c>
      <c r="N50" s="280">
        <f>K50*M50</f>
        <v>45335.78800160504</v>
      </c>
    </row>
    <row r="51" spans="1:14">
      <c r="A51" t="s">
        <v>879</v>
      </c>
      <c r="B51" s="49" t="str">
        <f>VLOOKUP(A51,MATERIALES!A5:D373,3,FALSE)</f>
        <v xml:space="preserve">Cemento Asfáltico </v>
      </c>
      <c r="C51" s="289"/>
      <c r="D51" s="289"/>
      <c r="E51" s="289"/>
      <c r="F51" s="289"/>
      <c r="G51" s="289"/>
      <c r="H51" s="289"/>
      <c r="I51" s="276"/>
      <c r="J51" s="232" t="str">
        <f>VLOOKUP(A51,MATERIALES!A4:D640,2,FALSE)</f>
        <v>kg</v>
      </c>
      <c r="K51" s="290">
        <v>1.3</v>
      </c>
      <c r="L51" s="275"/>
      <c r="M51" s="410">
        <f>VLOOKUP(A51,MATERIALES!A5:D396,4,FALSE)</f>
        <v>2176.1178240770419</v>
      </c>
      <c r="N51" s="280">
        <f>K51*M51</f>
        <v>2828.9531713001547</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75" thickBot="1">
      <c r="B54" s="895"/>
      <c r="C54" s="896"/>
      <c r="D54" s="896"/>
      <c r="E54" s="896"/>
      <c r="F54" s="896"/>
      <c r="G54" s="896"/>
      <c r="H54" s="896"/>
      <c r="I54" s="866"/>
      <c r="J54" s="48"/>
      <c r="K54" s="50"/>
      <c r="L54" s="897"/>
      <c r="M54" s="898"/>
      <c r="N54" s="51"/>
    </row>
    <row r="55" spans="1:14" ht="15.75" thickBot="1">
      <c r="B55" s="813" t="s">
        <v>1037</v>
      </c>
      <c r="C55" s="814"/>
      <c r="D55" s="814"/>
      <c r="E55" s="814"/>
      <c r="F55" s="814"/>
      <c r="G55" s="814"/>
      <c r="H55" s="814"/>
      <c r="I55" s="814"/>
      <c r="J55" s="814"/>
      <c r="K55" s="814"/>
      <c r="L55" s="814"/>
      <c r="M55" s="815"/>
      <c r="N55" s="402">
        <f>SUM(N50:N54)</f>
        <v>48164.741172905196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303">
        <v>96</v>
      </c>
      <c r="N71" s="403">
        <f>K71/M71</f>
        <v>1063.9001084604167</v>
      </c>
      <c r="O71" s="112"/>
    </row>
    <row r="72" spans="1:15">
      <c r="A72" t="s">
        <v>15</v>
      </c>
      <c r="B72" s="55" t="str">
        <f>VLOOKUP(A72,'MANO DE OBRA'!A8:D69,3,FALSE)</f>
        <v>Obrero (6)</v>
      </c>
      <c r="C72" s="53"/>
      <c r="D72" s="53"/>
      <c r="E72" s="53"/>
      <c r="F72" s="53"/>
      <c r="G72" s="53"/>
      <c r="H72" s="53"/>
      <c r="I72" s="300">
        <f>K72/J72*100</f>
        <v>165623.36823599998</v>
      </c>
      <c r="J72" s="301">
        <v>185</v>
      </c>
      <c r="K72" s="302">
        <f>VLOOKUP(A72,'MANO DE OBRA'!A8:D100,4,FALSE)</f>
        <v>306403.23123659997</v>
      </c>
      <c r="L72" s="56"/>
      <c r="M72" s="307">
        <v>96</v>
      </c>
      <c r="N72" s="403">
        <f>K72/M72</f>
        <v>3191.7003253812495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4255.600433841666</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N45+N55+N66+N77</f>
        <v>171060.60489360947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34212.120978721898</v>
      </c>
      <c r="M84" s="849"/>
      <c r="N84" s="57"/>
    </row>
    <row r="85" spans="1:14">
      <c r="B85" s="95" t="s">
        <v>1057</v>
      </c>
      <c r="C85" s="96"/>
      <c r="D85" s="96"/>
      <c r="E85" s="96"/>
      <c r="F85" s="96"/>
      <c r="G85" s="96"/>
      <c r="H85" s="96"/>
      <c r="I85" s="93"/>
      <c r="J85" s="94"/>
      <c r="K85" s="312">
        <v>0.05</v>
      </c>
      <c r="L85" s="848">
        <f>N79*K85</f>
        <v>8553.0302446804744</v>
      </c>
      <c r="M85" s="849"/>
      <c r="N85" s="57"/>
    </row>
    <row r="86" spans="1:14" ht="15.75" thickBot="1">
      <c r="B86" s="97" t="s">
        <v>1058</v>
      </c>
      <c r="C86" s="98"/>
      <c r="D86" s="98"/>
      <c r="E86" s="98"/>
      <c r="F86" s="98"/>
      <c r="G86" s="98"/>
      <c r="H86" s="98"/>
      <c r="I86" s="99"/>
      <c r="J86" s="100"/>
      <c r="K86" s="313">
        <v>0.05</v>
      </c>
      <c r="L86" s="850">
        <f>N79*K86</f>
        <v>8553.0302446804744</v>
      </c>
      <c r="M86" s="851"/>
      <c r="N86" s="57"/>
    </row>
    <row r="87" spans="1:14" ht="15.75" thickBot="1">
      <c r="B87" s="813" t="s">
        <v>1037</v>
      </c>
      <c r="C87" s="814"/>
      <c r="D87" s="814"/>
      <c r="E87" s="814"/>
      <c r="F87" s="814"/>
      <c r="G87" s="814"/>
      <c r="H87" s="814"/>
      <c r="I87" s="814"/>
      <c r="J87" s="814"/>
      <c r="K87" s="814"/>
      <c r="L87" s="814"/>
      <c r="M87" s="815"/>
      <c r="N87" s="58">
        <f>L84+L85+L86</f>
        <v>51318.181468082839</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222378.7863616923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16" t="s">
        <v>2324</v>
      </c>
      <c r="C106" s="817"/>
      <c r="D106" s="817"/>
      <c r="E106" s="817"/>
      <c r="F106" s="817"/>
      <c r="G106" s="817"/>
      <c r="H106" s="817"/>
      <c r="I106" s="817"/>
      <c r="J106" s="817"/>
      <c r="K106" s="817"/>
      <c r="L106" s="817"/>
      <c r="M106" s="817"/>
      <c r="N106" s="818"/>
    </row>
    <row r="107" spans="2:14" ht="15" customHeight="1">
      <c r="B107" s="816"/>
      <c r="C107" s="817"/>
      <c r="D107" s="817"/>
      <c r="E107" s="817"/>
      <c r="F107" s="817"/>
      <c r="G107" s="817"/>
      <c r="H107" s="817"/>
      <c r="I107" s="817"/>
      <c r="J107" s="817"/>
      <c r="K107" s="817"/>
      <c r="L107" s="817"/>
      <c r="M107" s="817"/>
      <c r="N107" s="818"/>
    </row>
    <row r="108" spans="2:14" ht="30" customHeight="1">
      <c r="B108" s="819" t="s">
        <v>2325</v>
      </c>
      <c r="C108" s="820"/>
      <c r="D108" s="820"/>
      <c r="E108" s="820"/>
      <c r="F108" s="820"/>
      <c r="G108" s="820"/>
      <c r="H108" s="820"/>
      <c r="I108" s="820"/>
      <c r="J108" s="820"/>
      <c r="K108" s="820"/>
      <c r="L108" s="820"/>
      <c r="M108" s="820"/>
      <c r="N108" s="821"/>
    </row>
    <row r="109" spans="2:14">
      <c r="B109" s="819"/>
      <c r="C109" s="820"/>
      <c r="D109" s="820"/>
      <c r="E109" s="820"/>
      <c r="F109" s="820"/>
      <c r="G109" s="820"/>
      <c r="H109" s="820"/>
      <c r="I109" s="820"/>
      <c r="J109" s="820"/>
      <c r="K109" s="820"/>
      <c r="L109" s="820"/>
      <c r="M109" s="820"/>
      <c r="N109" s="82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79"/>
      <c r="K119" s="879"/>
      <c r="L119" s="879"/>
      <c r="M119" s="879"/>
      <c r="N119" s="880"/>
    </row>
    <row r="120" spans="2:14" ht="15.75" thickBot="1">
      <c r="B120" s="269" t="s">
        <v>2327</v>
      </c>
      <c r="C120" s="401"/>
      <c r="D120" s="401"/>
      <c r="E120" s="63"/>
      <c r="F120" s="63"/>
      <c r="G120" s="63"/>
      <c r="H120" s="63"/>
      <c r="I120" s="63"/>
      <c r="J120" s="881"/>
      <c r="K120" s="881"/>
      <c r="L120" s="881"/>
      <c r="M120" s="881"/>
      <c r="N120" s="882"/>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18</v>
      </c>
      <c r="N36" s="280">
        <f>K36/M36</f>
        <v>13215.780549761344</v>
      </c>
    </row>
    <row r="37" spans="1:14">
      <c r="A37" s="119" t="s">
        <v>154</v>
      </c>
      <c r="B37" s="862" t="str">
        <f>VLOOKUP(A37,EQUIPOS!A7:D154,3,FALSE)</f>
        <v>Carrotanque Irrigador de asfalto, 1000 GALONES DE CAPACIDAD</v>
      </c>
      <c r="C37" s="863"/>
      <c r="D37" s="863"/>
      <c r="E37" s="863"/>
      <c r="F37" s="863"/>
      <c r="G37" s="863"/>
      <c r="H37" s="864"/>
      <c r="I37" s="275"/>
      <c r="J37" s="276"/>
      <c r="K37" s="277">
        <f>VLOOKUP(A37,EQUIPOS!A7:D164,4,FALSE)</f>
        <v>281652.91249787383</v>
      </c>
      <c r="L37" s="278"/>
      <c r="M37" s="279">
        <v>18</v>
      </c>
      <c r="N37" s="280">
        <f>K37/M37</f>
        <v>15647.384027659657</v>
      </c>
    </row>
    <row r="38" spans="1:14">
      <c r="A38" t="s">
        <v>269</v>
      </c>
      <c r="B38" s="862" t="str">
        <f>VLOOKUP(A38,EQUIPOS!A8:D154,3,FALSE)</f>
        <v>Motoniveladora  potencia 215 HP, ancho de cuchilla 4,27 m, peso 18 ton.</v>
      </c>
      <c r="C38" s="863"/>
      <c r="D38" s="863"/>
      <c r="E38" s="863"/>
      <c r="F38" s="863"/>
      <c r="G38" s="863"/>
      <c r="H38" s="864"/>
      <c r="I38" s="275"/>
      <c r="J38" s="276"/>
      <c r="K38" s="277">
        <f>VLOOKUP(A38,EQUIPOS!A8:D165,4,FALSE)</f>
        <v>225322.32999829907</v>
      </c>
      <c r="L38" s="278"/>
      <c r="M38" s="279">
        <v>18</v>
      </c>
      <c r="N38" s="280">
        <f>K38/M38</f>
        <v>12517.907222127726</v>
      </c>
    </row>
    <row r="39" spans="1:14">
      <c r="A39" t="s">
        <v>299</v>
      </c>
      <c r="B39" s="862" t="str">
        <f>VLOOKUP(A39,EQUIPOS!A9:D154,3,FALSE)</f>
        <v xml:space="preserve">Recicladora, potencia 430HP </v>
      </c>
      <c r="C39" s="863"/>
      <c r="D39" s="863"/>
      <c r="E39" s="863"/>
      <c r="F39" s="863"/>
      <c r="G39" s="863"/>
      <c r="H39" s="864"/>
      <c r="I39" s="865"/>
      <c r="J39" s="866"/>
      <c r="K39" s="277">
        <f>VLOOKUP(A39,EQUIPOS!A9:D166,4,FALSE)</f>
        <v>495303.54580226104</v>
      </c>
      <c r="L39" s="867">
        <v>18</v>
      </c>
      <c r="M39" s="868"/>
      <c r="N39" s="280">
        <f>K39/L39</f>
        <v>27516.863655681169</v>
      </c>
    </row>
    <row r="40" spans="1:14">
      <c r="A40" t="s">
        <v>365</v>
      </c>
      <c r="B40" s="862" t="str">
        <f>VLOOKUP(A40,EQUIPOS!A10:D154,3,FALSE)</f>
        <v xml:space="preserve">Vibrocompatador, potencia 153 HP, peso 10 Ton. </v>
      </c>
      <c r="C40" s="863"/>
      <c r="D40" s="863"/>
      <c r="E40" s="863"/>
      <c r="F40" s="863"/>
      <c r="G40" s="863"/>
      <c r="H40" s="864"/>
      <c r="I40" s="42"/>
      <c r="J40" s="43"/>
      <c r="K40" s="277">
        <f>VLOOKUP(A40,EQUIPOS!A10:D167,4,FALSE)</f>
        <v>178413.60072760319</v>
      </c>
      <c r="L40" s="284"/>
      <c r="M40" s="285">
        <v>18</v>
      </c>
      <c r="N40" s="280">
        <f>K40/M40</f>
        <v>9911.866707089066</v>
      </c>
    </row>
    <row r="41" spans="1:14">
      <c r="B41" s="328"/>
      <c r="C41" s="329"/>
      <c r="D41" s="329"/>
      <c r="E41" s="329"/>
      <c r="F41" s="331"/>
      <c r="G41" s="331"/>
      <c r="H41" s="131"/>
      <c r="I41" s="42"/>
      <c r="J41" s="43"/>
      <c r="K41" s="282"/>
      <c r="L41" s="284"/>
      <c r="M41" s="285"/>
      <c r="N41" s="280"/>
    </row>
    <row r="42" spans="1:14">
      <c r="B42" s="870" t="s">
        <v>1036</v>
      </c>
      <c r="C42" s="871"/>
      <c r="D42" s="871"/>
      <c r="E42" s="44"/>
      <c r="F42" s="45"/>
      <c r="G42" s="45"/>
      <c r="H42" s="46"/>
      <c r="I42" s="42"/>
      <c r="J42" s="43"/>
      <c r="K42" s="287"/>
      <c r="L42" s="284"/>
      <c r="M42" s="409">
        <v>0.01</v>
      </c>
      <c r="N42" s="352">
        <f>N76*M42</f>
        <v>28.370669558944442</v>
      </c>
    </row>
    <row r="43" spans="1:14" ht="15.75" thickBot="1">
      <c r="B43" s="862"/>
      <c r="C43" s="863"/>
      <c r="D43" s="863"/>
      <c r="E43" s="863"/>
      <c r="F43" s="863"/>
      <c r="G43" s="863"/>
      <c r="H43" s="864"/>
      <c r="I43" s="872"/>
      <c r="J43" s="873"/>
      <c r="K43" s="47"/>
      <c r="L43" s="874"/>
      <c r="M43" s="875"/>
      <c r="N43" s="111"/>
    </row>
    <row r="44" spans="1:14" ht="15.75" thickBot="1">
      <c r="B44" s="813" t="s">
        <v>1037</v>
      </c>
      <c r="C44" s="814"/>
      <c r="D44" s="814"/>
      <c r="E44" s="814"/>
      <c r="F44" s="814"/>
      <c r="G44" s="814"/>
      <c r="H44" s="814"/>
      <c r="I44" s="814"/>
      <c r="J44" s="814"/>
      <c r="K44" s="814"/>
      <c r="L44" s="814"/>
      <c r="M44" s="815"/>
      <c r="N44" s="402">
        <f>SUM(N36:N43)</f>
        <v>78838.172831877906</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3" t="s">
        <v>1029</v>
      </c>
      <c r="K48" s="91" t="s">
        <v>1030</v>
      </c>
      <c r="L48" s="894" t="s">
        <v>1039</v>
      </c>
      <c r="M48" s="893"/>
      <c r="N48" s="92" t="s">
        <v>1035</v>
      </c>
    </row>
    <row r="49" spans="1:14">
      <c r="A49" t="s">
        <v>583</v>
      </c>
      <c r="B49" s="49" t="str">
        <f>VLOOKUP(A49,MATERIALES!A5:D373,3,FALSE)</f>
        <v>Mezcla densa en Caliente MDC-25</v>
      </c>
      <c r="C49" s="289"/>
      <c r="D49" s="289"/>
      <c r="E49" s="289"/>
      <c r="F49" s="289"/>
      <c r="G49" s="289"/>
      <c r="H49" s="289"/>
      <c r="I49" s="276"/>
      <c r="J49" s="232" t="str">
        <f>VLOOKUP(A49,MATERIALES!A5:D641,2,FALSE)</f>
        <v>m3</v>
      </c>
      <c r="K49" s="290">
        <v>0.153</v>
      </c>
      <c r="L49" s="275"/>
      <c r="M49" s="410">
        <f>VLOOKUP(A49,MATERIALES!A5:D396,4,FALSE)</f>
        <v>456476.9822305608</v>
      </c>
      <c r="N49" s="280">
        <f>K49*M49</f>
        <v>69840.978281275806</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SUM(N49:N53)</f>
        <v>69840.978281275806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0">
        <f>VLOOKUP(A59,TRANSPORTE!A5:D117,4,FALSE)</f>
        <v>1774.2255661967749</v>
      </c>
      <c r="M59" s="901"/>
      <c r="N59" s="295">
        <f>K59*L59</f>
        <v>271.45651162810657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271.45651162810657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2837.0669558944442</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N44+N54+N65+N76</f>
        <v>151787.67458067628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30357.534916135257</v>
      </c>
      <c r="M83" s="849"/>
      <c r="N83" s="57"/>
    </row>
    <row r="84" spans="1:14">
      <c r="B84" s="95" t="s">
        <v>1057</v>
      </c>
      <c r="C84" s="96"/>
      <c r="D84" s="96"/>
      <c r="E84" s="96"/>
      <c r="F84" s="96"/>
      <c r="G84" s="96"/>
      <c r="H84" s="96"/>
      <c r="I84" s="93"/>
      <c r="J84" s="94"/>
      <c r="K84" s="312">
        <v>0.05</v>
      </c>
      <c r="L84" s="848">
        <f>N78*K84</f>
        <v>7589.3837290338142</v>
      </c>
      <c r="M84" s="849"/>
      <c r="N84" s="57"/>
    </row>
    <row r="85" spans="1:14" ht="15.75" thickBot="1">
      <c r="B85" s="97" t="s">
        <v>1058</v>
      </c>
      <c r="C85" s="98"/>
      <c r="D85" s="98"/>
      <c r="E85" s="98"/>
      <c r="F85" s="98"/>
      <c r="G85" s="98"/>
      <c r="H85" s="98"/>
      <c r="I85" s="99"/>
      <c r="J85" s="100"/>
      <c r="K85" s="313">
        <v>0.05</v>
      </c>
      <c r="L85" s="850">
        <f>N78*K85</f>
        <v>7589.3837290338142</v>
      </c>
      <c r="M85" s="851"/>
      <c r="N85" s="57"/>
    </row>
    <row r="86" spans="1:14" ht="15.75" thickBot="1">
      <c r="B86" s="813" t="s">
        <v>1037</v>
      </c>
      <c r="C86" s="814"/>
      <c r="D86" s="814"/>
      <c r="E86" s="814"/>
      <c r="F86" s="814"/>
      <c r="G86" s="814"/>
      <c r="H86" s="814"/>
      <c r="I86" s="814"/>
      <c r="J86" s="814"/>
      <c r="K86" s="814"/>
      <c r="L86" s="814"/>
      <c r="M86" s="815"/>
      <c r="N86" s="58">
        <f>L83+L84+L85</f>
        <v>45536.302374202882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197323.97695487915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18</v>
      </c>
      <c r="N36" s="280">
        <f>K36/M36</f>
        <v>13215.780549761344</v>
      </c>
    </row>
    <row r="37" spans="1:14">
      <c r="A37" s="119" t="s">
        <v>154</v>
      </c>
      <c r="B37" s="862" t="str">
        <f>VLOOKUP(A37,EQUIPOS!A7:D154,3,FALSE)</f>
        <v>Carrotanque Irrigador de asfalto, 1000 GALONES DE CAPACIDAD</v>
      </c>
      <c r="C37" s="863"/>
      <c r="D37" s="863"/>
      <c r="E37" s="863"/>
      <c r="F37" s="863"/>
      <c r="G37" s="863"/>
      <c r="H37" s="864"/>
      <c r="I37" s="275"/>
      <c r="J37" s="276"/>
      <c r="K37" s="277">
        <f>VLOOKUP(A37,EQUIPOS!A7:D164,4,FALSE)</f>
        <v>281652.91249787383</v>
      </c>
      <c r="L37" s="278"/>
      <c r="M37" s="279">
        <v>18</v>
      </c>
      <c r="N37" s="280">
        <f>K37/M37</f>
        <v>15647.384027659657</v>
      </c>
    </row>
    <row r="38" spans="1:14">
      <c r="A38" t="s">
        <v>269</v>
      </c>
      <c r="B38" s="862" t="str">
        <f>VLOOKUP(A38,EQUIPOS!A8:D154,3,FALSE)</f>
        <v>Motoniveladora  potencia 215 HP, ancho de cuchilla 4,27 m, peso 18 ton.</v>
      </c>
      <c r="C38" s="863"/>
      <c r="D38" s="863"/>
      <c r="E38" s="863"/>
      <c r="F38" s="863"/>
      <c r="G38" s="863"/>
      <c r="H38" s="864"/>
      <c r="I38" s="275"/>
      <c r="J38" s="276"/>
      <c r="K38" s="277">
        <f>VLOOKUP(A38,EQUIPOS!A8:D165,4,FALSE)</f>
        <v>225322.32999829907</v>
      </c>
      <c r="L38" s="278"/>
      <c r="M38" s="279">
        <v>18</v>
      </c>
      <c r="N38" s="280">
        <f>K38/M38</f>
        <v>12517.907222127726</v>
      </c>
    </row>
    <row r="39" spans="1:14">
      <c r="A39" t="s">
        <v>299</v>
      </c>
      <c r="B39" s="862" t="str">
        <f>VLOOKUP(A39,EQUIPOS!A9:D154,3,FALSE)</f>
        <v xml:space="preserve">Recicladora, potencia 430HP </v>
      </c>
      <c r="C39" s="863"/>
      <c r="D39" s="863"/>
      <c r="E39" s="863"/>
      <c r="F39" s="863"/>
      <c r="G39" s="863"/>
      <c r="H39" s="864"/>
      <c r="I39" s="865"/>
      <c r="J39" s="866"/>
      <c r="K39" s="277">
        <f>VLOOKUP(A39,EQUIPOS!A9:D166,4,FALSE)</f>
        <v>495303.54580226104</v>
      </c>
      <c r="L39" s="867">
        <v>18</v>
      </c>
      <c r="M39" s="868"/>
      <c r="N39" s="280">
        <f>K39/L39</f>
        <v>27516.863655681169</v>
      </c>
    </row>
    <row r="40" spans="1:14">
      <c r="A40" t="s">
        <v>365</v>
      </c>
      <c r="B40" s="862" t="str">
        <f>VLOOKUP(A40,EQUIPOS!A10:D154,3,FALSE)</f>
        <v xml:space="preserve">Vibrocompatador, potencia 153 HP, peso 10 Ton. </v>
      </c>
      <c r="C40" s="863"/>
      <c r="D40" s="863"/>
      <c r="E40" s="863"/>
      <c r="F40" s="863"/>
      <c r="G40" s="863"/>
      <c r="H40" s="864"/>
      <c r="I40" s="42"/>
      <c r="J40" s="43"/>
      <c r="K40" s="277">
        <f>VLOOKUP(A40,EQUIPOS!A10:D167,4,FALSE)</f>
        <v>178413.60072760319</v>
      </c>
      <c r="L40" s="284"/>
      <c r="M40" s="285">
        <v>18</v>
      </c>
      <c r="N40" s="280">
        <f>K40/M40</f>
        <v>9911.866707089066</v>
      </c>
    </row>
    <row r="41" spans="1:14">
      <c r="B41" s="328"/>
      <c r="C41" s="329"/>
      <c r="D41" s="329"/>
      <c r="E41" s="329"/>
      <c r="F41" s="331"/>
      <c r="G41" s="331"/>
      <c r="H41" s="131"/>
      <c r="I41" s="42"/>
      <c r="J41" s="43"/>
      <c r="K41" s="282"/>
      <c r="L41" s="284"/>
      <c r="M41" s="285"/>
      <c r="N41" s="286"/>
    </row>
    <row r="42" spans="1:14">
      <c r="B42" s="870" t="s">
        <v>1036</v>
      </c>
      <c r="C42" s="871"/>
      <c r="D42" s="871"/>
      <c r="E42" s="44"/>
      <c r="F42" s="45"/>
      <c r="G42" s="45"/>
      <c r="H42" s="46"/>
      <c r="I42" s="42"/>
      <c r="J42" s="43"/>
      <c r="K42" s="287"/>
      <c r="L42" s="284"/>
      <c r="M42" s="409">
        <v>0.01</v>
      </c>
      <c r="N42" s="352">
        <f>N76*M42</f>
        <v>28.370669558944442</v>
      </c>
    </row>
    <row r="43" spans="1:14" ht="15.75" thickBot="1">
      <c r="B43" s="862"/>
      <c r="C43" s="863"/>
      <c r="D43" s="863"/>
      <c r="E43" s="863"/>
      <c r="F43" s="863"/>
      <c r="G43" s="863"/>
      <c r="H43" s="864"/>
      <c r="I43" s="872"/>
      <c r="J43" s="873"/>
      <c r="K43" s="47"/>
      <c r="L43" s="874"/>
      <c r="M43" s="875"/>
      <c r="N43" s="111"/>
    </row>
    <row r="44" spans="1:14" ht="15.75" thickBot="1">
      <c r="B44" s="813" t="s">
        <v>1037</v>
      </c>
      <c r="C44" s="814"/>
      <c r="D44" s="814"/>
      <c r="E44" s="814"/>
      <c r="F44" s="814"/>
      <c r="G44" s="814"/>
      <c r="H44" s="814"/>
      <c r="I44" s="814"/>
      <c r="J44" s="814"/>
      <c r="K44" s="814"/>
      <c r="L44" s="814"/>
      <c r="M44" s="815"/>
      <c r="N44" s="402">
        <f>SUM(N36:N43)</f>
        <v>78838.172831877906</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3" t="s">
        <v>1029</v>
      </c>
      <c r="K48" s="91" t="s">
        <v>1030</v>
      </c>
      <c r="L48" s="894" t="s">
        <v>1039</v>
      </c>
      <c r="M48" s="893"/>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409001.34503528004</v>
      </c>
      <c r="N49" s="280">
        <f>K49*M49</f>
        <v>62577.205790397842</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SUM(N49:N53)</f>
        <v>62577.205790397842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0">
        <f>VLOOKUP(A59,TRANSPORTE!A5:D117,4,FALSE)</f>
        <v>1774.2255661967749</v>
      </c>
      <c r="M59" s="901"/>
      <c r="N59" s="295">
        <f>K59*L59</f>
        <v>271.45651162810657</v>
      </c>
    </row>
    <row r="60" spans="1:14">
      <c r="B60" s="52"/>
      <c r="C60" s="53"/>
      <c r="D60" s="53"/>
      <c r="E60" s="53"/>
      <c r="F60" s="53"/>
      <c r="G60" s="53"/>
      <c r="H60" s="319"/>
      <c r="I60" s="287"/>
      <c r="J60" s="294"/>
      <c r="K60" s="287"/>
      <c r="L60" s="900"/>
      <c r="M60" s="901"/>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271.45651162810657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2837.0669558944442</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N44+N54+N65+N76</f>
        <v>144523.9020897983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28904.780417959661</v>
      </c>
      <c r="M83" s="849"/>
      <c r="N83" s="57"/>
    </row>
    <row r="84" spans="1:14">
      <c r="B84" s="95" t="s">
        <v>1057</v>
      </c>
      <c r="C84" s="96"/>
      <c r="D84" s="96"/>
      <c r="E84" s="96"/>
      <c r="F84" s="96"/>
      <c r="G84" s="96"/>
      <c r="H84" s="96"/>
      <c r="I84" s="93"/>
      <c r="J84" s="94"/>
      <c r="K84" s="312">
        <v>0.05</v>
      </c>
      <c r="L84" s="848">
        <f>N78*K84</f>
        <v>7226.1951044899151</v>
      </c>
      <c r="M84" s="849"/>
      <c r="N84" s="57"/>
    </row>
    <row r="85" spans="1:14" ht="15.75" thickBot="1">
      <c r="B85" s="97" t="s">
        <v>1058</v>
      </c>
      <c r="C85" s="98"/>
      <c r="D85" s="98"/>
      <c r="E85" s="98"/>
      <c r="F85" s="98"/>
      <c r="G85" s="98"/>
      <c r="H85" s="98"/>
      <c r="I85" s="99"/>
      <c r="J85" s="100"/>
      <c r="K85" s="313">
        <v>0.05</v>
      </c>
      <c r="L85" s="850">
        <f>N78*K85</f>
        <v>7226.1951044899151</v>
      </c>
      <c r="M85" s="851"/>
      <c r="N85" s="57"/>
    </row>
    <row r="86" spans="1:14" ht="15.75" thickBot="1">
      <c r="B86" s="813" t="s">
        <v>1037</v>
      </c>
      <c r="C86" s="814"/>
      <c r="D86" s="814"/>
      <c r="E86" s="814"/>
      <c r="F86" s="814"/>
      <c r="G86" s="814"/>
      <c r="H86" s="814"/>
      <c r="I86" s="814"/>
      <c r="J86" s="814"/>
      <c r="K86" s="814"/>
      <c r="L86" s="814"/>
      <c r="M86" s="815"/>
      <c r="N86" s="58">
        <f>L83+L84+L85</f>
        <v>43357.170626939493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187881.07271673781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15</v>
      </c>
      <c r="N36" s="280">
        <f>K36/M36</f>
        <v>15858.936659713614</v>
      </c>
    </row>
    <row r="37" spans="1:14">
      <c r="A37" s="119" t="s">
        <v>154</v>
      </c>
      <c r="B37" s="862" t="str">
        <f>VLOOKUP(A37,EQUIPOS!A7:D154,3,FALSE)</f>
        <v>Carrotanque Irrigador de asfalto, 1000 GALONES DE CAPACIDAD</v>
      </c>
      <c r="C37" s="863"/>
      <c r="D37" s="863"/>
      <c r="E37" s="863"/>
      <c r="F37" s="863"/>
      <c r="G37" s="863"/>
      <c r="H37" s="864"/>
      <c r="I37" s="275"/>
      <c r="J37" s="276"/>
      <c r="K37" s="277">
        <f>VLOOKUP(A37,EQUIPOS!A7:D164,4,FALSE)</f>
        <v>281652.91249787383</v>
      </c>
      <c r="L37" s="278"/>
      <c r="M37" s="279">
        <v>15</v>
      </c>
      <c r="N37" s="280">
        <f>K37/M37</f>
        <v>18776.860833191589</v>
      </c>
    </row>
    <row r="38" spans="1:14">
      <c r="A38" t="s">
        <v>269</v>
      </c>
      <c r="B38" s="862" t="str">
        <f>VLOOKUP(A38,EQUIPOS!A8:D154,3,FALSE)</f>
        <v>Motoniveladora  potencia 215 HP, ancho de cuchilla 4,27 m, peso 18 ton.</v>
      </c>
      <c r="C38" s="863"/>
      <c r="D38" s="863"/>
      <c r="E38" s="863"/>
      <c r="F38" s="863"/>
      <c r="G38" s="863"/>
      <c r="H38" s="864"/>
      <c r="I38" s="275"/>
      <c r="J38" s="276"/>
      <c r="K38" s="277">
        <f>VLOOKUP(A38,EQUIPOS!A8:D165,4,FALSE)</f>
        <v>225322.32999829907</v>
      </c>
      <c r="L38" s="278"/>
      <c r="M38" s="279">
        <v>15</v>
      </c>
      <c r="N38" s="280">
        <f>K38/M38</f>
        <v>15021.488666553272</v>
      </c>
    </row>
    <row r="39" spans="1:14">
      <c r="A39" t="s">
        <v>299</v>
      </c>
      <c r="B39" s="862" t="str">
        <f>VLOOKUP(A39,EQUIPOS!A9:D154,3,FALSE)</f>
        <v xml:space="preserve">Recicladora, potencia 430HP </v>
      </c>
      <c r="C39" s="863"/>
      <c r="D39" s="863"/>
      <c r="E39" s="863"/>
      <c r="F39" s="863"/>
      <c r="G39" s="863"/>
      <c r="H39" s="864"/>
      <c r="I39" s="865"/>
      <c r="J39" s="866"/>
      <c r="K39" s="277">
        <f>VLOOKUP(A39,EQUIPOS!A9:D166,4,FALSE)</f>
        <v>495303.54580226104</v>
      </c>
      <c r="L39" s="867">
        <v>15</v>
      </c>
      <c r="M39" s="868"/>
      <c r="N39" s="280">
        <f>K39/L39</f>
        <v>33020.2363868174</v>
      </c>
    </row>
    <row r="40" spans="1:14">
      <c r="A40" t="s">
        <v>365</v>
      </c>
      <c r="B40" s="862" t="str">
        <f>VLOOKUP(A40,EQUIPOS!A10:D154,3,FALSE)</f>
        <v xml:space="preserve">Vibrocompatador, potencia 153 HP, peso 10 Ton. </v>
      </c>
      <c r="C40" s="863"/>
      <c r="D40" s="863"/>
      <c r="E40" s="863"/>
      <c r="F40" s="863"/>
      <c r="G40" s="863"/>
      <c r="H40" s="864"/>
      <c r="I40" s="42"/>
      <c r="J40" s="43"/>
      <c r="K40" s="277">
        <f>VLOOKUP(A40,EQUIPOS!A10:D167,4,FALSE)</f>
        <v>178413.60072760319</v>
      </c>
      <c r="L40" s="284"/>
      <c r="M40" s="285">
        <v>15</v>
      </c>
      <c r="N40" s="280">
        <f>K40/M40</f>
        <v>11894.240048506879</v>
      </c>
    </row>
    <row r="41" spans="1:14">
      <c r="B41" s="328"/>
      <c r="C41" s="329"/>
      <c r="D41" s="329"/>
      <c r="E41" s="329"/>
      <c r="F41" s="331"/>
      <c r="G41" s="331"/>
      <c r="H41" s="131"/>
      <c r="I41" s="42"/>
      <c r="J41" s="43"/>
      <c r="K41" s="282"/>
      <c r="L41" s="284"/>
      <c r="M41" s="285"/>
      <c r="N41" s="286"/>
    </row>
    <row r="42" spans="1:14">
      <c r="B42" s="870" t="s">
        <v>1036</v>
      </c>
      <c r="C42" s="871"/>
      <c r="D42" s="871"/>
      <c r="E42" s="44"/>
      <c r="F42" s="45"/>
      <c r="G42" s="45"/>
      <c r="H42" s="46"/>
      <c r="I42" s="42"/>
      <c r="J42" s="43"/>
      <c r="K42" s="287"/>
      <c r="L42" s="284"/>
      <c r="M42" s="409">
        <v>0.01</v>
      </c>
      <c r="N42" s="352">
        <f>N76*M42</f>
        <v>34.044803470733335</v>
      </c>
    </row>
    <row r="43" spans="1:14" ht="15.75" thickBot="1">
      <c r="B43" s="862"/>
      <c r="C43" s="863"/>
      <c r="D43" s="863"/>
      <c r="E43" s="863"/>
      <c r="F43" s="863"/>
      <c r="G43" s="863"/>
      <c r="H43" s="864"/>
      <c r="I43" s="872"/>
      <c r="J43" s="873"/>
      <c r="K43" s="47"/>
      <c r="L43" s="874"/>
      <c r="M43" s="875"/>
      <c r="N43" s="111"/>
    </row>
    <row r="44" spans="1:14" ht="15.75" thickBot="1">
      <c r="B44" s="813" t="s">
        <v>1037</v>
      </c>
      <c r="C44" s="814"/>
      <c r="D44" s="814"/>
      <c r="E44" s="814"/>
      <c r="F44" s="814"/>
      <c r="G44" s="814"/>
      <c r="H44" s="814"/>
      <c r="I44" s="814"/>
      <c r="J44" s="814"/>
      <c r="K44" s="814"/>
      <c r="L44" s="814"/>
      <c r="M44" s="815"/>
      <c r="N44" s="402">
        <f>SUM(N36:N43)</f>
        <v>94605.807398253484</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3" t="s">
        <v>1029</v>
      </c>
      <c r="K48" s="91" t="s">
        <v>1030</v>
      </c>
      <c r="L48" s="894" t="s">
        <v>1039</v>
      </c>
      <c r="M48" s="893"/>
      <c r="N48" s="92" t="s">
        <v>1035</v>
      </c>
    </row>
    <row r="49" spans="1:14">
      <c r="A49" t="s">
        <v>583</v>
      </c>
      <c r="B49" s="49" t="str">
        <f>VLOOKUP(A49,MATERIALES!A4:D373,3,FALSE)</f>
        <v>Mezcla densa en Caliente MDC-25</v>
      </c>
      <c r="C49" s="289"/>
      <c r="D49" s="289"/>
      <c r="E49" s="289"/>
      <c r="F49" s="289"/>
      <c r="G49" s="289"/>
      <c r="H49" s="289"/>
      <c r="I49" s="276"/>
      <c r="J49" s="232" t="str">
        <f>VLOOKUP(A49,MATERIALES!A5:D641,2,FALSE)</f>
        <v>m3</v>
      </c>
      <c r="K49" s="290">
        <v>0.153</v>
      </c>
      <c r="L49" s="275"/>
      <c r="M49" s="410">
        <f>VLOOKUP(A49,MATERIALES!A5:D396,4,FALSE)</f>
        <v>456476.9822305608</v>
      </c>
      <c r="N49" s="280">
        <f>K49*M49</f>
        <v>69840.978281275806</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SUM(N49:N53)</f>
        <v>69840.978281275806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0">
        <f>VLOOKUP(A59,TRANSPORTE!A5:D117,4,FALSE)</f>
        <v>1774.2255661967749</v>
      </c>
      <c r="M59" s="901"/>
      <c r="N59" s="295">
        <f>K59*L59</f>
        <v>271.45651162810657</v>
      </c>
    </row>
    <row r="60" spans="1:14">
      <c r="B60" s="52"/>
      <c r="C60" s="53"/>
      <c r="D60" s="53"/>
      <c r="E60" s="53"/>
      <c r="F60" s="53"/>
      <c r="G60" s="53"/>
      <c r="H60" s="319"/>
      <c r="I60" s="287"/>
      <c r="J60" s="294"/>
      <c r="K60" s="287"/>
      <c r="L60" s="900"/>
      <c r="M60" s="901"/>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271.45651162810657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3404.4803470733332</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N44+N54+N65+N76</f>
        <v>168122.72253823077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33624.544507646155</v>
      </c>
      <c r="M83" s="849"/>
      <c r="N83" s="57"/>
    </row>
    <row r="84" spans="1:14">
      <c r="B84" s="95" t="s">
        <v>1057</v>
      </c>
      <c r="C84" s="96"/>
      <c r="D84" s="96"/>
      <c r="E84" s="96"/>
      <c r="F84" s="96"/>
      <c r="G84" s="96"/>
      <c r="H84" s="96"/>
      <c r="I84" s="93"/>
      <c r="J84" s="94"/>
      <c r="K84" s="312">
        <v>0.05</v>
      </c>
      <c r="L84" s="848">
        <f>N78*K84</f>
        <v>8406.1361269115387</v>
      </c>
      <c r="M84" s="849"/>
      <c r="N84" s="57"/>
    </row>
    <row r="85" spans="1:14" ht="15.75" thickBot="1">
      <c r="B85" s="97" t="s">
        <v>1058</v>
      </c>
      <c r="C85" s="98"/>
      <c r="D85" s="98"/>
      <c r="E85" s="98"/>
      <c r="F85" s="98"/>
      <c r="G85" s="98"/>
      <c r="H85" s="98"/>
      <c r="I85" s="99"/>
      <c r="J85" s="100"/>
      <c r="K85" s="313">
        <v>0.05</v>
      </c>
      <c r="L85" s="850">
        <f>N78*K85</f>
        <v>8406.1361269115387</v>
      </c>
      <c r="M85" s="851"/>
      <c r="N85" s="57"/>
    </row>
    <row r="86" spans="1:14" ht="15.75" thickBot="1">
      <c r="B86" s="813" t="s">
        <v>1037</v>
      </c>
      <c r="C86" s="814"/>
      <c r="D86" s="814"/>
      <c r="E86" s="814"/>
      <c r="F86" s="814"/>
      <c r="G86" s="814"/>
      <c r="H86" s="814"/>
      <c r="I86" s="814"/>
      <c r="J86" s="814"/>
      <c r="K86" s="814"/>
      <c r="L86" s="814"/>
      <c r="M86" s="815"/>
      <c r="N86" s="58">
        <f>L83+L84+L85</f>
        <v>50436.816761469228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218559.5392997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279">
        <v>15</v>
      </c>
      <c r="N36" s="280">
        <f>K36/M36</f>
        <v>15858.936659713614</v>
      </c>
    </row>
    <row r="37" spans="1:14">
      <c r="A37" s="119" t="s">
        <v>154</v>
      </c>
      <c r="B37" s="862" t="str">
        <f>VLOOKUP(A37,EQUIPOS!A7:D154,3,FALSE)</f>
        <v>Carrotanque Irrigador de asfalto, 1000 GALONES DE CAPACIDAD</v>
      </c>
      <c r="C37" s="863"/>
      <c r="D37" s="863"/>
      <c r="E37" s="863"/>
      <c r="F37" s="863"/>
      <c r="G37" s="863"/>
      <c r="H37" s="864"/>
      <c r="I37" s="275"/>
      <c r="J37" s="276"/>
      <c r="K37" s="277">
        <f>VLOOKUP(A37,EQUIPOS!A7:D164,4,FALSE)</f>
        <v>281652.91249787383</v>
      </c>
      <c r="L37" s="278"/>
      <c r="M37" s="279">
        <v>15</v>
      </c>
      <c r="N37" s="280">
        <f>K37/M37</f>
        <v>18776.860833191589</v>
      </c>
    </row>
    <row r="38" spans="1:14">
      <c r="A38" t="s">
        <v>269</v>
      </c>
      <c r="B38" s="862" t="str">
        <f>VLOOKUP(A38,EQUIPOS!A8:D154,3,FALSE)</f>
        <v>Motoniveladora  potencia 215 HP, ancho de cuchilla 4,27 m, peso 18 ton.</v>
      </c>
      <c r="C38" s="863"/>
      <c r="D38" s="863"/>
      <c r="E38" s="863"/>
      <c r="F38" s="863"/>
      <c r="G38" s="863"/>
      <c r="H38" s="864"/>
      <c r="I38" s="275"/>
      <c r="J38" s="276"/>
      <c r="K38" s="277">
        <f>VLOOKUP(A38,EQUIPOS!A8:D165,4,FALSE)</f>
        <v>225322.32999829907</v>
      </c>
      <c r="L38" s="278"/>
      <c r="M38" s="279">
        <v>15</v>
      </c>
      <c r="N38" s="280">
        <f>K38/M38</f>
        <v>15021.488666553272</v>
      </c>
    </row>
    <row r="39" spans="1:14">
      <c r="A39" t="s">
        <v>299</v>
      </c>
      <c r="B39" s="862" t="str">
        <f>VLOOKUP(A39,EQUIPOS!A9:D154,3,FALSE)</f>
        <v xml:space="preserve">Recicladora, potencia 430HP </v>
      </c>
      <c r="C39" s="863"/>
      <c r="D39" s="863"/>
      <c r="E39" s="863"/>
      <c r="F39" s="863"/>
      <c r="G39" s="863"/>
      <c r="H39" s="864"/>
      <c r="I39" s="865"/>
      <c r="J39" s="866"/>
      <c r="K39" s="277">
        <f>VLOOKUP(A39,EQUIPOS!A9:D166,4,FALSE)</f>
        <v>495303.54580226104</v>
      </c>
      <c r="L39" s="867">
        <v>15</v>
      </c>
      <c r="M39" s="868"/>
      <c r="N39" s="280">
        <f>K39/L39</f>
        <v>33020.2363868174</v>
      </c>
    </row>
    <row r="40" spans="1:14">
      <c r="A40" t="s">
        <v>365</v>
      </c>
      <c r="B40" s="862" t="str">
        <f>VLOOKUP(A40,EQUIPOS!A10:D154,3,FALSE)</f>
        <v xml:space="preserve">Vibrocompatador, potencia 153 HP, peso 10 Ton. </v>
      </c>
      <c r="C40" s="863"/>
      <c r="D40" s="863"/>
      <c r="E40" s="863"/>
      <c r="F40" s="863"/>
      <c r="G40" s="863"/>
      <c r="H40" s="864"/>
      <c r="I40" s="42"/>
      <c r="J40" s="43"/>
      <c r="K40" s="277">
        <f>VLOOKUP(A40,EQUIPOS!A10:D167,4,FALSE)</f>
        <v>178413.60072760319</v>
      </c>
      <c r="L40" s="284"/>
      <c r="M40" s="285">
        <v>15</v>
      </c>
      <c r="N40" s="280">
        <f>K40/M40</f>
        <v>11894.240048506879</v>
      </c>
    </row>
    <row r="41" spans="1:14">
      <c r="B41" s="328"/>
      <c r="C41" s="329"/>
      <c r="D41" s="329"/>
      <c r="E41" s="329"/>
      <c r="F41" s="331"/>
      <c r="G41" s="331"/>
      <c r="H41" s="131"/>
      <c r="I41" s="42"/>
      <c r="J41" s="43"/>
      <c r="K41" s="282"/>
      <c r="L41" s="284"/>
      <c r="M41" s="285"/>
      <c r="N41" s="286"/>
    </row>
    <row r="42" spans="1:14">
      <c r="B42" s="870" t="s">
        <v>1036</v>
      </c>
      <c r="C42" s="871"/>
      <c r="D42" s="871"/>
      <c r="E42" s="44"/>
      <c r="F42" s="45"/>
      <c r="G42" s="45"/>
      <c r="H42" s="46"/>
      <c r="I42" s="42"/>
      <c r="J42" s="43"/>
      <c r="K42" s="287"/>
      <c r="L42" s="284"/>
      <c r="M42" s="409">
        <v>0.01</v>
      </c>
      <c r="N42" s="352">
        <f>N76*M42</f>
        <v>34.044803470733335</v>
      </c>
    </row>
    <row r="43" spans="1:14" ht="15.75" thickBot="1">
      <c r="B43" s="862"/>
      <c r="C43" s="863"/>
      <c r="D43" s="863"/>
      <c r="E43" s="863"/>
      <c r="F43" s="863"/>
      <c r="G43" s="863"/>
      <c r="H43" s="864"/>
      <c r="I43" s="872"/>
      <c r="J43" s="873"/>
      <c r="K43" s="47"/>
      <c r="L43" s="874"/>
      <c r="M43" s="875"/>
      <c r="N43" s="111"/>
    </row>
    <row r="44" spans="1:14" ht="15.75" thickBot="1">
      <c r="B44" s="813" t="s">
        <v>1037</v>
      </c>
      <c r="C44" s="814"/>
      <c r="D44" s="814"/>
      <c r="E44" s="814"/>
      <c r="F44" s="814"/>
      <c r="G44" s="814"/>
      <c r="H44" s="814"/>
      <c r="I44" s="814"/>
      <c r="J44" s="814"/>
      <c r="K44" s="814"/>
      <c r="L44" s="814"/>
      <c r="M44" s="815"/>
      <c r="N44" s="402">
        <f>SUM(N36:N43)</f>
        <v>94605.807398253484</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3" t="s">
        <v>1029</v>
      </c>
      <c r="K48" s="91" t="s">
        <v>1030</v>
      </c>
      <c r="L48" s="894" t="s">
        <v>1039</v>
      </c>
      <c r="M48" s="893"/>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409001.34503528004</v>
      </c>
      <c r="N49" s="280">
        <f>K49*M49</f>
        <v>62577.205790397842</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SUM(N49:N53)</f>
        <v>62577.205790397842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0">
        <f>VLOOKUP(A59,TRANSPORTE!A5:D117,4,FALSE)</f>
        <v>1774.2255661967749</v>
      </c>
      <c r="M59" s="901"/>
      <c r="N59" s="295">
        <f>K59*L59</f>
        <v>271.45651162810657</v>
      </c>
    </row>
    <row r="60" spans="1:14">
      <c r="B60" s="52"/>
      <c r="C60" s="53"/>
      <c r="D60" s="53"/>
      <c r="E60" s="53"/>
      <c r="F60" s="53"/>
      <c r="G60" s="53"/>
      <c r="H60" s="319"/>
      <c r="I60" s="287"/>
      <c r="J60" s="294"/>
      <c r="K60" s="287"/>
      <c r="L60" s="900"/>
      <c r="M60" s="901"/>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271.45651162810657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3404.4803470733332</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N44+N54+N65+N76</f>
        <v>160858.95004735279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32171.790009470558</v>
      </c>
      <c r="M83" s="849"/>
      <c r="N83" s="57"/>
    </row>
    <row r="84" spans="1:14">
      <c r="B84" s="95" t="s">
        <v>1057</v>
      </c>
      <c r="C84" s="96"/>
      <c r="D84" s="96"/>
      <c r="E84" s="96"/>
      <c r="F84" s="96"/>
      <c r="G84" s="96"/>
      <c r="H84" s="96"/>
      <c r="I84" s="93"/>
      <c r="J84" s="94"/>
      <c r="K84" s="312">
        <v>0.05</v>
      </c>
      <c r="L84" s="848">
        <f>N78*K84</f>
        <v>8042.9475023676396</v>
      </c>
      <c r="M84" s="849"/>
      <c r="N84" s="57"/>
    </row>
    <row r="85" spans="1:14" ht="15.75" thickBot="1">
      <c r="B85" s="97" t="s">
        <v>1058</v>
      </c>
      <c r="C85" s="98"/>
      <c r="D85" s="98"/>
      <c r="E85" s="98"/>
      <c r="F85" s="98"/>
      <c r="G85" s="98"/>
      <c r="H85" s="98"/>
      <c r="I85" s="99"/>
      <c r="J85" s="100"/>
      <c r="K85" s="313">
        <v>0.05</v>
      </c>
      <c r="L85" s="850">
        <f>N78*K85</f>
        <v>8042.9475023676396</v>
      </c>
      <c r="M85" s="851"/>
      <c r="N85" s="57"/>
    </row>
    <row r="86" spans="1:14" ht="15.75" thickBot="1">
      <c r="B86" s="813" t="s">
        <v>1037</v>
      </c>
      <c r="C86" s="814"/>
      <c r="D86" s="814"/>
      <c r="E86" s="814"/>
      <c r="F86" s="814"/>
      <c r="G86" s="814"/>
      <c r="H86" s="814"/>
      <c r="I86" s="814"/>
      <c r="J86" s="814"/>
      <c r="K86" s="814"/>
      <c r="L86" s="814"/>
      <c r="M86" s="815"/>
      <c r="N86" s="58">
        <f>L83+L84+L85</f>
        <v>48257.685014205839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209116.63506155863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3"/>
      <c r="F40" s="863"/>
      <c r="G40" s="863"/>
      <c r="H40" s="864"/>
      <c r="I40" s="42"/>
      <c r="J40" s="43"/>
      <c r="K40" s="277"/>
      <c r="L40" s="284"/>
      <c r="M40" s="285"/>
      <c r="N40" s="280"/>
    </row>
    <row r="41" spans="1:14">
      <c r="B41" s="328"/>
      <c r="C41" s="329"/>
      <c r="D41" s="329"/>
      <c r="E41" s="329"/>
      <c r="F41" s="331"/>
      <c r="G41" s="331"/>
      <c r="H41" s="131"/>
      <c r="I41" s="42"/>
      <c r="J41" s="43"/>
      <c r="K41" s="282"/>
      <c r="L41" s="284"/>
      <c r="M41" s="285"/>
      <c r="N41" s="286"/>
    </row>
    <row r="42" spans="1:14">
      <c r="B42" s="870" t="s">
        <v>1036</v>
      </c>
      <c r="C42" s="871"/>
      <c r="D42" s="871"/>
      <c r="E42" s="44"/>
      <c r="F42" s="45"/>
      <c r="G42" s="45"/>
      <c r="H42" s="46"/>
      <c r="I42" s="42"/>
      <c r="J42" s="43"/>
      <c r="K42" s="287"/>
      <c r="L42" s="284"/>
      <c r="M42" s="409">
        <v>0.01</v>
      </c>
      <c r="N42" s="352">
        <f>N76*M42</f>
        <v>4.0853764164879998</v>
      </c>
    </row>
    <row r="43" spans="1:14" ht="15.75" thickBot="1">
      <c r="B43" s="862"/>
      <c r="C43" s="863"/>
      <c r="D43" s="863"/>
      <c r="E43" s="863"/>
      <c r="F43" s="863"/>
      <c r="G43" s="863"/>
      <c r="H43" s="864"/>
      <c r="I43" s="872"/>
      <c r="J43" s="873"/>
      <c r="K43" s="47"/>
      <c r="L43" s="874"/>
      <c r="M43" s="875"/>
      <c r="N43" s="111"/>
    </row>
    <row r="44" spans="1:14" ht="15.75" thickBot="1">
      <c r="B44" s="813" t="s">
        <v>1037</v>
      </c>
      <c r="C44" s="814"/>
      <c r="D44" s="814"/>
      <c r="E44" s="814"/>
      <c r="F44" s="814"/>
      <c r="G44" s="814"/>
      <c r="H44" s="814"/>
      <c r="I44" s="814"/>
      <c r="J44" s="814"/>
      <c r="K44" s="814"/>
      <c r="L44" s="814"/>
      <c r="M44" s="815"/>
      <c r="N44" s="402">
        <f>SUM(N36:N43)</f>
        <v>4.0853764164879998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3" t="s">
        <v>1029</v>
      </c>
      <c r="K48" s="91" t="s">
        <v>1030</v>
      </c>
      <c r="L48" s="894" t="s">
        <v>1039</v>
      </c>
      <c r="M48" s="893"/>
      <c r="N48" s="92" t="s">
        <v>1035</v>
      </c>
    </row>
    <row r="49" spans="1:14">
      <c r="A49" t="s">
        <v>965</v>
      </c>
      <c r="B49" s="49" t="str">
        <f>VLOOKUP(A49,MATERIALES!A4:D373,3,FALSE)</f>
        <v>Geotextil Nt Repav 450 O Similar (Proveedores Pavco, Lafayet, Geomatrix, Tensar, Omnes U Otros)</v>
      </c>
      <c r="C49" s="289"/>
      <c r="D49" s="289"/>
      <c r="E49" s="289"/>
      <c r="F49" s="289"/>
      <c r="G49" s="289"/>
      <c r="H49" s="289"/>
      <c r="I49" s="276"/>
      <c r="J49" s="232" t="str">
        <f>VLOOKUP(A49,MATERIALES!A5:D641,2,FALSE)</f>
        <v>m2</v>
      </c>
      <c r="K49" s="290">
        <v>1.0549999999999999</v>
      </c>
      <c r="L49" s="275"/>
      <c r="M49" s="410">
        <f>VLOOKUP(A49,MATERIALES!A5:D396,4,FALSE)</f>
        <v>2586</v>
      </c>
      <c r="N49" s="280">
        <f>K49*M49</f>
        <v>2728.23</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SUM(N49:N53)</f>
        <v>2728.23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319"/>
      <c r="I60" s="287"/>
      <c r="J60" s="294"/>
      <c r="K60" s="287"/>
      <c r="L60" s="900"/>
      <c r="M60" s="901"/>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1000</v>
      </c>
      <c r="N70" s="403">
        <f>K70/M70</f>
        <v>306.40323123659999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408.53764164879999</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N44+N54+N65+N76</f>
        <v>3140.8530180652879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628.17060361305766</v>
      </c>
      <c r="M83" s="849"/>
      <c r="N83" s="57"/>
    </row>
    <row r="84" spans="1:14">
      <c r="B84" s="95" t="s">
        <v>1057</v>
      </c>
      <c r="C84" s="96"/>
      <c r="D84" s="96"/>
      <c r="E84" s="96"/>
      <c r="F84" s="96"/>
      <c r="G84" s="96"/>
      <c r="H84" s="96"/>
      <c r="I84" s="93"/>
      <c r="J84" s="94"/>
      <c r="K84" s="312">
        <v>0.05</v>
      </c>
      <c r="L84" s="848">
        <f>N78*K84</f>
        <v>157.04265090326442</v>
      </c>
      <c r="M84" s="849"/>
      <c r="N84" s="57"/>
    </row>
    <row r="85" spans="1:14" ht="15.75" thickBot="1">
      <c r="B85" s="97" t="s">
        <v>1058</v>
      </c>
      <c r="C85" s="98"/>
      <c r="D85" s="98"/>
      <c r="E85" s="98"/>
      <c r="F85" s="98"/>
      <c r="G85" s="98"/>
      <c r="H85" s="98"/>
      <c r="I85" s="99"/>
      <c r="J85" s="100"/>
      <c r="K85" s="313">
        <v>0.05</v>
      </c>
      <c r="L85" s="850">
        <f>N78*K85</f>
        <v>157.04265090326442</v>
      </c>
      <c r="M85" s="851"/>
      <c r="N85" s="57"/>
    </row>
    <row r="86" spans="1:14" ht="15.75" thickBot="1">
      <c r="B86" s="813" t="s">
        <v>1037</v>
      </c>
      <c r="C86" s="814"/>
      <c r="D86" s="814"/>
      <c r="E86" s="814"/>
      <c r="F86" s="814"/>
      <c r="G86" s="814"/>
      <c r="H86" s="814"/>
      <c r="I86" s="814"/>
      <c r="J86" s="814"/>
      <c r="K86" s="814"/>
      <c r="L86" s="814"/>
      <c r="M86" s="815"/>
      <c r="N86" s="58">
        <f>L83+L84+L85</f>
        <v>942.2559054195865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4083.1089234848741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75" thickBot="1">
      <c r="B119" s="269" t="s">
        <v>2327</v>
      </c>
      <c r="C119" s="401"/>
      <c r="D119" s="401"/>
      <c r="E119" s="63"/>
      <c r="F119" s="63"/>
      <c r="G119" s="63"/>
      <c r="H119" s="63"/>
      <c r="I119" s="63"/>
      <c r="J119" s="881"/>
      <c r="K119" s="881"/>
      <c r="L119" s="881"/>
      <c r="M119" s="881"/>
      <c r="N119" s="88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164</v>
      </c>
      <c r="B36" s="862" t="str">
        <f>VLOOKUP(A36,EQUIPOS!A6:D154,3,FALSE)</f>
        <v>Compactador manual de rodillo</v>
      </c>
      <c r="C36" s="863"/>
      <c r="D36" s="863"/>
      <c r="E36" s="863"/>
      <c r="F36" s="863"/>
      <c r="G36" s="863"/>
      <c r="H36" s="864"/>
      <c r="I36" s="275"/>
      <c r="J36" s="276"/>
      <c r="K36" s="277">
        <f>VLOOKUP(A36,EQUIPOS!A6:D163,4,FALSE)</f>
        <v>59471.57577975106</v>
      </c>
      <c r="L36" s="278"/>
      <c r="M36" s="279">
        <v>2</v>
      </c>
      <c r="N36" s="280">
        <f>K36/M36</f>
        <v>29735.78788987553</v>
      </c>
    </row>
    <row r="37" spans="1:14">
      <c r="A37" s="119" t="s">
        <v>180</v>
      </c>
      <c r="B37" s="862" t="str">
        <f>VLOOKUP(A37,EQUIPOS!A7:D154,3,FALSE)</f>
        <v>Compresor 120 HP, con martillo.</v>
      </c>
      <c r="C37" s="863"/>
      <c r="D37" s="863"/>
      <c r="E37" s="863"/>
      <c r="F37" s="863"/>
      <c r="G37" s="863"/>
      <c r="H37" s="864"/>
      <c r="I37" s="275"/>
      <c r="J37" s="276"/>
      <c r="K37" s="277">
        <f>VLOOKUP(A37,EQUIPOS!A7:D164,4,FALSE)</f>
        <v>214095.64490613382</v>
      </c>
      <c r="L37" s="278"/>
      <c r="M37" s="279">
        <v>4</v>
      </c>
      <c r="N37" s="280">
        <f>K37/M37</f>
        <v>53523.911226533455</v>
      </c>
    </row>
    <row r="38" spans="1:14">
      <c r="A38" t="s">
        <v>184</v>
      </c>
      <c r="B38" s="862" t="str">
        <f>VLOOKUP(A38,EQUIPOS!A8:D154,3,FALSE)</f>
        <v>Cortadora de pavimento, Máxima profundidad de corte: 160 mm. Capacidad de disco: desde 12´´ hasta 18´´ de diámetro. Peso operacional: 135 kg, 13.5 hp de potencia</v>
      </c>
      <c r="C38" s="863"/>
      <c r="D38" s="863"/>
      <c r="E38" s="863"/>
      <c r="F38" s="863"/>
      <c r="G38" s="863"/>
      <c r="H38" s="864"/>
      <c r="I38" s="275"/>
      <c r="J38" s="276"/>
      <c r="K38" s="277">
        <f>VLOOKUP(A38,EQUIPOS!A8:D165,4,FALSE)</f>
        <v>71365.214968711283</v>
      </c>
      <c r="L38" s="278"/>
      <c r="M38" s="279">
        <v>10</v>
      </c>
      <c r="N38" s="280">
        <f>K38/M38</f>
        <v>7136.521496871128</v>
      </c>
    </row>
    <row r="39" spans="1:14">
      <c r="A39" t="s">
        <v>303</v>
      </c>
      <c r="B39" s="862" t="str">
        <f>VLOOKUP(A39,EQUIPOS!A9:D154,3,FALSE)</f>
        <v>Retrocargador, pala de 1,1 m3 de capacidad, profundidad de excavación de 4.400 mm y una altura de 5.680 mm</v>
      </c>
      <c r="C39" s="863"/>
      <c r="D39" s="863"/>
      <c r="E39" s="863"/>
      <c r="F39" s="863"/>
      <c r="G39" s="863"/>
      <c r="H39" s="864"/>
      <c r="I39" s="275"/>
      <c r="J39" s="276"/>
      <c r="K39" s="277">
        <f>VLOOKUP(A39,EQUIPOS!A9:D166,4,FALSE)</f>
        <v>237844.61848795455</v>
      </c>
      <c r="L39" s="278"/>
      <c r="M39" s="279">
        <v>10</v>
      </c>
      <c r="N39" s="280">
        <f>K39/M39</f>
        <v>23784.461848795454</v>
      </c>
    </row>
    <row r="40" spans="1:14">
      <c r="A40" t="s">
        <v>129</v>
      </c>
      <c r="B40" s="862" t="str">
        <f>VLOOKUP(A40,EQUIPOS!A10:D154,3,FALSE)</f>
        <v xml:space="preserve">Buldozer, Potencia al volante de 140 HP, motor de 2200 RPM, longitud de hoja 4,80m. </v>
      </c>
      <c r="C40" s="863"/>
      <c r="D40" s="863"/>
      <c r="E40" s="863"/>
      <c r="F40" s="863"/>
      <c r="G40" s="863"/>
      <c r="H40" s="864"/>
      <c r="I40" s="275"/>
      <c r="J40" s="276"/>
      <c r="K40" s="277">
        <f>VLOOKUP(A40,EQUIPOS!A10:D167,4,FALSE)</f>
        <v>309818.2037476612</v>
      </c>
      <c r="L40" s="278"/>
      <c r="M40" s="279">
        <v>100</v>
      </c>
      <c r="N40" s="280">
        <f>K40/M40</f>
        <v>3098.1820374766121</v>
      </c>
    </row>
    <row r="41" spans="1:14">
      <c r="B41" s="862"/>
      <c r="C41" s="863"/>
      <c r="D41" s="863"/>
      <c r="E41" s="863"/>
      <c r="F41" s="863"/>
      <c r="G41" s="863"/>
      <c r="H41" s="864"/>
      <c r="I41" s="275"/>
      <c r="J41" s="276"/>
      <c r="K41" s="277"/>
      <c r="L41" s="278"/>
      <c r="M41" s="279"/>
      <c r="N41" s="280"/>
    </row>
    <row r="42" spans="1:14">
      <c r="B42" s="862"/>
      <c r="C42" s="863"/>
      <c r="D42" s="863"/>
      <c r="E42" s="863"/>
      <c r="F42" s="863"/>
      <c r="G42" s="863"/>
      <c r="H42" s="864"/>
      <c r="I42" s="275"/>
      <c r="J42" s="276"/>
      <c r="K42" s="277"/>
      <c r="L42" s="278"/>
      <c r="M42" s="279"/>
      <c r="N42" s="280"/>
    </row>
    <row r="43" spans="1:14">
      <c r="B43" s="862"/>
      <c r="C43" s="863"/>
      <c r="D43" s="863"/>
      <c r="E43" s="863"/>
      <c r="F43" s="863"/>
      <c r="G43" s="863"/>
      <c r="H43" s="864"/>
      <c r="I43" s="275"/>
      <c r="J43" s="276"/>
      <c r="K43" s="277"/>
      <c r="L43" s="278"/>
      <c r="M43" s="279"/>
      <c r="N43" s="280"/>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N80*M46</f>
        <v>1276.6801301525002</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118555.54462970467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448</v>
      </c>
      <c r="B53" s="49" t="str">
        <f>VLOOKUP(A53,MATERIALES!A5:D373,3,FALSE)</f>
        <v xml:space="preserve">Derechos de explotación y/o disposición de materiales
</v>
      </c>
      <c r="C53" s="289"/>
      <c r="D53" s="289"/>
      <c r="E53" s="289"/>
      <c r="F53" s="289"/>
      <c r="G53" s="289"/>
      <c r="H53" s="289"/>
      <c r="I53" s="276"/>
      <c r="J53" s="232" t="str">
        <f>VLOOKUP(A53,MATERIALES!A7:D645,2,FALSE)</f>
        <v>m3</v>
      </c>
      <c r="K53" s="290">
        <v>1</v>
      </c>
      <c r="L53" s="275"/>
      <c r="M53" s="410">
        <f>VLOOKUP(A53,MATERIALES!A5:D396,4,FALSE)</f>
        <v>4823.2885994691223</v>
      </c>
      <c r="N53" s="280">
        <f>K53*M53</f>
        <v>4823.2885994691223</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4823.2885994691223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900">
        <f>VLOOKUP(A63,TRANSPORTE!A5:D117,4,FALSE)</f>
        <v>1774.2255661967749</v>
      </c>
      <c r="M63" s="901"/>
      <c r="N63" s="295">
        <f>K63*L63</f>
        <v>2306.4932360558073</v>
      </c>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f>N63+N64+N65+N66+N67</f>
        <v>2306.4932360558073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32</v>
      </c>
      <c r="N74" s="403">
        <f>K74/M74</f>
        <v>9575.100976143749</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32</v>
      </c>
      <c r="N75" s="403">
        <f>K75/M75</f>
        <v>3191.70032538125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133"/>
    </row>
    <row r="80" spans="1:15" ht="15.75" thickBot="1">
      <c r="B80" s="902" t="s">
        <v>1037</v>
      </c>
      <c r="C80" s="856"/>
      <c r="D80" s="856"/>
      <c r="E80" s="856"/>
      <c r="F80" s="856"/>
      <c r="G80" s="856"/>
      <c r="H80" s="856"/>
      <c r="I80" s="856"/>
      <c r="J80" s="856"/>
      <c r="K80" s="856"/>
      <c r="L80" s="856"/>
      <c r="M80" s="857"/>
      <c r="N80" s="468">
        <f>SUM(N74:N79)</f>
        <v>12766.801301525</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138452.12776675459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27690.42555335092</v>
      </c>
      <c r="M87" s="849"/>
      <c r="N87" s="57"/>
    </row>
    <row r="88" spans="1:14">
      <c r="B88" s="95" t="s">
        <v>1057</v>
      </c>
      <c r="C88" s="96"/>
      <c r="D88" s="96"/>
      <c r="E88" s="96"/>
      <c r="F88" s="96"/>
      <c r="G88" s="96"/>
      <c r="H88" s="96"/>
      <c r="I88" s="93"/>
      <c r="J88" s="94"/>
      <c r="K88" s="312">
        <v>0.05</v>
      </c>
      <c r="L88" s="848">
        <f>N82*K88</f>
        <v>6922.6063883377301</v>
      </c>
      <c r="M88" s="849"/>
      <c r="N88" s="57"/>
    </row>
    <row r="89" spans="1:14" ht="15.75" thickBot="1">
      <c r="B89" s="97" t="s">
        <v>1058</v>
      </c>
      <c r="C89" s="98"/>
      <c r="D89" s="98"/>
      <c r="E89" s="98"/>
      <c r="F89" s="98"/>
      <c r="G89" s="98"/>
      <c r="H89" s="98"/>
      <c r="I89" s="99"/>
      <c r="J89" s="100"/>
      <c r="K89" s="313">
        <v>0.05</v>
      </c>
      <c r="L89" s="850">
        <f>N82*K89</f>
        <v>6922.6063883377301</v>
      </c>
      <c r="M89" s="851"/>
      <c r="N89" s="57"/>
    </row>
    <row r="90" spans="1:14" ht="15.75" thickBot="1">
      <c r="B90" s="813" t="s">
        <v>1037</v>
      </c>
      <c r="C90" s="814"/>
      <c r="D90" s="814"/>
      <c r="E90" s="814"/>
      <c r="F90" s="814"/>
      <c r="G90" s="814"/>
      <c r="H90" s="814"/>
      <c r="I90" s="814"/>
      <c r="J90" s="814"/>
      <c r="K90" s="814"/>
      <c r="L90" s="814"/>
      <c r="M90" s="815"/>
      <c r="N90" s="58">
        <f>L87+L88+L89</f>
        <v>41535.638330026377</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179987.76609678098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5"/>
      <c r="J36" s="276"/>
      <c r="K36" s="277">
        <f>VLOOKUP(A36,EQUIPOS!A6:D163,4,FALSE)</f>
        <v>17109.756366693269</v>
      </c>
      <c r="L36" s="278"/>
      <c r="M36" s="279">
        <v>2</v>
      </c>
      <c r="N36" s="280">
        <f>K36/M36</f>
        <v>8554.8781833466346</v>
      </c>
    </row>
    <row r="37" spans="1:14">
      <c r="A37" s="119" t="s">
        <v>303</v>
      </c>
      <c r="B37" s="862" t="str">
        <f>VLOOKUP(A37,EQUIPOS!A7:D154,3,FALSE)</f>
        <v>Retrocargador, pala de 1,1 m3 de capacidad, profundidad de excavación de 4.400 mm y una altura de 5.680 mm</v>
      </c>
      <c r="C37" s="863"/>
      <c r="D37" s="863"/>
      <c r="E37" s="863"/>
      <c r="F37" s="863"/>
      <c r="G37" s="863"/>
      <c r="H37" s="864"/>
      <c r="I37" s="275"/>
      <c r="J37" s="276"/>
      <c r="K37" s="277">
        <f>VLOOKUP(A37,EQUIPOS!A7:D164,4,FALSE)</f>
        <v>237844.61848795455</v>
      </c>
      <c r="L37" s="278"/>
      <c r="M37" s="279">
        <v>10</v>
      </c>
      <c r="N37" s="280">
        <f>K37/M37</f>
        <v>23784.461848795454</v>
      </c>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275"/>
      <c r="J39" s="276"/>
      <c r="K39" s="277"/>
      <c r="L39" s="278"/>
      <c r="M39" s="279"/>
      <c r="N39" s="280"/>
    </row>
    <row r="40" spans="1:14">
      <c r="B40" s="862"/>
      <c r="C40" s="863"/>
      <c r="D40" s="863"/>
      <c r="E40" s="863"/>
      <c r="F40" s="863"/>
      <c r="G40" s="863"/>
      <c r="H40" s="864"/>
      <c r="I40" s="275"/>
      <c r="J40" s="276"/>
      <c r="K40" s="277"/>
      <c r="L40" s="278"/>
      <c r="M40" s="279"/>
      <c r="N40" s="280"/>
    </row>
    <row r="41" spans="1:14">
      <c r="B41" s="862"/>
      <c r="C41" s="863"/>
      <c r="D41" s="863"/>
      <c r="E41" s="863"/>
      <c r="F41" s="863"/>
      <c r="G41" s="863"/>
      <c r="H41" s="864"/>
      <c r="I41" s="275"/>
      <c r="J41" s="276"/>
      <c r="K41" s="277"/>
      <c r="L41" s="278"/>
      <c r="M41" s="279"/>
      <c r="N41" s="280"/>
    </row>
    <row r="42" spans="1:14">
      <c r="B42" s="862"/>
      <c r="C42" s="863"/>
      <c r="D42" s="863"/>
      <c r="E42" s="863"/>
      <c r="F42" s="863"/>
      <c r="G42" s="863"/>
      <c r="H42" s="864"/>
      <c r="I42" s="275"/>
      <c r="J42" s="276"/>
      <c r="K42" s="277"/>
      <c r="L42" s="278"/>
      <c r="M42" s="279"/>
      <c r="N42" s="280"/>
    </row>
    <row r="43" spans="1:14">
      <c r="B43" s="862"/>
      <c r="C43" s="863"/>
      <c r="D43" s="863"/>
      <c r="E43" s="863"/>
      <c r="F43" s="863"/>
      <c r="G43" s="863"/>
      <c r="H43" s="864"/>
      <c r="I43" s="275"/>
      <c r="J43" s="276"/>
      <c r="K43" s="277"/>
      <c r="L43" s="278"/>
      <c r="M43" s="279"/>
      <c r="N43" s="280"/>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0.05</v>
      </c>
      <c r="N46" s="352">
        <f>N80*M46</f>
        <v>255.33602603049999</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32594.67605817259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B63" s="52"/>
      <c r="C63" s="325"/>
      <c r="D63" s="325"/>
      <c r="E63" s="325"/>
      <c r="F63" s="325"/>
      <c r="G63" s="325"/>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80</v>
      </c>
      <c r="N74" s="403">
        <f>K74/M74</f>
        <v>3830.0403904574996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5106.7205206099998</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37701.396578782587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7540.2793157565175</v>
      </c>
      <c r="M87" s="849"/>
      <c r="N87" s="57"/>
    </row>
    <row r="88" spans="1:14">
      <c r="B88" s="95" t="s">
        <v>1057</v>
      </c>
      <c r="C88" s="96"/>
      <c r="D88" s="96"/>
      <c r="E88" s="96"/>
      <c r="F88" s="96"/>
      <c r="G88" s="96"/>
      <c r="H88" s="96"/>
      <c r="I88" s="93"/>
      <c r="J88" s="94"/>
      <c r="K88" s="312">
        <v>0.05</v>
      </c>
      <c r="L88" s="848">
        <f>N82*K88</f>
        <v>1885.0698289391294</v>
      </c>
      <c r="M88" s="849"/>
      <c r="N88" s="57"/>
    </row>
    <row r="89" spans="1:14" ht="15.75" thickBot="1">
      <c r="B89" s="97" t="s">
        <v>1058</v>
      </c>
      <c r="C89" s="98"/>
      <c r="D89" s="98"/>
      <c r="E89" s="98"/>
      <c r="F89" s="98"/>
      <c r="G89" s="98"/>
      <c r="H89" s="98"/>
      <c r="I89" s="99"/>
      <c r="J89" s="100"/>
      <c r="K89" s="313">
        <v>0.05</v>
      </c>
      <c r="L89" s="850">
        <f>N82*K89</f>
        <v>1885.0698289391294</v>
      </c>
      <c r="M89" s="851"/>
      <c r="N89" s="57"/>
    </row>
    <row r="90" spans="1:14" ht="15.75" thickBot="1">
      <c r="B90" s="813" t="s">
        <v>1037</v>
      </c>
      <c r="C90" s="814"/>
      <c r="D90" s="814"/>
      <c r="E90" s="814"/>
      <c r="F90" s="814"/>
      <c r="G90" s="814"/>
      <c r="H90" s="814"/>
      <c r="I90" s="814"/>
      <c r="J90" s="814"/>
      <c r="K90" s="814"/>
      <c r="L90" s="814"/>
      <c r="M90" s="815"/>
      <c r="N90" s="58">
        <f>L87+L88+L89</f>
        <v>11310.418973634776</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49011.815552417364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1687</v>
      </c>
      <c r="B36" s="862" t="str">
        <f>VLOOKUP(A36,EQUIPOS!A6:D154,3,FALSE)</f>
        <v>Derretidora de asfalto (crafco o similar)</v>
      </c>
      <c r="C36" s="863"/>
      <c r="D36" s="863"/>
      <c r="E36" s="863"/>
      <c r="F36" s="863"/>
      <c r="G36" s="863"/>
      <c r="H36" s="864"/>
      <c r="I36" s="275"/>
      <c r="J36" s="276"/>
      <c r="K36" s="277">
        <f>VLOOKUP(A36,EQUIPOS!A6:D163,4,FALSE)</f>
        <v>3387.025252063564</v>
      </c>
      <c r="L36" s="278"/>
      <c r="M36" s="279">
        <v>60</v>
      </c>
      <c r="N36" s="280">
        <f>K36/M36</f>
        <v>56.450420867726066</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60</v>
      </c>
      <c r="N37" s="280">
        <f>K37/M37</f>
        <v>1784.1397626481987</v>
      </c>
    </row>
    <row r="38" spans="1:14">
      <c r="A38" t="s">
        <v>138</v>
      </c>
      <c r="B38" s="862" t="str">
        <f>VLOOKUP(A38,EQUIPOS!A8:D154,3,FALSE)</f>
        <v>Camioneta D-300</v>
      </c>
      <c r="C38" s="863"/>
      <c r="D38" s="863"/>
      <c r="E38" s="863"/>
      <c r="F38" s="863"/>
      <c r="G38" s="863"/>
      <c r="H38" s="864"/>
      <c r="I38" s="275"/>
      <c r="J38" s="276"/>
      <c r="K38" s="277">
        <f>VLOOKUP(A38,EQUIPOS!A8:D165,4,FALSE)</f>
        <v>59471.57577975106</v>
      </c>
      <c r="L38" s="278"/>
      <c r="M38" s="279">
        <v>60</v>
      </c>
      <c r="N38" s="280">
        <f>K38/M38</f>
        <v>991.19292966251771</v>
      </c>
    </row>
    <row r="39" spans="1:14">
      <c r="B39" s="862"/>
      <c r="C39" s="863"/>
      <c r="D39" s="863"/>
      <c r="E39" s="863"/>
      <c r="F39" s="863"/>
      <c r="G39" s="863"/>
      <c r="H39" s="864"/>
      <c r="I39" s="275"/>
      <c r="J39" s="276"/>
      <c r="K39" s="277"/>
      <c r="L39" s="278"/>
      <c r="M39" s="279"/>
      <c r="N39" s="280"/>
    </row>
    <row r="40" spans="1:14">
      <c r="B40" s="862"/>
      <c r="C40" s="863"/>
      <c r="D40" s="863"/>
      <c r="E40" s="863"/>
      <c r="F40" s="863"/>
      <c r="G40" s="863"/>
      <c r="H40" s="864"/>
      <c r="I40" s="275"/>
      <c r="J40" s="276"/>
      <c r="K40" s="277"/>
      <c r="L40" s="278"/>
      <c r="M40" s="279"/>
      <c r="N40" s="280"/>
    </row>
    <row r="41" spans="1:14">
      <c r="B41" s="862"/>
      <c r="C41" s="863"/>
      <c r="D41" s="863"/>
      <c r="E41" s="863"/>
      <c r="F41" s="863"/>
      <c r="G41" s="863"/>
      <c r="H41" s="864"/>
      <c r="I41" s="275"/>
      <c r="J41" s="276"/>
      <c r="K41" s="277"/>
      <c r="L41" s="278"/>
      <c r="M41" s="279"/>
      <c r="N41" s="280"/>
    </row>
    <row r="42" spans="1:14">
      <c r="B42" s="862"/>
      <c r="C42" s="863"/>
      <c r="D42" s="863"/>
      <c r="E42" s="863"/>
      <c r="F42" s="863"/>
      <c r="G42" s="863"/>
      <c r="H42" s="864"/>
      <c r="I42" s="275"/>
      <c r="J42" s="276"/>
      <c r="K42" s="277"/>
      <c r="L42" s="278"/>
      <c r="M42" s="279"/>
      <c r="N42" s="280"/>
    </row>
    <row r="43" spans="1:14">
      <c r="B43" s="862"/>
      <c r="C43" s="863"/>
      <c r="D43" s="863"/>
      <c r="E43" s="863"/>
      <c r="F43" s="863"/>
      <c r="G43" s="863"/>
      <c r="H43" s="864"/>
      <c r="I43" s="275"/>
      <c r="J43" s="276"/>
      <c r="K43" s="277"/>
      <c r="L43" s="278"/>
      <c r="M43" s="279"/>
      <c r="N43" s="280"/>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0.05</v>
      </c>
      <c r="N46" s="352">
        <f>N80*M46</f>
        <v>21.278002169208335</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2853.0611153476507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934</v>
      </c>
      <c r="B53" s="49" t="str">
        <f>VLOOKUP(A53,MATERIALES!A5:D373,3,FALSE)</f>
        <v>Emulsión CRR-2</v>
      </c>
      <c r="C53" s="289"/>
      <c r="D53" s="289"/>
      <c r="E53" s="289"/>
      <c r="F53" s="289"/>
      <c r="G53" s="289"/>
      <c r="H53" s="289"/>
      <c r="I53" s="276"/>
      <c r="J53" s="232" t="str">
        <f>VLOOKUP(A53,MATERIALES!A7:D645,2,FALSE)</f>
        <v>lt</v>
      </c>
      <c r="K53" s="290">
        <v>0.12</v>
      </c>
      <c r="L53" s="275"/>
      <c r="M53" s="410">
        <f>VLOOKUP(A53,MATERIALES!A5:D396,4,FALSE)</f>
        <v>6347.0103202247055</v>
      </c>
      <c r="N53" s="280">
        <f>K53*M53</f>
        <v>761.64123842696461</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5"/>
      <c r="C57" s="896"/>
      <c r="D57" s="896"/>
      <c r="E57" s="896"/>
      <c r="F57" s="896"/>
      <c r="G57" s="896"/>
      <c r="H57" s="896"/>
      <c r="I57" s="866"/>
      <c r="J57" s="48"/>
      <c r="K57" s="50"/>
      <c r="L57" s="897"/>
      <c r="M57" s="898"/>
      <c r="N57" s="51"/>
    </row>
    <row r="58" spans="1:14" ht="15.75" thickBot="1">
      <c r="B58" s="813" t="s">
        <v>1037</v>
      </c>
      <c r="C58" s="814"/>
      <c r="D58" s="814"/>
      <c r="E58" s="814"/>
      <c r="F58" s="814"/>
      <c r="G58" s="814"/>
      <c r="H58" s="814"/>
      <c r="I58" s="814"/>
      <c r="J58" s="814"/>
      <c r="K58" s="814"/>
      <c r="L58" s="814"/>
      <c r="M58" s="815"/>
      <c r="N58" s="402">
        <f>SUM(N53:N57)</f>
        <v>761.64123842696461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B63" s="52"/>
      <c r="C63" s="325"/>
      <c r="D63" s="325"/>
      <c r="E63" s="325"/>
      <c r="F63" s="325"/>
      <c r="G63" s="325"/>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1"/>
      <c r="M68" s="892"/>
      <c r="N68" s="133"/>
    </row>
    <row r="69" spans="1:15" ht="15.75" thickBot="1">
      <c r="B69" s="902" t="s">
        <v>1037</v>
      </c>
      <c r="C69" s="856"/>
      <c r="D69" s="856"/>
      <c r="E69" s="856"/>
      <c r="F69" s="856"/>
      <c r="G69" s="856"/>
      <c r="H69" s="856"/>
      <c r="I69" s="856"/>
      <c r="J69" s="856"/>
      <c r="K69" s="856"/>
      <c r="L69" s="856"/>
      <c r="M69" s="857"/>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2" t="s">
        <v>1047</v>
      </c>
      <c r="C73" s="853"/>
      <c r="D73" s="853"/>
      <c r="E73" s="853"/>
      <c r="F73" s="853"/>
      <c r="G73" s="853"/>
      <c r="H73" s="853"/>
      <c r="I73" s="79" t="s">
        <v>1048</v>
      </c>
      <c r="J73" s="81" t="s">
        <v>1494</v>
      </c>
      <c r="K73" s="80" t="s">
        <v>1050</v>
      </c>
      <c r="L73" s="854" t="s">
        <v>1034</v>
      </c>
      <c r="M73" s="855"/>
      <c r="N73" s="104" t="s">
        <v>1035</v>
      </c>
    </row>
    <row r="74" spans="1:15">
      <c r="A74" t="s">
        <v>7</v>
      </c>
      <c r="B74" s="55" t="str">
        <f>VLOOKUP(A74,'MANO DE OBRA'!A8:D68,3,FALSE)</f>
        <v>Obrero (2)</v>
      </c>
      <c r="C74" s="53"/>
      <c r="D74" s="53"/>
      <c r="E74" s="53"/>
      <c r="F74" s="53"/>
      <c r="G74" s="53"/>
      <c r="H74" s="53"/>
      <c r="I74" s="300">
        <f>K74/J74*100</f>
        <v>55207.789411999998</v>
      </c>
      <c r="J74" s="301">
        <v>185</v>
      </c>
      <c r="K74" s="302">
        <f>VLOOKUP(A74,'MANO DE OBRA'!A8:D99,4,FALSE)</f>
        <v>102134.4104122</v>
      </c>
      <c r="L74" s="56"/>
      <c r="M74" s="303">
        <v>480</v>
      </c>
      <c r="N74" s="403">
        <f>K74/M74</f>
        <v>212.78002169208332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480</v>
      </c>
      <c r="N75" s="403">
        <f>K75/M75</f>
        <v>212.78002169208332</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89"/>
      <c r="C79" s="890"/>
      <c r="D79" s="890"/>
      <c r="E79" s="890"/>
      <c r="F79" s="890"/>
      <c r="G79" s="890"/>
      <c r="H79" s="890"/>
      <c r="I79" s="132"/>
      <c r="J79" s="132"/>
      <c r="K79" s="132"/>
      <c r="L79" s="903"/>
      <c r="M79" s="903"/>
      <c r="N79" s="51"/>
    </row>
    <row r="80" spans="1:15" ht="15.75" thickBot="1">
      <c r="B80" s="902" t="s">
        <v>1037</v>
      </c>
      <c r="C80" s="856"/>
      <c r="D80" s="856"/>
      <c r="E80" s="856"/>
      <c r="F80" s="856"/>
      <c r="G80" s="856"/>
      <c r="H80" s="856"/>
      <c r="I80" s="856"/>
      <c r="J80" s="856"/>
      <c r="K80" s="856"/>
      <c r="L80" s="856"/>
      <c r="M80" s="857"/>
      <c r="N80" s="309">
        <f>SUM(N74:N79)</f>
        <v>425.56004338416665</v>
      </c>
    </row>
    <row r="81" spans="1:14" ht="15.75" thickBot="1">
      <c r="B81" s="39"/>
      <c r="C81" s="40"/>
      <c r="D81" s="40"/>
      <c r="E81" s="40"/>
      <c r="F81" s="40"/>
      <c r="G81" s="40"/>
      <c r="H81" s="40"/>
      <c r="I81" s="40"/>
      <c r="J81" s="40"/>
      <c r="K81" s="40"/>
      <c r="L81" s="40"/>
      <c r="M81" s="40"/>
      <c r="N81" s="41"/>
    </row>
    <row r="82" spans="1:14" ht="15.75" thickBot="1">
      <c r="B82" s="813" t="s">
        <v>1051</v>
      </c>
      <c r="C82" s="814"/>
      <c r="D82" s="814"/>
      <c r="E82" s="814"/>
      <c r="F82" s="814"/>
      <c r="G82" s="814"/>
      <c r="H82" s="814"/>
      <c r="I82" s="814"/>
      <c r="J82" s="814"/>
      <c r="K82" s="814"/>
      <c r="L82" s="814"/>
      <c r="M82" s="815"/>
      <c r="N82" s="105">
        <f>N48+N58+N69+N80</f>
        <v>4040.2623971587818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2"/>
      <c r="J86" s="342"/>
      <c r="K86" s="310" t="s">
        <v>1054</v>
      </c>
      <c r="L86" s="860" t="s">
        <v>1055</v>
      </c>
      <c r="M86" s="861"/>
      <c r="N86" s="311"/>
    </row>
    <row r="87" spans="1:14">
      <c r="B87" s="846" t="s">
        <v>1056</v>
      </c>
      <c r="C87" s="847"/>
      <c r="D87" s="847"/>
      <c r="E87" s="847"/>
      <c r="F87" s="847"/>
      <c r="G87" s="847"/>
      <c r="H87" s="847"/>
      <c r="I87" s="93"/>
      <c r="J87" s="94"/>
      <c r="K87" s="312">
        <v>0.2</v>
      </c>
      <c r="L87" s="848">
        <f>N82*K87</f>
        <v>808.05247943175641</v>
      </c>
      <c r="M87" s="849"/>
      <c r="N87" s="57"/>
    </row>
    <row r="88" spans="1:14">
      <c r="B88" s="95" t="s">
        <v>1057</v>
      </c>
      <c r="C88" s="96"/>
      <c r="D88" s="96"/>
      <c r="E88" s="96"/>
      <c r="F88" s="96"/>
      <c r="G88" s="96"/>
      <c r="H88" s="96"/>
      <c r="I88" s="93"/>
      <c r="J88" s="94"/>
      <c r="K88" s="312">
        <v>0.05</v>
      </c>
      <c r="L88" s="848">
        <f>N82*K88</f>
        <v>202.0131198579391</v>
      </c>
      <c r="M88" s="849"/>
      <c r="N88" s="57"/>
    </row>
    <row r="89" spans="1:14" ht="15.75" thickBot="1">
      <c r="B89" s="97" t="s">
        <v>1058</v>
      </c>
      <c r="C89" s="98"/>
      <c r="D89" s="98"/>
      <c r="E89" s="98"/>
      <c r="F89" s="98"/>
      <c r="G89" s="98"/>
      <c r="H89" s="98"/>
      <c r="I89" s="99"/>
      <c r="J89" s="100"/>
      <c r="K89" s="313">
        <v>0.05</v>
      </c>
      <c r="L89" s="850">
        <f>N82*K89</f>
        <v>202.0131198579391</v>
      </c>
      <c r="M89" s="851"/>
      <c r="N89" s="57"/>
    </row>
    <row r="90" spans="1:14" ht="15.75" thickBot="1">
      <c r="B90" s="813" t="s">
        <v>1037</v>
      </c>
      <c r="C90" s="814"/>
      <c r="D90" s="814"/>
      <c r="E90" s="814"/>
      <c r="F90" s="814"/>
      <c r="G90" s="814"/>
      <c r="H90" s="814"/>
      <c r="I90" s="814"/>
      <c r="J90" s="814"/>
      <c r="K90" s="814"/>
      <c r="L90" s="814"/>
      <c r="M90" s="815"/>
      <c r="N90" s="58">
        <f>L87+L88+L89</f>
        <v>1212.0787191476345</v>
      </c>
    </row>
    <row r="91" spans="1:14" ht="15.75" thickBot="1">
      <c r="B91" s="39"/>
      <c r="C91" s="40"/>
      <c r="D91" s="40"/>
      <c r="E91" s="40"/>
      <c r="F91" s="40"/>
      <c r="G91" s="40"/>
      <c r="H91" s="40"/>
      <c r="I91" s="40"/>
      <c r="J91" s="40"/>
      <c r="K91" s="40"/>
      <c r="L91" s="40"/>
      <c r="M91" s="40"/>
      <c r="N91" s="41"/>
    </row>
    <row r="92" spans="1:14" ht="15.75" thickBot="1">
      <c r="A92" t="s">
        <v>2122</v>
      </c>
      <c r="B92" s="813" t="s">
        <v>1059</v>
      </c>
      <c r="C92" s="814"/>
      <c r="D92" s="814"/>
      <c r="E92" s="814"/>
      <c r="F92" s="814"/>
      <c r="G92" s="814"/>
      <c r="H92" s="814"/>
      <c r="I92" s="814"/>
      <c r="J92" s="814"/>
      <c r="K92" s="814"/>
      <c r="L92" s="814"/>
      <c r="M92" s="815"/>
      <c r="N92" s="195">
        <f>N82+N90</f>
        <v>5252.3411163064166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75" thickBot="1">
      <c r="B123" s="269" t="s">
        <v>2327</v>
      </c>
      <c r="C123" s="401"/>
      <c r="D123" s="401"/>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1687</v>
      </c>
      <c r="B36" s="862" t="str">
        <f>VLOOKUP(A36,EQUIPOS!A6:D154,3,FALSE)</f>
        <v>Derretidora de asfalto (crafco o similar)</v>
      </c>
      <c r="C36" s="863"/>
      <c r="D36" s="863"/>
      <c r="E36" s="863"/>
      <c r="F36" s="863"/>
      <c r="G36" s="863"/>
      <c r="H36" s="864"/>
      <c r="I36" s="275"/>
      <c r="J36" s="276"/>
      <c r="K36" s="277">
        <f>VLOOKUP(A36,EQUIPOS!A6:D163,4,FALSE)</f>
        <v>3387.025252063564</v>
      </c>
      <c r="L36" s="278"/>
      <c r="M36" s="279">
        <v>60</v>
      </c>
      <c r="N36" s="280">
        <f t="shared" ref="N36:N39" si="0">K36/M36</f>
        <v>56.450420867726066</v>
      </c>
    </row>
    <row r="37" spans="1:14">
      <c r="A37" s="119" t="s">
        <v>324</v>
      </c>
      <c r="B37" s="862" t="str">
        <f>VLOOKUP(A37,EQUIPOS!A7:D154,3,FALSE)</f>
        <v xml:space="preserve">Ruteadora </v>
      </c>
      <c r="C37" s="863"/>
      <c r="D37" s="863"/>
      <c r="E37" s="863"/>
      <c r="F37" s="863"/>
      <c r="G37" s="863"/>
      <c r="H37" s="864"/>
      <c r="I37" s="275"/>
      <c r="J37" s="276"/>
      <c r="K37" s="277">
        <f>VLOOKUP(A37,EQUIPOS!A7:D164,4,FALSE)</f>
        <v>5788.7740826314202</v>
      </c>
      <c r="L37" s="278"/>
      <c r="M37" s="279">
        <v>60</v>
      </c>
      <c r="N37" s="280">
        <f t="shared" si="0"/>
        <v>96.479568043857</v>
      </c>
    </row>
    <row r="38" spans="1:14">
      <c r="A38" t="s">
        <v>176</v>
      </c>
      <c r="B38" s="862" t="str">
        <f>VLOOKUP(A38,EQUIPOS!A8:D154,3,FALSE)</f>
        <v xml:space="preserve">Compresor (barrido y soplado)
</v>
      </c>
      <c r="C38" s="863"/>
      <c r="D38" s="863"/>
      <c r="E38" s="863"/>
      <c r="F38" s="863"/>
      <c r="G38" s="863"/>
      <c r="H38" s="864"/>
      <c r="I38" s="275"/>
      <c r="J38" s="276"/>
      <c r="K38" s="277">
        <f>VLOOKUP(A38,EQUIPOS!A8:D165,4,FALSE)</f>
        <v>107048.38575889192</v>
      </c>
      <c r="L38" s="278"/>
      <c r="M38" s="279">
        <v>60</v>
      </c>
      <c r="N38" s="280">
        <f t="shared" si="0"/>
        <v>1784.1397626481987</v>
      </c>
    </row>
    <row r="39" spans="1:14">
      <c r="A39" t="s">
        <v>138</v>
      </c>
      <c r="B39" s="862" t="str">
        <f>VLOOKUP(A39,EQUIPOS!A9:D154,3,FALSE)</f>
        <v>Camioneta D-300</v>
      </c>
      <c r="C39" s="863"/>
      <c r="D39" s="863"/>
      <c r="E39" s="863"/>
      <c r="F39" s="863"/>
      <c r="G39" s="863"/>
      <c r="H39" s="864"/>
      <c r="I39" s="275"/>
      <c r="J39" s="276"/>
      <c r="K39" s="277">
        <f>VLOOKUP(A39,EQUIPOS!A9:D166,4,FALSE)</f>
        <v>59471.57577975106</v>
      </c>
      <c r="L39" s="278"/>
      <c r="M39" s="279">
        <v>60</v>
      </c>
      <c r="N39" s="280">
        <f t="shared" si="0"/>
        <v>991.19292966251771</v>
      </c>
    </row>
    <row r="40" spans="1:14">
      <c r="B40" s="862"/>
      <c r="C40" s="863"/>
      <c r="D40" s="863"/>
      <c r="E40" s="863"/>
      <c r="F40" s="863"/>
      <c r="G40" s="863"/>
      <c r="H40" s="864"/>
      <c r="I40" s="275"/>
      <c r="J40" s="276"/>
      <c r="K40" s="277"/>
      <c r="L40" s="278"/>
      <c r="M40" s="279"/>
      <c r="N40" s="280"/>
    </row>
    <row r="41" spans="1:14">
      <c r="B41" s="862"/>
      <c r="C41" s="863"/>
      <c r="D41" s="863"/>
      <c r="E41" s="863"/>
      <c r="F41" s="863"/>
      <c r="G41" s="863"/>
      <c r="H41" s="864"/>
      <c r="I41" s="275"/>
      <c r="J41" s="276"/>
      <c r="K41" s="277"/>
      <c r="L41" s="278"/>
      <c r="M41" s="279"/>
      <c r="N41" s="280"/>
    </row>
    <row r="42" spans="1:14">
      <c r="B42" s="862"/>
      <c r="C42" s="863"/>
      <c r="D42" s="863"/>
      <c r="E42" s="863"/>
      <c r="F42" s="863"/>
      <c r="G42" s="863"/>
      <c r="H42" s="864"/>
      <c r="I42" s="275"/>
      <c r="J42" s="276"/>
      <c r="K42" s="277"/>
      <c r="L42" s="278"/>
      <c r="M42" s="279"/>
      <c r="N42" s="280"/>
    </row>
    <row r="43" spans="1:14">
      <c r="B43" s="862"/>
      <c r="C43" s="863"/>
      <c r="D43" s="863"/>
      <c r="E43" s="863"/>
      <c r="F43" s="863"/>
      <c r="G43" s="863"/>
      <c r="H43" s="864"/>
      <c r="I43" s="275"/>
      <c r="J43" s="276"/>
      <c r="K43" s="277"/>
      <c r="L43" s="278"/>
      <c r="M43" s="279"/>
      <c r="N43" s="280"/>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0.05</v>
      </c>
      <c r="N46" s="352">
        <f>N84*M46</f>
        <v>21.278002169208335</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2949.5406833915076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t="s">
        <v>870</v>
      </c>
      <c r="B53" s="49" t="str">
        <f>VLOOKUP(A53,MATERIALES!A5:D373,3,FALSE)</f>
        <v>Arena de Trituración</v>
      </c>
      <c r="C53" s="289"/>
      <c r="D53" s="289"/>
      <c r="E53" s="289"/>
      <c r="F53" s="289"/>
      <c r="G53" s="289"/>
      <c r="H53" s="289"/>
      <c r="I53" s="276"/>
      <c r="J53" s="232" t="str">
        <f>VLOOKUP(A53,MATERIALES!A7:D645,2,FALSE)</f>
        <v>m3</v>
      </c>
      <c r="K53" s="290">
        <v>7.0000000000000001E-3</v>
      </c>
      <c r="L53" s="275"/>
      <c r="M53" s="410">
        <f>VLOOKUP(A53,MATERIALES!A5:D396,4,FALSE)</f>
        <v>269978.81034171034</v>
      </c>
      <c r="N53" s="280">
        <f t="shared" ref="N53:N54" si="1">K53*M53</f>
        <v>1889.8516723919724</v>
      </c>
    </row>
    <row r="54" spans="1:14">
      <c r="A54" s="122" t="s">
        <v>934</v>
      </c>
      <c r="B54" s="49" t="str">
        <f>VLOOKUP(A54,MATERIALES!A6:D373,3,FALSE)</f>
        <v>Emulsión CRR-2</v>
      </c>
      <c r="C54" s="289"/>
      <c r="D54" s="289"/>
      <c r="E54" s="289"/>
      <c r="F54" s="289"/>
      <c r="G54" s="289"/>
      <c r="H54" s="289"/>
      <c r="I54" s="276"/>
      <c r="J54" s="232" t="str">
        <f>VLOOKUP(A54,MATERIALES!A8:D646,2,FALSE)</f>
        <v>lt</v>
      </c>
      <c r="K54" s="290">
        <v>0.12</v>
      </c>
      <c r="L54" s="275"/>
      <c r="M54" s="410">
        <f>VLOOKUP(A54,MATERIALES!A6:D397,4,FALSE)</f>
        <v>6347.0103202247055</v>
      </c>
      <c r="N54" s="280">
        <f t="shared" si="1"/>
        <v>761.64123842696461</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75" thickBot="1">
      <c r="B61" s="895"/>
      <c r="C61" s="896"/>
      <c r="D61" s="896"/>
      <c r="E61" s="896"/>
      <c r="F61" s="896"/>
      <c r="G61" s="896"/>
      <c r="H61" s="896"/>
      <c r="I61" s="866"/>
      <c r="J61" s="48"/>
      <c r="K61" s="50"/>
      <c r="L61" s="897"/>
      <c r="M61" s="898"/>
      <c r="N61" s="51"/>
    </row>
    <row r="62" spans="1:14" ht="15.75" thickBot="1">
      <c r="B62" s="813" t="s">
        <v>1037</v>
      </c>
      <c r="C62" s="814"/>
      <c r="D62" s="814"/>
      <c r="E62" s="814"/>
      <c r="F62" s="814"/>
      <c r="G62" s="814"/>
      <c r="H62" s="814"/>
      <c r="I62" s="814"/>
      <c r="J62" s="814"/>
      <c r="K62" s="814"/>
      <c r="L62" s="814"/>
      <c r="M62" s="815"/>
      <c r="N62" s="402">
        <f>SUM(N53:N61)</f>
        <v>2651.4929108189372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1" t="s">
        <v>1041</v>
      </c>
      <c r="C66" s="322"/>
      <c r="D66" s="322"/>
      <c r="E66" s="322"/>
      <c r="F66" s="322"/>
      <c r="G66" s="322"/>
      <c r="H66" s="79" t="s">
        <v>1029</v>
      </c>
      <c r="I66" s="80" t="s">
        <v>1042</v>
      </c>
      <c r="J66" s="81" t="s">
        <v>1043</v>
      </c>
      <c r="K66" s="79" t="s">
        <v>1044</v>
      </c>
      <c r="L66" s="899" t="s">
        <v>1045</v>
      </c>
      <c r="M66" s="878"/>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900">
        <f>VLOOKUP(A67,TRANSPORTE!A6:D120,4,FALSE)</f>
        <v>1774.2255661967749</v>
      </c>
      <c r="M67" s="901"/>
      <c r="N67" s="295">
        <f>L67*K67</f>
        <v>12.419578963377425</v>
      </c>
    </row>
    <row r="68" spans="1:15">
      <c r="B68" s="52"/>
      <c r="C68" s="53"/>
      <c r="D68" s="53"/>
      <c r="E68" s="53"/>
      <c r="F68" s="53"/>
      <c r="G68" s="53"/>
      <c r="H68" s="319"/>
      <c r="I68" s="287"/>
      <c r="J68" s="294"/>
      <c r="K68" s="287"/>
      <c r="L68" s="900"/>
      <c r="M68" s="901"/>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75" thickBot="1">
      <c r="B72" s="455"/>
      <c r="C72" s="456"/>
      <c r="D72" s="456"/>
      <c r="E72" s="456"/>
      <c r="F72" s="456"/>
      <c r="G72" s="456"/>
      <c r="H72" s="54"/>
      <c r="I72" s="132"/>
      <c r="J72" s="132"/>
      <c r="K72" s="132"/>
      <c r="L72" s="891"/>
      <c r="M72" s="892"/>
      <c r="N72" s="133"/>
    </row>
    <row r="73" spans="1:15" ht="15.75" thickBot="1">
      <c r="B73" s="902" t="s">
        <v>1037</v>
      </c>
      <c r="C73" s="856"/>
      <c r="D73" s="856"/>
      <c r="E73" s="856"/>
      <c r="F73" s="856"/>
      <c r="G73" s="856"/>
      <c r="H73" s="856"/>
      <c r="I73" s="856"/>
      <c r="J73" s="856"/>
      <c r="K73" s="856"/>
      <c r="L73" s="856"/>
      <c r="M73" s="857"/>
      <c r="N73" s="110">
        <f>N67+N68+N69+N70+N71</f>
        <v>12.419578963377425</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2" t="s">
        <v>1047</v>
      </c>
      <c r="C77" s="853"/>
      <c r="D77" s="853"/>
      <c r="E77" s="853"/>
      <c r="F77" s="853"/>
      <c r="G77" s="853"/>
      <c r="H77" s="853"/>
      <c r="I77" s="79" t="s">
        <v>1048</v>
      </c>
      <c r="J77" s="81" t="s">
        <v>1494</v>
      </c>
      <c r="K77" s="80" t="s">
        <v>1050</v>
      </c>
      <c r="L77" s="854" t="s">
        <v>1034</v>
      </c>
      <c r="M77" s="855"/>
      <c r="N77" s="104" t="s">
        <v>1035</v>
      </c>
    </row>
    <row r="78" spans="1:15">
      <c r="A78" t="s">
        <v>7</v>
      </c>
      <c r="B78" s="55" t="str">
        <f>VLOOKUP(A78,'MANO DE OBRA'!A8:D68,3,FALSE)</f>
        <v>Obrero (2)</v>
      </c>
      <c r="C78" s="53"/>
      <c r="D78" s="53"/>
      <c r="E78" s="53"/>
      <c r="F78" s="53"/>
      <c r="G78" s="53"/>
      <c r="H78" s="53"/>
      <c r="I78" s="300">
        <f>K78/J78*100</f>
        <v>55207.789411999998</v>
      </c>
      <c r="J78" s="301">
        <v>185</v>
      </c>
      <c r="K78" s="302">
        <f>VLOOKUP(A78,'MANO DE OBRA'!A8:D99,4,FALSE)</f>
        <v>102134.4104122</v>
      </c>
      <c r="L78" s="56"/>
      <c r="M78" s="303">
        <v>480</v>
      </c>
      <c r="N78" s="403">
        <f>K78/M78</f>
        <v>212.78002169208332</v>
      </c>
      <c r="O78" s="112"/>
    </row>
    <row r="79" spans="1:15">
      <c r="A79" t="s">
        <v>30</v>
      </c>
      <c r="B79" s="55" t="str">
        <f>VLOOKUP(A79,'MANO DE OBRA'!A8:D69,3,FALSE)</f>
        <v>Oficial</v>
      </c>
      <c r="C79" s="53"/>
      <c r="D79" s="53"/>
      <c r="E79" s="53"/>
      <c r="F79" s="53"/>
      <c r="G79" s="53"/>
      <c r="H79" s="53"/>
      <c r="I79" s="300">
        <f>K79/J79*100</f>
        <v>55207.789411999998</v>
      </c>
      <c r="J79" s="301">
        <v>185</v>
      </c>
      <c r="K79" s="302">
        <f>VLOOKUP(A79,'MANO DE OBRA'!A8:D100,4,FALSE)</f>
        <v>102134.4104122</v>
      </c>
      <c r="L79" s="56"/>
      <c r="M79" s="307">
        <v>480</v>
      </c>
      <c r="N79" s="403">
        <f>K79/M79</f>
        <v>212.78002169208332</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75" thickBot="1">
      <c r="B83" s="889"/>
      <c r="C83" s="890"/>
      <c r="D83" s="890"/>
      <c r="E83" s="890"/>
      <c r="F83" s="890"/>
      <c r="G83" s="890"/>
      <c r="H83" s="890"/>
      <c r="I83" s="132"/>
      <c r="J83" s="132"/>
      <c r="K83" s="132"/>
      <c r="L83" s="903"/>
      <c r="M83" s="903"/>
      <c r="N83" s="51"/>
    </row>
    <row r="84" spans="1:14" ht="15.75" thickBot="1">
      <c r="B84" s="902" t="s">
        <v>1037</v>
      </c>
      <c r="C84" s="856"/>
      <c r="D84" s="856"/>
      <c r="E84" s="856"/>
      <c r="F84" s="856"/>
      <c r="G84" s="856"/>
      <c r="H84" s="856"/>
      <c r="I84" s="856"/>
      <c r="J84" s="856"/>
      <c r="K84" s="856"/>
      <c r="L84" s="856"/>
      <c r="M84" s="857"/>
      <c r="N84" s="309">
        <f>SUM(N78:N83)</f>
        <v>425.56004338416665</v>
      </c>
    </row>
    <row r="85" spans="1:14" ht="15.75" thickBot="1">
      <c r="B85" s="39"/>
      <c r="C85" s="40"/>
      <c r="D85" s="40"/>
      <c r="E85" s="40"/>
      <c r="F85" s="40"/>
      <c r="G85" s="40"/>
      <c r="H85" s="40"/>
      <c r="I85" s="40"/>
      <c r="J85" s="40"/>
      <c r="K85" s="40"/>
      <c r="L85" s="40"/>
      <c r="M85" s="40"/>
      <c r="N85" s="41"/>
    </row>
    <row r="86" spans="1:14" ht="15.75" thickBot="1">
      <c r="B86" s="813" t="s">
        <v>1051</v>
      </c>
      <c r="C86" s="814"/>
      <c r="D86" s="814"/>
      <c r="E86" s="814"/>
      <c r="F86" s="814"/>
      <c r="G86" s="814"/>
      <c r="H86" s="814"/>
      <c r="I86" s="814"/>
      <c r="J86" s="814"/>
      <c r="K86" s="814"/>
      <c r="L86" s="814"/>
      <c r="M86" s="815"/>
      <c r="N86" s="105">
        <f>N48+N62+N73+N84</f>
        <v>6039.0132165579889</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58" t="s">
        <v>1053</v>
      </c>
      <c r="C90" s="859"/>
      <c r="D90" s="859"/>
      <c r="E90" s="859"/>
      <c r="F90" s="859"/>
      <c r="G90" s="859"/>
      <c r="H90" s="859"/>
      <c r="I90" s="322"/>
      <c r="J90" s="342"/>
      <c r="K90" s="310" t="s">
        <v>1054</v>
      </c>
      <c r="L90" s="860" t="s">
        <v>1055</v>
      </c>
      <c r="M90" s="861"/>
      <c r="N90" s="311"/>
    </row>
    <row r="91" spans="1:14">
      <c r="B91" s="846" t="s">
        <v>1056</v>
      </c>
      <c r="C91" s="847"/>
      <c r="D91" s="847"/>
      <c r="E91" s="847"/>
      <c r="F91" s="847"/>
      <c r="G91" s="847"/>
      <c r="H91" s="847"/>
      <c r="I91" s="93"/>
      <c r="J91" s="94"/>
      <c r="K91" s="312">
        <v>0.2</v>
      </c>
      <c r="L91" s="848">
        <f>N86*K91</f>
        <v>1207.8026433115979</v>
      </c>
      <c r="M91" s="849"/>
      <c r="N91" s="57"/>
    </row>
    <row r="92" spans="1:14">
      <c r="B92" s="95" t="s">
        <v>1057</v>
      </c>
      <c r="C92" s="96"/>
      <c r="D92" s="96"/>
      <c r="E92" s="96"/>
      <c r="F92" s="96"/>
      <c r="G92" s="96"/>
      <c r="H92" s="96"/>
      <c r="I92" s="93"/>
      <c r="J92" s="94"/>
      <c r="K92" s="312">
        <v>0.05</v>
      </c>
      <c r="L92" s="848">
        <f>N86*K92</f>
        <v>301.95066082789947</v>
      </c>
      <c r="M92" s="849"/>
      <c r="N92" s="57"/>
    </row>
    <row r="93" spans="1:14" ht="15.75" thickBot="1">
      <c r="B93" s="97" t="s">
        <v>1058</v>
      </c>
      <c r="C93" s="98"/>
      <c r="D93" s="98"/>
      <c r="E93" s="98"/>
      <c r="F93" s="98"/>
      <c r="G93" s="98"/>
      <c r="H93" s="98"/>
      <c r="I93" s="99"/>
      <c r="J93" s="100"/>
      <c r="K93" s="313">
        <v>0.05</v>
      </c>
      <c r="L93" s="850">
        <f>N86*K93</f>
        <v>301.95066082789947</v>
      </c>
      <c r="M93" s="851"/>
      <c r="N93" s="57"/>
    </row>
    <row r="94" spans="1:14" ht="15.75" thickBot="1">
      <c r="B94" s="813" t="s">
        <v>1037</v>
      </c>
      <c r="C94" s="814"/>
      <c r="D94" s="814"/>
      <c r="E94" s="814"/>
      <c r="F94" s="814"/>
      <c r="G94" s="814"/>
      <c r="H94" s="814"/>
      <c r="I94" s="814"/>
      <c r="J94" s="814"/>
      <c r="K94" s="814"/>
      <c r="L94" s="814"/>
      <c r="M94" s="815"/>
      <c r="N94" s="58">
        <f>L91+L92+L93</f>
        <v>1811.7039649673966</v>
      </c>
    </row>
    <row r="95" spans="1:14" ht="15.75" thickBot="1">
      <c r="B95" s="39"/>
      <c r="C95" s="40"/>
      <c r="D95" s="40"/>
      <c r="E95" s="40"/>
      <c r="F95" s="40"/>
      <c r="G95" s="40"/>
      <c r="H95" s="40"/>
      <c r="I95" s="40"/>
      <c r="J95" s="40"/>
      <c r="K95" s="40"/>
      <c r="L95" s="40"/>
      <c r="M95" s="40"/>
      <c r="N95" s="41"/>
    </row>
    <row r="96" spans="1:14" ht="15.75" thickBot="1">
      <c r="A96" t="s">
        <v>2122</v>
      </c>
      <c r="B96" s="813" t="s">
        <v>1059</v>
      </c>
      <c r="C96" s="814"/>
      <c r="D96" s="814"/>
      <c r="E96" s="814"/>
      <c r="F96" s="814"/>
      <c r="G96" s="814"/>
      <c r="H96" s="814"/>
      <c r="I96" s="814"/>
      <c r="J96" s="814"/>
      <c r="K96" s="814"/>
      <c r="L96" s="814"/>
      <c r="M96" s="815"/>
      <c r="N96" s="195">
        <f>N86+N94</f>
        <v>7850.717181525386</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7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16" t="s">
        <v>2324</v>
      </c>
      <c r="C113" s="817"/>
      <c r="D113" s="817"/>
      <c r="E113" s="817"/>
      <c r="F113" s="817"/>
      <c r="G113" s="817"/>
      <c r="H113" s="817"/>
      <c r="I113" s="817"/>
      <c r="J113" s="817"/>
      <c r="K113" s="817"/>
      <c r="L113" s="817"/>
      <c r="M113" s="817"/>
      <c r="N113" s="818"/>
    </row>
    <row r="114" spans="2:14" ht="15" customHeight="1">
      <c r="B114" s="816"/>
      <c r="C114" s="817"/>
      <c r="D114" s="817"/>
      <c r="E114" s="817"/>
      <c r="F114" s="817"/>
      <c r="G114" s="817"/>
      <c r="H114" s="817"/>
      <c r="I114" s="817"/>
      <c r="J114" s="817"/>
      <c r="K114" s="817"/>
      <c r="L114" s="817"/>
      <c r="M114" s="817"/>
      <c r="N114" s="818"/>
    </row>
    <row r="115" spans="2:14" ht="30" customHeight="1">
      <c r="B115" s="819" t="s">
        <v>2325</v>
      </c>
      <c r="C115" s="820"/>
      <c r="D115" s="820"/>
      <c r="E115" s="820"/>
      <c r="F115" s="820"/>
      <c r="G115" s="820"/>
      <c r="H115" s="820"/>
      <c r="I115" s="820"/>
      <c r="J115" s="820"/>
      <c r="K115" s="820"/>
      <c r="L115" s="820"/>
      <c r="M115" s="820"/>
      <c r="N115" s="821"/>
    </row>
    <row r="116" spans="2:14">
      <c r="B116" s="819"/>
      <c r="C116" s="820"/>
      <c r="D116" s="820"/>
      <c r="E116" s="820"/>
      <c r="F116" s="820"/>
      <c r="G116" s="820"/>
      <c r="H116" s="820"/>
      <c r="I116" s="820"/>
      <c r="J116" s="820"/>
      <c r="K116" s="820"/>
      <c r="L116" s="820"/>
      <c r="M116" s="820"/>
      <c r="N116" s="82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79"/>
      <c r="K126" s="879"/>
      <c r="L126" s="879"/>
      <c r="M126" s="879"/>
      <c r="N126" s="880"/>
    </row>
    <row r="127" spans="2:14" ht="15.75" thickBot="1">
      <c r="B127" s="269" t="s">
        <v>2327</v>
      </c>
      <c r="C127" s="401"/>
      <c r="D127" s="401"/>
      <c r="E127" s="63"/>
      <c r="F127" s="63"/>
      <c r="G127" s="63"/>
      <c r="H127" s="63"/>
      <c r="I127" s="63"/>
      <c r="J127" s="881"/>
      <c r="K127" s="881"/>
      <c r="L127" s="881"/>
      <c r="M127" s="881"/>
      <c r="N127" s="882"/>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5"/>
      <c r="J36" s="276"/>
      <c r="K36" s="277">
        <f>VLOOKUP(A36,EQUIPOS!A6:D163,4,FALSE)</f>
        <v>3790.4691027751237</v>
      </c>
      <c r="L36" s="278"/>
      <c r="M36" s="279">
        <v>6.25</v>
      </c>
      <c r="N36" s="280">
        <f t="shared" ref="N36:N41" si="0">K36/M36</f>
        <v>606.47505644401974</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50</v>
      </c>
      <c r="N37" s="280">
        <f t="shared" si="0"/>
        <v>2140.9677151778383</v>
      </c>
    </row>
    <row r="38" spans="1:14">
      <c r="A38" t="s">
        <v>184</v>
      </c>
      <c r="B38" s="862" t="str">
        <f>VLOOKUP(A38,EQUIPOS!A8:D154,3,FALSE)</f>
        <v>Cortadora de pavimento, Máxima profundidad de corte: 160 mm. Capacidad de disco: desde 12´´ hasta 18´´ de diámetro. Peso operacional: 135 kg, 13.5 hp de potencia</v>
      </c>
      <c r="C38" s="863"/>
      <c r="D38" s="863"/>
      <c r="E38" s="863"/>
      <c r="F38" s="863"/>
      <c r="G38" s="863"/>
      <c r="H38" s="864"/>
      <c r="I38" s="275"/>
      <c r="J38" s="276"/>
      <c r="K38" s="277">
        <f>VLOOKUP(A38,EQUIPOS!A8:D165,4,FALSE)</f>
        <v>71365.214968711283</v>
      </c>
      <c r="L38" s="278"/>
      <c r="M38" s="279">
        <v>3.75</v>
      </c>
      <c r="N38" s="280">
        <f t="shared" si="0"/>
        <v>19030.723991656341</v>
      </c>
    </row>
    <row r="39" spans="1:14">
      <c r="A39" t="s">
        <v>228</v>
      </c>
      <c r="B39" s="862" t="str">
        <f>VLOOKUP(A39,EQUIPOS!A9:D154,3,FALSE)</f>
        <v xml:space="preserve">Formaleta metálica (concreto hidráulico)
</v>
      </c>
      <c r="C39" s="863"/>
      <c r="D39" s="863"/>
      <c r="E39" s="863"/>
      <c r="F39" s="863"/>
      <c r="G39" s="863"/>
      <c r="H39" s="864"/>
      <c r="I39" s="275"/>
      <c r="J39" s="276"/>
      <c r="K39" s="277">
        <f>VLOOKUP(A39,EQUIPOS!A9:D166,4,FALSE)</f>
        <v>6478.0169874510975</v>
      </c>
      <c r="L39" s="278"/>
      <c r="M39" s="279">
        <v>6.25</v>
      </c>
      <c r="N39" s="280">
        <f t="shared" si="0"/>
        <v>1036.4827179921756</v>
      </c>
    </row>
    <row r="40" spans="1:14">
      <c r="A40" t="s">
        <v>301</v>
      </c>
      <c r="B40" s="862" t="str">
        <f>VLOOKUP(A40,EQUIPOS!A10:D154,3,FALSE)</f>
        <v>Regla vibratoria, de longitud de 3 a 5 m, motor de 3600 rpm, potencia 6 HP</v>
      </c>
      <c r="C40" s="863"/>
      <c r="D40" s="863"/>
      <c r="E40" s="863"/>
      <c r="F40" s="863"/>
      <c r="G40" s="863"/>
      <c r="H40" s="864"/>
      <c r="I40" s="275"/>
      <c r="J40" s="276"/>
      <c r="K40" s="277">
        <f>VLOOKUP(A40,EQUIPOS!A10:D167,4,FALSE)</f>
        <v>26167.808794352466</v>
      </c>
      <c r="L40" s="278"/>
      <c r="M40" s="279">
        <v>6.25</v>
      </c>
      <c r="N40" s="280">
        <f t="shared" si="0"/>
        <v>4186.8494070963943</v>
      </c>
    </row>
    <row r="41" spans="1:14">
      <c r="A41" t="s">
        <v>363</v>
      </c>
      <c r="B41" s="862" t="str">
        <f>VLOOKUP(A41,EQUIPOS!A11:D155,3,FALSE)</f>
        <v>Vibrador de concreto, Motor de 3 hp a 18.000 rpm Mangueras de 4 mt</v>
      </c>
      <c r="C41" s="863"/>
      <c r="D41" s="863"/>
      <c r="E41" s="863"/>
      <c r="F41" s="863"/>
      <c r="G41" s="863"/>
      <c r="H41" s="864"/>
      <c r="I41" s="275"/>
      <c r="J41" s="276"/>
      <c r="K41" s="277">
        <f>VLOOKUP(A41,EQUIPOS!A11:D168,4,FALSE)</f>
        <v>11266.116499914953</v>
      </c>
      <c r="L41" s="278"/>
      <c r="M41" s="279">
        <v>6.25</v>
      </c>
      <c r="N41" s="280">
        <f t="shared" si="0"/>
        <v>1802.5786399863925</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N83*M46</f>
        <v>919.20969370980004</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29723.287222062958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s="150" t="s">
        <v>383</v>
      </c>
      <c r="B53" s="49" t="str">
        <f>VLOOKUP(A53,MATERIALES!A5:D373,3,FALSE)</f>
        <v>Barras de transferencia de carga (1'')</v>
      </c>
      <c r="C53" s="289"/>
      <c r="D53" s="289"/>
      <c r="E53" s="289"/>
      <c r="F53" s="289"/>
      <c r="G53" s="289"/>
      <c r="H53" s="289"/>
      <c r="I53" s="276"/>
      <c r="J53" s="232" t="str">
        <f>VLOOKUP(A53,MATERIALES!A7:D645,2,FALSE)</f>
        <v>kg</v>
      </c>
      <c r="K53" s="415">
        <v>6.1342592592592586</v>
      </c>
      <c r="L53" s="275"/>
      <c r="M53" s="410">
        <f>VLOOKUP(A53,MATERIALES!A5:D396,4,FALSE)</f>
        <v>7231.1288027482169</v>
      </c>
      <c r="N53" s="280">
        <f>K53*M53</f>
        <v>44357.618813154564</v>
      </c>
    </row>
    <row r="54" spans="1:14">
      <c r="A54" s="150" t="s">
        <v>385</v>
      </c>
      <c r="B54" s="49" t="str">
        <f>VLOOKUP(A54,MATERIALES!A6:D373,3,FALSE)</f>
        <v>Barras de unión de 1/2´´</v>
      </c>
      <c r="C54" s="289"/>
      <c r="D54" s="289"/>
      <c r="E54" s="289"/>
      <c r="F54" s="289"/>
      <c r="G54" s="289"/>
      <c r="H54" s="289"/>
      <c r="I54" s="276"/>
      <c r="J54" s="232" t="str">
        <f>VLOOKUP(A54,MATERIALES!A8:D646,2,FALSE)</f>
        <v>kg</v>
      </c>
      <c r="K54" s="290">
        <v>0.37037037037037041</v>
      </c>
      <c r="L54" s="275"/>
      <c r="M54" s="410">
        <f>VLOOKUP(A54,MATERIALES!A6:D397,4,FALSE)</f>
        <v>4835.8173868378708</v>
      </c>
      <c r="N54" s="280">
        <f>K54*M54</f>
        <v>1791.0434766066189</v>
      </c>
    </row>
    <row r="55" spans="1:14">
      <c r="A55" s="150" t="s">
        <v>420</v>
      </c>
      <c r="B55" s="49" t="str">
        <f>VLOOKUP(A55,MATERIALES!A6:D373,3,FALSE)</f>
        <v>Cintilla De Poliuretano (Sikarod) (Pavimentos De Concreto Hidráulico)</v>
      </c>
      <c r="C55" s="289"/>
      <c r="D55" s="289"/>
      <c r="E55" s="289"/>
      <c r="F55" s="289"/>
      <c r="G55" s="289"/>
      <c r="H55" s="289"/>
      <c r="I55" s="276"/>
      <c r="J55" s="232" t="str">
        <f>VLOOKUP(A55,MATERIALES!A9:D647,2,FALSE)</f>
        <v>m</v>
      </c>
      <c r="K55" s="290">
        <v>1.1111111111111112</v>
      </c>
      <c r="L55" s="275"/>
      <c r="M55" s="410">
        <f>VLOOKUP(A55,MATERIALES!A6:D398,4,FALSE)</f>
        <v>955.07393390047935</v>
      </c>
      <c r="N55" s="280">
        <f>K55*M55</f>
        <v>1061.1932598894216</v>
      </c>
    </row>
    <row r="56" spans="1:14">
      <c r="A56" s="150" t="s">
        <v>684</v>
      </c>
      <c r="B56" s="49" t="str">
        <f>VLOOKUP(A56,MATERIALES!A6:D373,3,FALSE)</f>
        <v>Sello de silicona o sellador autonivelante</v>
      </c>
      <c r="C56" s="289"/>
      <c r="D56" s="289"/>
      <c r="E56" s="289"/>
      <c r="F56" s="289"/>
      <c r="G56" s="289"/>
      <c r="H56" s="289"/>
      <c r="I56" s="276"/>
      <c r="J56" s="232" t="str">
        <f>VLOOKUP(A56,MATERIALES!A10:D648,2,FALSE)</f>
        <v>m</v>
      </c>
      <c r="K56" s="290">
        <v>1.1111111111111112</v>
      </c>
      <c r="L56" s="275"/>
      <c r="M56" s="410">
        <f>VLOOKUP(A56,MATERIALES!A6:D399,4,FALSE)</f>
        <v>6600.8907330336933</v>
      </c>
      <c r="N56" s="280">
        <f>K56*M56</f>
        <v>7334.3230367041042</v>
      </c>
    </row>
    <row r="57" spans="1:14">
      <c r="A57" s="150" t="s">
        <v>849</v>
      </c>
      <c r="B57" s="895" t="str">
        <f>VLOOKUP(A57,MATERIALES!A7:D373,3,FALSE)</f>
        <v>Antisol blanco (presentación 20 kg)</v>
      </c>
      <c r="C57" s="896" t="e">
        <f>VLOOKUP(B57,MATERIALES!B7:E373,3,FALSE)</f>
        <v>#N/A</v>
      </c>
      <c r="D57" s="896" t="e">
        <f>VLOOKUP(C57,MATERIALES!C7:F373,3,FALSE)</f>
        <v>#N/A</v>
      </c>
      <c r="E57" s="896" t="e">
        <f>VLOOKUP(D57,MATERIALES!D7:G373,3,FALSE)</f>
        <v>#N/A</v>
      </c>
      <c r="F57" s="896" t="e">
        <f>VLOOKUP(E57,MATERIALES!E7:H373,3,FALSE)</f>
        <v>#N/A</v>
      </c>
      <c r="G57" s="896" t="e">
        <f>VLOOKUP(F57,MATERIALES!F7:I373,3,FALSE)</f>
        <v>#N/A</v>
      </c>
      <c r="H57" s="896" t="e">
        <f>VLOOKUP(G57,MATERIALES!G7:J373,3,FALSE)</f>
        <v>#N/A</v>
      </c>
      <c r="I57" s="896" t="e">
        <f>VLOOKUP(H57,MATERIALES!H7:K373,3,FALSE)</f>
        <v>#N/A</v>
      </c>
      <c r="J57" s="319" t="str">
        <f>VLOOKUP(A57,MATERIALES!A11:D649,2,FALSE)</f>
        <v>kg</v>
      </c>
      <c r="K57" s="50">
        <v>1.1200000000000001</v>
      </c>
      <c r="L57" s="900">
        <f>VLOOKUP(A57,MATERIALES!A4:D373,4,FALSE)</f>
        <v>14812</v>
      </c>
      <c r="M57" s="901"/>
      <c r="N57" s="280">
        <f>K57*L57</f>
        <v>16589.440000000002</v>
      </c>
    </row>
    <row r="58" spans="1:14">
      <c r="A58" s="150" t="s">
        <v>910</v>
      </c>
      <c r="B58" s="324" t="str">
        <f>VLOOKUP(A58,MATERIALES!A8:D373,3,FALSE)</f>
        <v xml:space="preserve">Concreto hidráulico para pavimento MR-43
</v>
      </c>
      <c r="C58" s="325"/>
      <c r="D58" s="325"/>
      <c r="E58" s="325"/>
      <c r="F58" s="325"/>
      <c r="G58" s="325"/>
      <c r="H58" s="325"/>
      <c r="I58" s="325"/>
      <c r="J58" s="319" t="str">
        <f>VLOOKUP(A58,MATERIALES!A11:D650,2,FALSE)</f>
        <v>m3</v>
      </c>
      <c r="K58" s="50">
        <v>1.01</v>
      </c>
      <c r="L58" s="326"/>
      <c r="M58" s="422">
        <f>VLOOKUP(A58,MATERIALES!A8:D401,4,FALSE)</f>
        <v>1017500</v>
      </c>
      <c r="N58" s="280">
        <f>K58*M58</f>
        <v>1027675</v>
      </c>
    </row>
    <row r="59" spans="1:14">
      <c r="B59" s="324"/>
      <c r="C59" s="325"/>
      <c r="D59" s="325"/>
      <c r="E59" s="325"/>
      <c r="F59" s="325"/>
      <c r="G59" s="325"/>
      <c r="H59" s="325"/>
      <c r="I59" s="325"/>
      <c r="J59" s="50"/>
      <c r="K59" s="50"/>
      <c r="L59" s="326"/>
      <c r="M59" s="327"/>
      <c r="N59" s="51"/>
    </row>
    <row r="60" spans="1:14" ht="15.75" thickBot="1">
      <c r="B60" s="317"/>
      <c r="C60" s="318"/>
      <c r="D60" s="318"/>
      <c r="E60" s="318"/>
      <c r="F60" s="318"/>
      <c r="G60" s="318"/>
      <c r="H60" s="318"/>
      <c r="I60" s="318"/>
      <c r="J60" s="132"/>
      <c r="K60" s="132"/>
      <c r="L60" s="333"/>
      <c r="M60" s="332"/>
      <c r="N60" s="133"/>
    </row>
    <row r="61" spans="1:14" ht="15.75" thickBot="1">
      <c r="B61" s="813" t="s">
        <v>1037</v>
      </c>
      <c r="C61" s="814"/>
      <c r="D61" s="814"/>
      <c r="E61" s="814"/>
      <c r="F61" s="814"/>
      <c r="G61" s="814"/>
      <c r="H61" s="814"/>
      <c r="I61" s="814"/>
      <c r="J61" s="814"/>
      <c r="K61" s="814"/>
      <c r="L61" s="814"/>
      <c r="M61" s="815"/>
      <c r="N61" s="402">
        <f>SUM(N53:N60)</f>
        <v>1098808.6185863547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99" t="s">
        <v>1045</v>
      </c>
      <c r="M65" s="878"/>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0">
        <f>VLOOKUP(A66,TRANSPORTE!A5:D117,4,FALSE)</f>
        <v>1774.2255661967749</v>
      </c>
      <c r="M66" s="901"/>
      <c r="N66" s="295">
        <f>K66*L66</f>
        <v>1791.9678218587428</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91"/>
      <c r="M71" s="892"/>
      <c r="N71" s="133"/>
    </row>
    <row r="72" spans="1:15" ht="15.75" thickBot="1">
      <c r="B72" s="902" t="s">
        <v>1037</v>
      </c>
      <c r="C72" s="856"/>
      <c r="D72" s="856"/>
      <c r="E72" s="856"/>
      <c r="F72" s="856"/>
      <c r="G72" s="856"/>
      <c r="H72" s="856"/>
      <c r="I72" s="856"/>
      <c r="J72" s="856"/>
      <c r="K72" s="856"/>
      <c r="L72" s="856"/>
      <c r="M72" s="857"/>
      <c r="N72" s="110">
        <f>N66+N67+N68+N69+N70</f>
        <v>1791.9678218587428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2" t="s">
        <v>1047</v>
      </c>
      <c r="C76" s="853"/>
      <c r="D76" s="853"/>
      <c r="E76" s="853"/>
      <c r="F76" s="853"/>
      <c r="G76" s="853"/>
      <c r="H76" s="853"/>
      <c r="I76" s="79" t="s">
        <v>1048</v>
      </c>
      <c r="J76" s="81" t="s">
        <v>1494</v>
      </c>
      <c r="K76" s="80" t="s">
        <v>1050</v>
      </c>
      <c r="L76" s="854" t="s">
        <v>1034</v>
      </c>
      <c r="M76" s="855"/>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89"/>
      <c r="C82" s="890"/>
      <c r="D82" s="890"/>
      <c r="E82" s="890"/>
      <c r="F82" s="890"/>
      <c r="G82" s="890"/>
      <c r="H82" s="890"/>
      <c r="I82" s="132"/>
      <c r="J82" s="132"/>
      <c r="K82" s="132"/>
      <c r="L82" s="903"/>
      <c r="M82" s="903"/>
      <c r="N82" s="133"/>
    </row>
    <row r="83" spans="1:14" ht="15.75" thickBot="1">
      <c r="B83" s="902" t="s">
        <v>1037</v>
      </c>
      <c r="C83" s="856"/>
      <c r="D83" s="856"/>
      <c r="E83" s="856"/>
      <c r="F83" s="856"/>
      <c r="G83" s="856"/>
      <c r="H83" s="856"/>
      <c r="I83" s="856"/>
      <c r="J83" s="856"/>
      <c r="K83" s="856"/>
      <c r="L83" s="856"/>
      <c r="M83" s="857"/>
      <c r="N83" s="468">
        <f>SUM(N77:N82)</f>
        <v>9192.0969370980001</v>
      </c>
    </row>
    <row r="84" spans="1:14" ht="15.75" thickBot="1">
      <c r="B84" s="39"/>
      <c r="C84" s="40"/>
      <c r="D84" s="40"/>
      <c r="E84" s="40"/>
      <c r="F84" s="40"/>
      <c r="G84" s="40"/>
      <c r="H84" s="40"/>
      <c r="I84" s="40"/>
      <c r="J84" s="40"/>
      <c r="K84" s="40"/>
      <c r="L84" s="40"/>
      <c r="M84" s="40"/>
      <c r="N84" s="41"/>
    </row>
    <row r="85" spans="1:14" ht="15.75" thickBot="1">
      <c r="B85" s="813" t="s">
        <v>1051</v>
      </c>
      <c r="C85" s="814"/>
      <c r="D85" s="814"/>
      <c r="E85" s="814"/>
      <c r="F85" s="814"/>
      <c r="G85" s="814"/>
      <c r="H85" s="814"/>
      <c r="I85" s="814"/>
      <c r="J85" s="814"/>
      <c r="K85" s="814"/>
      <c r="L85" s="814"/>
      <c r="M85" s="815"/>
      <c r="N85" s="105">
        <f>N48+N61+N72+N83</f>
        <v>1139515.9705673745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58" t="s">
        <v>1053</v>
      </c>
      <c r="C89" s="859"/>
      <c r="D89" s="859"/>
      <c r="E89" s="859"/>
      <c r="F89" s="859"/>
      <c r="G89" s="859"/>
      <c r="H89" s="859"/>
      <c r="I89" s="322"/>
      <c r="J89" s="342"/>
      <c r="K89" s="310" t="s">
        <v>1054</v>
      </c>
      <c r="L89" s="860" t="s">
        <v>1055</v>
      </c>
      <c r="M89" s="861"/>
      <c r="N89" s="311"/>
    </row>
    <row r="90" spans="1:14">
      <c r="B90" s="846" t="s">
        <v>1056</v>
      </c>
      <c r="C90" s="847"/>
      <c r="D90" s="847"/>
      <c r="E90" s="847"/>
      <c r="F90" s="847"/>
      <c r="G90" s="847"/>
      <c r="H90" s="847"/>
      <c r="I90" s="93"/>
      <c r="J90" s="94"/>
      <c r="K90" s="312">
        <v>0.2</v>
      </c>
      <c r="L90" s="848">
        <f>N85*K90</f>
        <v>227903.19411347492</v>
      </c>
      <c r="M90" s="849"/>
      <c r="N90" s="57"/>
    </row>
    <row r="91" spans="1:14">
      <c r="B91" s="95" t="s">
        <v>1057</v>
      </c>
      <c r="C91" s="96"/>
      <c r="D91" s="96"/>
      <c r="E91" s="96"/>
      <c r="F91" s="96"/>
      <c r="G91" s="96"/>
      <c r="H91" s="96"/>
      <c r="I91" s="93"/>
      <c r="J91" s="94"/>
      <c r="K91" s="312">
        <v>0.05</v>
      </c>
      <c r="L91" s="848">
        <f>N85*K91</f>
        <v>56975.79852836873</v>
      </c>
      <c r="M91" s="849"/>
      <c r="N91" s="57"/>
    </row>
    <row r="92" spans="1:14" ht="15.75" thickBot="1">
      <c r="B92" s="97" t="s">
        <v>1058</v>
      </c>
      <c r="C92" s="98"/>
      <c r="D92" s="98"/>
      <c r="E92" s="98"/>
      <c r="F92" s="98"/>
      <c r="G92" s="98"/>
      <c r="H92" s="98"/>
      <c r="I92" s="99"/>
      <c r="J92" s="100"/>
      <c r="K92" s="313">
        <v>0.05</v>
      </c>
      <c r="L92" s="850">
        <f>N85*K92</f>
        <v>56975.79852836873</v>
      </c>
      <c r="M92" s="851"/>
      <c r="N92" s="57"/>
    </row>
    <row r="93" spans="1:14" ht="15.75" thickBot="1">
      <c r="B93" s="813" t="s">
        <v>1037</v>
      </c>
      <c r="C93" s="814"/>
      <c r="D93" s="814"/>
      <c r="E93" s="814"/>
      <c r="F93" s="814"/>
      <c r="G93" s="814"/>
      <c r="H93" s="814"/>
      <c r="I93" s="814"/>
      <c r="J93" s="814"/>
      <c r="K93" s="814"/>
      <c r="L93" s="814"/>
      <c r="M93" s="815"/>
      <c r="N93" s="58">
        <f>L90+L91+L92</f>
        <v>341854.79117021232</v>
      </c>
    </row>
    <row r="94" spans="1:14" ht="15.75" thickBot="1">
      <c r="B94" s="39"/>
      <c r="C94" s="40"/>
      <c r="D94" s="40"/>
      <c r="E94" s="40"/>
      <c r="F94" s="40"/>
      <c r="G94" s="40"/>
      <c r="H94" s="40"/>
      <c r="I94" s="40"/>
      <c r="J94" s="40"/>
      <c r="K94" s="40"/>
      <c r="L94" s="40"/>
      <c r="M94" s="40"/>
      <c r="N94" s="41"/>
    </row>
    <row r="95" spans="1:14" ht="15.75" thickBot="1">
      <c r="A95" t="s">
        <v>2122</v>
      </c>
      <c r="B95" s="813" t="s">
        <v>1059</v>
      </c>
      <c r="C95" s="814"/>
      <c r="D95" s="814"/>
      <c r="E95" s="814"/>
      <c r="F95" s="814"/>
      <c r="G95" s="814"/>
      <c r="H95" s="814"/>
      <c r="I95" s="814"/>
      <c r="J95" s="814"/>
      <c r="K95" s="814"/>
      <c r="L95" s="814"/>
      <c r="M95" s="815"/>
      <c r="N95" s="195">
        <f>N85+N93</f>
        <v>1481370.7617375869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16" t="s">
        <v>2324</v>
      </c>
      <c r="C112" s="817"/>
      <c r="D112" s="817"/>
      <c r="E112" s="817"/>
      <c r="F112" s="817"/>
      <c r="G112" s="817"/>
      <c r="H112" s="817"/>
      <c r="I112" s="817"/>
      <c r="J112" s="817"/>
      <c r="K112" s="817"/>
      <c r="L112" s="817"/>
      <c r="M112" s="817"/>
      <c r="N112" s="818"/>
    </row>
    <row r="113" spans="2:14" ht="15" customHeight="1">
      <c r="B113" s="816"/>
      <c r="C113" s="817"/>
      <c r="D113" s="817"/>
      <c r="E113" s="817"/>
      <c r="F113" s="817"/>
      <c r="G113" s="817"/>
      <c r="H113" s="817"/>
      <c r="I113" s="817"/>
      <c r="J113" s="817"/>
      <c r="K113" s="817"/>
      <c r="L113" s="817"/>
      <c r="M113" s="817"/>
      <c r="N113" s="818"/>
    </row>
    <row r="114" spans="2:14" ht="30" customHeight="1">
      <c r="B114" s="819" t="s">
        <v>2325</v>
      </c>
      <c r="C114" s="820"/>
      <c r="D114" s="820"/>
      <c r="E114" s="820"/>
      <c r="F114" s="820"/>
      <c r="G114" s="820"/>
      <c r="H114" s="820"/>
      <c r="I114" s="820"/>
      <c r="J114" s="820"/>
      <c r="K114" s="820"/>
      <c r="L114" s="820"/>
      <c r="M114" s="820"/>
      <c r="N114" s="821"/>
    </row>
    <row r="115" spans="2:14">
      <c r="B115" s="819"/>
      <c r="C115" s="820"/>
      <c r="D115" s="820"/>
      <c r="E115" s="820"/>
      <c r="F115" s="820"/>
      <c r="G115" s="820"/>
      <c r="H115" s="820"/>
      <c r="I115" s="820"/>
      <c r="J115" s="820"/>
      <c r="K115" s="820"/>
      <c r="L115" s="820"/>
      <c r="M115" s="820"/>
      <c r="N115" s="82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79"/>
      <c r="K125" s="879"/>
      <c r="L125" s="879"/>
      <c r="M125" s="879"/>
      <c r="N125" s="880"/>
    </row>
    <row r="126" spans="2:14" ht="15.75" customHeight="1" thickBot="1">
      <c r="B126" s="269" t="s">
        <v>2327</v>
      </c>
      <c r="C126" s="401"/>
      <c r="D126" s="401"/>
      <c r="E126" s="63"/>
      <c r="F126" s="63"/>
      <c r="G126" s="63"/>
      <c r="H126" s="63"/>
      <c r="I126" s="63"/>
      <c r="J126" s="881"/>
      <c r="K126" s="881"/>
      <c r="L126" s="881"/>
      <c r="M126" s="881"/>
      <c r="N126" s="882"/>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5.75" hidden="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5"/>
      <c r="J36" s="276"/>
      <c r="K36" s="277">
        <f>VLOOKUP(A36,EQUIPOS!A6:D163,4,FALSE)</f>
        <v>3790.4691027751237</v>
      </c>
      <c r="L36" s="278"/>
      <c r="M36" s="279">
        <v>6.25</v>
      </c>
      <c r="N36" s="280">
        <f t="shared" ref="N36:N41" si="0">K36/M36</f>
        <v>606.47505644401974</v>
      </c>
    </row>
    <row r="37" spans="1:14">
      <c r="A37" s="119" t="s">
        <v>176</v>
      </c>
      <c r="B37" s="862" t="str">
        <f>VLOOKUP(A37,EQUIPOS!A7:D154,3,FALSE)</f>
        <v xml:space="preserve">Compresor (barrido y soplado)
</v>
      </c>
      <c r="C37" s="863"/>
      <c r="D37" s="863"/>
      <c r="E37" s="863"/>
      <c r="F37" s="863"/>
      <c r="G37" s="863"/>
      <c r="H37" s="864"/>
      <c r="I37" s="275"/>
      <c r="J37" s="276"/>
      <c r="K37" s="277">
        <f>VLOOKUP(A37,EQUIPOS!A7:D164,4,FALSE)</f>
        <v>107048.38575889192</v>
      </c>
      <c r="L37" s="278"/>
      <c r="M37" s="279">
        <v>50</v>
      </c>
      <c r="N37" s="280">
        <f t="shared" si="0"/>
        <v>2140.9677151778383</v>
      </c>
    </row>
    <row r="38" spans="1:14">
      <c r="A38" t="s">
        <v>184</v>
      </c>
      <c r="B38" s="862" t="str">
        <f>VLOOKUP(A38,EQUIPOS!A8:D154,3,FALSE)</f>
        <v>Cortadora de pavimento, Máxima profundidad de corte: 160 mm. Capacidad de disco: desde 12´´ hasta 18´´ de diámetro. Peso operacional: 135 kg, 13.5 hp de potencia</v>
      </c>
      <c r="C38" s="863"/>
      <c r="D38" s="863"/>
      <c r="E38" s="863"/>
      <c r="F38" s="863"/>
      <c r="G38" s="863"/>
      <c r="H38" s="864"/>
      <c r="I38" s="275"/>
      <c r="J38" s="276"/>
      <c r="K38" s="277">
        <f>VLOOKUP(A38,EQUIPOS!A8:D165,4,FALSE)</f>
        <v>71365.214968711283</v>
      </c>
      <c r="L38" s="278"/>
      <c r="M38" s="279">
        <v>3.75</v>
      </c>
      <c r="N38" s="280">
        <f t="shared" si="0"/>
        <v>19030.723991656341</v>
      </c>
    </row>
    <row r="39" spans="1:14">
      <c r="A39" t="s">
        <v>228</v>
      </c>
      <c r="B39" s="862" t="str">
        <f>VLOOKUP(A39,EQUIPOS!A9:D154,3,FALSE)</f>
        <v xml:space="preserve">Formaleta metálica (concreto hidráulico)
</v>
      </c>
      <c r="C39" s="863"/>
      <c r="D39" s="863"/>
      <c r="E39" s="863"/>
      <c r="F39" s="863"/>
      <c r="G39" s="863"/>
      <c r="H39" s="864"/>
      <c r="I39" s="275"/>
      <c r="J39" s="276"/>
      <c r="K39" s="277">
        <f>VLOOKUP(A39,EQUIPOS!A9:D166,4,FALSE)</f>
        <v>6478.0169874510975</v>
      </c>
      <c r="L39" s="278"/>
      <c r="M39" s="279">
        <v>6.25</v>
      </c>
      <c r="N39" s="280">
        <f t="shared" si="0"/>
        <v>1036.4827179921756</v>
      </c>
    </row>
    <row r="40" spans="1:14">
      <c r="A40" t="s">
        <v>301</v>
      </c>
      <c r="B40" s="862" t="str">
        <f>VLOOKUP(A40,EQUIPOS!A10:D154,3,FALSE)</f>
        <v>Regla vibratoria, de longitud de 3 a 5 m, motor de 3600 rpm, potencia 6 HP</v>
      </c>
      <c r="C40" s="863"/>
      <c r="D40" s="863"/>
      <c r="E40" s="863"/>
      <c r="F40" s="863"/>
      <c r="G40" s="863"/>
      <c r="H40" s="864"/>
      <c r="I40" s="275"/>
      <c r="J40" s="276"/>
      <c r="K40" s="277">
        <f>VLOOKUP(A40,EQUIPOS!A10:D167,4,FALSE)</f>
        <v>26167.808794352466</v>
      </c>
      <c r="L40" s="278"/>
      <c r="M40" s="279">
        <v>6.25</v>
      </c>
      <c r="N40" s="280">
        <f t="shared" si="0"/>
        <v>4186.8494070963943</v>
      </c>
    </row>
    <row r="41" spans="1:14">
      <c r="A41" t="s">
        <v>363</v>
      </c>
      <c r="B41" s="862" t="str">
        <f>VLOOKUP(A41,EQUIPOS!A11:D155,3,FALSE)</f>
        <v>Vibrador de concreto, Motor de 3 hp a 18.000 rpm Mangueras de 4 mt</v>
      </c>
      <c r="C41" s="863"/>
      <c r="D41" s="863"/>
      <c r="E41" s="863"/>
      <c r="F41" s="863"/>
      <c r="G41" s="863"/>
      <c r="H41" s="864"/>
      <c r="I41" s="275"/>
      <c r="J41" s="276"/>
      <c r="K41" s="277">
        <f>VLOOKUP(A41,EQUIPOS!A11:D168,4,FALSE)</f>
        <v>11266.116499914953</v>
      </c>
      <c r="L41" s="278"/>
      <c r="M41" s="279">
        <v>6.25</v>
      </c>
      <c r="N41" s="280">
        <f t="shared" si="0"/>
        <v>1802.5786399863925</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62"/>
      <c r="C44" s="863"/>
      <c r="D44" s="863"/>
      <c r="E44" s="863"/>
      <c r="F44" s="863"/>
      <c r="G44" s="863"/>
      <c r="H44" s="864"/>
      <c r="I44" s="865"/>
      <c r="J44" s="866"/>
      <c r="K44" s="277"/>
      <c r="L44" s="867"/>
      <c r="M44" s="868"/>
      <c r="N44" s="280"/>
    </row>
    <row r="45" spans="1:14">
      <c r="B45" s="862"/>
      <c r="C45" s="863"/>
      <c r="D45" s="863"/>
      <c r="E45" s="869"/>
      <c r="F45" s="863"/>
      <c r="G45" s="863"/>
      <c r="H45" s="864"/>
      <c r="I45" s="42"/>
      <c r="J45" s="43"/>
      <c r="K45" s="282"/>
      <c r="L45" s="284"/>
      <c r="M45" s="285"/>
      <c r="N45" s="286"/>
    </row>
    <row r="46" spans="1:14">
      <c r="B46" s="870" t="s">
        <v>1036</v>
      </c>
      <c r="C46" s="871"/>
      <c r="D46" s="871"/>
      <c r="E46" s="44"/>
      <c r="F46" s="45"/>
      <c r="G46" s="45"/>
      <c r="H46" s="46"/>
      <c r="I46" s="42"/>
      <c r="J46" s="43"/>
      <c r="K46" s="287"/>
      <c r="L46" s="284"/>
      <c r="M46" s="409">
        <v>0.1</v>
      </c>
      <c r="N46" s="352">
        <f>N83*M46</f>
        <v>919.20969370980004</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SUM(N36:N47)</f>
        <v>29723.287222062958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s="150" t="s">
        <v>383</v>
      </c>
      <c r="B53" s="49" t="str">
        <f>VLOOKUP(A53,MATERIALES!A5:D373,3,FALSE)</f>
        <v>Barras de transferencia de carga (1'')</v>
      </c>
      <c r="C53" s="289"/>
      <c r="D53" s="289"/>
      <c r="E53" s="289"/>
      <c r="F53" s="289"/>
      <c r="G53" s="289"/>
      <c r="H53" s="289"/>
      <c r="I53" s="276"/>
      <c r="J53" s="232" t="s">
        <v>377</v>
      </c>
      <c r="K53" s="290">
        <v>6.1342592592592586</v>
      </c>
      <c r="L53" s="275"/>
      <c r="M53" s="410">
        <f>VLOOKUP(A53,MATERIALES!A5:D396,4,FALSE)</f>
        <v>7231.1288027482169</v>
      </c>
      <c r="N53" s="280">
        <f>K53*M53</f>
        <v>44357.618813154564</v>
      </c>
    </row>
    <row r="54" spans="1:14">
      <c r="A54" s="150" t="s">
        <v>818</v>
      </c>
      <c r="B54" s="49" t="str">
        <f>VLOOKUP(A54,MATERIALES!A6:D373,3,FALSE)</f>
        <v>Aditivo Acelerante de Fraguado</v>
      </c>
      <c r="C54" s="289"/>
      <c r="D54" s="289"/>
      <c r="E54" s="289"/>
      <c r="F54" s="289"/>
      <c r="G54" s="289"/>
      <c r="H54" s="289"/>
      <c r="I54" s="276"/>
      <c r="J54" s="232" t="s">
        <v>377</v>
      </c>
      <c r="K54" s="290">
        <v>1.1200000000000001</v>
      </c>
      <c r="L54" s="275"/>
      <c r="M54" s="410">
        <f>VLOOKUP(A54,MATERIALES!A6:D397,4,FALSE)</f>
        <v>16181</v>
      </c>
      <c r="N54" s="280">
        <f>K54*M54</f>
        <v>18122.72</v>
      </c>
    </row>
    <row r="55" spans="1:14">
      <c r="A55" s="150" t="s">
        <v>385</v>
      </c>
      <c r="B55" s="49" t="str">
        <f>VLOOKUP(A55,MATERIALES!A6:D373,3,FALSE)</f>
        <v>Barras de unión de 1/2´´</v>
      </c>
      <c r="C55" s="289"/>
      <c r="D55" s="289"/>
      <c r="E55" s="289"/>
      <c r="F55" s="289"/>
      <c r="G55" s="289"/>
      <c r="H55" s="289"/>
      <c r="I55" s="276"/>
      <c r="J55" s="232" t="s">
        <v>377</v>
      </c>
      <c r="K55" s="290">
        <v>0.37037037037037041</v>
      </c>
      <c r="L55" s="275"/>
      <c r="M55" s="410">
        <f>VLOOKUP(A55,MATERIALES!A6:D398,4,FALSE)</f>
        <v>4835.8173868378708</v>
      </c>
      <c r="N55" s="280">
        <f>K55*M55</f>
        <v>1791.0434766066189</v>
      </c>
    </row>
    <row r="56" spans="1:14">
      <c r="A56" s="150" t="s">
        <v>420</v>
      </c>
      <c r="B56" s="49" t="str">
        <f>VLOOKUP(A56,MATERIALES!A6:D373,3,FALSE)</f>
        <v>Cintilla De Poliuretano (Sikarod) (Pavimentos De Concreto Hidráulico)</v>
      </c>
      <c r="C56" s="289"/>
      <c r="D56" s="289"/>
      <c r="E56" s="289"/>
      <c r="F56" s="289"/>
      <c r="G56" s="289"/>
      <c r="H56" s="289"/>
      <c r="I56" s="276"/>
      <c r="J56" s="232" t="s">
        <v>144</v>
      </c>
      <c r="K56" s="290">
        <v>1.1111111111111112</v>
      </c>
      <c r="L56" s="275"/>
      <c r="M56" s="410">
        <f>VLOOKUP(A56,MATERIALES!A6:D399,4,FALSE)</f>
        <v>955.07393390047935</v>
      </c>
      <c r="N56" s="280">
        <f>K56*M56</f>
        <v>1061.1932598894216</v>
      </c>
    </row>
    <row r="57" spans="1:14">
      <c r="A57" s="150" t="s">
        <v>684</v>
      </c>
      <c r="B57" s="895" t="str">
        <f>VLOOKUP(A57,MATERIALES!A7:D373,3,FALSE)</f>
        <v>Sello de silicona o sellador autonivelante</v>
      </c>
      <c r="C57" s="896" t="e">
        <f>VLOOKUP(B57,MATERIALES!B7:E373,3,FALSE)</f>
        <v>#N/A</v>
      </c>
      <c r="D57" s="896" t="e">
        <f>VLOOKUP(C57,MATERIALES!C7:F373,3,FALSE)</f>
        <v>#N/A</v>
      </c>
      <c r="E57" s="896" t="e">
        <f>VLOOKUP(D57,MATERIALES!D7:G373,3,FALSE)</f>
        <v>#N/A</v>
      </c>
      <c r="F57" s="896" t="e">
        <f>VLOOKUP(E57,MATERIALES!E7:H373,3,FALSE)</f>
        <v>#N/A</v>
      </c>
      <c r="G57" s="896" t="e">
        <f>VLOOKUP(F57,MATERIALES!F7:I373,3,FALSE)</f>
        <v>#N/A</v>
      </c>
      <c r="H57" s="896" t="e">
        <f>VLOOKUP(G57,MATERIALES!G7:J373,3,FALSE)</f>
        <v>#N/A</v>
      </c>
      <c r="I57" s="896" t="e">
        <f>VLOOKUP(H57,MATERIALES!H7:K373,3,FALSE)</f>
        <v>#N/A</v>
      </c>
      <c r="J57" s="319" t="s">
        <v>144</v>
      </c>
      <c r="K57" s="50">
        <v>1.1111111111111112</v>
      </c>
      <c r="L57" s="900">
        <f>VLOOKUP(A57,MATERIALES!A4:D373,4,FALSE)</f>
        <v>6600.8907330336933</v>
      </c>
      <c r="M57" s="901"/>
      <c r="N57" s="280">
        <f>K57*L57</f>
        <v>7334.3230367041042</v>
      </c>
    </row>
    <row r="58" spans="1:14">
      <c r="A58" s="150" t="s">
        <v>849</v>
      </c>
      <c r="B58" s="324" t="str">
        <f>VLOOKUP(A58,MATERIALES!A8:D373,3,FALSE)</f>
        <v>Antisol blanco (presentación 20 kg)</v>
      </c>
      <c r="C58" s="325"/>
      <c r="D58" s="325"/>
      <c r="E58" s="325"/>
      <c r="F58" s="325"/>
      <c r="G58" s="325"/>
      <c r="H58" s="325"/>
      <c r="I58" s="325"/>
      <c r="J58" s="319" t="s">
        <v>377</v>
      </c>
      <c r="K58" s="50">
        <v>1.1200000000000001</v>
      </c>
      <c r="L58" s="423"/>
      <c r="M58" s="422">
        <f>VLOOKUP(A58,MATERIALES!A8:D401,4,FALSE)</f>
        <v>14812</v>
      </c>
      <c r="N58" s="280">
        <f>K58*M58</f>
        <v>16589.440000000002</v>
      </c>
    </row>
    <row r="59" spans="1:14">
      <c r="A59" t="s">
        <v>910</v>
      </c>
      <c r="B59" s="324" t="str">
        <f>VLOOKUP(A59,MATERIALES!A9:D373,3,FALSE)</f>
        <v xml:space="preserve">Concreto hidráulico para pavimento MR-43
</v>
      </c>
      <c r="C59" s="325"/>
      <c r="D59" s="325"/>
      <c r="E59" s="325"/>
      <c r="F59" s="325"/>
      <c r="G59" s="325"/>
      <c r="H59" s="325"/>
      <c r="I59" s="325"/>
      <c r="J59" s="319" t="s">
        <v>388</v>
      </c>
      <c r="K59" s="50">
        <v>1.01</v>
      </c>
      <c r="L59" s="423"/>
      <c r="M59" s="422">
        <f>VLOOKUP(A59,MATERIALES!A9:D402,4,FALSE)</f>
        <v>1017500</v>
      </c>
      <c r="N59" s="280">
        <f>K59*M59</f>
        <v>1027675</v>
      </c>
    </row>
    <row r="60" spans="1:14" ht="15.75" thickBot="1">
      <c r="B60" s="317"/>
      <c r="C60" s="318"/>
      <c r="D60" s="318"/>
      <c r="E60" s="318"/>
      <c r="F60" s="318"/>
      <c r="G60" s="318"/>
      <c r="H60" s="318"/>
      <c r="I60" s="318"/>
      <c r="J60" s="132"/>
      <c r="K60" s="132"/>
      <c r="L60" s="333"/>
      <c r="M60" s="332"/>
      <c r="N60" s="133"/>
    </row>
    <row r="61" spans="1:14" ht="15.75" thickBot="1">
      <c r="B61" s="813" t="s">
        <v>1037</v>
      </c>
      <c r="C61" s="814"/>
      <c r="D61" s="814"/>
      <c r="E61" s="814"/>
      <c r="F61" s="814"/>
      <c r="G61" s="814"/>
      <c r="H61" s="814"/>
      <c r="I61" s="814"/>
      <c r="J61" s="814"/>
      <c r="K61" s="814"/>
      <c r="L61" s="814"/>
      <c r="M61" s="815"/>
      <c r="N61" s="402">
        <f>SUM(N53:N60)</f>
        <v>1116931.3385863546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99" t="s">
        <v>1045</v>
      </c>
      <c r="M65" s="878"/>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0">
        <f>VLOOKUP(A66,TRANSPORTE!A5:D117,4,FALSE)</f>
        <v>1774.2255661967749</v>
      </c>
      <c r="M66" s="901"/>
      <c r="N66" s="295">
        <f>K66*L66</f>
        <v>1791.9678218587428</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91"/>
      <c r="M71" s="892"/>
      <c r="N71" s="133"/>
    </row>
    <row r="72" spans="1:15" ht="15.75" thickBot="1">
      <c r="B72" s="902" t="s">
        <v>1037</v>
      </c>
      <c r="C72" s="856"/>
      <c r="D72" s="856"/>
      <c r="E72" s="856"/>
      <c r="F72" s="856"/>
      <c r="G72" s="856"/>
      <c r="H72" s="856"/>
      <c r="I72" s="856"/>
      <c r="J72" s="856"/>
      <c r="K72" s="856"/>
      <c r="L72" s="856"/>
      <c r="M72" s="857"/>
      <c r="N72" s="110">
        <f>N66+N67+N68+N69+N70</f>
        <v>1791.9678218587428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2" t="s">
        <v>1047</v>
      </c>
      <c r="C76" s="853"/>
      <c r="D76" s="853"/>
      <c r="E76" s="853"/>
      <c r="F76" s="853"/>
      <c r="G76" s="853"/>
      <c r="H76" s="853"/>
      <c r="I76" s="79" t="s">
        <v>1048</v>
      </c>
      <c r="J76" s="81" t="s">
        <v>1494</v>
      </c>
      <c r="K76" s="80" t="s">
        <v>1050</v>
      </c>
      <c r="L76" s="854" t="s">
        <v>1034</v>
      </c>
      <c r="M76" s="855"/>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89"/>
      <c r="C82" s="890"/>
      <c r="D82" s="890"/>
      <c r="E82" s="890"/>
      <c r="F82" s="890"/>
      <c r="G82" s="890"/>
      <c r="H82" s="890"/>
      <c r="I82" s="132"/>
      <c r="J82" s="132"/>
      <c r="K82" s="132"/>
      <c r="L82" s="903"/>
      <c r="M82" s="903"/>
      <c r="N82" s="51"/>
    </row>
    <row r="83" spans="1:14" ht="15.75" thickBot="1">
      <c r="B83" s="902" t="s">
        <v>1037</v>
      </c>
      <c r="C83" s="856"/>
      <c r="D83" s="856"/>
      <c r="E83" s="856"/>
      <c r="F83" s="856"/>
      <c r="G83" s="856"/>
      <c r="H83" s="856"/>
      <c r="I83" s="856"/>
      <c r="J83" s="856"/>
      <c r="K83" s="856"/>
      <c r="L83" s="856"/>
      <c r="M83" s="857"/>
      <c r="N83" s="309">
        <f>SUM(N77:N82)</f>
        <v>9192.0969370980001</v>
      </c>
    </row>
    <row r="84" spans="1:14" ht="15.75" thickBot="1">
      <c r="B84" s="39"/>
      <c r="C84" s="40"/>
      <c r="D84" s="40"/>
      <c r="E84" s="40"/>
      <c r="F84" s="40"/>
      <c r="G84" s="40"/>
      <c r="H84" s="40"/>
      <c r="I84" s="40"/>
      <c r="J84" s="40"/>
      <c r="K84" s="40"/>
      <c r="L84" s="40"/>
      <c r="M84" s="40"/>
      <c r="N84" s="41"/>
    </row>
    <row r="85" spans="1:14" ht="15.75" thickBot="1">
      <c r="B85" s="813" t="s">
        <v>1051</v>
      </c>
      <c r="C85" s="814"/>
      <c r="D85" s="814"/>
      <c r="E85" s="814"/>
      <c r="F85" s="814"/>
      <c r="G85" s="814"/>
      <c r="H85" s="814"/>
      <c r="I85" s="814"/>
      <c r="J85" s="814"/>
      <c r="K85" s="814"/>
      <c r="L85" s="814"/>
      <c r="M85" s="815"/>
      <c r="N85" s="105">
        <f>N48+N61+N72+N83</f>
        <v>1157638.6905673745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58" t="s">
        <v>1053</v>
      </c>
      <c r="C89" s="859"/>
      <c r="D89" s="859"/>
      <c r="E89" s="859"/>
      <c r="F89" s="859"/>
      <c r="G89" s="859"/>
      <c r="H89" s="859"/>
      <c r="I89" s="322"/>
      <c r="J89" s="342"/>
      <c r="K89" s="310" t="s">
        <v>1054</v>
      </c>
      <c r="L89" s="860" t="s">
        <v>1055</v>
      </c>
      <c r="M89" s="861"/>
      <c r="N89" s="311"/>
    </row>
    <row r="90" spans="1:14">
      <c r="B90" s="846" t="s">
        <v>1056</v>
      </c>
      <c r="C90" s="847"/>
      <c r="D90" s="847"/>
      <c r="E90" s="847"/>
      <c r="F90" s="847"/>
      <c r="G90" s="847"/>
      <c r="H90" s="847"/>
      <c r="I90" s="93"/>
      <c r="J90" s="94"/>
      <c r="K90" s="312">
        <v>0.2</v>
      </c>
      <c r="L90" s="848">
        <f>N85*K90</f>
        <v>231527.73811347492</v>
      </c>
      <c r="M90" s="849"/>
      <c r="N90" s="57"/>
    </row>
    <row r="91" spans="1:14">
      <c r="B91" s="95" t="s">
        <v>1057</v>
      </c>
      <c r="C91" s="96"/>
      <c r="D91" s="96"/>
      <c r="E91" s="96"/>
      <c r="F91" s="96"/>
      <c r="G91" s="96"/>
      <c r="H91" s="96"/>
      <c r="I91" s="93"/>
      <c r="J91" s="94"/>
      <c r="K91" s="312">
        <v>0.05</v>
      </c>
      <c r="L91" s="848">
        <f>N85*K91</f>
        <v>57881.934528368729</v>
      </c>
      <c r="M91" s="849"/>
      <c r="N91" s="57"/>
    </row>
    <row r="92" spans="1:14" ht="15.75" thickBot="1">
      <c r="B92" s="97" t="s">
        <v>1058</v>
      </c>
      <c r="C92" s="98"/>
      <c r="D92" s="98"/>
      <c r="E92" s="98"/>
      <c r="F92" s="98"/>
      <c r="G92" s="98"/>
      <c r="H92" s="98"/>
      <c r="I92" s="99"/>
      <c r="J92" s="100"/>
      <c r="K92" s="313">
        <v>0.05</v>
      </c>
      <c r="L92" s="850">
        <f>N85*K92</f>
        <v>57881.934528368729</v>
      </c>
      <c r="M92" s="851"/>
      <c r="N92" s="57"/>
    </row>
    <row r="93" spans="1:14" ht="15.75" thickBot="1">
      <c r="B93" s="813" t="s">
        <v>1037</v>
      </c>
      <c r="C93" s="814"/>
      <c r="D93" s="814"/>
      <c r="E93" s="814"/>
      <c r="F93" s="814"/>
      <c r="G93" s="814"/>
      <c r="H93" s="814"/>
      <c r="I93" s="814"/>
      <c r="J93" s="814"/>
      <c r="K93" s="814"/>
      <c r="L93" s="814"/>
      <c r="M93" s="815"/>
      <c r="N93" s="58">
        <f>L90+L91+L92</f>
        <v>347291.60717021243</v>
      </c>
    </row>
    <row r="94" spans="1:14" ht="15.75" thickBot="1">
      <c r="B94" s="39"/>
      <c r="C94" s="40"/>
      <c r="D94" s="40"/>
      <c r="E94" s="40"/>
      <c r="F94" s="40"/>
      <c r="G94" s="40"/>
      <c r="H94" s="40"/>
      <c r="I94" s="40"/>
      <c r="J94" s="40"/>
      <c r="K94" s="40"/>
      <c r="L94" s="40"/>
      <c r="M94" s="40"/>
      <c r="N94" s="41"/>
    </row>
    <row r="95" spans="1:14" ht="15.75" thickBot="1">
      <c r="A95" t="s">
        <v>2122</v>
      </c>
      <c r="B95" s="813" t="s">
        <v>1059</v>
      </c>
      <c r="C95" s="814"/>
      <c r="D95" s="814"/>
      <c r="E95" s="814"/>
      <c r="F95" s="814"/>
      <c r="G95" s="814"/>
      <c r="H95" s="814"/>
      <c r="I95" s="814"/>
      <c r="J95" s="814"/>
      <c r="K95" s="814"/>
      <c r="L95" s="814"/>
      <c r="M95" s="815"/>
      <c r="N95" s="195">
        <f>N85+N93</f>
        <v>1504930.2977375868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16" t="s">
        <v>2324</v>
      </c>
      <c r="C112" s="817"/>
      <c r="D112" s="817"/>
      <c r="E112" s="817"/>
      <c r="F112" s="817"/>
      <c r="G112" s="817"/>
      <c r="H112" s="817"/>
      <c r="I112" s="817"/>
      <c r="J112" s="817"/>
      <c r="K112" s="817"/>
      <c r="L112" s="817"/>
      <c r="M112" s="817"/>
      <c r="N112" s="818"/>
    </row>
    <row r="113" spans="2:14" ht="15" customHeight="1">
      <c r="B113" s="816"/>
      <c r="C113" s="817"/>
      <c r="D113" s="817"/>
      <c r="E113" s="817"/>
      <c r="F113" s="817"/>
      <c r="G113" s="817"/>
      <c r="H113" s="817"/>
      <c r="I113" s="817"/>
      <c r="J113" s="817"/>
      <c r="K113" s="817"/>
      <c r="L113" s="817"/>
      <c r="M113" s="817"/>
      <c r="N113" s="818"/>
    </row>
    <row r="114" spans="2:14" ht="30" customHeight="1">
      <c r="B114" s="819" t="s">
        <v>2325</v>
      </c>
      <c r="C114" s="820"/>
      <c r="D114" s="820"/>
      <c r="E114" s="820"/>
      <c r="F114" s="820"/>
      <c r="G114" s="820"/>
      <c r="H114" s="820"/>
      <c r="I114" s="820"/>
      <c r="J114" s="820"/>
      <c r="K114" s="820"/>
      <c r="L114" s="820"/>
      <c r="M114" s="820"/>
      <c r="N114" s="821"/>
    </row>
    <row r="115" spans="2:14">
      <c r="B115" s="819"/>
      <c r="C115" s="820"/>
      <c r="D115" s="820"/>
      <c r="E115" s="820"/>
      <c r="F115" s="820"/>
      <c r="G115" s="820"/>
      <c r="H115" s="820"/>
      <c r="I115" s="820"/>
      <c r="J115" s="820"/>
      <c r="K115" s="820"/>
      <c r="L115" s="820"/>
      <c r="M115" s="820"/>
      <c r="N115" s="82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79"/>
      <c r="K125" s="879"/>
      <c r="L125" s="879"/>
      <c r="M125" s="879"/>
      <c r="N125" s="880"/>
    </row>
    <row r="126" spans="2:14" ht="15.75" customHeight="1" thickBot="1">
      <c r="B126" s="269" t="s">
        <v>2327</v>
      </c>
      <c r="C126" s="401"/>
      <c r="D126" s="401"/>
      <c r="E126" s="63"/>
      <c r="F126" s="63"/>
      <c r="G126" s="63"/>
      <c r="H126" s="63"/>
      <c r="I126" s="63"/>
      <c r="J126" s="881"/>
      <c r="K126" s="881"/>
      <c r="L126" s="881"/>
      <c r="M126" s="881"/>
      <c r="N126" s="882"/>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29.25" customHeight="1" thickBot="1">
      <c r="A31" s="163" t="s">
        <v>1929</v>
      </c>
      <c r="B31" s="86" t="s">
        <v>1177</v>
      </c>
      <c r="C31" s="955" t="s">
        <v>1709</v>
      </c>
      <c r="D31" s="956"/>
      <c r="E31" s="956"/>
      <c r="F31" s="956"/>
      <c r="G31" s="956"/>
      <c r="H31" s="956"/>
      <c r="I31" s="956"/>
      <c r="J31" s="956"/>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3"/>
      <c r="F40" s="863"/>
      <c r="G40" s="863"/>
      <c r="H40" s="864"/>
      <c r="I40" s="42"/>
      <c r="J40" s="43"/>
      <c r="K40" s="277"/>
      <c r="L40" s="284"/>
      <c r="M40" s="285"/>
      <c r="N40" s="280"/>
    </row>
    <row r="41" spans="1:14">
      <c r="B41" s="328"/>
      <c r="C41" s="329"/>
      <c r="D41" s="329"/>
      <c r="E41" s="329"/>
      <c r="F41" s="331"/>
      <c r="G41" s="331"/>
      <c r="H41" s="131"/>
      <c r="I41" s="42"/>
      <c r="J41" s="43"/>
      <c r="K41" s="282"/>
      <c r="L41" s="284"/>
      <c r="M41" s="285"/>
      <c r="N41" s="286"/>
    </row>
    <row r="42" spans="1:14">
      <c r="B42" s="870"/>
      <c r="C42" s="871"/>
      <c r="D42" s="871"/>
      <c r="E42" s="44"/>
      <c r="F42" s="45"/>
      <c r="G42" s="45"/>
      <c r="H42" s="46"/>
      <c r="I42" s="42"/>
      <c r="J42" s="43"/>
      <c r="K42" s="287"/>
      <c r="L42" s="284"/>
      <c r="M42" s="409"/>
      <c r="N42" s="352"/>
    </row>
    <row r="43" spans="1:14" ht="15.75" thickBot="1">
      <c r="B43" s="862"/>
      <c r="C43" s="863"/>
      <c r="D43" s="863"/>
      <c r="E43" s="863"/>
      <c r="F43" s="863"/>
      <c r="G43" s="863"/>
      <c r="H43" s="864"/>
      <c r="I43" s="872"/>
      <c r="J43" s="873"/>
      <c r="K43" s="47"/>
      <c r="L43" s="874"/>
      <c r="M43" s="875"/>
      <c r="N43" s="111"/>
    </row>
    <row r="44" spans="1:14" ht="15.75" thickBot="1">
      <c r="B44" s="813" t="s">
        <v>1037</v>
      </c>
      <c r="C44" s="814"/>
      <c r="D44" s="814"/>
      <c r="E44" s="814"/>
      <c r="F44" s="814"/>
      <c r="G44" s="814"/>
      <c r="H44" s="814"/>
      <c r="I44" s="814"/>
      <c r="J44" s="814"/>
      <c r="K44" s="814"/>
      <c r="L44" s="814"/>
      <c r="M44" s="815"/>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3" t="s">
        <v>1029</v>
      </c>
      <c r="K48" s="91" t="s">
        <v>1030</v>
      </c>
      <c r="L48" s="894" t="s">
        <v>1039</v>
      </c>
      <c r="M48" s="893"/>
      <c r="N48" s="92" t="s">
        <v>1035</v>
      </c>
    </row>
    <row r="49" spans="1:14">
      <c r="A49" t="s">
        <v>896</v>
      </c>
      <c r="B49" s="49" t="str">
        <f>VLOOKUP(A49,MATERIALES!A4:D373,3,FALSE)</f>
        <v>Cemento Porthland Norma ASTM C150 Tipo _______</v>
      </c>
      <c r="C49" s="289"/>
      <c r="D49" s="289"/>
      <c r="E49" s="289"/>
      <c r="F49" s="289"/>
      <c r="G49" s="289"/>
      <c r="H49" s="289"/>
      <c r="I49" s="276"/>
      <c r="J49" s="424" t="str">
        <f>VLOOKUP(A49,MATERIALES!A5:D641,2,FALSE)</f>
        <v>kg</v>
      </c>
      <c r="K49" s="290">
        <v>1</v>
      </c>
      <c r="L49" s="275"/>
      <c r="M49" s="410">
        <f>VLOOKUP(A49,MATERIALES!A5:D396,4,FALSE)</f>
        <v>825.71581880256645</v>
      </c>
      <c r="N49" s="280">
        <f>K49*M49</f>
        <v>825.71581880256645</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SUM(N49:N53)</f>
        <v>825.71581880256645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319"/>
      <c r="I60" s="287"/>
      <c r="J60" s="294"/>
      <c r="K60" s="287"/>
      <c r="L60" s="900"/>
      <c r="M60" s="901"/>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N44+N54+N65+N76</f>
        <v>825.71581880256645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165.14316376051329</v>
      </c>
      <c r="M83" s="849"/>
      <c r="N83" s="57"/>
    </row>
    <row r="84" spans="1:14">
      <c r="B84" s="95" t="s">
        <v>1057</v>
      </c>
      <c r="C84" s="96"/>
      <c r="D84" s="96"/>
      <c r="E84" s="96"/>
      <c r="F84" s="96"/>
      <c r="G84" s="96"/>
      <c r="H84" s="96"/>
      <c r="I84" s="93"/>
      <c r="J84" s="94"/>
      <c r="K84" s="312">
        <v>0.05</v>
      </c>
      <c r="L84" s="848">
        <f>N78*K84</f>
        <v>41.285790940128322</v>
      </c>
      <c r="M84" s="849"/>
      <c r="N84" s="57"/>
    </row>
    <row r="85" spans="1:14" ht="15.75" thickBot="1">
      <c r="B85" s="97" t="s">
        <v>1058</v>
      </c>
      <c r="C85" s="98"/>
      <c r="D85" s="98"/>
      <c r="E85" s="98"/>
      <c r="F85" s="98"/>
      <c r="G85" s="98"/>
      <c r="H85" s="98"/>
      <c r="I85" s="99"/>
      <c r="J85" s="100"/>
      <c r="K85" s="313">
        <v>0.05</v>
      </c>
      <c r="L85" s="850">
        <f>N78*K85</f>
        <v>41.285790940128322</v>
      </c>
      <c r="M85" s="851"/>
      <c r="N85" s="57"/>
    </row>
    <row r="86" spans="1:14" ht="15.75" thickBot="1">
      <c r="B86" s="813" t="s">
        <v>1037</v>
      </c>
      <c r="C86" s="814"/>
      <c r="D86" s="814"/>
      <c r="E86" s="814"/>
      <c r="F86" s="814"/>
      <c r="G86" s="814"/>
      <c r="H86" s="814"/>
      <c r="I86" s="814"/>
      <c r="J86" s="814"/>
      <c r="K86" s="814"/>
      <c r="L86" s="814"/>
      <c r="M86" s="815"/>
      <c r="N86" s="58">
        <f>L83+L84+L85</f>
        <v>247.71474564076993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1073.4305644433364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29.2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79"/>
      <c r="K118" s="879"/>
      <c r="L118" s="879"/>
      <c r="M118" s="879"/>
      <c r="N118" s="880"/>
    </row>
    <row r="119" spans="2:14" ht="15.75" customHeight="1" thickBot="1">
      <c r="B119" s="269" t="s">
        <v>2327</v>
      </c>
      <c r="C119" s="401"/>
      <c r="D119" s="401"/>
      <c r="E119" s="63"/>
      <c r="F119" s="63"/>
      <c r="G119" s="63"/>
      <c r="H119" s="63"/>
      <c r="I119" s="63"/>
      <c r="J119" s="881"/>
      <c r="K119" s="881"/>
      <c r="L119" s="881"/>
      <c r="M119" s="881"/>
      <c r="N119" s="88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29.25" customHeight="1" thickBot="1">
      <c r="A31" t="s">
        <v>1929</v>
      </c>
      <c r="B31" s="86" t="s">
        <v>1710</v>
      </c>
      <c r="C31" s="955" t="s">
        <v>2146</v>
      </c>
      <c r="D31" s="956"/>
      <c r="E31" s="956"/>
      <c r="F31" s="956"/>
      <c r="G31" s="956"/>
      <c r="H31" s="956"/>
      <c r="I31" s="956"/>
      <c r="J31" s="956"/>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3"/>
      <c r="F40" s="863"/>
      <c r="G40" s="863"/>
      <c r="H40" s="864"/>
      <c r="I40" s="42"/>
      <c r="J40" s="43"/>
      <c r="K40" s="277"/>
      <c r="L40" s="284"/>
      <c r="M40" s="285"/>
      <c r="N40" s="280"/>
    </row>
    <row r="41" spans="1:14">
      <c r="B41" s="328"/>
      <c r="C41" s="329"/>
      <c r="D41" s="329"/>
      <c r="E41" s="329"/>
      <c r="F41" s="331"/>
      <c r="G41" s="331"/>
      <c r="H41" s="131"/>
      <c r="I41" s="42"/>
      <c r="J41" s="43"/>
      <c r="K41" s="282"/>
      <c r="L41" s="284"/>
      <c r="M41" s="285"/>
      <c r="N41" s="286"/>
    </row>
    <row r="42" spans="1:14">
      <c r="B42" s="870"/>
      <c r="C42" s="871"/>
      <c r="D42" s="871"/>
      <c r="E42" s="44"/>
      <c r="F42" s="45"/>
      <c r="G42" s="45"/>
      <c r="H42" s="46"/>
      <c r="I42" s="42"/>
      <c r="J42" s="43"/>
      <c r="K42" s="287"/>
      <c r="L42" s="284"/>
      <c r="M42" s="409"/>
      <c r="N42" s="352"/>
    </row>
    <row r="43" spans="1:14" ht="15.75" thickBot="1">
      <c r="B43" s="862"/>
      <c r="C43" s="863"/>
      <c r="D43" s="863"/>
      <c r="E43" s="863"/>
      <c r="F43" s="863"/>
      <c r="G43" s="863"/>
      <c r="H43" s="864"/>
      <c r="I43" s="872"/>
      <c r="J43" s="873"/>
      <c r="K43" s="47"/>
      <c r="L43" s="874"/>
      <c r="M43" s="875"/>
      <c r="N43" s="111"/>
    </row>
    <row r="44" spans="1:14" ht="15.75" thickBot="1">
      <c r="B44" s="813" t="s">
        <v>1037</v>
      </c>
      <c r="C44" s="814"/>
      <c r="D44" s="814"/>
      <c r="E44" s="814"/>
      <c r="F44" s="814"/>
      <c r="G44" s="814"/>
      <c r="H44" s="814"/>
      <c r="I44" s="814"/>
      <c r="J44" s="814"/>
      <c r="K44" s="814"/>
      <c r="L44" s="814"/>
      <c r="M44" s="815"/>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3" t="s">
        <v>1029</v>
      </c>
      <c r="K48" s="91" t="s">
        <v>1030</v>
      </c>
      <c r="L48" s="894" t="s">
        <v>1039</v>
      </c>
      <c r="M48" s="893"/>
      <c r="N48" s="92" t="s">
        <v>1035</v>
      </c>
    </row>
    <row r="49" spans="1:14">
      <c r="A49" t="s">
        <v>898</v>
      </c>
      <c r="B49" s="49" t="str">
        <f>VLOOKUP(A49,MATERIALES!A4:D373,3,FALSE)</f>
        <v>Cemento Hidráulico adicionado, Norma ASTM C595 Tipo _______</v>
      </c>
      <c r="C49" s="289"/>
      <c r="D49" s="289"/>
      <c r="E49" s="289"/>
      <c r="F49" s="289"/>
      <c r="G49" s="289"/>
      <c r="H49" s="289"/>
      <c r="I49" s="276"/>
      <c r="J49" s="424" t="str">
        <f>VLOOKUP(A49,MATERIALES!A5:D641,2,FALSE)</f>
        <v>kg</v>
      </c>
      <c r="K49" s="290">
        <v>1</v>
      </c>
      <c r="L49" s="275"/>
      <c r="M49" s="410">
        <f>VLOOKUP(A49,MATERIALES!A5:D396,4,FALSE)</f>
        <v>894.62621656500619</v>
      </c>
      <c r="N49" s="280">
        <f>K49*M49</f>
        <v>894.62621656500619</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SUM(N49:N53)</f>
        <v>894.62621656500619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319"/>
      <c r="I60" s="287"/>
      <c r="J60" s="294"/>
      <c r="K60" s="287"/>
      <c r="L60" s="900"/>
      <c r="M60" s="901"/>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N44+N54+N65+N76</f>
        <v>894.62621656500619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178.92524331300126</v>
      </c>
      <c r="M83" s="849"/>
      <c r="N83" s="57"/>
    </row>
    <row r="84" spans="1:14">
      <c r="B84" s="95" t="s">
        <v>1057</v>
      </c>
      <c r="C84" s="96"/>
      <c r="D84" s="96"/>
      <c r="E84" s="96"/>
      <c r="F84" s="96"/>
      <c r="G84" s="96"/>
      <c r="H84" s="96"/>
      <c r="I84" s="93"/>
      <c r="J84" s="94"/>
      <c r="K84" s="312">
        <v>0.05</v>
      </c>
      <c r="L84" s="848">
        <f>N78*K84</f>
        <v>44.731310828250315</v>
      </c>
      <c r="M84" s="849"/>
      <c r="N84" s="57"/>
    </row>
    <row r="85" spans="1:14" ht="15.75" thickBot="1">
      <c r="B85" s="97" t="s">
        <v>1058</v>
      </c>
      <c r="C85" s="98"/>
      <c r="D85" s="98"/>
      <c r="E85" s="98"/>
      <c r="F85" s="98"/>
      <c r="G85" s="98"/>
      <c r="H85" s="98"/>
      <c r="I85" s="99"/>
      <c r="J85" s="100"/>
      <c r="K85" s="313">
        <v>0.05</v>
      </c>
      <c r="L85" s="850">
        <f>N78*K85</f>
        <v>44.731310828250315</v>
      </c>
      <c r="M85" s="851"/>
      <c r="N85" s="57"/>
    </row>
    <row r="86" spans="1:14" ht="15.75" thickBot="1">
      <c r="B86" s="813" t="s">
        <v>1037</v>
      </c>
      <c r="C86" s="814"/>
      <c r="D86" s="814"/>
      <c r="E86" s="814"/>
      <c r="F86" s="814"/>
      <c r="G86" s="814"/>
      <c r="H86" s="814"/>
      <c r="I86" s="814"/>
      <c r="J86" s="814"/>
      <c r="K86" s="814"/>
      <c r="L86" s="814"/>
      <c r="M86" s="815"/>
      <c r="N86" s="58">
        <f>L83+L84+L85</f>
        <v>268.38786496950189</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1163.014081534508</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3"/>
      <c r="K118" s="963"/>
      <c r="L118" s="963"/>
      <c r="M118" s="963"/>
      <c r="N118" s="964"/>
    </row>
    <row r="119" spans="2:14" ht="15.75" thickBot="1">
      <c r="B119" s="427" t="s">
        <v>2327</v>
      </c>
      <c r="C119" s="428"/>
      <c r="D119" s="428"/>
      <c r="E119" s="267"/>
      <c r="F119" s="267"/>
      <c r="G119" s="267"/>
      <c r="H119" s="267"/>
      <c r="I119" s="267"/>
      <c r="J119" s="965"/>
      <c r="K119" s="965"/>
      <c r="L119" s="965"/>
      <c r="M119" s="965"/>
      <c r="N119" s="96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41.25" customHeight="1" thickBot="1">
      <c r="A31" t="s">
        <v>1929</v>
      </c>
      <c r="B31" s="86" t="s">
        <v>1711</v>
      </c>
      <c r="C31" s="955" t="s">
        <v>2147</v>
      </c>
      <c r="D31" s="956"/>
      <c r="E31" s="956"/>
      <c r="F31" s="956"/>
      <c r="G31" s="956"/>
      <c r="H31" s="956"/>
      <c r="I31" s="956"/>
      <c r="J31" s="956"/>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279"/>
      <c r="N36" s="280"/>
    </row>
    <row r="37" spans="1:14">
      <c r="A37" s="119"/>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0"/>
    </row>
    <row r="39" spans="1:14">
      <c r="B39" s="862"/>
      <c r="C39" s="863"/>
      <c r="D39" s="863"/>
      <c r="E39" s="863"/>
      <c r="F39" s="863"/>
      <c r="G39" s="863"/>
      <c r="H39" s="864"/>
      <c r="I39" s="865"/>
      <c r="J39" s="866"/>
      <c r="K39" s="277"/>
      <c r="L39" s="867"/>
      <c r="M39" s="868"/>
      <c r="N39" s="280"/>
    </row>
    <row r="40" spans="1:14">
      <c r="B40" s="862"/>
      <c r="C40" s="863"/>
      <c r="D40" s="863"/>
      <c r="E40" s="863"/>
      <c r="F40" s="863"/>
      <c r="G40" s="863"/>
      <c r="H40" s="864"/>
      <c r="I40" s="42"/>
      <c r="J40" s="43"/>
      <c r="K40" s="277"/>
      <c r="L40" s="284"/>
      <c r="M40" s="285"/>
      <c r="N40" s="280"/>
    </row>
    <row r="41" spans="1:14">
      <c r="B41" s="328"/>
      <c r="C41" s="329"/>
      <c r="D41" s="329"/>
      <c r="E41" s="329"/>
      <c r="F41" s="331"/>
      <c r="G41" s="331"/>
      <c r="H41" s="131"/>
      <c r="I41" s="42"/>
      <c r="J41" s="43"/>
      <c r="K41" s="282"/>
      <c r="L41" s="284"/>
      <c r="M41" s="285"/>
      <c r="N41" s="286"/>
    </row>
    <row r="42" spans="1:14">
      <c r="B42" s="870"/>
      <c r="C42" s="871"/>
      <c r="D42" s="871"/>
      <c r="E42" s="44"/>
      <c r="F42" s="45"/>
      <c r="G42" s="45"/>
      <c r="H42" s="46"/>
      <c r="I42" s="42"/>
      <c r="J42" s="43"/>
      <c r="K42" s="287"/>
      <c r="L42" s="284"/>
      <c r="M42" s="409"/>
      <c r="N42" s="352"/>
    </row>
    <row r="43" spans="1:14" ht="15.75" thickBot="1">
      <c r="B43" s="862"/>
      <c r="C43" s="863"/>
      <c r="D43" s="863"/>
      <c r="E43" s="863"/>
      <c r="F43" s="863"/>
      <c r="G43" s="863"/>
      <c r="H43" s="864"/>
      <c r="I43" s="872"/>
      <c r="J43" s="873"/>
      <c r="K43" s="47"/>
      <c r="L43" s="874"/>
      <c r="M43" s="875"/>
      <c r="N43" s="111"/>
    </row>
    <row r="44" spans="1:14" ht="15.75" thickBot="1">
      <c r="B44" s="813" t="s">
        <v>1037</v>
      </c>
      <c r="C44" s="814"/>
      <c r="D44" s="814"/>
      <c r="E44" s="814"/>
      <c r="F44" s="814"/>
      <c r="G44" s="814"/>
      <c r="H44" s="814"/>
      <c r="I44" s="814"/>
      <c r="J44" s="814"/>
      <c r="K44" s="814"/>
      <c r="L44" s="814"/>
      <c r="M44" s="815"/>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3" t="s">
        <v>1029</v>
      </c>
      <c r="K48" s="91" t="s">
        <v>1030</v>
      </c>
      <c r="L48" s="894" t="s">
        <v>1039</v>
      </c>
      <c r="M48" s="893"/>
      <c r="N48" s="92" t="s">
        <v>1035</v>
      </c>
    </row>
    <row r="49" spans="1:14">
      <c r="A49" t="s">
        <v>875</v>
      </c>
      <c r="B49" s="49" t="str">
        <f>VLOOKUP(A49,MATERIALES!A4:D373,3,FALSE)</f>
        <v xml:space="preserve">Cemento gris
</v>
      </c>
      <c r="C49" s="289"/>
      <c r="D49" s="289"/>
      <c r="E49" s="289"/>
      <c r="F49" s="289"/>
      <c r="G49" s="289"/>
      <c r="H49" s="289"/>
      <c r="I49" s="276"/>
      <c r="J49" s="424" t="str">
        <f>VLOOKUP(A49,MATERIALES!A5:D641,2,FALSE)</f>
        <v>kg</v>
      </c>
      <c r="K49" s="290">
        <v>1</v>
      </c>
      <c r="L49" s="275"/>
      <c r="M49" s="410">
        <f>VLOOKUP(A49,MATERIALES!A5:D396,4,FALSE)</f>
        <v>588</v>
      </c>
      <c r="N49" s="280">
        <f>K49*M49</f>
        <v>588</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5"/>
      <c r="C53" s="896"/>
      <c r="D53" s="896"/>
      <c r="E53" s="896"/>
      <c r="F53" s="896"/>
      <c r="G53" s="896"/>
      <c r="H53" s="896"/>
      <c r="I53" s="866"/>
      <c r="J53" s="48"/>
      <c r="K53" s="50"/>
      <c r="L53" s="897"/>
      <c r="M53" s="898"/>
      <c r="N53" s="51"/>
    </row>
    <row r="54" spans="1:14" ht="15.75" thickBot="1">
      <c r="B54" s="813" t="s">
        <v>1037</v>
      </c>
      <c r="C54" s="814"/>
      <c r="D54" s="814"/>
      <c r="E54" s="814"/>
      <c r="F54" s="814"/>
      <c r="G54" s="814"/>
      <c r="H54" s="814"/>
      <c r="I54" s="814"/>
      <c r="J54" s="814"/>
      <c r="K54" s="814"/>
      <c r="L54" s="814"/>
      <c r="M54" s="815"/>
      <c r="N54" s="402">
        <f>SUM(N49:N53)</f>
        <v>588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319"/>
      <c r="I60" s="287"/>
      <c r="J60" s="294"/>
      <c r="K60" s="287"/>
      <c r="L60" s="900"/>
      <c r="M60" s="901"/>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2:15" ht="15.7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89"/>
      <c r="C75" s="890"/>
      <c r="D75" s="890"/>
      <c r="E75" s="890"/>
      <c r="F75" s="890"/>
      <c r="G75" s="890"/>
      <c r="H75" s="890"/>
      <c r="I75" s="132"/>
      <c r="J75" s="132"/>
      <c r="K75" s="132"/>
      <c r="L75" s="903"/>
      <c r="M75" s="903"/>
      <c r="N75" s="51"/>
    </row>
    <row r="76" spans="2:15" ht="15.75" thickBot="1">
      <c r="B76" s="902" t="s">
        <v>1037</v>
      </c>
      <c r="C76" s="856"/>
      <c r="D76" s="856"/>
      <c r="E76" s="856"/>
      <c r="F76" s="856"/>
      <c r="G76" s="856"/>
      <c r="H76" s="856"/>
      <c r="I76" s="856"/>
      <c r="J76" s="856"/>
      <c r="K76" s="856"/>
      <c r="L76" s="856"/>
      <c r="M76" s="857"/>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N44+N54+N65+N76</f>
        <v>588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117.60000000000001</v>
      </c>
      <c r="M83" s="849"/>
      <c r="N83" s="57"/>
    </row>
    <row r="84" spans="1:14">
      <c r="B84" s="95" t="s">
        <v>1057</v>
      </c>
      <c r="C84" s="96"/>
      <c r="D84" s="96"/>
      <c r="E84" s="96"/>
      <c r="F84" s="96"/>
      <c r="G84" s="96"/>
      <c r="H84" s="96"/>
      <c r="I84" s="93"/>
      <c r="J84" s="94"/>
      <c r="K84" s="312">
        <v>0.05</v>
      </c>
      <c r="L84" s="848">
        <f>N78*K84</f>
        <v>29.400000000000002</v>
      </c>
      <c r="M84" s="849"/>
      <c r="N84" s="57"/>
    </row>
    <row r="85" spans="1:14" ht="15.75" thickBot="1">
      <c r="B85" s="97" t="s">
        <v>1058</v>
      </c>
      <c r="C85" s="98"/>
      <c r="D85" s="98"/>
      <c r="E85" s="98"/>
      <c r="F85" s="98"/>
      <c r="G85" s="98"/>
      <c r="H85" s="98"/>
      <c r="I85" s="99"/>
      <c r="J85" s="100"/>
      <c r="K85" s="313">
        <v>0.05</v>
      </c>
      <c r="L85" s="850">
        <f>N78*K85</f>
        <v>29.400000000000002</v>
      </c>
      <c r="M85" s="851"/>
      <c r="N85" s="57"/>
    </row>
    <row r="86" spans="1:14" ht="15.75" thickBot="1">
      <c r="B86" s="813" t="s">
        <v>1037</v>
      </c>
      <c r="C86" s="814"/>
      <c r="D86" s="814"/>
      <c r="E86" s="814"/>
      <c r="F86" s="814"/>
      <c r="G86" s="814"/>
      <c r="H86" s="814"/>
      <c r="I86" s="814"/>
      <c r="J86" s="814"/>
      <c r="K86" s="814"/>
      <c r="L86" s="814"/>
      <c r="M86" s="815"/>
      <c r="N86" s="58">
        <f>L83+L84+L85</f>
        <v>176.4</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764.4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3"/>
      <c r="K118" s="963"/>
      <c r="L118" s="963"/>
      <c r="M118" s="963"/>
      <c r="N118" s="964"/>
    </row>
    <row r="119" spans="2:14" ht="15.75" thickBot="1">
      <c r="B119" s="427" t="s">
        <v>2327</v>
      </c>
      <c r="C119" s="428"/>
      <c r="D119" s="428"/>
      <c r="E119" s="267"/>
      <c r="F119" s="267"/>
      <c r="G119" s="267"/>
      <c r="H119" s="267"/>
      <c r="I119" s="267"/>
      <c r="J119" s="965"/>
      <c r="K119" s="965"/>
      <c r="L119" s="965"/>
      <c r="M119" s="965"/>
      <c r="N119" s="96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5"/>
      <c r="J36" s="276"/>
      <c r="K36" s="277">
        <f>VLOOKUP(A36,EQUIPOS!A6:D163,4,FALSE)</f>
        <v>3790.4691027751237</v>
      </c>
      <c r="L36" s="278"/>
      <c r="M36" s="279">
        <v>30</v>
      </c>
      <c r="N36" s="280">
        <f>K36/M36</f>
        <v>126.34897009250412</v>
      </c>
    </row>
    <row r="37" spans="1:14">
      <c r="A37" t="s">
        <v>363</v>
      </c>
      <c r="B37" s="862" t="str">
        <f>VLOOKUP(A37,EQUIPOS!A7:D154,3,FALSE)</f>
        <v>Vibrador de concreto, Motor de 3 hp a 18.000 rpm Mangueras de 4 mt</v>
      </c>
      <c r="C37" s="863"/>
      <c r="D37" s="863"/>
      <c r="E37" s="863"/>
      <c r="F37" s="863"/>
      <c r="G37" s="863"/>
      <c r="H37" s="864"/>
      <c r="I37" s="275"/>
      <c r="J37" s="276"/>
      <c r="K37" s="277">
        <f>VLOOKUP(A37,EQUIPOS!A7:D164,4,FALSE)</f>
        <v>11266.116499914953</v>
      </c>
      <c r="L37" s="278"/>
      <c r="M37" s="279">
        <v>30</v>
      </c>
      <c r="N37" s="280">
        <f>K37/M37</f>
        <v>375.53721666383177</v>
      </c>
    </row>
    <row r="38" spans="1:14">
      <c r="A38" t="s">
        <v>228</v>
      </c>
      <c r="B38" s="862" t="str">
        <f>VLOOKUP(A38,EQUIPOS!A8:D154,3,FALSE)</f>
        <v xml:space="preserve">Formaleta metálica (concreto hidráulico)
</v>
      </c>
      <c r="C38" s="863"/>
      <c r="D38" s="863"/>
      <c r="E38" s="863"/>
      <c r="F38" s="863"/>
      <c r="G38" s="863"/>
      <c r="H38" s="864"/>
      <c r="I38" s="865"/>
      <c r="J38" s="866"/>
      <c r="K38" s="277">
        <f>VLOOKUP(A38,EQUIPOS!A8:D165,4,FALSE)</f>
        <v>6478.0169874510975</v>
      </c>
      <c r="L38" s="867">
        <v>0.33329999999999999</v>
      </c>
      <c r="M38" s="868"/>
      <c r="N38" s="280">
        <f>K38/L38</f>
        <v>19435.994561809475</v>
      </c>
    </row>
    <row r="39" spans="1:14">
      <c r="B39" s="862"/>
      <c r="C39" s="863"/>
      <c r="D39" s="863"/>
      <c r="E39" s="863"/>
      <c r="F39" s="863"/>
      <c r="G39" s="863"/>
      <c r="H39" s="864"/>
      <c r="I39" s="42"/>
      <c r="J39" s="43"/>
      <c r="K39" s="277"/>
      <c r="L39" s="284"/>
      <c r="M39" s="285"/>
      <c r="N39" s="280"/>
    </row>
    <row r="40" spans="1:14">
      <c r="B40" s="328"/>
      <c r="C40" s="329"/>
      <c r="D40" s="329"/>
      <c r="E40" s="331"/>
      <c r="F40" s="331"/>
      <c r="G40" s="331"/>
      <c r="H40" s="131"/>
      <c r="I40" s="42"/>
      <c r="J40" s="43"/>
      <c r="K40" s="282"/>
      <c r="L40" s="284"/>
      <c r="M40" s="285"/>
      <c r="N40" s="286"/>
    </row>
    <row r="41" spans="1:14">
      <c r="B41" s="870" t="s">
        <v>1036</v>
      </c>
      <c r="C41" s="871"/>
      <c r="D41" s="871"/>
      <c r="E41" s="44"/>
      <c r="F41" s="45"/>
      <c r="G41" s="45"/>
      <c r="H41" s="46"/>
      <c r="I41" s="42"/>
      <c r="J41" s="43"/>
      <c r="K41" s="287"/>
      <c r="L41" s="284"/>
      <c r="M41" s="409">
        <v>0.1</v>
      </c>
      <c r="N41" s="352">
        <f>N72*M41</f>
        <v>212.78002169208332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20150.660770257895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t="s">
        <v>910</v>
      </c>
      <c r="B48" s="49" t="str">
        <f>VLOOKUP(A48,MATERIALES!A5:D373,3,FALSE)</f>
        <v xml:space="preserve">Concreto hidráulico para pavimento MR-43
</v>
      </c>
      <c r="C48" s="289"/>
      <c r="D48" s="289"/>
      <c r="E48" s="289"/>
      <c r="F48" s="289"/>
      <c r="G48" s="289"/>
      <c r="H48" s="289"/>
      <c r="I48" s="276"/>
      <c r="J48" s="232" t="str">
        <f>VLOOKUP(A48,MATERIALES!A4:D640,2,FALSE)</f>
        <v>m3</v>
      </c>
      <c r="K48" s="290">
        <v>1.01</v>
      </c>
      <c r="L48" s="275"/>
      <c r="M48" s="410">
        <f>VLOOKUP(A48,MATERIALES!A5:D396,4,FALSE)</f>
        <v>1017500</v>
      </c>
      <c r="N48" s="280">
        <f>K48*M48</f>
        <v>1027675</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75" thickBot="1">
      <c r="B51" s="895"/>
      <c r="C51" s="896"/>
      <c r="D51" s="896"/>
      <c r="E51" s="896"/>
      <c r="F51" s="896"/>
      <c r="G51" s="896"/>
      <c r="H51" s="896"/>
      <c r="I51" s="866"/>
      <c r="J51" s="48"/>
      <c r="K51" s="50"/>
      <c r="L51" s="897"/>
      <c r="M51" s="898"/>
      <c r="N51" s="51"/>
    </row>
    <row r="52" spans="1:14" ht="15.75" thickBot="1">
      <c r="B52" s="813" t="s">
        <v>1037</v>
      </c>
      <c r="C52" s="814"/>
      <c r="D52" s="814"/>
      <c r="E52" s="814"/>
      <c r="F52" s="814"/>
      <c r="G52" s="814"/>
      <c r="H52" s="814"/>
      <c r="I52" s="814"/>
      <c r="J52" s="814"/>
      <c r="K52" s="814"/>
      <c r="L52" s="814"/>
      <c r="M52" s="815"/>
      <c r="N52" s="402">
        <f>SUM(N48:N51)</f>
        <v>1027675</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1" t="s">
        <v>1041</v>
      </c>
      <c r="C56" s="322"/>
      <c r="D56" s="322"/>
      <c r="E56" s="322"/>
      <c r="F56" s="322"/>
      <c r="G56" s="322"/>
      <c r="H56" s="79" t="s">
        <v>1029</v>
      </c>
      <c r="I56" s="80" t="s">
        <v>1042</v>
      </c>
      <c r="J56" s="81" t="s">
        <v>1043</v>
      </c>
      <c r="K56" s="79" t="s">
        <v>1044</v>
      </c>
      <c r="L56" s="899" t="s">
        <v>1045</v>
      </c>
      <c r="M56" s="878"/>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900">
        <f>VLOOKUP(A57,TRANSPORTE!A5:D117,4,FALSE)</f>
        <v>1774.2255661967749</v>
      </c>
      <c r="M57" s="901"/>
      <c r="N57" s="295">
        <f>K57*L57</f>
        <v>1791.9678218587428</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91"/>
      <c r="M61" s="892"/>
      <c r="N61" s="133"/>
    </row>
    <row r="62" spans="1:14" ht="15.75" thickBot="1">
      <c r="B62" s="902" t="s">
        <v>1037</v>
      </c>
      <c r="C62" s="856"/>
      <c r="D62" s="856"/>
      <c r="E62" s="856"/>
      <c r="F62" s="856"/>
      <c r="G62" s="856"/>
      <c r="H62" s="856"/>
      <c r="I62" s="856"/>
      <c r="J62" s="856"/>
      <c r="K62" s="856"/>
      <c r="L62" s="856"/>
      <c r="M62" s="857"/>
      <c r="N62" s="110">
        <f>SUM(N57:N61)</f>
        <v>1791.9678218587428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2" t="s">
        <v>1047</v>
      </c>
      <c r="C66" s="853"/>
      <c r="D66" s="853"/>
      <c r="E66" s="853"/>
      <c r="F66" s="853"/>
      <c r="G66" s="853"/>
      <c r="H66" s="853"/>
      <c r="I66" s="79" t="s">
        <v>1048</v>
      </c>
      <c r="J66" s="81" t="s">
        <v>1494</v>
      </c>
      <c r="K66" s="80" t="s">
        <v>1050</v>
      </c>
      <c r="L66" s="854" t="s">
        <v>1034</v>
      </c>
      <c r="M66" s="855"/>
      <c r="N66" s="104" t="s">
        <v>1035</v>
      </c>
    </row>
    <row r="67" spans="1:15">
      <c r="A67" t="s">
        <v>19</v>
      </c>
      <c r="B67" s="55" t="str">
        <f>VLOOKUP(A67,'MANO DE OBRA'!A8:D68,3,FALSE)</f>
        <v>Obrero (8)</v>
      </c>
      <c r="C67" s="53"/>
      <c r="D67" s="53"/>
      <c r="E67" s="53"/>
      <c r="F67" s="53"/>
      <c r="G67" s="53"/>
      <c r="H67" s="53"/>
      <c r="I67" s="300">
        <f>K67/J67*100</f>
        <v>220831.15764799999</v>
      </c>
      <c r="J67" s="301">
        <v>185</v>
      </c>
      <c r="K67" s="302">
        <f>VLOOKUP(A67,'MANO DE OBRA'!A8:D99,4,FALSE)</f>
        <v>408537.6416488</v>
      </c>
      <c r="L67" s="56"/>
      <c r="M67" s="303">
        <v>240</v>
      </c>
      <c r="N67" s="403">
        <f>K67/M67</f>
        <v>1702.2401735366666</v>
      </c>
      <c r="O67" s="112"/>
    </row>
    <row r="68" spans="1:15">
      <c r="A68"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307">
        <v>240</v>
      </c>
      <c r="N68" s="403">
        <f>K68/M68</f>
        <v>425.56004338416665</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89"/>
      <c r="C71" s="890"/>
      <c r="D71" s="890"/>
      <c r="E71" s="890"/>
      <c r="F71" s="890"/>
      <c r="G71" s="890"/>
      <c r="H71" s="890"/>
      <c r="I71" s="132"/>
      <c r="J71" s="132"/>
      <c r="K71" s="132"/>
      <c r="L71" s="903"/>
      <c r="M71" s="903"/>
      <c r="N71" s="51"/>
    </row>
    <row r="72" spans="1:15" ht="15.75" thickBot="1">
      <c r="B72" s="902" t="s">
        <v>1037</v>
      </c>
      <c r="C72" s="856"/>
      <c r="D72" s="856"/>
      <c r="E72" s="856"/>
      <c r="F72" s="856"/>
      <c r="G72" s="856"/>
      <c r="H72" s="856"/>
      <c r="I72" s="856"/>
      <c r="J72" s="856"/>
      <c r="K72" s="856"/>
      <c r="L72" s="856"/>
      <c r="M72" s="857"/>
      <c r="N72" s="309">
        <f>SUM(N67:N71)</f>
        <v>2127.800216920833</v>
      </c>
    </row>
    <row r="73" spans="1:15" ht="15.75" thickBot="1">
      <c r="B73" s="39"/>
      <c r="C73" s="40"/>
      <c r="D73" s="40"/>
      <c r="E73" s="40"/>
      <c r="F73" s="40"/>
      <c r="G73" s="40"/>
      <c r="H73" s="40"/>
      <c r="I73" s="40"/>
      <c r="J73" s="40"/>
      <c r="K73" s="40"/>
      <c r="L73" s="40"/>
      <c r="M73" s="40"/>
      <c r="N73" s="41"/>
    </row>
    <row r="74" spans="1:15" ht="15.75" thickBot="1">
      <c r="B74" s="813" t="s">
        <v>1051</v>
      </c>
      <c r="C74" s="814"/>
      <c r="D74" s="814"/>
      <c r="E74" s="814"/>
      <c r="F74" s="814"/>
      <c r="G74" s="814"/>
      <c r="H74" s="814"/>
      <c r="I74" s="814"/>
      <c r="J74" s="814"/>
      <c r="K74" s="814"/>
      <c r="L74" s="814"/>
      <c r="M74" s="815"/>
      <c r="N74" s="105">
        <f>N43+N52+N62+N72</f>
        <v>1051745.4288090377</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58" t="s">
        <v>1053</v>
      </c>
      <c r="C78" s="859"/>
      <c r="D78" s="859"/>
      <c r="E78" s="859"/>
      <c r="F78" s="859"/>
      <c r="G78" s="859"/>
      <c r="H78" s="859"/>
      <c r="I78" s="322"/>
      <c r="J78" s="342"/>
      <c r="K78" s="310" t="s">
        <v>1054</v>
      </c>
      <c r="L78" s="860" t="s">
        <v>1055</v>
      </c>
      <c r="M78" s="861"/>
      <c r="N78" s="311"/>
    </row>
    <row r="79" spans="1:15">
      <c r="B79" s="846" t="s">
        <v>1056</v>
      </c>
      <c r="C79" s="847"/>
      <c r="D79" s="847"/>
      <c r="E79" s="847"/>
      <c r="F79" s="847"/>
      <c r="G79" s="847"/>
      <c r="H79" s="847"/>
      <c r="I79" s="93"/>
      <c r="J79" s="94"/>
      <c r="K79" s="312">
        <v>0.2</v>
      </c>
      <c r="L79" s="848">
        <f>N74*K79</f>
        <v>210349.08576180754</v>
      </c>
      <c r="M79" s="849"/>
      <c r="N79" s="57"/>
    </row>
    <row r="80" spans="1:15">
      <c r="B80" s="95" t="s">
        <v>1057</v>
      </c>
      <c r="C80" s="96"/>
      <c r="D80" s="96"/>
      <c r="E80" s="96"/>
      <c r="F80" s="96"/>
      <c r="G80" s="96"/>
      <c r="H80" s="96"/>
      <c r="I80" s="93"/>
      <c r="J80" s="94"/>
      <c r="K80" s="312">
        <v>0.05</v>
      </c>
      <c r="L80" s="848">
        <f>N74*K80</f>
        <v>52587.271440451885</v>
      </c>
      <c r="M80" s="849"/>
      <c r="N80" s="57"/>
    </row>
    <row r="81" spans="1:14" ht="15.75" thickBot="1">
      <c r="B81" s="97" t="s">
        <v>1058</v>
      </c>
      <c r="C81" s="98"/>
      <c r="D81" s="98"/>
      <c r="E81" s="98"/>
      <c r="F81" s="98"/>
      <c r="G81" s="98"/>
      <c r="H81" s="98"/>
      <c r="I81" s="99"/>
      <c r="J81" s="100"/>
      <c r="K81" s="313">
        <v>0.05</v>
      </c>
      <c r="L81" s="850">
        <f>N74*K81</f>
        <v>52587.271440451885</v>
      </c>
      <c r="M81" s="851"/>
      <c r="N81" s="57"/>
    </row>
    <row r="82" spans="1:14" ht="15.75" thickBot="1">
      <c r="B82" s="813" t="s">
        <v>1037</v>
      </c>
      <c r="C82" s="814"/>
      <c r="D82" s="814"/>
      <c r="E82" s="814"/>
      <c r="F82" s="814"/>
      <c r="G82" s="814"/>
      <c r="H82" s="814"/>
      <c r="I82" s="814"/>
      <c r="J82" s="814"/>
      <c r="K82" s="814"/>
      <c r="L82" s="814"/>
      <c r="M82" s="815"/>
      <c r="N82" s="58">
        <f>L79+L80+L81</f>
        <v>315523.62864271132</v>
      </c>
    </row>
    <row r="83" spans="1:14" ht="15.75" thickBot="1">
      <c r="B83" s="39"/>
      <c r="C83" s="40"/>
      <c r="D83" s="40"/>
      <c r="E83" s="40"/>
      <c r="F83" s="40"/>
      <c r="G83" s="40"/>
      <c r="H83" s="40"/>
      <c r="I83" s="40"/>
      <c r="J83" s="40"/>
      <c r="K83" s="40"/>
      <c r="L83" s="40"/>
      <c r="M83" s="40"/>
      <c r="N83" s="41"/>
    </row>
    <row r="84" spans="1:14" ht="15.75" thickBot="1">
      <c r="A84" t="s">
        <v>2122</v>
      </c>
      <c r="B84" s="813" t="s">
        <v>1059</v>
      </c>
      <c r="C84" s="814"/>
      <c r="D84" s="814"/>
      <c r="E84" s="814"/>
      <c r="F84" s="814"/>
      <c r="G84" s="814"/>
      <c r="H84" s="814"/>
      <c r="I84" s="814"/>
      <c r="J84" s="814"/>
      <c r="K84" s="814"/>
      <c r="L84" s="814"/>
      <c r="M84" s="815"/>
      <c r="N84" s="195">
        <f>N74+N82</f>
        <v>1367269.057451749</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7" t="s">
        <v>2324</v>
      </c>
      <c r="C101" s="958"/>
      <c r="D101" s="958"/>
      <c r="E101" s="958"/>
      <c r="F101" s="958"/>
      <c r="G101" s="958"/>
      <c r="H101" s="958"/>
      <c r="I101" s="958"/>
      <c r="J101" s="958"/>
      <c r="K101" s="958"/>
      <c r="L101" s="958"/>
      <c r="M101" s="958"/>
      <c r="N101" s="959"/>
    </row>
    <row r="102" spans="2:14" ht="15" customHeight="1">
      <c r="B102" s="957"/>
      <c r="C102" s="958"/>
      <c r="D102" s="958"/>
      <c r="E102" s="958"/>
      <c r="F102" s="958"/>
      <c r="G102" s="958"/>
      <c r="H102" s="958"/>
      <c r="I102" s="958"/>
      <c r="J102" s="958"/>
      <c r="K102" s="958"/>
      <c r="L102" s="958"/>
      <c r="M102" s="958"/>
      <c r="N102" s="959"/>
    </row>
    <row r="103" spans="2:14" ht="30" customHeight="1">
      <c r="B103" s="960" t="s">
        <v>2325</v>
      </c>
      <c r="C103" s="961"/>
      <c r="D103" s="961"/>
      <c r="E103" s="961"/>
      <c r="F103" s="961"/>
      <c r="G103" s="961"/>
      <c r="H103" s="961"/>
      <c r="I103" s="961"/>
      <c r="J103" s="961"/>
      <c r="K103" s="961"/>
      <c r="L103" s="961"/>
      <c r="M103" s="961"/>
      <c r="N103" s="962"/>
    </row>
    <row r="104" spans="2:14">
      <c r="B104" s="960"/>
      <c r="C104" s="961"/>
      <c r="D104" s="961"/>
      <c r="E104" s="961"/>
      <c r="F104" s="961"/>
      <c r="G104" s="961"/>
      <c r="H104" s="961"/>
      <c r="I104" s="961"/>
      <c r="J104" s="961"/>
      <c r="K104" s="961"/>
      <c r="L104" s="961"/>
      <c r="M104" s="961"/>
      <c r="N104" s="962"/>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3"/>
      <c r="K114" s="963"/>
      <c r="L114" s="963"/>
      <c r="M114" s="963"/>
      <c r="N114" s="964"/>
    </row>
    <row r="115" spans="2:14" ht="15.75" thickBot="1">
      <c r="B115" s="427" t="s">
        <v>2327</v>
      </c>
      <c r="C115" s="428"/>
      <c r="D115" s="428"/>
      <c r="E115" s="267"/>
      <c r="F115" s="267"/>
      <c r="G115" s="267"/>
      <c r="H115" s="267"/>
      <c r="I115" s="267"/>
      <c r="J115" s="965"/>
      <c r="K115" s="965"/>
      <c r="L115" s="965"/>
      <c r="M115" s="965"/>
      <c r="N115" s="96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5"/>
      <c r="J36" s="276"/>
      <c r="K36" s="277">
        <f>VLOOKUP(A36,EQUIPOS!A6:D163,4,FALSE)</f>
        <v>17109.756366693269</v>
      </c>
      <c r="L36" s="278"/>
      <c r="M36" s="279">
        <v>37.5</v>
      </c>
      <c r="N36" s="280">
        <f>K36/M36</f>
        <v>456.26016977848718</v>
      </c>
    </row>
    <row r="37" spans="1:14">
      <c r="B37" s="862"/>
      <c r="C37" s="863"/>
      <c r="D37" s="863"/>
      <c r="E37" s="869"/>
      <c r="F37" s="863"/>
      <c r="G37" s="863"/>
      <c r="H37" s="864"/>
      <c r="I37" s="42"/>
      <c r="J37" s="43"/>
      <c r="K37" s="282"/>
      <c r="L37" s="284"/>
      <c r="M37" s="285"/>
      <c r="N37" s="286"/>
    </row>
    <row r="38" spans="1:14">
      <c r="B38" s="870" t="s">
        <v>1036</v>
      </c>
      <c r="C38" s="871"/>
      <c r="D38" s="871"/>
      <c r="E38" s="44"/>
      <c r="F38" s="45"/>
      <c r="G38" s="45"/>
      <c r="H38" s="46"/>
      <c r="I38" s="42"/>
      <c r="J38" s="43"/>
      <c r="K38" s="287"/>
      <c r="L38" s="284"/>
      <c r="M38" s="477">
        <v>0.1</v>
      </c>
      <c r="N38" s="352">
        <f>N72*M38</f>
        <v>1021.344104122</v>
      </c>
    </row>
    <row r="39" spans="1:14" ht="15.75" thickBot="1">
      <c r="B39" s="862"/>
      <c r="C39" s="863"/>
      <c r="D39" s="863"/>
      <c r="E39" s="863"/>
      <c r="F39" s="863"/>
      <c r="G39" s="863"/>
      <c r="H39" s="864"/>
      <c r="I39" s="872"/>
      <c r="J39" s="873"/>
      <c r="K39" s="47"/>
      <c r="L39" s="874"/>
      <c r="M39" s="875"/>
      <c r="N39" s="111"/>
    </row>
    <row r="40" spans="1:14" ht="15.75" thickBot="1">
      <c r="B40" s="813" t="s">
        <v>1037</v>
      </c>
      <c r="C40" s="814"/>
      <c r="D40" s="814"/>
      <c r="E40" s="814"/>
      <c r="F40" s="814"/>
      <c r="G40" s="814"/>
      <c r="H40" s="814"/>
      <c r="I40" s="814"/>
      <c r="J40" s="814"/>
      <c r="K40" s="814"/>
      <c r="L40" s="814"/>
      <c r="M40" s="815"/>
      <c r="N40" s="402">
        <f>SUM(N36:N39)</f>
        <v>1477.6042739004872</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58" t="s">
        <v>1028</v>
      </c>
      <c r="C44" s="859"/>
      <c r="D44" s="859"/>
      <c r="E44" s="859"/>
      <c r="F44" s="859"/>
      <c r="G44" s="859"/>
      <c r="H44" s="859"/>
      <c r="I44" s="893"/>
      <c r="J44" s="323" t="s">
        <v>1029</v>
      </c>
      <c r="K44" s="91" t="s">
        <v>1030</v>
      </c>
      <c r="L44" s="894" t="s">
        <v>1039</v>
      </c>
      <c r="M44" s="893"/>
      <c r="N44" s="92" t="s">
        <v>1035</v>
      </c>
    </row>
    <row r="45" spans="1:14">
      <c r="A45" s="150" t="s">
        <v>822</v>
      </c>
      <c r="B45" s="49" t="str">
        <f>VLOOKUP(A45,MATERIALES!A5:D373,3,FALSE)</f>
        <v>Adoquín e=8cm</v>
      </c>
      <c r="C45" s="289"/>
      <c r="D45" s="289"/>
      <c r="E45" s="289"/>
      <c r="F45" s="289"/>
      <c r="G45" s="289"/>
      <c r="H45" s="289"/>
      <c r="I45" s="276"/>
      <c r="J45" s="232" t="str">
        <f>VLOOKUP(A45,MATERIALES!A1:D637,2,FALSE)</f>
        <v>m2</v>
      </c>
      <c r="K45" s="290">
        <v>1.03</v>
      </c>
      <c r="L45" s="275"/>
      <c r="M45" s="410">
        <f>VLOOKUP(A45,MATERIALES!A5:D396,4,FALSE)</f>
        <v>61535.776247511902</v>
      </c>
      <c r="N45" s="280">
        <f>K45*M45</f>
        <v>63381.849534937261</v>
      </c>
    </row>
    <row r="46" spans="1:14">
      <c r="A46" s="150" t="s">
        <v>868</v>
      </c>
      <c r="B46" s="49" t="str">
        <f>VLOOKUP(A46,MATERIALES!A6:D373,3,FALSE)</f>
        <v>Arena de sello (fina)</v>
      </c>
      <c r="C46" s="289"/>
      <c r="D46" s="289"/>
      <c r="E46" s="289"/>
      <c r="F46" s="289"/>
      <c r="G46" s="289"/>
      <c r="H46" s="289"/>
      <c r="I46" s="276"/>
      <c r="J46" s="232" t="str">
        <f>VLOOKUP(A46,MATERIALES!A2:D638,2,FALSE)</f>
        <v>m3</v>
      </c>
      <c r="K46" s="290">
        <v>0.01</v>
      </c>
      <c r="L46" s="275"/>
      <c r="M46" s="410">
        <f>VLOOKUP(A46,MATERIALES!A6:D397,4,FALSE)</f>
        <v>370000</v>
      </c>
      <c r="N46" s="280">
        <f>K46*M46</f>
        <v>3700</v>
      </c>
    </row>
    <row r="47" spans="1:14">
      <c r="A47" s="150" t="s">
        <v>871</v>
      </c>
      <c r="B47" s="49" t="str">
        <f>VLOOKUP(A47,MATERIALES!A6:D373,3,FALSE)</f>
        <v>Arena de soporte (media)</v>
      </c>
      <c r="C47" s="289"/>
      <c r="D47" s="289"/>
      <c r="E47" s="289"/>
      <c r="F47" s="289"/>
      <c r="G47" s="289"/>
      <c r="H47" s="289"/>
      <c r="I47" s="276"/>
      <c r="J47" s="232" t="str">
        <f>VLOOKUP(A47,MATERIALES!A3:D639,2,FALSE)</f>
        <v>m3</v>
      </c>
      <c r="K47" s="290">
        <v>0.05</v>
      </c>
      <c r="L47" s="275"/>
      <c r="M47" s="410">
        <f>VLOOKUP(A47,MATERIALES!A6:D398,4,FALSE)</f>
        <v>264786.91014283127</v>
      </c>
      <c r="N47" s="280">
        <f>K47*M47</f>
        <v>13239.345507141565</v>
      </c>
    </row>
    <row r="48" spans="1:14">
      <c r="A48" t="s">
        <v>904</v>
      </c>
      <c r="B48" s="49" t="str">
        <f>VLOOKUP(A48,MATERIALES!A6:D373,3,FALSE)</f>
        <v>Concreto Resistencia  21 (Mpa)</v>
      </c>
      <c r="C48" s="325"/>
      <c r="D48" s="325"/>
      <c r="E48" s="325"/>
      <c r="F48" s="325"/>
      <c r="G48" s="325"/>
      <c r="H48" s="325"/>
      <c r="I48" s="325"/>
      <c r="J48" s="319" t="str">
        <f>VLOOKUP(A48,MATERIALES!A4:D640,2,FALSE)</f>
        <v>m3</v>
      </c>
      <c r="K48" s="50">
        <v>0.01</v>
      </c>
      <c r="L48" s="326"/>
      <c r="M48" s="410">
        <f>VLOOKUP(A48,MATERIALES!A6:D399,4,FALSE)</f>
        <v>915000</v>
      </c>
      <c r="N48" s="280">
        <f>K48*M48</f>
        <v>9150</v>
      </c>
    </row>
    <row r="49" spans="1:14" ht="15.75" thickBot="1">
      <c r="B49" s="317"/>
      <c r="C49" s="318"/>
      <c r="D49" s="318"/>
      <c r="E49" s="318"/>
      <c r="F49" s="318"/>
      <c r="G49" s="318"/>
      <c r="H49" s="318"/>
      <c r="I49" s="318"/>
      <c r="J49" s="132"/>
      <c r="K49" s="132"/>
      <c r="L49" s="333"/>
      <c r="M49" s="332"/>
      <c r="N49" s="133"/>
    </row>
    <row r="50" spans="1:14" ht="15.75" thickBot="1">
      <c r="B50" s="813" t="s">
        <v>1037</v>
      </c>
      <c r="C50" s="814"/>
      <c r="D50" s="814"/>
      <c r="E50" s="814"/>
      <c r="F50" s="814"/>
      <c r="G50" s="814"/>
      <c r="H50" s="814"/>
      <c r="I50" s="814"/>
      <c r="J50" s="814"/>
      <c r="K50" s="814"/>
      <c r="L50" s="814"/>
      <c r="M50" s="815"/>
      <c r="N50" s="402">
        <f>SUM(N45:N49)</f>
        <v>89471.195042078834</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1" t="s">
        <v>1041</v>
      </c>
      <c r="C54" s="322"/>
      <c r="D54" s="322"/>
      <c r="E54" s="322"/>
      <c r="F54" s="322"/>
      <c r="G54" s="322"/>
      <c r="H54" s="79" t="s">
        <v>1029</v>
      </c>
      <c r="I54" s="80" t="s">
        <v>1042</v>
      </c>
      <c r="J54" s="81" t="s">
        <v>1043</v>
      </c>
      <c r="K54" s="79" t="s">
        <v>1044</v>
      </c>
      <c r="L54" s="899" t="s">
        <v>1045</v>
      </c>
      <c r="M54" s="878"/>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900">
        <f>VLOOKUP(A55,TRANSPORTE!A5:D117,4,FALSE)</f>
        <v>835.50530217474636</v>
      </c>
      <c r="M55" s="901"/>
      <c r="N55" s="295">
        <f>K55*L55</f>
        <v>768.66487800076663</v>
      </c>
    </row>
    <row r="56" spans="1:14">
      <c r="A56" t="s">
        <v>1311</v>
      </c>
      <c r="B56" s="52" t="str">
        <f>VLOOKUP(A56,TRANSPORTE!A6:D117,3,FALSE)</f>
        <v>Transporte de Arena</v>
      </c>
      <c r="C56" s="53"/>
      <c r="D56" s="53"/>
      <c r="E56" s="53"/>
      <c r="F56" s="53"/>
      <c r="G56" s="53"/>
      <c r="H56" s="319" t="s">
        <v>1552</v>
      </c>
      <c r="I56" s="287">
        <v>0.01</v>
      </c>
      <c r="J56" s="294">
        <v>1</v>
      </c>
      <c r="K56" s="287">
        <f>I56*J56</f>
        <v>0.01</v>
      </c>
      <c r="L56" s="900">
        <f>VLOOKUP(A56,TRANSPORTE!A6:D117,4,FALSE)</f>
        <v>1774.2255661967749</v>
      </c>
      <c r="M56" s="901"/>
      <c r="N56" s="295">
        <f>K56*L56</f>
        <v>17.74225566196775</v>
      </c>
    </row>
    <row r="57" spans="1:14">
      <c r="A57" t="s">
        <v>1311</v>
      </c>
      <c r="B57" s="52" t="str">
        <f>VLOOKUP(A57,TRANSPORTE!A6:D117,3,FALSE)</f>
        <v>Transporte de Arena</v>
      </c>
      <c r="C57" s="53"/>
      <c r="D57" s="53"/>
      <c r="E57" s="53"/>
      <c r="F57" s="53"/>
      <c r="G57" s="53"/>
      <c r="H57" s="319" t="s">
        <v>1552</v>
      </c>
      <c r="I57" s="287">
        <v>0.05</v>
      </c>
      <c r="J57" s="294">
        <v>1</v>
      </c>
      <c r="K57" s="287">
        <f>I57*J57</f>
        <v>0.05</v>
      </c>
      <c r="L57" s="900">
        <f>VLOOKUP(A57,TRANSPORTE!A6:D118,4,FALSE)</f>
        <v>1774.2255661967749</v>
      </c>
      <c r="M57" s="901"/>
      <c r="N57" s="295">
        <f>K57*L57</f>
        <v>88.711278309838747</v>
      </c>
    </row>
    <row r="58" spans="1:14">
      <c r="B58" s="52"/>
      <c r="C58" s="53"/>
      <c r="D58" s="53"/>
      <c r="E58" s="53"/>
      <c r="F58" s="53"/>
      <c r="G58" s="53"/>
      <c r="H58" s="319"/>
      <c r="I58" s="287"/>
      <c r="J58" s="294"/>
      <c r="K58" s="287"/>
      <c r="L58" s="900"/>
      <c r="M58" s="901"/>
      <c r="N58" s="295"/>
    </row>
    <row r="59" spans="1:14">
      <c r="B59" s="52"/>
      <c r="C59" s="53"/>
      <c r="D59" s="53"/>
      <c r="E59" s="53"/>
      <c r="F59" s="53"/>
      <c r="G59" s="53"/>
      <c r="H59" s="296"/>
      <c r="I59" s="287"/>
      <c r="J59" s="287"/>
      <c r="K59" s="287"/>
      <c r="L59" s="297"/>
      <c r="M59" s="298"/>
      <c r="N59" s="299"/>
    </row>
    <row r="60" spans="1:14" ht="15.75" thickBot="1">
      <c r="B60" s="317"/>
      <c r="C60" s="318"/>
      <c r="D60" s="318"/>
      <c r="E60" s="318"/>
      <c r="F60" s="318"/>
      <c r="G60" s="318"/>
      <c r="H60" s="54"/>
      <c r="I60" s="132"/>
      <c r="J60" s="132"/>
      <c r="K60" s="132"/>
      <c r="L60" s="891"/>
      <c r="M60" s="892"/>
      <c r="N60" s="133"/>
    </row>
    <row r="61" spans="1:14" ht="15.75" thickBot="1">
      <c r="B61" s="902" t="s">
        <v>1037</v>
      </c>
      <c r="C61" s="856"/>
      <c r="D61" s="856"/>
      <c r="E61" s="856"/>
      <c r="F61" s="856"/>
      <c r="G61" s="856"/>
      <c r="H61" s="856"/>
      <c r="I61" s="856"/>
      <c r="J61" s="856"/>
      <c r="K61" s="856"/>
      <c r="L61" s="856"/>
      <c r="M61" s="857"/>
      <c r="N61" s="110">
        <f>N55+N56+N57+N58+N59</f>
        <v>875.11841197257309</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2" t="s">
        <v>1047</v>
      </c>
      <c r="C65" s="853"/>
      <c r="D65" s="853"/>
      <c r="E65" s="853"/>
      <c r="F65" s="853"/>
      <c r="G65" s="853"/>
      <c r="H65" s="853"/>
      <c r="I65" s="79" t="s">
        <v>1048</v>
      </c>
      <c r="J65" s="81" t="s">
        <v>1494</v>
      </c>
      <c r="K65" s="80" t="s">
        <v>1050</v>
      </c>
      <c r="L65" s="854" t="s">
        <v>1034</v>
      </c>
      <c r="M65" s="855"/>
      <c r="N65" s="104" t="s">
        <v>1035</v>
      </c>
    </row>
    <row r="66" spans="1:15">
      <c r="A66" s="151" t="s">
        <v>19</v>
      </c>
      <c r="B66" s="55" t="str">
        <f>VLOOKUP(A66,'MANO DE OBRA'!A8:D68,3,FALSE)</f>
        <v>Obrero (8)</v>
      </c>
      <c r="C66" s="53"/>
      <c r="D66" s="53"/>
      <c r="E66" s="53"/>
      <c r="F66" s="53"/>
      <c r="G66" s="53"/>
      <c r="H66" s="53"/>
      <c r="I66" s="300">
        <f>K66/J66*100</f>
        <v>220831.15764799999</v>
      </c>
      <c r="J66" s="301">
        <v>185</v>
      </c>
      <c r="K66" s="302">
        <f>VLOOKUP(A66,'MANO DE OBRA'!A8:D99,4,FALSE)</f>
        <v>408537.6416488</v>
      </c>
      <c r="L66" s="56"/>
      <c r="M66" s="303">
        <v>50</v>
      </c>
      <c r="N66" s="403">
        <f>K66/M66</f>
        <v>8170.7528329759998</v>
      </c>
      <c r="O66" s="112"/>
    </row>
    <row r="67" spans="1:15">
      <c r="A67" s="151" t="s">
        <v>30</v>
      </c>
      <c r="B67" s="55" t="str">
        <f>VLOOKUP(A67,'MANO DE OBRA'!A8:D69,3,FALSE)</f>
        <v>Oficial</v>
      </c>
      <c r="C67" s="53"/>
      <c r="D67" s="53"/>
      <c r="E67" s="53"/>
      <c r="F67" s="53"/>
      <c r="G67" s="53"/>
      <c r="H67" s="53"/>
      <c r="I67" s="300">
        <f>K67/J67*100</f>
        <v>55207.789411999998</v>
      </c>
      <c r="J67" s="301">
        <v>185</v>
      </c>
      <c r="K67" s="302">
        <f>VLOOKUP(A67,'MANO DE OBRA'!A8:D100,4,FALSE)</f>
        <v>102134.4104122</v>
      </c>
      <c r="L67" s="56"/>
      <c r="M67" s="307">
        <v>50</v>
      </c>
      <c r="N67" s="403">
        <f>K67/M67</f>
        <v>2042.688208244</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89"/>
      <c r="C71" s="890"/>
      <c r="D71" s="890"/>
      <c r="E71" s="890"/>
      <c r="F71" s="890"/>
      <c r="G71" s="890"/>
      <c r="H71" s="890"/>
      <c r="I71" s="132"/>
      <c r="J71" s="132"/>
      <c r="K71" s="132"/>
      <c r="L71" s="903"/>
      <c r="M71" s="903"/>
      <c r="N71" s="51"/>
    </row>
    <row r="72" spans="1:15" ht="15.75" thickBot="1">
      <c r="B72" s="902" t="s">
        <v>1037</v>
      </c>
      <c r="C72" s="856"/>
      <c r="D72" s="856"/>
      <c r="E72" s="856"/>
      <c r="F72" s="856"/>
      <c r="G72" s="856"/>
      <c r="H72" s="856"/>
      <c r="I72" s="856"/>
      <c r="J72" s="856"/>
      <c r="K72" s="856"/>
      <c r="L72" s="856"/>
      <c r="M72" s="857"/>
      <c r="N72" s="309">
        <f>SUM(N66:N71)</f>
        <v>10213.44104122</v>
      </c>
    </row>
    <row r="73" spans="1:15" ht="15.75" thickBot="1">
      <c r="B73" s="39"/>
      <c r="C73" s="40"/>
      <c r="D73" s="40"/>
      <c r="E73" s="40"/>
      <c r="F73" s="40"/>
      <c r="G73" s="40"/>
      <c r="H73" s="40"/>
      <c r="I73" s="40"/>
      <c r="J73" s="40"/>
      <c r="K73" s="40"/>
      <c r="L73" s="40"/>
      <c r="M73" s="40"/>
      <c r="N73" s="41"/>
    </row>
    <row r="74" spans="1:15" ht="15.75" thickBot="1">
      <c r="B74" s="813" t="s">
        <v>1051</v>
      </c>
      <c r="C74" s="814"/>
      <c r="D74" s="814"/>
      <c r="E74" s="814"/>
      <c r="F74" s="814"/>
      <c r="G74" s="814"/>
      <c r="H74" s="814"/>
      <c r="I74" s="814"/>
      <c r="J74" s="814"/>
      <c r="K74" s="814"/>
      <c r="L74" s="814"/>
      <c r="M74" s="815"/>
      <c r="N74" s="105">
        <f>N40+N50+N61+N72</f>
        <v>102037.35876917189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58" t="s">
        <v>1053</v>
      </c>
      <c r="C78" s="859"/>
      <c r="D78" s="859"/>
      <c r="E78" s="859"/>
      <c r="F78" s="859"/>
      <c r="G78" s="859"/>
      <c r="H78" s="859"/>
      <c r="I78" s="322"/>
      <c r="J78" s="342"/>
      <c r="K78" s="310" t="s">
        <v>1054</v>
      </c>
      <c r="L78" s="860" t="s">
        <v>1055</v>
      </c>
      <c r="M78" s="861"/>
      <c r="N78" s="311"/>
    </row>
    <row r="79" spans="1:15">
      <c r="B79" s="846" t="s">
        <v>1056</v>
      </c>
      <c r="C79" s="847"/>
      <c r="D79" s="847"/>
      <c r="E79" s="847"/>
      <c r="F79" s="847"/>
      <c r="G79" s="847"/>
      <c r="H79" s="847"/>
      <c r="I79" s="93"/>
      <c r="J79" s="94"/>
      <c r="K79" s="312">
        <v>0.2</v>
      </c>
      <c r="L79" s="848">
        <f>N74*K79</f>
        <v>20407.471753834379</v>
      </c>
      <c r="M79" s="849"/>
      <c r="N79" s="57"/>
    </row>
    <row r="80" spans="1:15">
      <c r="B80" s="95" t="s">
        <v>1057</v>
      </c>
      <c r="C80" s="96"/>
      <c r="D80" s="96"/>
      <c r="E80" s="96"/>
      <c r="F80" s="96"/>
      <c r="G80" s="96"/>
      <c r="H80" s="96"/>
      <c r="I80" s="93"/>
      <c r="J80" s="94"/>
      <c r="K80" s="312">
        <v>0.05</v>
      </c>
      <c r="L80" s="848">
        <f>N74*K80</f>
        <v>5101.8679384585948</v>
      </c>
      <c r="M80" s="849"/>
      <c r="N80" s="57"/>
    </row>
    <row r="81" spans="1:14" ht="15.75" thickBot="1">
      <c r="B81" s="97" t="s">
        <v>1058</v>
      </c>
      <c r="C81" s="98"/>
      <c r="D81" s="98"/>
      <c r="E81" s="98"/>
      <c r="F81" s="98"/>
      <c r="G81" s="98"/>
      <c r="H81" s="98"/>
      <c r="I81" s="99"/>
      <c r="J81" s="100"/>
      <c r="K81" s="313">
        <v>0.05</v>
      </c>
      <c r="L81" s="850">
        <f>N74*K81</f>
        <v>5101.8679384585948</v>
      </c>
      <c r="M81" s="851"/>
      <c r="N81" s="57"/>
    </row>
    <row r="82" spans="1:14" ht="15.75" thickBot="1">
      <c r="B82" s="813" t="s">
        <v>1037</v>
      </c>
      <c r="C82" s="814"/>
      <c r="D82" s="814"/>
      <c r="E82" s="814"/>
      <c r="F82" s="814"/>
      <c r="G82" s="814"/>
      <c r="H82" s="814"/>
      <c r="I82" s="814"/>
      <c r="J82" s="814"/>
      <c r="K82" s="814"/>
      <c r="L82" s="814"/>
      <c r="M82" s="815"/>
      <c r="N82" s="58">
        <f>L79+L80+L81</f>
        <v>30611.207630751571</v>
      </c>
    </row>
    <row r="83" spans="1:14" ht="15.75" thickBot="1">
      <c r="B83" s="39"/>
      <c r="C83" s="40"/>
      <c r="D83" s="40"/>
      <c r="E83" s="40"/>
      <c r="F83" s="40"/>
      <c r="G83" s="40"/>
      <c r="H83" s="40"/>
      <c r="I83" s="40"/>
      <c r="J83" s="40"/>
      <c r="K83" s="40"/>
      <c r="L83" s="40"/>
      <c r="M83" s="40"/>
      <c r="N83" s="41"/>
    </row>
    <row r="84" spans="1:14" ht="15.75" thickBot="1">
      <c r="A84" t="s">
        <v>2122</v>
      </c>
      <c r="B84" s="813" t="s">
        <v>1059</v>
      </c>
      <c r="C84" s="814"/>
      <c r="D84" s="814"/>
      <c r="E84" s="814"/>
      <c r="F84" s="814"/>
      <c r="G84" s="814"/>
      <c r="H84" s="814"/>
      <c r="I84" s="814"/>
      <c r="J84" s="814"/>
      <c r="K84" s="814"/>
      <c r="L84" s="814"/>
      <c r="M84" s="815"/>
      <c r="N84" s="195">
        <f>N74+N82</f>
        <v>132648.56639992347</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7" t="s">
        <v>2324</v>
      </c>
      <c r="C101" s="958"/>
      <c r="D101" s="958"/>
      <c r="E101" s="958"/>
      <c r="F101" s="958"/>
      <c r="G101" s="958"/>
      <c r="H101" s="958"/>
      <c r="I101" s="958"/>
      <c r="J101" s="958"/>
      <c r="K101" s="958"/>
      <c r="L101" s="958"/>
      <c r="M101" s="958"/>
      <c r="N101" s="959"/>
    </row>
    <row r="102" spans="2:14" ht="15" customHeight="1">
      <c r="B102" s="957"/>
      <c r="C102" s="958"/>
      <c r="D102" s="958"/>
      <c r="E102" s="958"/>
      <c r="F102" s="958"/>
      <c r="G102" s="958"/>
      <c r="H102" s="958"/>
      <c r="I102" s="958"/>
      <c r="J102" s="958"/>
      <c r="K102" s="958"/>
      <c r="L102" s="958"/>
      <c r="M102" s="958"/>
      <c r="N102" s="959"/>
    </row>
    <row r="103" spans="2:14" ht="30" customHeight="1">
      <c r="B103" s="960" t="s">
        <v>2325</v>
      </c>
      <c r="C103" s="961"/>
      <c r="D103" s="961"/>
      <c r="E103" s="961"/>
      <c r="F103" s="961"/>
      <c r="G103" s="961"/>
      <c r="H103" s="961"/>
      <c r="I103" s="961"/>
      <c r="J103" s="961"/>
      <c r="K103" s="961"/>
      <c r="L103" s="961"/>
      <c r="M103" s="961"/>
      <c r="N103" s="962"/>
    </row>
    <row r="104" spans="2:14">
      <c r="B104" s="960"/>
      <c r="C104" s="961"/>
      <c r="D104" s="961"/>
      <c r="E104" s="961"/>
      <c r="F104" s="961"/>
      <c r="G104" s="961"/>
      <c r="H104" s="961"/>
      <c r="I104" s="961"/>
      <c r="J104" s="961"/>
      <c r="K104" s="961"/>
      <c r="L104" s="961"/>
      <c r="M104" s="961"/>
      <c r="N104" s="962"/>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3"/>
      <c r="K114" s="963"/>
      <c r="L114" s="963"/>
      <c r="M114" s="963"/>
      <c r="N114" s="964"/>
    </row>
    <row r="115" spans="2:14" ht="15.75" thickBot="1">
      <c r="B115" s="427" t="s">
        <v>2327</v>
      </c>
      <c r="C115" s="428"/>
      <c r="D115" s="428"/>
      <c r="E115" s="267"/>
      <c r="F115" s="267"/>
      <c r="G115" s="267"/>
      <c r="H115" s="267"/>
      <c r="I115" s="267"/>
      <c r="J115" s="965"/>
      <c r="K115" s="965"/>
      <c r="L115" s="965"/>
      <c r="M115" s="965"/>
      <c r="N115" s="96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180</v>
      </c>
      <c r="B36" s="862" t="str">
        <f>VLOOKUP(A36,EQUIPOS!A6:D154,3,FALSE)</f>
        <v>Compresor 120 HP, con martillo.</v>
      </c>
      <c r="C36" s="863"/>
      <c r="D36" s="863"/>
      <c r="E36" s="863"/>
      <c r="F36" s="863"/>
      <c r="G36" s="863"/>
      <c r="H36" s="864"/>
      <c r="I36" s="275"/>
      <c r="J36" s="276"/>
      <c r="K36" s="277">
        <f>VLOOKUP(A36,EQUIPOS!A6:D163,4,FALSE)</f>
        <v>214095.64490613382</v>
      </c>
      <c r="L36" s="278"/>
      <c r="M36" s="279">
        <v>35</v>
      </c>
      <c r="N36" s="280">
        <f>K36/M36</f>
        <v>6117.0184258895379</v>
      </c>
    </row>
    <row r="37" spans="1:14">
      <c r="A37" s="119" t="s">
        <v>312</v>
      </c>
      <c r="B37" s="862" t="str">
        <f>VLOOKUP(A37,EQUIPOS!A7:D154,3,FALSE)</f>
        <v>Retroexcavadora sobre oruga, potencia 138 HP, balde de 1,5 m3.</v>
      </c>
      <c r="C37" s="863"/>
      <c r="D37" s="863"/>
      <c r="E37" s="863"/>
      <c r="F37" s="863"/>
      <c r="G37" s="863"/>
      <c r="H37" s="864"/>
      <c r="I37" s="429"/>
      <c r="J37" s="430"/>
      <c r="K37" s="277">
        <f>VLOOKUP(A37,EQUIPOS!A7:D164,4,FALSE)</f>
        <v>350000</v>
      </c>
      <c r="L37" s="343"/>
      <c r="M37" s="344">
        <v>35</v>
      </c>
      <c r="N37" s="280">
        <f>K37/M37</f>
        <v>10000</v>
      </c>
    </row>
    <row r="38" spans="1:14">
      <c r="A38" s="119"/>
      <c r="B38" s="328"/>
      <c r="C38" s="329"/>
      <c r="D38" s="329"/>
      <c r="E38" s="331"/>
      <c r="F38" s="329"/>
      <c r="G38" s="329"/>
      <c r="H38" s="330"/>
      <c r="I38" s="336"/>
      <c r="J38" s="338"/>
      <c r="K38" s="277"/>
      <c r="L38" s="431"/>
      <c r="M38" s="432"/>
      <c r="N38" s="280"/>
    </row>
    <row r="39" spans="1:14">
      <c r="B39" s="862"/>
      <c r="C39" s="863"/>
      <c r="D39" s="863"/>
      <c r="E39" s="869"/>
      <c r="F39" s="863"/>
      <c r="G39" s="863"/>
      <c r="H39" s="864"/>
      <c r="I39" s="42"/>
      <c r="J39" s="43"/>
      <c r="K39" s="282"/>
      <c r="L39" s="284"/>
      <c r="M39" s="285"/>
      <c r="N39" s="286"/>
    </row>
    <row r="40" spans="1:14">
      <c r="B40" s="870" t="s">
        <v>1036</v>
      </c>
      <c r="C40" s="871"/>
      <c r="D40" s="871"/>
      <c r="E40" s="44"/>
      <c r="F40" s="45"/>
      <c r="G40" s="45"/>
      <c r="H40" s="46"/>
      <c r="I40" s="42"/>
      <c r="J40" s="43"/>
      <c r="K40" s="287"/>
      <c r="L40" s="284"/>
      <c r="M40" s="409">
        <v>0.01</v>
      </c>
      <c r="N40" s="352">
        <f>N73*M40</f>
        <v>7.2953150294428575</v>
      </c>
    </row>
    <row r="41" spans="1:14" ht="15.75" thickBot="1">
      <c r="B41" s="862"/>
      <c r="C41" s="863"/>
      <c r="D41" s="863"/>
      <c r="E41" s="863"/>
      <c r="F41" s="863"/>
      <c r="G41" s="863"/>
      <c r="H41" s="864"/>
      <c r="I41" s="872"/>
      <c r="J41" s="873"/>
      <c r="K41" s="47"/>
      <c r="L41" s="874"/>
      <c r="M41" s="875"/>
      <c r="N41" s="111"/>
    </row>
    <row r="42" spans="1:14" ht="15.75" thickBot="1">
      <c r="B42" s="813" t="s">
        <v>1037</v>
      </c>
      <c r="C42" s="814"/>
      <c r="D42" s="814"/>
      <c r="E42" s="814"/>
      <c r="F42" s="814"/>
      <c r="G42" s="814"/>
      <c r="H42" s="814"/>
      <c r="I42" s="814"/>
      <c r="J42" s="814"/>
      <c r="K42" s="814"/>
      <c r="L42" s="814"/>
      <c r="M42" s="815"/>
      <c r="N42" s="402">
        <f>SUM(N36:N41)</f>
        <v>16124.313740918982</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58" t="s">
        <v>1028</v>
      </c>
      <c r="C46" s="859"/>
      <c r="D46" s="859"/>
      <c r="E46" s="859"/>
      <c r="F46" s="859"/>
      <c r="G46" s="859"/>
      <c r="H46" s="859"/>
      <c r="I46" s="893"/>
      <c r="J46" s="323" t="s">
        <v>1029</v>
      </c>
      <c r="K46" s="91" t="s">
        <v>1030</v>
      </c>
      <c r="L46" s="894" t="s">
        <v>1039</v>
      </c>
      <c r="M46" s="893"/>
      <c r="N46" s="92" t="s">
        <v>1035</v>
      </c>
    </row>
    <row r="47" spans="1:14">
      <c r="A47" s="150" t="s">
        <v>448</v>
      </c>
      <c r="B47" s="49" t="str">
        <f>VLOOKUP(A47,MATERIALES!A5:D373,3,FALSE)</f>
        <v xml:space="preserve">Derechos de explotación y/o disposición de materiales
</v>
      </c>
      <c r="C47" s="289"/>
      <c r="D47" s="289"/>
      <c r="E47" s="289"/>
      <c r="F47" s="289"/>
      <c r="G47" s="289"/>
      <c r="H47" s="289"/>
      <c r="I47" s="276"/>
      <c r="J47" s="232" t="str">
        <f>VLOOKUP(A47,MATERIALES!A3:D639,2,FALSE)</f>
        <v>m3</v>
      </c>
      <c r="K47" s="290">
        <v>1.3</v>
      </c>
      <c r="L47" s="275"/>
      <c r="M47" s="410">
        <f>VLOOKUP(A47,MATERIALES!A5:D396,4,FALSE)</f>
        <v>4823.2885994691223</v>
      </c>
      <c r="N47" s="280">
        <f>K47*M47</f>
        <v>6270.2751793098596</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75" thickBot="1">
      <c r="B50" s="317"/>
      <c r="C50" s="318"/>
      <c r="D50" s="318"/>
      <c r="E50" s="318"/>
      <c r="F50" s="318"/>
      <c r="G50" s="318"/>
      <c r="H50" s="318"/>
      <c r="I50" s="318"/>
      <c r="J50" s="132"/>
      <c r="K50" s="132"/>
      <c r="L50" s="333"/>
      <c r="M50" s="332"/>
      <c r="N50" s="133"/>
    </row>
    <row r="51" spans="1:14" ht="15.75" thickBot="1">
      <c r="B51" s="813" t="s">
        <v>1037</v>
      </c>
      <c r="C51" s="814"/>
      <c r="D51" s="814"/>
      <c r="E51" s="814"/>
      <c r="F51" s="814"/>
      <c r="G51" s="814"/>
      <c r="H51" s="814"/>
      <c r="I51" s="814"/>
      <c r="J51" s="814"/>
      <c r="K51" s="814"/>
      <c r="L51" s="814"/>
      <c r="M51" s="815"/>
      <c r="N51" s="402">
        <f>SUM(N47:N50)</f>
        <v>6270.2751793098596</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1" t="s">
        <v>1041</v>
      </c>
      <c r="C55" s="322"/>
      <c r="D55" s="322"/>
      <c r="E55" s="322"/>
      <c r="F55" s="322"/>
      <c r="G55" s="322"/>
      <c r="H55" s="79" t="s">
        <v>1029</v>
      </c>
      <c r="I55" s="80" t="s">
        <v>1042</v>
      </c>
      <c r="J55" s="81" t="s">
        <v>1043</v>
      </c>
      <c r="K55" s="79" t="s">
        <v>1044</v>
      </c>
      <c r="L55" s="899" t="s">
        <v>1045</v>
      </c>
      <c r="M55" s="878"/>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900">
        <f>VLOOKUP(A56,TRANSPORTE!A5:D117,4,FALSE)</f>
        <v>1774.2255661967749</v>
      </c>
      <c r="M56" s="901"/>
      <c r="N56" s="295">
        <f>K56*L56</f>
        <v>2306.4932360558073</v>
      </c>
    </row>
    <row r="57" spans="1:14">
      <c r="B57" s="52"/>
      <c r="C57" s="53"/>
      <c r="D57" s="53"/>
      <c r="E57" s="53"/>
      <c r="F57" s="53"/>
      <c r="G57" s="53"/>
      <c r="H57" s="319"/>
      <c r="I57" s="287"/>
      <c r="J57" s="294"/>
      <c r="K57" s="287"/>
      <c r="L57" s="900"/>
      <c r="M57" s="901"/>
      <c r="N57" s="295"/>
    </row>
    <row r="58" spans="1:14">
      <c r="B58" s="52"/>
      <c r="C58" s="53"/>
      <c r="D58" s="53"/>
      <c r="E58" s="53"/>
      <c r="F58" s="53"/>
      <c r="G58" s="53"/>
      <c r="H58" s="319"/>
      <c r="I58" s="287"/>
      <c r="J58" s="294"/>
      <c r="K58" s="287"/>
      <c r="L58" s="900"/>
      <c r="M58" s="901"/>
      <c r="N58" s="295"/>
    </row>
    <row r="59" spans="1:14">
      <c r="B59" s="52"/>
      <c r="C59" s="53"/>
      <c r="D59" s="53"/>
      <c r="E59" s="53"/>
      <c r="F59" s="53"/>
      <c r="G59" s="53"/>
      <c r="H59" s="319"/>
      <c r="I59" s="287"/>
      <c r="J59" s="294"/>
      <c r="K59" s="287"/>
      <c r="L59" s="900"/>
      <c r="M59" s="901"/>
      <c r="N59" s="295"/>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91"/>
      <c r="M61" s="892"/>
      <c r="N61" s="133"/>
    </row>
    <row r="62" spans="1:14" ht="15.75" thickBot="1">
      <c r="B62" s="902" t="s">
        <v>1037</v>
      </c>
      <c r="C62" s="856"/>
      <c r="D62" s="856"/>
      <c r="E62" s="856"/>
      <c r="F62" s="856"/>
      <c r="G62" s="856"/>
      <c r="H62" s="856"/>
      <c r="I62" s="856"/>
      <c r="J62" s="856"/>
      <c r="K62" s="856"/>
      <c r="L62" s="856"/>
      <c r="M62" s="857"/>
      <c r="N62" s="110">
        <f>N56+N57+N58+N59+N60</f>
        <v>2306.4932360558073</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2" t="s">
        <v>1047</v>
      </c>
      <c r="C66" s="853"/>
      <c r="D66" s="853"/>
      <c r="E66" s="853"/>
      <c r="F66" s="853"/>
      <c r="G66" s="853"/>
      <c r="H66" s="853"/>
      <c r="I66" s="79" t="s">
        <v>1048</v>
      </c>
      <c r="J66" s="81" t="s">
        <v>1494</v>
      </c>
      <c r="K66" s="80" t="s">
        <v>1050</v>
      </c>
      <c r="L66" s="854" t="s">
        <v>1034</v>
      </c>
      <c r="M66" s="855"/>
      <c r="N66" s="104" t="s">
        <v>1035</v>
      </c>
    </row>
    <row r="67" spans="1:15">
      <c r="A67" s="151" t="s">
        <v>7</v>
      </c>
      <c r="B67" s="55" t="str">
        <f>VLOOKUP(A67,'MANO DE OBRA'!A8:D68,3,FALSE)</f>
        <v>Obrero (2)</v>
      </c>
      <c r="C67" s="53"/>
      <c r="D67" s="53"/>
      <c r="E67" s="53"/>
      <c r="F67" s="53"/>
      <c r="G67" s="53"/>
      <c r="H67" s="53"/>
      <c r="I67" s="300">
        <f>K67/J67*100</f>
        <v>55207.789411999998</v>
      </c>
      <c r="J67" s="301">
        <v>185</v>
      </c>
      <c r="K67" s="302">
        <f>VLOOKUP(A67,'MANO DE OBRA'!A8:D99,4,FALSE)</f>
        <v>102134.4104122</v>
      </c>
      <c r="L67" s="56"/>
      <c r="M67" s="439">
        <v>280</v>
      </c>
      <c r="N67" s="403">
        <f>K67/M67</f>
        <v>364.76575147214288</v>
      </c>
      <c r="O67" s="112"/>
    </row>
    <row r="68" spans="1:15">
      <c r="A68" s="151"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440">
        <v>280</v>
      </c>
      <c r="N68" s="403">
        <f>K68/M68</f>
        <v>364.76575147214288</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75" thickBot="1">
      <c r="B72" s="889"/>
      <c r="C72" s="890"/>
      <c r="D72" s="890"/>
      <c r="E72" s="890"/>
      <c r="F72" s="890"/>
      <c r="G72" s="890"/>
      <c r="H72" s="890"/>
      <c r="I72" s="132"/>
      <c r="J72" s="132"/>
      <c r="K72" s="132"/>
      <c r="L72" s="903"/>
      <c r="M72" s="903"/>
      <c r="N72" s="51"/>
    </row>
    <row r="73" spans="1:15" ht="15.75" thickBot="1">
      <c r="B73" s="902" t="s">
        <v>1037</v>
      </c>
      <c r="C73" s="856"/>
      <c r="D73" s="856"/>
      <c r="E73" s="856"/>
      <c r="F73" s="856"/>
      <c r="G73" s="856"/>
      <c r="H73" s="856"/>
      <c r="I73" s="856"/>
      <c r="J73" s="856"/>
      <c r="K73" s="856"/>
      <c r="L73" s="856"/>
      <c r="M73" s="857"/>
      <c r="N73" s="309">
        <f>SUM(N67:N72)</f>
        <v>729.53150294428576</v>
      </c>
    </row>
    <row r="74" spans="1:15" ht="15.75" thickBot="1">
      <c r="B74" s="39"/>
      <c r="C74" s="40"/>
      <c r="D74" s="40"/>
      <c r="E74" s="40"/>
      <c r="F74" s="40"/>
      <c r="G74" s="40"/>
      <c r="H74" s="40"/>
      <c r="I74" s="40"/>
      <c r="J74" s="40"/>
      <c r="K74" s="40"/>
      <c r="L74" s="40"/>
      <c r="M74" s="40"/>
      <c r="N74" s="41"/>
    </row>
    <row r="75" spans="1:15" ht="15.75" thickBot="1">
      <c r="B75" s="813" t="s">
        <v>1051</v>
      </c>
      <c r="C75" s="814"/>
      <c r="D75" s="814"/>
      <c r="E75" s="814"/>
      <c r="F75" s="814"/>
      <c r="G75" s="814"/>
      <c r="H75" s="814"/>
      <c r="I75" s="814"/>
      <c r="J75" s="814"/>
      <c r="K75" s="814"/>
      <c r="L75" s="814"/>
      <c r="M75" s="815"/>
      <c r="N75" s="105">
        <f>N42+N51+N62+N73</f>
        <v>25430.613659228937</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58" t="s">
        <v>1053</v>
      </c>
      <c r="C79" s="859"/>
      <c r="D79" s="859"/>
      <c r="E79" s="859"/>
      <c r="F79" s="859"/>
      <c r="G79" s="859"/>
      <c r="H79" s="859"/>
      <c r="I79" s="322"/>
      <c r="J79" s="342"/>
      <c r="K79" s="310" t="s">
        <v>1054</v>
      </c>
      <c r="L79" s="860" t="s">
        <v>1055</v>
      </c>
      <c r="M79" s="861"/>
      <c r="N79" s="311"/>
    </row>
    <row r="80" spans="1:15">
      <c r="B80" s="846" t="s">
        <v>1056</v>
      </c>
      <c r="C80" s="847"/>
      <c r="D80" s="847"/>
      <c r="E80" s="847"/>
      <c r="F80" s="847"/>
      <c r="G80" s="847"/>
      <c r="H80" s="847"/>
      <c r="I80" s="93"/>
      <c r="J80" s="94"/>
      <c r="K80" s="312">
        <v>0.2</v>
      </c>
      <c r="L80" s="848">
        <f>N75*K80</f>
        <v>5086.1227318457877</v>
      </c>
      <c r="M80" s="849"/>
      <c r="N80" s="57"/>
    </row>
    <row r="81" spans="1:14">
      <c r="B81" s="95" t="s">
        <v>1057</v>
      </c>
      <c r="C81" s="96"/>
      <c r="D81" s="96"/>
      <c r="E81" s="96"/>
      <c r="F81" s="96"/>
      <c r="G81" s="96"/>
      <c r="H81" s="96"/>
      <c r="I81" s="93"/>
      <c r="J81" s="94"/>
      <c r="K81" s="312">
        <v>0.05</v>
      </c>
      <c r="L81" s="848">
        <f>N75*K81</f>
        <v>1271.5306829614469</v>
      </c>
      <c r="M81" s="849"/>
      <c r="N81" s="57"/>
    </row>
    <row r="82" spans="1:14" ht="15.75" thickBot="1">
      <c r="B82" s="97" t="s">
        <v>1058</v>
      </c>
      <c r="C82" s="98"/>
      <c r="D82" s="98"/>
      <c r="E82" s="98"/>
      <c r="F82" s="98"/>
      <c r="G82" s="98"/>
      <c r="H82" s="98"/>
      <c r="I82" s="99"/>
      <c r="J82" s="100"/>
      <c r="K82" s="313">
        <v>0.05</v>
      </c>
      <c r="L82" s="850">
        <f>N75*K82</f>
        <v>1271.5306829614469</v>
      </c>
      <c r="M82" s="851"/>
      <c r="N82" s="57"/>
    </row>
    <row r="83" spans="1:14" ht="15.75" thickBot="1">
      <c r="B83" s="813" t="s">
        <v>1037</v>
      </c>
      <c r="C83" s="814"/>
      <c r="D83" s="814"/>
      <c r="E83" s="814"/>
      <c r="F83" s="814"/>
      <c r="G83" s="814"/>
      <c r="H83" s="814"/>
      <c r="I83" s="814"/>
      <c r="J83" s="814"/>
      <c r="K83" s="814"/>
      <c r="L83" s="814"/>
      <c r="M83" s="815"/>
      <c r="N83" s="58">
        <f>L80+L81+L82</f>
        <v>7629.1840977686825</v>
      </c>
    </row>
    <row r="84" spans="1:14" ht="15.75" thickBot="1">
      <c r="B84" s="39"/>
      <c r="C84" s="40"/>
      <c r="D84" s="40"/>
      <c r="E84" s="40"/>
      <c r="F84" s="40"/>
      <c r="G84" s="40"/>
      <c r="H84" s="40"/>
      <c r="I84" s="40"/>
      <c r="J84" s="40"/>
      <c r="K84" s="40"/>
      <c r="L84" s="40"/>
      <c r="M84" s="40"/>
      <c r="N84" s="41"/>
    </row>
    <row r="85" spans="1:14" ht="15.75" thickBot="1">
      <c r="A85" t="s">
        <v>2122</v>
      </c>
      <c r="B85" s="813" t="s">
        <v>1059</v>
      </c>
      <c r="C85" s="814"/>
      <c r="D85" s="814"/>
      <c r="E85" s="814"/>
      <c r="F85" s="814"/>
      <c r="G85" s="814"/>
      <c r="H85" s="814"/>
      <c r="I85" s="814"/>
      <c r="J85" s="814"/>
      <c r="K85" s="814"/>
      <c r="L85" s="814"/>
      <c r="M85" s="815"/>
      <c r="N85" s="195">
        <f>N75+N83</f>
        <v>33059.797756997621</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7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7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57" t="s">
        <v>2324</v>
      </c>
      <c r="C102" s="958"/>
      <c r="D102" s="958"/>
      <c r="E102" s="958"/>
      <c r="F102" s="958"/>
      <c r="G102" s="958"/>
      <c r="H102" s="958"/>
      <c r="I102" s="958"/>
      <c r="J102" s="958"/>
      <c r="K102" s="958"/>
      <c r="L102" s="958"/>
      <c r="M102" s="958"/>
      <c r="N102" s="959"/>
    </row>
    <row r="103" spans="2:14" ht="15" customHeight="1">
      <c r="B103" s="957"/>
      <c r="C103" s="958"/>
      <c r="D103" s="958"/>
      <c r="E103" s="958"/>
      <c r="F103" s="958"/>
      <c r="G103" s="958"/>
      <c r="H103" s="958"/>
      <c r="I103" s="958"/>
      <c r="J103" s="958"/>
      <c r="K103" s="958"/>
      <c r="L103" s="958"/>
      <c r="M103" s="958"/>
      <c r="N103" s="959"/>
    </row>
    <row r="104" spans="2:14" ht="30" customHeight="1">
      <c r="B104" s="960" t="s">
        <v>2325</v>
      </c>
      <c r="C104" s="961"/>
      <c r="D104" s="961"/>
      <c r="E104" s="961"/>
      <c r="F104" s="961"/>
      <c r="G104" s="961"/>
      <c r="H104" s="961"/>
      <c r="I104" s="961"/>
      <c r="J104" s="961"/>
      <c r="K104" s="961"/>
      <c r="L104" s="961"/>
      <c r="M104" s="961"/>
      <c r="N104" s="962"/>
    </row>
    <row r="105" spans="2:14">
      <c r="B105" s="960"/>
      <c r="C105" s="961"/>
      <c r="D105" s="961"/>
      <c r="E105" s="961"/>
      <c r="F105" s="961"/>
      <c r="G105" s="961"/>
      <c r="H105" s="961"/>
      <c r="I105" s="961"/>
      <c r="J105" s="961"/>
      <c r="K105" s="961"/>
      <c r="L105" s="961"/>
      <c r="M105" s="961"/>
      <c r="N105" s="962"/>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63"/>
      <c r="K115" s="963"/>
      <c r="L115" s="963"/>
      <c r="M115" s="963"/>
      <c r="N115" s="964"/>
    </row>
    <row r="116" spans="2:14" ht="15.75" thickBot="1">
      <c r="B116" s="427" t="s">
        <v>2327</v>
      </c>
      <c r="C116" s="428"/>
      <c r="D116" s="428"/>
      <c r="E116" s="267"/>
      <c r="F116" s="267"/>
      <c r="G116" s="267"/>
      <c r="H116" s="267"/>
      <c r="I116" s="267"/>
      <c r="J116" s="965"/>
      <c r="K116" s="965"/>
      <c r="L116" s="965"/>
      <c r="M116" s="965"/>
      <c r="N116" s="96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180</v>
      </c>
      <c r="B36" s="862" t="str">
        <f>VLOOKUP(A36,EQUIPOS!A6:D154,3,FALSE)</f>
        <v>Compresor 120 HP, con martillo.</v>
      </c>
      <c r="C36" s="863"/>
      <c r="D36" s="863"/>
      <c r="E36" s="863"/>
      <c r="F36" s="863"/>
      <c r="G36" s="863"/>
      <c r="H36" s="864"/>
      <c r="I36" s="275"/>
      <c r="J36" s="276"/>
      <c r="K36" s="277">
        <f>VLOOKUP(A36,EQUIPOS!A6:D163,4,FALSE)</f>
        <v>214095.64490613382</v>
      </c>
      <c r="L36" s="278"/>
      <c r="M36" s="279">
        <v>2.5</v>
      </c>
      <c r="N36" s="280">
        <f>K36/M36</f>
        <v>85638.257962453528</v>
      </c>
    </row>
    <row r="37" spans="1:14">
      <c r="A37" s="119" t="s">
        <v>129</v>
      </c>
      <c r="B37" s="862" t="str">
        <f>VLOOKUP(A37,EQUIPOS!A7:D154,3,FALSE)</f>
        <v xml:space="preserve">Buldozer, Potencia al volante de 140 HP, motor de 2200 RPM, longitud de hoja 4,80m. </v>
      </c>
      <c r="C37" s="863"/>
      <c r="D37" s="863"/>
      <c r="E37" s="863"/>
      <c r="F37" s="863"/>
      <c r="G37" s="863"/>
      <c r="H37" s="864"/>
      <c r="I37" s="429"/>
      <c r="J37" s="430"/>
      <c r="K37" s="277">
        <f>VLOOKUP(A37,EQUIPOS!A7:D164,4,FALSE)</f>
        <v>309818.2037476612</v>
      </c>
      <c r="L37" s="343"/>
      <c r="M37" s="344">
        <v>100</v>
      </c>
      <c r="N37" s="280">
        <f>K37/M37</f>
        <v>3098.1820374766121</v>
      </c>
    </row>
    <row r="38" spans="1:14">
      <c r="A38" s="119" t="s">
        <v>312</v>
      </c>
      <c r="B38" s="862" t="str">
        <f>VLOOKUP(A38,EQUIPOS!A8:D154,3,FALSE)</f>
        <v>Retroexcavadora sobre oruga, potencia 138 HP, balde de 1,5 m3.</v>
      </c>
      <c r="C38" s="863"/>
      <c r="D38" s="863"/>
      <c r="E38" s="863"/>
      <c r="F38" s="863"/>
      <c r="G38" s="863"/>
      <c r="H38" s="864"/>
      <c r="I38" s="336"/>
      <c r="J38" s="338"/>
      <c r="K38" s="277">
        <f>VLOOKUP(A38,EQUIPOS!A8:D165,4,FALSE)</f>
        <v>350000</v>
      </c>
      <c r="L38" s="431"/>
      <c r="M38" s="432">
        <v>16</v>
      </c>
      <c r="N38" s="280">
        <f>K38/M38</f>
        <v>21875</v>
      </c>
    </row>
    <row r="39" spans="1:14">
      <c r="B39" s="862"/>
      <c r="C39" s="863"/>
      <c r="D39" s="863"/>
      <c r="E39" s="869"/>
      <c r="F39" s="863"/>
      <c r="G39" s="863"/>
      <c r="H39" s="864"/>
      <c r="I39" s="42"/>
      <c r="J39" s="43"/>
      <c r="K39" s="282"/>
      <c r="L39" s="284"/>
      <c r="M39" s="285"/>
      <c r="N39" s="286"/>
    </row>
    <row r="40" spans="1:14">
      <c r="B40" s="870" t="s">
        <v>1036</v>
      </c>
      <c r="C40" s="871"/>
      <c r="D40" s="871"/>
      <c r="E40" s="44"/>
      <c r="F40" s="45"/>
      <c r="G40" s="45"/>
      <c r="H40" s="46"/>
      <c r="I40" s="42"/>
      <c r="J40" s="43"/>
      <c r="K40" s="287"/>
      <c r="L40" s="284"/>
      <c r="M40" s="409">
        <v>0.01</v>
      </c>
      <c r="N40" s="352">
        <f>N76*M40</f>
        <v>23.937752440359372</v>
      </c>
    </row>
    <row r="41" spans="1:14" ht="15.75" thickBot="1">
      <c r="B41" s="862"/>
      <c r="C41" s="863"/>
      <c r="D41" s="863"/>
      <c r="E41" s="863"/>
      <c r="F41" s="863"/>
      <c r="G41" s="863"/>
      <c r="H41" s="864"/>
      <c r="I41" s="872"/>
      <c r="J41" s="873"/>
      <c r="K41" s="47"/>
      <c r="L41" s="874"/>
      <c r="M41" s="875"/>
      <c r="N41" s="111"/>
    </row>
    <row r="42" spans="1:14" ht="15.75" thickBot="1">
      <c r="B42" s="813" t="s">
        <v>1037</v>
      </c>
      <c r="C42" s="814"/>
      <c r="D42" s="814"/>
      <c r="E42" s="814"/>
      <c r="F42" s="814"/>
      <c r="G42" s="814"/>
      <c r="H42" s="814"/>
      <c r="I42" s="814"/>
      <c r="J42" s="814"/>
      <c r="K42" s="814"/>
      <c r="L42" s="814"/>
      <c r="M42" s="815"/>
      <c r="N42" s="402">
        <f>SUM(N36:N41)</f>
        <v>110635.37775237049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58" t="s">
        <v>1028</v>
      </c>
      <c r="C46" s="859"/>
      <c r="D46" s="859"/>
      <c r="E46" s="859"/>
      <c r="F46" s="859"/>
      <c r="G46" s="859"/>
      <c r="H46" s="859"/>
      <c r="I46" s="893"/>
      <c r="J46" s="323" t="s">
        <v>1029</v>
      </c>
      <c r="K46" s="91" t="s">
        <v>1030</v>
      </c>
      <c r="L46" s="894" t="s">
        <v>1039</v>
      </c>
      <c r="M46" s="893"/>
      <c r="N46" s="92" t="s">
        <v>1035</v>
      </c>
    </row>
    <row r="47" spans="1:14">
      <c r="A47" s="152" t="s">
        <v>376</v>
      </c>
      <c r="B47" s="49" t="str">
        <f>VLOOKUP(A47,MATERIALES!A5:D373,3,FALSE)</f>
        <v>Anfo</v>
      </c>
      <c r="C47" s="289"/>
      <c r="D47" s="289"/>
      <c r="E47" s="289"/>
      <c r="F47" s="289"/>
      <c r="G47" s="289"/>
      <c r="H47" s="289"/>
      <c r="I47" s="276"/>
      <c r="J47" s="232" t="str">
        <f>VLOOKUP(A47,MATERIALES!A3:D639,2,FALSE)</f>
        <v>kg</v>
      </c>
      <c r="K47" s="290">
        <v>0.3</v>
      </c>
      <c r="L47" s="275"/>
      <c r="M47" s="410">
        <f>VLOOKUP(A47,MATERIALES!A5:D396,4,FALSE)</f>
        <v>13540.288683146038</v>
      </c>
      <c r="N47" s="280">
        <f>K47*M47</f>
        <v>4062.0866049438114</v>
      </c>
    </row>
    <row r="48" spans="1:14">
      <c r="A48" s="152" t="s">
        <v>427</v>
      </c>
      <c r="B48" s="49" t="str">
        <f>VLOOKUP(A48,MATERIALES!A6:D373,3,FALSE)</f>
        <v>Cordón detonante</v>
      </c>
      <c r="C48" s="433"/>
      <c r="D48" s="433"/>
      <c r="E48" s="433"/>
      <c r="F48" s="433"/>
      <c r="G48" s="433"/>
      <c r="H48" s="433"/>
      <c r="I48" s="433"/>
      <c r="J48" s="319" t="str">
        <f>VLOOKUP(A48,MATERIALES!A4:D640,2,FALSE)</f>
        <v>m</v>
      </c>
      <c r="K48" s="405">
        <v>3</v>
      </c>
      <c r="L48" s="429"/>
      <c r="M48" s="410">
        <f>VLOOKUP(A48,MATERIALES!A6:D397,4,FALSE)</f>
        <v>3163.618851202345</v>
      </c>
      <c r="N48" s="280">
        <f t="shared" ref="N48:N53" si="0">K48*M48</f>
        <v>9490.8565536070346</v>
      </c>
    </row>
    <row r="49" spans="1:14">
      <c r="A49" s="152" t="s">
        <v>462</v>
      </c>
      <c r="B49" s="49" t="str">
        <f>VLOOKUP(A49,MATERIALES!A6:D373,3,FALSE)</f>
        <v>Explosivos  75% (INDUGEL)</v>
      </c>
      <c r="C49" s="433"/>
      <c r="D49" s="433"/>
      <c r="E49" s="433"/>
      <c r="F49" s="433"/>
      <c r="G49" s="433"/>
      <c r="H49" s="433"/>
      <c r="I49" s="433"/>
      <c r="J49" s="320" t="str">
        <f>VLOOKUP(A49,MATERIALES!A5:D641,2,FALSE)</f>
        <v>lb</v>
      </c>
      <c r="K49" s="405">
        <v>0.25</v>
      </c>
      <c r="L49" s="429"/>
      <c r="M49" s="410">
        <f>VLOOKUP(A49,MATERIALES!A6:D398,4,FALSE)</f>
        <v>7979.0986882824873</v>
      </c>
      <c r="N49" s="280">
        <f t="shared" si="0"/>
        <v>1994.7746720706218</v>
      </c>
    </row>
    <row r="50" spans="1:14">
      <c r="A50" s="152" t="s">
        <v>467</v>
      </c>
      <c r="B50" s="49" t="str">
        <f>VLOOKUP(A50,MATERIALES!A6:D373,3,FALSE)</f>
        <v>Fulminantes</v>
      </c>
      <c r="C50" s="433"/>
      <c r="D50" s="433"/>
      <c r="E50" s="433"/>
      <c r="F50" s="433"/>
      <c r="G50" s="433"/>
      <c r="H50" s="433"/>
      <c r="I50" s="433"/>
      <c r="J50" s="320" t="str">
        <f>VLOOKUP(A50,MATERIALES!A6:D642,2,FALSE)</f>
        <v>u</v>
      </c>
      <c r="K50" s="405">
        <v>1</v>
      </c>
      <c r="L50" s="429"/>
      <c r="M50" s="410">
        <f>VLOOKUP(A50,MATERIALES!A6:D399,4,FALSE)</f>
        <v>1329.8497813804142</v>
      </c>
      <c r="N50" s="280">
        <f t="shared" si="0"/>
        <v>1329.8497813804142</v>
      </c>
    </row>
    <row r="51" spans="1:14">
      <c r="A51" s="152" t="s">
        <v>567</v>
      </c>
      <c r="B51" s="49" t="str">
        <f>VLOOKUP(A51,MATERIALES!A7:D373,3,FALSE)</f>
        <v>Mecha Lenta</v>
      </c>
      <c r="C51" s="433"/>
      <c r="D51" s="433"/>
      <c r="E51" s="433"/>
      <c r="F51" s="433"/>
      <c r="G51" s="433"/>
      <c r="H51" s="433"/>
      <c r="I51" s="433"/>
      <c r="J51" s="320" t="str">
        <f>VLOOKUP(A51,MATERIALES!A6:D643,2,FALSE)</f>
        <v>m</v>
      </c>
      <c r="K51" s="405">
        <v>1</v>
      </c>
      <c r="L51" s="429"/>
      <c r="M51" s="410">
        <f>VLOOKUP(A51,MATERIALES!A7:D400,4,FALSE)</f>
        <v>1329.8497813804142</v>
      </c>
      <c r="N51" s="280">
        <f t="shared" si="0"/>
        <v>1329.8497813804142</v>
      </c>
    </row>
    <row r="52" spans="1:14">
      <c r="A52" s="152" t="s">
        <v>918</v>
      </c>
      <c r="B52" s="49" t="str">
        <f>VLOOKUP(A52,MATERIALES!A8:D373,3,FALSE)</f>
        <v xml:space="preserve">Escolta y transporte (una tarifa por cada m3 escoltado y transportado)
</v>
      </c>
      <c r="C52" s="433"/>
      <c r="D52" s="433"/>
      <c r="E52" s="433"/>
      <c r="F52" s="433"/>
      <c r="G52" s="433"/>
      <c r="H52" s="433"/>
      <c r="I52" s="433"/>
      <c r="J52" s="320" t="str">
        <f>VLOOKUP(A52,MATERIALES!A6:D644,2,FALSE)</f>
        <v>kg</v>
      </c>
      <c r="K52" s="405">
        <v>0.45800000000000002</v>
      </c>
      <c r="L52" s="429"/>
      <c r="M52" s="410">
        <f>VLOOKUP(A52,MATERIALES!A8:D401,4,FALSE)</f>
        <v>8594.4554460806012</v>
      </c>
      <c r="N52" s="280">
        <f t="shared" si="0"/>
        <v>3936.2605943049157</v>
      </c>
    </row>
    <row r="53" spans="1:14" ht="15.75" thickBot="1">
      <c r="A53" t="s">
        <v>448</v>
      </c>
      <c r="B53" s="49" t="str">
        <f>VLOOKUP(A53,MATERIALES!A9:D373,3,FALSE)</f>
        <v xml:space="preserve">Derechos de explotación y/o disposición de materiales
</v>
      </c>
      <c r="C53" s="318"/>
      <c r="D53" s="318"/>
      <c r="E53" s="318"/>
      <c r="F53" s="318"/>
      <c r="G53" s="318"/>
      <c r="H53" s="318"/>
      <c r="I53" s="318"/>
      <c r="J53" s="441" t="str">
        <f>VLOOKUP(A53,MATERIALES!A7:D645,2,FALSE)</f>
        <v>m3</v>
      </c>
      <c r="K53" s="132">
        <v>1.3</v>
      </c>
      <c r="L53" s="333"/>
      <c r="M53" s="410">
        <f>VLOOKUP(A53,MATERIALES!A9:D402,4,FALSE)</f>
        <v>4823.2885994691223</v>
      </c>
      <c r="N53" s="280">
        <f t="shared" si="0"/>
        <v>6270.2751793098596</v>
      </c>
    </row>
    <row r="54" spans="1:14" ht="15.75" thickBot="1">
      <c r="B54" s="813" t="s">
        <v>1037</v>
      </c>
      <c r="C54" s="814"/>
      <c r="D54" s="814"/>
      <c r="E54" s="814"/>
      <c r="F54" s="814"/>
      <c r="G54" s="814"/>
      <c r="H54" s="814"/>
      <c r="I54" s="814"/>
      <c r="J54" s="814"/>
      <c r="K54" s="814"/>
      <c r="L54" s="814"/>
      <c r="M54" s="815"/>
      <c r="N54" s="402">
        <f>SUM(N47:N53)</f>
        <v>28413.953166997075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0">
        <f>VLOOKUP(A59,TRANSPORTE!A5:D117,4,FALSE)</f>
        <v>1774.2255661967749</v>
      </c>
      <c r="M59" s="901"/>
      <c r="N59" s="295">
        <f>K59*L59</f>
        <v>2306.4932360558073</v>
      </c>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s="153"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42">
        <v>128</v>
      </c>
      <c r="N70" s="403">
        <f>K70/M70</f>
        <v>1595.850162690625</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128</v>
      </c>
      <c r="N71" s="403">
        <f>K71/M71</f>
        <v>797.92508134531249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813" t="s">
        <v>1037</v>
      </c>
      <c r="C76" s="814"/>
      <c r="D76" s="814"/>
      <c r="E76" s="814"/>
      <c r="F76" s="814"/>
      <c r="G76" s="814"/>
      <c r="H76" s="814"/>
      <c r="I76" s="856"/>
      <c r="J76" s="856"/>
      <c r="K76" s="856"/>
      <c r="L76" s="856"/>
      <c r="M76" s="857"/>
      <c r="N76" s="309">
        <f>SUM(N70:N75)</f>
        <v>2393.7752440359372</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N42+N54+N65+N76</f>
        <v>143749.59939945929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28749.919879891859</v>
      </c>
      <c r="M83" s="849"/>
      <c r="N83" s="57"/>
    </row>
    <row r="84" spans="1:14">
      <c r="B84" s="95" t="s">
        <v>1057</v>
      </c>
      <c r="C84" s="96"/>
      <c r="D84" s="96"/>
      <c r="E84" s="96"/>
      <c r="F84" s="96"/>
      <c r="G84" s="96"/>
      <c r="H84" s="96"/>
      <c r="I84" s="93"/>
      <c r="J84" s="94"/>
      <c r="K84" s="312">
        <v>0.05</v>
      </c>
      <c r="L84" s="848">
        <f>N78*K84</f>
        <v>7187.4799699729647</v>
      </c>
      <c r="M84" s="849"/>
      <c r="N84" s="57"/>
    </row>
    <row r="85" spans="1:14" ht="15.75" thickBot="1">
      <c r="B85" s="97" t="s">
        <v>1058</v>
      </c>
      <c r="C85" s="98"/>
      <c r="D85" s="98"/>
      <c r="E85" s="98"/>
      <c r="F85" s="98"/>
      <c r="G85" s="98"/>
      <c r="H85" s="98"/>
      <c r="I85" s="99"/>
      <c r="J85" s="100"/>
      <c r="K85" s="313">
        <v>0.05</v>
      </c>
      <c r="L85" s="850">
        <f>N78*K85</f>
        <v>7187.4799699729647</v>
      </c>
      <c r="M85" s="851"/>
      <c r="N85" s="57"/>
    </row>
    <row r="86" spans="1:14" ht="15.75" thickBot="1">
      <c r="B86" s="813" t="s">
        <v>1037</v>
      </c>
      <c r="C86" s="814"/>
      <c r="D86" s="814"/>
      <c r="E86" s="814"/>
      <c r="F86" s="814"/>
      <c r="G86" s="814"/>
      <c r="H86" s="814"/>
      <c r="I86" s="814"/>
      <c r="J86" s="814"/>
      <c r="K86" s="814"/>
      <c r="L86" s="814"/>
      <c r="M86" s="815"/>
      <c r="N86" s="58">
        <f>L83+L84+L85</f>
        <v>43124.879819837784</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186874.47921929706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3"/>
      <c r="K118" s="963"/>
      <c r="L118" s="963"/>
      <c r="M118" s="963"/>
      <c r="N118" s="964"/>
    </row>
    <row r="119" spans="2:14" ht="15.75" thickBot="1">
      <c r="B119" s="427" t="s">
        <v>2327</v>
      </c>
      <c r="C119" s="428"/>
      <c r="D119" s="428"/>
      <c r="E119" s="267"/>
      <c r="F119" s="267"/>
      <c r="G119" s="267"/>
      <c r="H119" s="267"/>
      <c r="I119" s="267"/>
      <c r="J119" s="965"/>
      <c r="K119" s="965"/>
      <c r="L119" s="965"/>
      <c r="M119" s="965"/>
      <c r="N119" s="96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180</v>
      </c>
      <c r="B36" s="862" t="str">
        <f>VLOOKUP(A36,EQUIPOS!A6:D154,3,FALSE)</f>
        <v>Compresor 120 HP, con martillo.</v>
      </c>
      <c r="C36" s="863"/>
      <c r="D36" s="863"/>
      <c r="E36" s="863"/>
      <c r="F36" s="863"/>
      <c r="G36" s="863"/>
      <c r="H36" s="864"/>
      <c r="I36" s="275"/>
      <c r="J36" s="276"/>
      <c r="K36" s="277">
        <f>VLOOKUP(A36,EQUIPOS!A6:D163,4,FALSE)</f>
        <v>214095.64490613382</v>
      </c>
      <c r="L36" s="278"/>
      <c r="M36" s="344">
        <v>2.5</v>
      </c>
      <c r="N36" s="280">
        <f>K36/M36</f>
        <v>85638.257962453528</v>
      </c>
    </row>
    <row r="37" spans="1:14">
      <c r="A37" s="119" t="s">
        <v>129</v>
      </c>
      <c r="B37" s="862" t="str">
        <f>VLOOKUP(A37,EQUIPOS!A7:D154,3,FALSE)</f>
        <v xml:space="preserve">Buldozer, Potencia al volante de 140 HP, motor de 2200 RPM, longitud de hoja 4,80m. </v>
      </c>
      <c r="C37" s="863"/>
      <c r="D37" s="863"/>
      <c r="E37" s="863"/>
      <c r="F37" s="863"/>
      <c r="G37" s="863"/>
      <c r="H37" s="864"/>
      <c r="I37" s="429"/>
      <c r="J37" s="430"/>
      <c r="K37" s="277">
        <f>VLOOKUP(A37,EQUIPOS!A7:D164,4,FALSE)</f>
        <v>309818.2037476612</v>
      </c>
      <c r="L37" s="343"/>
      <c r="M37" s="344">
        <v>100</v>
      </c>
      <c r="N37" s="280">
        <f>K37/M37</f>
        <v>3098.1820374766121</v>
      </c>
    </row>
    <row r="38" spans="1:14">
      <c r="A38" s="119" t="s">
        <v>261</v>
      </c>
      <c r="B38" s="862" t="str">
        <f>VLOOKUP(A38,EQUIPOS!A8:D154,3,FALSE)</f>
        <v xml:space="preserve">Motobomba 3 PULGADAS (incluye operario)
</v>
      </c>
      <c r="C38" s="863"/>
      <c r="D38" s="863"/>
      <c r="E38" s="863"/>
      <c r="F38" s="863"/>
      <c r="G38" s="863"/>
      <c r="H38" s="864"/>
      <c r="I38" s="336"/>
      <c r="J38" s="338"/>
      <c r="K38" s="277">
        <f>VLOOKUP(A38,EQUIPOS!A8:D165,4,FALSE)</f>
        <v>11889.132742360252</v>
      </c>
      <c r="L38" s="431"/>
      <c r="M38" s="432">
        <v>8</v>
      </c>
      <c r="N38" s="280">
        <f>K38/M38</f>
        <v>1486.1415927950316</v>
      </c>
    </row>
    <row r="39" spans="1:14">
      <c r="A39" t="s">
        <v>312</v>
      </c>
      <c r="B39" s="862" t="str">
        <f>VLOOKUP(A39,EQUIPOS!A9:D154,3,FALSE)</f>
        <v>Retroexcavadora sobre oruga, potencia 138 HP, balde de 1,5 m3.</v>
      </c>
      <c r="C39" s="863"/>
      <c r="D39" s="863"/>
      <c r="E39" s="863"/>
      <c r="F39" s="863"/>
      <c r="G39" s="863"/>
      <c r="H39" s="864"/>
      <c r="I39" s="42"/>
      <c r="J39" s="43"/>
      <c r="K39" s="277">
        <f>VLOOKUP(A39,EQUIPOS!A9:D166,4,FALSE)</f>
        <v>350000</v>
      </c>
      <c r="L39" s="284"/>
      <c r="M39" s="344">
        <v>8</v>
      </c>
      <c r="N39" s="280">
        <f>K39/M39</f>
        <v>43750</v>
      </c>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N78*M41</f>
        <v>204.2688208244</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134176.85041354958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52" t="s">
        <v>376</v>
      </c>
      <c r="B48" s="49" t="str">
        <f>VLOOKUP(A48,MATERIALES!A5:D373,3,FALSE)</f>
        <v>Anfo</v>
      </c>
      <c r="C48" s="289"/>
      <c r="D48" s="289"/>
      <c r="E48" s="289"/>
      <c r="F48" s="289"/>
      <c r="G48" s="289"/>
      <c r="H48" s="289"/>
      <c r="I48" s="276"/>
      <c r="J48" s="232" t="str">
        <f>VLOOKUP(A48,MATERIALES!A4:D640,2,FALSE)</f>
        <v>kg</v>
      </c>
      <c r="K48" s="290">
        <v>0.3</v>
      </c>
      <c r="L48" s="275"/>
      <c r="M48" s="410">
        <f>VLOOKUP(A48,MATERIALES!A5:D396,4,FALSE)</f>
        <v>13540.288683146038</v>
      </c>
      <c r="N48" s="280">
        <f>K48*M48</f>
        <v>4062.0866049438114</v>
      </c>
    </row>
    <row r="49" spans="1:14">
      <c r="A49" s="152" t="s">
        <v>427</v>
      </c>
      <c r="B49" s="49" t="str">
        <f>VLOOKUP(A49,MATERIALES!A6:D373,3,FALSE)</f>
        <v>Cordón detonante</v>
      </c>
      <c r="C49" s="433"/>
      <c r="D49" s="433"/>
      <c r="E49" s="433"/>
      <c r="F49" s="433"/>
      <c r="G49" s="433"/>
      <c r="H49" s="433"/>
      <c r="I49" s="433"/>
      <c r="J49" s="319" t="str">
        <f>VLOOKUP(A49,MATERIALES!A5:D641,2,FALSE)</f>
        <v>m</v>
      </c>
      <c r="K49" s="405">
        <v>3</v>
      </c>
      <c r="L49" s="429"/>
      <c r="M49" s="410">
        <f>VLOOKUP(A49,MATERIALES!A6:D397,4,FALSE)</f>
        <v>3163.618851202345</v>
      </c>
      <c r="N49" s="280">
        <f t="shared" ref="N49:N54" si="0">K49*M49</f>
        <v>9490.8565536070346</v>
      </c>
    </row>
    <row r="50" spans="1:14">
      <c r="A50" s="152" t="s">
        <v>462</v>
      </c>
      <c r="B50" s="49" t="str">
        <f>VLOOKUP(A50,MATERIALES!A6:D373,3,FALSE)</f>
        <v>Explosivos  75% (INDUGEL)</v>
      </c>
      <c r="C50" s="433"/>
      <c r="D50" s="433"/>
      <c r="E50" s="433"/>
      <c r="F50" s="433"/>
      <c r="G50" s="433"/>
      <c r="H50" s="433"/>
      <c r="I50" s="433"/>
      <c r="J50" s="320" t="str">
        <f>VLOOKUP(A50,MATERIALES!A6:D642,2,FALSE)</f>
        <v>lb</v>
      </c>
      <c r="K50" s="405">
        <v>0.25</v>
      </c>
      <c r="L50" s="429"/>
      <c r="M50" s="410">
        <f>VLOOKUP(A50,MATERIALES!A6:D398,4,FALSE)</f>
        <v>7979.0986882824873</v>
      </c>
      <c r="N50" s="280">
        <f t="shared" si="0"/>
        <v>1994.7746720706218</v>
      </c>
    </row>
    <row r="51" spans="1:14">
      <c r="A51" s="152"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VLOOKUP(A51,MATERIALES!A6:D399,4,FALSE)</f>
        <v>1329.8497813804142</v>
      </c>
      <c r="N51" s="280">
        <f t="shared" si="0"/>
        <v>1329.8497813804142</v>
      </c>
    </row>
    <row r="52" spans="1:14">
      <c r="A52" s="152" t="s">
        <v>567</v>
      </c>
      <c r="B52" s="49" t="str">
        <f>VLOOKUP(A52,MATERIALES!A7:D373,3,FALSE)</f>
        <v>Mecha Lenta</v>
      </c>
      <c r="C52" s="433"/>
      <c r="D52" s="433"/>
      <c r="E52" s="433"/>
      <c r="F52" s="433"/>
      <c r="G52" s="433"/>
      <c r="H52" s="433"/>
      <c r="I52" s="433"/>
      <c r="J52" s="320" t="str">
        <f>VLOOKUP(A52,MATERIALES!A6:D644,2,FALSE)</f>
        <v>m</v>
      </c>
      <c r="K52" s="405">
        <v>1</v>
      </c>
      <c r="L52" s="429"/>
      <c r="M52" s="410">
        <f>VLOOKUP(A52,MATERIALES!A7:D400,4,FALSE)</f>
        <v>1329.8497813804142</v>
      </c>
      <c r="N52" s="280">
        <f t="shared" si="0"/>
        <v>1329.8497813804142</v>
      </c>
    </row>
    <row r="53" spans="1:14">
      <c r="A53" s="213" t="s">
        <v>918</v>
      </c>
      <c r="B53" s="49" t="str">
        <f>VLOOKUP(A53,MATERIALES!A7:D373,3,FALSE)</f>
        <v xml:space="preserve">Escolta y transporte (una tarifa por cada m3 escoltado y transportado)
</v>
      </c>
      <c r="C53" s="433"/>
      <c r="D53" s="433"/>
      <c r="E53" s="433"/>
      <c r="F53" s="433"/>
      <c r="G53" s="433"/>
      <c r="H53" s="433"/>
      <c r="I53" s="433"/>
      <c r="J53" s="320" t="str">
        <f>VLOOKUP(A53,MATERIALES!A6:D644,2,FALSE)</f>
        <v>kg</v>
      </c>
      <c r="K53" s="405">
        <v>0.45800000000000002</v>
      </c>
      <c r="L53" s="429"/>
      <c r="M53" s="410">
        <f>VLOOKUP(A53,MATERIALES!A7:D400,4,FALSE)</f>
        <v>8594.4554460806012</v>
      </c>
      <c r="N53" s="280">
        <f>K53*M53</f>
        <v>3936.2605943049157</v>
      </c>
    </row>
    <row r="54" spans="1:14">
      <c r="A54" s="152" t="s">
        <v>448</v>
      </c>
      <c r="B54" s="49" t="str">
        <f>VLOOKUP(A54,MATERIALES!A8:D373,3,FALSE)</f>
        <v xml:space="preserve">Derechos de explotación y/o disposición de materiales
</v>
      </c>
      <c r="C54" s="433"/>
      <c r="D54" s="433"/>
      <c r="E54" s="433"/>
      <c r="F54" s="433"/>
      <c r="G54" s="433"/>
      <c r="H54" s="433"/>
      <c r="I54" s="433"/>
      <c r="J54" s="320" t="str">
        <f>VLOOKUP(A54,MATERIALES!A7:D645,2,FALSE)</f>
        <v>m3</v>
      </c>
      <c r="K54" s="405">
        <v>1.3</v>
      </c>
      <c r="L54" s="429"/>
      <c r="M54" s="410">
        <f>VLOOKUP(A54,MATERIALES!A8:D401,4,FALSE)</f>
        <v>4823.2885994691223</v>
      </c>
      <c r="N54" s="280">
        <f t="shared" si="0"/>
        <v>6270.2751793098596</v>
      </c>
    </row>
    <row r="55" spans="1:14" ht="15.75" thickBot="1">
      <c r="B55" s="49"/>
      <c r="C55" s="318"/>
      <c r="D55" s="318"/>
      <c r="E55" s="318"/>
      <c r="F55" s="318"/>
      <c r="G55" s="318"/>
      <c r="H55" s="318"/>
      <c r="I55" s="318"/>
      <c r="J55" s="443"/>
      <c r="K55" s="132"/>
      <c r="L55" s="333"/>
      <c r="M55" s="410"/>
      <c r="N55" s="280"/>
    </row>
    <row r="56" spans="1:14" ht="15.75" thickBot="1">
      <c r="B56" s="813" t="s">
        <v>1037</v>
      </c>
      <c r="C56" s="814"/>
      <c r="D56" s="814"/>
      <c r="E56" s="814"/>
      <c r="F56" s="814"/>
      <c r="G56" s="814"/>
      <c r="H56" s="814"/>
      <c r="I56" s="814"/>
      <c r="J56" s="814"/>
      <c r="K56" s="814"/>
      <c r="L56" s="814"/>
      <c r="M56" s="815"/>
      <c r="N56" s="402">
        <f>SUM(N48:N55)</f>
        <v>28413.953166997075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99" t="s">
        <v>1045</v>
      </c>
      <c r="M60" s="878"/>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900">
        <f>VLOOKUP(A61,TRANSPORTE!A5:D117,4,FALSE)</f>
        <v>1774.2255661967749</v>
      </c>
      <c r="M61" s="901"/>
      <c r="N61" s="295">
        <f>K61*L61</f>
        <v>2306.4932360558073</v>
      </c>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1"/>
      <c r="M66" s="892"/>
      <c r="N66" s="133"/>
    </row>
    <row r="67" spans="1:15" ht="15.75" thickBot="1">
      <c r="B67" s="902" t="s">
        <v>1037</v>
      </c>
      <c r="C67" s="856"/>
      <c r="D67" s="856"/>
      <c r="E67" s="856"/>
      <c r="F67" s="856"/>
      <c r="G67" s="856"/>
      <c r="H67" s="856"/>
      <c r="I67" s="856"/>
      <c r="J67" s="856"/>
      <c r="K67" s="856"/>
      <c r="L67" s="856"/>
      <c r="M67" s="857"/>
      <c r="N67" s="110">
        <f>N61+N62+N63+N64+N65</f>
        <v>2306.4932360558073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2" t="s">
        <v>1047</v>
      </c>
      <c r="C71" s="853"/>
      <c r="D71" s="853"/>
      <c r="E71" s="853"/>
      <c r="F71" s="853"/>
      <c r="G71" s="853"/>
      <c r="H71" s="853"/>
      <c r="I71" s="79" t="s">
        <v>1048</v>
      </c>
      <c r="J71" s="81" t="s">
        <v>1494</v>
      </c>
      <c r="K71" s="80" t="s">
        <v>1050</v>
      </c>
      <c r="L71" s="854" t="s">
        <v>1034</v>
      </c>
      <c r="M71" s="855"/>
      <c r="N71" s="104" t="s">
        <v>1035</v>
      </c>
    </row>
    <row r="72" spans="1:15">
      <c r="A72" s="153" t="s">
        <v>15</v>
      </c>
      <c r="B72" s="55" t="str">
        <f>VLOOKUP(A72,'MANO DE OBRA'!A8:D68,3,FALSE)</f>
        <v>Obrero (6)</v>
      </c>
      <c r="C72" s="53"/>
      <c r="D72" s="53"/>
      <c r="E72" s="53"/>
      <c r="F72" s="53"/>
      <c r="G72" s="53"/>
      <c r="H72" s="53"/>
      <c r="I72" s="300">
        <f>K72/J72*100</f>
        <v>165623.36823599998</v>
      </c>
      <c r="J72" s="301">
        <v>185</v>
      </c>
      <c r="K72" s="302">
        <f>VLOOKUP(A72,'MANO DE OBRA'!A8:D99,4,FALSE)</f>
        <v>306403.23123659997</v>
      </c>
      <c r="L72" s="56"/>
      <c r="M72" s="442">
        <v>20</v>
      </c>
      <c r="N72" s="403">
        <f>K72/M72</f>
        <v>15320.161561829998</v>
      </c>
      <c r="O72" s="112"/>
    </row>
    <row r="73" spans="1:15">
      <c r="A73" s="15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0">
        <v>20</v>
      </c>
      <c r="N73" s="403">
        <f>K73/M73</f>
        <v>5106.7205206099998</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89"/>
      <c r="C77" s="890"/>
      <c r="D77" s="890"/>
      <c r="E77" s="890"/>
      <c r="F77" s="890"/>
      <c r="G77" s="890"/>
      <c r="H77" s="890"/>
      <c r="I77" s="132"/>
      <c r="J77" s="132"/>
      <c r="K77" s="132"/>
      <c r="L77" s="903"/>
      <c r="M77" s="903"/>
      <c r="N77" s="51"/>
    </row>
    <row r="78" spans="1:15" ht="15.75" thickBot="1">
      <c r="B78" s="902" t="s">
        <v>1037</v>
      </c>
      <c r="C78" s="856"/>
      <c r="D78" s="856"/>
      <c r="E78" s="856"/>
      <c r="F78" s="856"/>
      <c r="G78" s="856"/>
      <c r="H78" s="856"/>
      <c r="I78" s="856"/>
      <c r="J78" s="856"/>
      <c r="K78" s="856"/>
      <c r="L78" s="856"/>
      <c r="M78" s="857"/>
      <c r="N78" s="309">
        <f>SUM(N72:N77)</f>
        <v>20426.882082439999</v>
      </c>
    </row>
    <row r="79" spans="1:15" ht="15.75" thickBot="1">
      <c r="B79" s="39"/>
      <c r="C79" s="40"/>
      <c r="D79" s="40"/>
      <c r="E79" s="40"/>
      <c r="F79" s="40"/>
      <c r="G79" s="40"/>
      <c r="H79" s="40"/>
      <c r="I79" s="40"/>
      <c r="J79" s="40"/>
      <c r="K79" s="40"/>
      <c r="L79" s="40"/>
      <c r="M79" s="40"/>
      <c r="N79" s="41"/>
    </row>
    <row r="80" spans="1:15" ht="15.75" thickBot="1">
      <c r="B80" s="813" t="s">
        <v>1051</v>
      </c>
      <c r="C80" s="814"/>
      <c r="D80" s="814"/>
      <c r="E80" s="814"/>
      <c r="F80" s="814"/>
      <c r="G80" s="814"/>
      <c r="H80" s="814"/>
      <c r="I80" s="814"/>
      <c r="J80" s="814"/>
      <c r="K80" s="814"/>
      <c r="L80" s="814"/>
      <c r="M80" s="815"/>
      <c r="N80" s="105">
        <f>N43+N56+N67+N78</f>
        <v>185324.17889904242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2"/>
      <c r="J84" s="342"/>
      <c r="K84" s="310" t="s">
        <v>1054</v>
      </c>
      <c r="L84" s="860" t="s">
        <v>1055</v>
      </c>
      <c r="M84" s="861"/>
      <c r="N84" s="311"/>
    </row>
    <row r="85" spans="1:14">
      <c r="B85" s="846" t="s">
        <v>1056</v>
      </c>
      <c r="C85" s="847"/>
      <c r="D85" s="847"/>
      <c r="E85" s="847"/>
      <c r="F85" s="847"/>
      <c r="G85" s="847"/>
      <c r="H85" s="847"/>
      <c r="I85" s="93"/>
      <c r="J85" s="94"/>
      <c r="K85" s="312">
        <v>0.2</v>
      </c>
      <c r="L85" s="848">
        <f>N80*K85</f>
        <v>37064.835779808483</v>
      </c>
      <c r="M85" s="849"/>
      <c r="N85" s="57"/>
    </row>
    <row r="86" spans="1:14">
      <c r="B86" s="95" t="s">
        <v>1057</v>
      </c>
      <c r="C86" s="96"/>
      <c r="D86" s="96"/>
      <c r="E86" s="96"/>
      <c r="F86" s="96"/>
      <c r="G86" s="96"/>
      <c r="H86" s="96"/>
      <c r="I86" s="93"/>
      <c r="J86" s="94"/>
      <c r="K86" s="312">
        <v>0.05</v>
      </c>
      <c r="L86" s="848">
        <f>N80*K86</f>
        <v>9266.2089449521209</v>
      </c>
      <c r="M86" s="849"/>
      <c r="N86" s="57"/>
    </row>
    <row r="87" spans="1:14" ht="15.75" thickBot="1">
      <c r="B87" s="97" t="s">
        <v>1058</v>
      </c>
      <c r="C87" s="98"/>
      <c r="D87" s="98"/>
      <c r="E87" s="98"/>
      <c r="F87" s="98"/>
      <c r="G87" s="98"/>
      <c r="H87" s="98"/>
      <c r="I87" s="99"/>
      <c r="J87" s="100"/>
      <c r="K87" s="313">
        <v>0.05</v>
      </c>
      <c r="L87" s="850">
        <f>N80*K87</f>
        <v>9266.2089449521209</v>
      </c>
      <c r="M87" s="851"/>
      <c r="N87" s="57"/>
    </row>
    <row r="88" spans="1:14" ht="15.75" thickBot="1">
      <c r="B88" s="813" t="s">
        <v>1037</v>
      </c>
      <c r="C88" s="814"/>
      <c r="D88" s="814"/>
      <c r="E88" s="814"/>
      <c r="F88" s="814"/>
      <c r="G88" s="814"/>
      <c r="H88" s="814"/>
      <c r="I88" s="814"/>
      <c r="J88" s="814"/>
      <c r="K88" s="814"/>
      <c r="L88" s="814"/>
      <c r="M88" s="815"/>
      <c r="N88" s="58">
        <f>L85+L86+L87</f>
        <v>55597.253669712729</v>
      </c>
    </row>
    <row r="89" spans="1:14" ht="15.75" thickBot="1">
      <c r="B89" s="39"/>
      <c r="C89" s="40"/>
      <c r="D89" s="40"/>
      <c r="E89" s="40"/>
      <c r="F89" s="40"/>
      <c r="G89" s="40"/>
      <c r="H89" s="40"/>
      <c r="I89" s="40"/>
      <c r="J89" s="40"/>
      <c r="K89" s="40"/>
      <c r="L89" s="40"/>
      <c r="M89" s="40"/>
      <c r="N89" s="41"/>
    </row>
    <row r="90" spans="1:14" ht="15.75" thickBot="1">
      <c r="A90" t="s">
        <v>2122</v>
      </c>
      <c r="B90" s="813" t="s">
        <v>1059</v>
      </c>
      <c r="C90" s="814"/>
      <c r="D90" s="814"/>
      <c r="E90" s="814"/>
      <c r="F90" s="814"/>
      <c r="G90" s="814"/>
      <c r="H90" s="814"/>
      <c r="I90" s="814"/>
      <c r="J90" s="814"/>
      <c r="K90" s="814"/>
      <c r="L90" s="814"/>
      <c r="M90" s="815"/>
      <c r="N90" s="195">
        <f>N80+N88</f>
        <v>240921.43256875515</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3"/>
      <c r="K120" s="963"/>
      <c r="L120" s="963"/>
      <c r="M120" s="963"/>
      <c r="N120" s="964"/>
    </row>
    <row r="121" spans="2:14" ht="15.75" thickBot="1">
      <c r="B121" s="427" t="s">
        <v>2327</v>
      </c>
      <c r="C121" s="428"/>
      <c r="D121" s="428"/>
      <c r="E121" s="267"/>
      <c r="F121" s="267"/>
      <c r="G121" s="267"/>
      <c r="H121" s="267"/>
      <c r="I121" s="267"/>
      <c r="J121" s="965"/>
      <c r="K121" s="965"/>
      <c r="L121" s="965"/>
      <c r="M121" s="965"/>
      <c r="N121" s="96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2.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129</v>
      </c>
      <c r="B36" s="862" t="str">
        <f>VLOOKUP(A36,EQUIPOS!A6:D154,3,FALSE)</f>
        <v xml:space="preserve">Buldozer, Potencia al volante de 140 HP, motor de 2200 RPM, longitud de hoja 4,80m. </v>
      </c>
      <c r="C36" s="863"/>
      <c r="D36" s="863"/>
      <c r="E36" s="863"/>
      <c r="F36" s="863"/>
      <c r="G36" s="863"/>
      <c r="H36" s="864"/>
      <c r="I36" s="275"/>
      <c r="J36" s="276"/>
      <c r="K36" s="277">
        <f>VLOOKUP(A36,EQUIPOS!A6:D163,4,FALSE)</f>
        <v>309818.2037476612</v>
      </c>
      <c r="L36" s="278"/>
      <c r="M36" s="344">
        <v>100</v>
      </c>
      <c r="N36" s="280">
        <f>K36/M36</f>
        <v>3098.1820374766121</v>
      </c>
    </row>
    <row r="37" spans="1:14">
      <c r="A37" s="119" t="s">
        <v>312</v>
      </c>
      <c r="B37" s="862" t="str">
        <f>VLOOKUP(A37,EQUIPOS!A7:D154,3,FALSE)</f>
        <v>Retroexcavadora sobre oruga, potencia 138 HP, balde de 1,5 m3.</v>
      </c>
      <c r="C37" s="863"/>
      <c r="D37" s="863"/>
      <c r="E37" s="863"/>
      <c r="F37" s="863"/>
      <c r="G37" s="863"/>
      <c r="H37" s="864"/>
      <c r="I37" s="429"/>
      <c r="J37" s="430"/>
      <c r="K37" s="277">
        <f>VLOOKUP(A37,EQUIPOS!A7:D164,4,FALSE)</f>
        <v>350000</v>
      </c>
      <c r="L37" s="343"/>
      <c r="M37" s="344">
        <v>35</v>
      </c>
      <c r="N37" s="280">
        <f>K37/M37</f>
        <v>10000</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7.2953150294428575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13105.477352506055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52" t="s">
        <v>448</v>
      </c>
      <c r="B48" s="49" t="str">
        <f>VLOOKUP(A48,MATERIALES!A5:D373,3,FALSE)</f>
        <v xml:space="preserve">Derechos de explotación y/o disposición de materiales
</v>
      </c>
      <c r="C48" s="289"/>
      <c r="D48" s="289"/>
      <c r="E48" s="289"/>
      <c r="F48" s="289"/>
      <c r="G48" s="289"/>
      <c r="H48" s="289"/>
      <c r="I48" s="276"/>
      <c r="J48" s="232" t="str">
        <f>VLOOKUP(A48,MATERIALES!A4:D640,2,FALSE)</f>
        <v>m3</v>
      </c>
      <c r="K48" s="290">
        <v>1.3</v>
      </c>
      <c r="L48" s="275"/>
      <c r="M48" s="410">
        <f>VLOOKUP(A48,MATERIALES!A5:D396,4,FALSE)</f>
        <v>4823.2885994691223</v>
      </c>
      <c r="N48" s="280">
        <f>K48*M48</f>
        <v>6270.2751793098596</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f>K54*M54</f>
        <v>0</v>
      </c>
    </row>
    <row r="55" spans="1:14" ht="15.75" thickBot="1">
      <c r="B55" s="813" t="s">
        <v>1037</v>
      </c>
      <c r="C55" s="814"/>
      <c r="D55" s="814"/>
      <c r="E55" s="814"/>
      <c r="F55" s="814"/>
      <c r="G55" s="814"/>
      <c r="H55" s="814"/>
      <c r="I55" s="814"/>
      <c r="J55" s="814"/>
      <c r="K55" s="814"/>
      <c r="L55" s="814"/>
      <c r="M55" s="815"/>
      <c r="N55" s="402">
        <f>SUM(N48:N54)</f>
        <v>6270.2751793098596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900">
        <f>VLOOKUP(A60,TRANSPORTE!A5:D117,4,FALSE)</f>
        <v>1774.2255661967749</v>
      </c>
      <c r="M60" s="901"/>
      <c r="N60" s="295">
        <f>K60*L60</f>
        <v>2306.4932360558073</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2306.4932360558073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5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280</v>
      </c>
      <c r="N71" s="403">
        <f>K71/M71</f>
        <v>364.76575147214288</v>
      </c>
      <c r="O71" s="112"/>
    </row>
    <row r="72" spans="1:15">
      <c r="A72" s="15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0">
        <v>280</v>
      </c>
      <c r="N72" s="403">
        <f>K72/M72</f>
        <v>364.76575147214288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729.53150294428576</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22411.777270816012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4482.3554541632029</v>
      </c>
      <c r="M84" s="849"/>
      <c r="N84" s="57"/>
    </row>
    <row r="85" spans="1:14">
      <c r="B85" s="95" t="s">
        <v>1057</v>
      </c>
      <c r="C85" s="96"/>
      <c r="D85" s="96"/>
      <c r="E85" s="96"/>
      <c r="F85" s="96"/>
      <c r="G85" s="96"/>
      <c r="H85" s="96"/>
      <c r="I85" s="93"/>
      <c r="J85" s="94"/>
      <c r="K85" s="312">
        <v>0.05</v>
      </c>
      <c r="L85" s="848">
        <f>N79*K85</f>
        <v>1120.5888635408007</v>
      </c>
      <c r="M85" s="849"/>
      <c r="N85" s="57"/>
    </row>
    <row r="86" spans="1:14" ht="15.75" thickBot="1">
      <c r="B86" s="97" t="s">
        <v>1058</v>
      </c>
      <c r="C86" s="98"/>
      <c r="D86" s="98"/>
      <c r="E86" s="98"/>
      <c r="F86" s="98"/>
      <c r="G86" s="98"/>
      <c r="H86" s="98"/>
      <c r="I86" s="99"/>
      <c r="J86" s="100"/>
      <c r="K86" s="313">
        <v>0.05</v>
      </c>
      <c r="L86" s="850">
        <f>N79*K86</f>
        <v>1120.5888635408007</v>
      </c>
      <c r="M86" s="851"/>
      <c r="N86" s="57"/>
    </row>
    <row r="87" spans="1:14" ht="15.75" thickBot="1">
      <c r="B87" s="813" t="s">
        <v>1037</v>
      </c>
      <c r="C87" s="814"/>
      <c r="D87" s="814"/>
      <c r="E87" s="814"/>
      <c r="F87" s="814"/>
      <c r="G87" s="814"/>
      <c r="H87" s="814"/>
      <c r="I87" s="814"/>
      <c r="J87" s="814"/>
      <c r="K87" s="814"/>
      <c r="L87" s="814"/>
      <c r="M87" s="815"/>
      <c r="N87" s="58">
        <f>L84+L85+L86</f>
        <v>6723.5331812448048</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29135.310452060818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7.75" customHeight="1" thickBot="1">
      <c r="B29" s="77" t="s">
        <v>1027</v>
      </c>
      <c r="C29" s="792" t="s">
        <v>1028</v>
      </c>
      <c r="D29" s="793"/>
      <c r="E29" s="793"/>
      <c r="F29" s="793"/>
      <c r="G29" s="793"/>
      <c r="H29" s="793"/>
      <c r="I29" s="793"/>
      <c r="J29" s="78"/>
      <c r="K29" s="350" t="s">
        <v>2321</v>
      </c>
      <c r="L29" s="789" t="s">
        <v>1029</v>
      </c>
      <c r="M29" s="790"/>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4"/>
      <c r="C33" s="67"/>
      <c r="D33" s="67"/>
      <c r="E33" s="67"/>
      <c r="F33" s="67"/>
      <c r="G33" s="67"/>
      <c r="H33" s="67"/>
      <c r="I33" s="68"/>
      <c r="J33" s="68"/>
      <c r="K33" s="67"/>
      <c r="L33" s="67"/>
      <c r="M33" s="67"/>
      <c r="N33" s="69"/>
    </row>
    <row r="34" spans="1:14">
      <c r="B34" s="883" t="s">
        <v>1028</v>
      </c>
      <c r="C34" s="884"/>
      <c r="D34" s="884"/>
      <c r="E34" s="884"/>
      <c r="F34" s="884"/>
      <c r="G34" s="884"/>
      <c r="H34" s="885"/>
      <c r="I34" s="886" t="s">
        <v>1032</v>
      </c>
      <c r="J34" s="887"/>
      <c r="K34" s="75" t="s">
        <v>1033</v>
      </c>
      <c r="L34" s="888" t="s">
        <v>1034</v>
      </c>
      <c r="M34" s="885"/>
      <c r="N34" s="76" t="s">
        <v>1035</v>
      </c>
    </row>
    <row r="35" spans="1:14">
      <c r="A35" s="119" t="s">
        <v>263</v>
      </c>
      <c r="B35" s="862" t="str">
        <f>VLOOKUP(A35,EQUIPOS!A6:D154,3,FALSE)</f>
        <v xml:space="preserve">Motobomba 4 pulgadas
</v>
      </c>
      <c r="C35" s="863"/>
      <c r="D35" s="863"/>
      <c r="E35" s="863"/>
      <c r="F35" s="863"/>
      <c r="G35" s="863"/>
      <c r="H35" s="864"/>
      <c r="I35" s="275"/>
      <c r="J35" s="276"/>
      <c r="K35" s="277">
        <f>VLOOKUP(A35,EQUIPOS!A6:D163,4,FALSE)</f>
        <v>15462.744896133274</v>
      </c>
      <c r="L35" s="278"/>
      <c r="M35" s="344">
        <v>21</v>
      </c>
      <c r="N35" s="280">
        <f>K35/M35</f>
        <v>736.32118553015584</v>
      </c>
    </row>
    <row r="36" spans="1:14">
      <c r="A36" s="119" t="s">
        <v>129</v>
      </c>
      <c r="B36" s="862" t="str">
        <f>VLOOKUP(A36,EQUIPOS!A7:D154,3,FALSE)</f>
        <v xml:space="preserve">Buldozer, Potencia al volante de 140 HP, motor de 2200 RPM, longitud de hoja 4,80m. </v>
      </c>
      <c r="C36" s="863"/>
      <c r="D36" s="863"/>
      <c r="E36" s="863"/>
      <c r="F36" s="863"/>
      <c r="G36" s="863"/>
      <c r="H36" s="864"/>
      <c r="I36" s="429"/>
      <c r="J36" s="430"/>
      <c r="K36" s="277">
        <f>VLOOKUP(A36,EQUIPOS!A7:D164,4,FALSE)</f>
        <v>309818.2037476612</v>
      </c>
      <c r="L36" s="343"/>
      <c r="M36" s="344">
        <v>100</v>
      </c>
      <c r="N36" s="280">
        <f>K36/M36</f>
        <v>3098.1820374766121</v>
      </c>
    </row>
    <row r="37" spans="1:14">
      <c r="A37" s="119" t="s">
        <v>312</v>
      </c>
      <c r="B37" s="862" t="str">
        <f>VLOOKUP(A37,EQUIPOS!A8:D154,3,FALSE)</f>
        <v>Retroexcavadora sobre oruga, potencia 138 HP, balde de 1,5 m3.</v>
      </c>
      <c r="C37" s="863"/>
      <c r="D37" s="863"/>
      <c r="E37" s="863"/>
      <c r="F37" s="863"/>
      <c r="G37" s="863"/>
      <c r="H37" s="864"/>
      <c r="I37" s="336"/>
      <c r="J37" s="338"/>
      <c r="K37" s="277">
        <f>VLOOKUP(A37,EQUIPOS!A8:D165,4,FALSE)</f>
        <v>350000</v>
      </c>
      <c r="L37" s="431"/>
      <c r="M37" s="432">
        <v>21</v>
      </c>
      <c r="N37" s="280">
        <f>K37/M37</f>
        <v>16666.666666666668</v>
      </c>
    </row>
    <row r="38" spans="1:14">
      <c r="B38" s="862"/>
      <c r="C38" s="863"/>
      <c r="D38" s="863"/>
      <c r="E38" s="863"/>
      <c r="F38" s="863"/>
      <c r="G38" s="863"/>
      <c r="H38" s="864"/>
      <c r="I38" s="42"/>
      <c r="J38" s="43"/>
      <c r="K38" s="277"/>
      <c r="L38" s="284"/>
      <c r="M38" s="344"/>
      <c r="N38" s="280"/>
    </row>
    <row r="39" spans="1:14">
      <c r="B39" s="328"/>
      <c r="C39" s="329"/>
      <c r="D39" s="329"/>
      <c r="E39" s="329"/>
      <c r="F39" s="331"/>
      <c r="G39" s="331"/>
      <c r="H39" s="131"/>
      <c r="I39" s="42"/>
      <c r="J39" s="43"/>
      <c r="K39" s="277"/>
      <c r="L39" s="284"/>
      <c r="M39" s="285"/>
      <c r="N39" s="281"/>
    </row>
    <row r="40" spans="1:14">
      <c r="B40" s="870" t="s">
        <v>1036</v>
      </c>
      <c r="C40" s="871"/>
      <c r="D40" s="871"/>
      <c r="E40" s="44"/>
      <c r="F40" s="45"/>
      <c r="G40" s="45"/>
      <c r="H40" s="46"/>
      <c r="I40" s="42"/>
      <c r="J40" s="43"/>
      <c r="K40" s="287"/>
      <c r="L40" s="284"/>
      <c r="M40" s="409">
        <v>0.01</v>
      </c>
      <c r="N40" s="352">
        <f>N76*M40</f>
        <v>12.158858382404762</v>
      </c>
    </row>
    <row r="41" spans="1:14" ht="15.75" thickBot="1">
      <c r="B41" s="862"/>
      <c r="C41" s="863"/>
      <c r="D41" s="863"/>
      <c r="E41" s="863"/>
      <c r="F41" s="863"/>
      <c r="G41" s="863"/>
      <c r="H41" s="864"/>
      <c r="I41" s="872"/>
      <c r="J41" s="873"/>
      <c r="K41" s="47"/>
      <c r="L41" s="874"/>
      <c r="M41" s="875"/>
      <c r="N41" s="111"/>
    </row>
    <row r="42" spans="1:14" ht="15.75" thickBot="1">
      <c r="B42" s="813" t="s">
        <v>1037</v>
      </c>
      <c r="C42" s="814"/>
      <c r="D42" s="814"/>
      <c r="E42" s="814"/>
      <c r="F42" s="814"/>
      <c r="G42" s="814"/>
      <c r="H42" s="814"/>
      <c r="I42" s="814"/>
      <c r="J42" s="814"/>
      <c r="K42" s="814"/>
      <c r="L42" s="814"/>
      <c r="M42" s="815"/>
      <c r="N42" s="402">
        <f>SUM(N35:N41)</f>
        <v>20513.328748055843</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58" t="s">
        <v>1028</v>
      </c>
      <c r="C46" s="859"/>
      <c r="D46" s="859"/>
      <c r="E46" s="859"/>
      <c r="F46" s="859"/>
      <c r="G46" s="859"/>
      <c r="H46" s="859"/>
      <c r="I46" s="893"/>
      <c r="J46" s="323" t="s">
        <v>1029</v>
      </c>
      <c r="K46" s="91" t="s">
        <v>1030</v>
      </c>
      <c r="L46" s="894" t="s">
        <v>1039</v>
      </c>
      <c r="M46" s="893"/>
      <c r="N46" s="92" t="s">
        <v>1035</v>
      </c>
    </row>
    <row r="47" spans="1:14">
      <c r="A47" s="152" t="s">
        <v>448</v>
      </c>
      <c r="B47" s="49" t="str">
        <f>VLOOKUP(A47,MATERIALES!A5:D373,3,FALSE)</f>
        <v xml:space="preserve">Derechos de explotación y/o disposición de materiales
</v>
      </c>
      <c r="C47" s="289"/>
      <c r="D47" s="289"/>
      <c r="E47" s="289"/>
      <c r="F47" s="289"/>
      <c r="G47" s="289"/>
      <c r="H47" s="289"/>
      <c r="I47" s="276"/>
      <c r="J47" s="232" t="str">
        <f>VLOOKUP(A47,MATERIALES!A4:D640,2,FALSE)</f>
        <v>m3</v>
      </c>
      <c r="K47" s="290">
        <v>1.3</v>
      </c>
      <c r="L47" s="275"/>
      <c r="M47" s="410">
        <f>VLOOKUP(A47,MATERIALES!A5:D396,4,FALSE)</f>
        <v>4823.2885994691223</v>
      </c>
      <c r="N47" s="280">
        <f>K47*M47</f>
        <v>6270.2751793098596</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3" t="s">
        <v>1037</v>
      </c>
      <c r="C54" s="814"/>
      <c r="D54" s="814"/>
      <c r="E54" s="814"/>
      <c r="F54" s="814"/>
      <c r="G54" s="814"/>
      <c r="H54" s="814"/>
      <c r="I54" s="814"/>
      <c r="J54" s="814"/>
      <c r="K54" s="814"/>
      <c r="L54" s="814"/>
      <c r="M54" s="815"/>
      <c r="N54" s="402">
        <f>SUM(N47:N53)</f>
        <v>6270.2751793098596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0">
        <f>VLOOKUP(A59,TRANSPORTE!A5:D117,4,FALSE)</f>
        <v>1774.2255661967749</v>
      </c>
      <c r="M59" s="901"/>
      <c r="N59" s="295">
        <f>K59*L59</f>
        <v>2306.4932360558073</v>
      </c>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2306.4932360558073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s="153"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168</v>
      </c>
      <c r="N70" s="403">
        <f>K70/M70</f>
        <v>607.94291912023812</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168</v>
      </c>
      <c r="N71" s="403">
        <f>K71/M71</f>
        <v>607.94291912023812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133"/>
    </row>
    <row r="76" spans="1:15" ht="15.75" thickBot="1">
      <c r="B76" s="902" t="s">
        <v>1037</v>
      </c>
      <c r="C76" s="856"/>
      <c r="D76" s="856"/>
      <c r="E76" s="856"/>
      <c r="F76" s="856"/>
      <c r="G76" s="856"/>
      <c r="H76" s="856"/>
      <c r="I76" s="856"/>
      <c r="J76" s="856"/>
      <c r="K76" s="856"/>
      <c r="L76" s="856"/>
      <c r="M76" s="857"/>
      <c r="N76" s="468">
        <f>SUM(N70:N75)</f>
        <v>1215.8858382404762</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N42+N54+N65+N76</f>
        <v>30305.983001661985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6061.1966003323978</v>
      </c>
      <c r="M83" s="849"/>
      <c r="N83" s="57"/>
    </row>
    <row r="84" spans="1:14">
      <c r="B84" s="95" t="s">
        <v>1057</v>
      </c>
      <c r="C84" s="96"/>
      <c r="D84" s="96"/>
      <c r="E84" s="96"/>
      <c r="F84" s="96"/>
      <c r="G84" s="96"/>
      <c r="H84" s="96"/>
      <c r="I84" s="93"/>
      <c r="J84" s="94"/>
      <c r="K84" s="312">
        <v>0.05</v>
      </c>
      <c r="L84" s="848">
        <f>N78*K84</f>
        <v>1515.2991500830994</v>
      </c>
      <c r="M84" s="849"/>
      <c r="N84" s="57"/>
    </row>
    <row r="85" spans="1:14" ht="15.75" thickBot="1">
      <c r="B85" s="97" t="s">
        <v>1058</v>
      </c>
      <c r="C85" s="98"/>
      <c r="D85" s="98"/>
      <c r="E85" s="98"/>
      <c r="F85" s="98"/>
      <c r="G85" s="98"/>
      <c r="H85" s="98"/>
      <c r="I85" s="99"/>
      <c r="J85" s="100"/>
      <c r="K85" s="313">
        <v>0.05</v>
      </c>
      <c r="L85" s="850">
        <f>N78*K85</f>
        <v>1515.2991500830994</v>
      </c>
      <c r="M85" s="851"/>
      <c r="N85" s="57"/>
    </row>
    <row r="86" spans="1:14" ht="15.75" thickBot="1">
      <c r="B86" s="813" t="s">
        <v>1037</v>
      </c>
      <c r="C86" s="814"/>
      <c r="D86" s="814"/>
      <c r="E86" s="814"/>
      <c r="F86" s="814"/>
      <c r="G86" s="814"/>
      <c r="H86" s="814"/>
      <c r="I86" s="814"/>
      <c r="J86" s="814"/>
      <c r="K86" s="814"/>
      <c r="L86" s="814"/>
      <c r="M86" s="815"/>
      <c r="N86" s="58">
        <f>L83+L84+L85</f>
        <v>9091.7949004985967</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39397.777902160582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3"/>
      <c r="K118" s="963"/>
      <c r="L118" s="963"/>
      <c r="M118" s="963"/>
      <c r="N118" s="964"/>
    </row>
    <row r="119" spans="2:14" ht="15.75" thickBot="1">
      <c r="B119" s="427" t="s">
        <v>2327</v>
      </c>
      <c r="C119" s="428"/>
      <c r="D119" s="428"/>
      <c r="E119" s="267"/>
      <c r="F119" s="267"/>
      <c r="G119" s="267"/>
      <c r="H119" s="267"/>
      <c r="I119" s="267"/>
      <c r="J119" s="965"/>
      <c r="K119" s="965"/>
      <c r="L119" s="965"/>
      <c r="M119" s="965"/>
      <c r="N119" s="96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162</v>
      </c>
      <c r="B36" s="862" t="str">
        <f>VLOOKUP(A36,EQUIPOS!A6:D154,3,FALSE)</f>
        <v>Compactador manual (SALTARIN) Peso de operación (Kg.) 52, Fuerza de impacto por golpe (KN) 12.</v>
      </c>
      <c r="C36" s="863"/>
      <c r="D36" s="863"/>
      <c r="E36" s="863"/>
      <c r="F36" s="863"/>
      <c r="G36" s="863"/>
      <c r="H36" s="864"/>
      <c r="I36" s="275"/>
      <c r="J36" s="276"/>
      <c r="K36" s="277">
        <f>VLOOKUP(A36,EQUIPOS!A6:D163,4,FALSE)</f>
        <v>54702.628665337055</v>
      </c>
      <c r="L36" s="278"/>
      <c r="M36" s="344">
        <v>2.5</v>
      </c>
      <c r="N36" s="280">
        <f>K36/M36</f>
        <v>21881.051466134821</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383.00403904575001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22264.055505180571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4"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253880.41280898821</v>
      </c>
      <c r="N48" s="280">
        <f>K48*M48</f>
        <v>330044.53665168467</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604.47717335473385</v>
      </c>
      <c r="N49" s="280">
        <f>K49*M49</f>
        <v>18134.315200642017</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348178.85185232671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0">
        <f>VLOOKUP(A60,TRANSPORTE!A5:D117,4,FALSE)</f>
        <v>1774.2255661967749</v>
      </c>
      <c r="M60" s="901"/>
      <c r="N60" s="295">
        <f>K60*L60</f>
        <v>2306.4932360558073</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2306.4932360558073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7660.0807809149992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380409.48137447808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76081.896274895626</v>
      </c>
      <c r="M84" s="849"/>
      <c r="N84" s="57"/>
    </row>
    <row r="85" spans="1:14">
      <c r="B85" s="95" t="s">
        <v>1057</v>
      </c>
      <c r="C85" s="96"/>
      <c r="D85" s="96"/>
      <c r="E85" s="96"/>
      <c r="F85" s="96"/>
      <c r="G85" s="96"/>
      <c r="H85" s="96"/>
      <c r="I85" s="93"/>
      <c r="J85" s="94"/>
      <c r="K85" s="312">
        <v>0.05</v>
      </c>
      <c r="L85" s="848">
        <f>N79*K85</f>
        <v>19020.474068723906</v>
      </c>
      <c r="M85" s="849"/>
      <c r="N85" s="57"/>
    </row>
    <row r="86" spans="1:14" ht="15.75" thickBot="1">
      <c r="B86" s="97" t="s">
        <v>1058</v>
      </c>
      <c r="C86" s="98"/>
      <c r="D86" s="98"/>
      <c r="E86" s="98"/>
      <c r="F86" s="98"/>
      <c r="G86" s="98"/>
      <c r="H86" s="98"/>
      <c r="I86" s="99"/>
      <c r="J86" s="100"/>
      <c r="K86" s="313">
        <v>0.05</v>
      </c>
      <c r="L86" s="850">
        <f>N79*K86</f>
        <v>19020.474068723906</v>
      </c>
      <c r="M86" s="851"/>
      <c r="N86" s="57"/>
    </row>
    <row r="87" spans="1:14" ht="15.75" thickBot="1">
      <c r="B87" s="813" t="s">
        <v>1037</v>
      </c>
      <c r="C87" s="814"/>
      <c r="D87" s="814"/>
      <c r="E87" s="814"/>
      <c r="F87" s="814"/>
      <c r="G87" s="814"/>
      <c r="H87" s="814"/>
      <c r="I87" s="814"/>
      <c r="J87" s="814"/>
      <c r="K87" s="814"/>
      <c r="L87" s="814"/>
      <c r="M87" s="815"/>
      <c r="N87" s="58">
        <f>L84+L85+L86</f>
        <v>114122.84441234345</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494532.32578682154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162</v>
      </c>
      <c r="B36" s="862" t="str">
        <f>VLOOKUP(A36,EQUIPOS!A6:D154,3,FALSE)</f>
        <v>Compactador manual (SALTARIN) Peso de operación (Kg.) 52, Fuerza de impacto por golpe (KN) 12.</v>
      </c>
      <c r="C36" s="863"/>
      <c r="D36" s="863"/>
      <c r="E36" s="863"/>
      <c r="F36" s="863"/>
      <c r="G36" s="863"/>
      <c r="H36" s="864"/>
      <c r="I36" s="275"/>
      <c r="J36" s="276"/>
      <c r="K36" s="277">
        <f>VLOOKUP(A36,EQUIPOS!A6:D163,4,FALSE)</f>
        <v>54702.628665337055</v>
      </c>
      <c r="L36" s="278"/>
      <c r="M36" s="344">
        <v>2.5</v>
      </c>
      <c r="N36" s="280">
        <f>K36/M36</f>
        <v>21881.051466134821</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383.00403904575001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22264.055505180571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4" t="s">
        <v>554</v>
      </c>
      <c r="B48" s="49" t="str">
        <f>VLOOKUP(A48,MATERIALES!A5:D373,3,FALSE)</f>
        <v>Material de Recebo Para Relleno</v>
      </c>
      <c r="C48" s="289"/>
      <c r="D48" s="289"/>
      <c r="E48" s="289"/>
      <c r="F48" s="289"/>
      <c r="G48" s="289"/>
      <c r="H48" s="289"/>
      <c r="I48" s="276"/>
      <c r="J48" s="232" t="str">
        <f>VLOOKUP(A48,MATERIALES!A4:D640,2,FALSE)</f>
        <v>m3</v>
      </c>
      <c r="K48" s="290">
        <v>1.3</v>
      </c>
      <c r="L48" s="275"/>
      <c r="M48" s="410">
        <f>VLOOKUP(A48,MATERIALES!A5:D396,4,FALSE)</f>
        <v>440646.9114174695</v>
      </c>
      <c r="N48" s="280">
        <f>K48*M48</f>
        <v>572840.98484271031</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604.47717335473385</v>
      </c>
      <c r="N49" s="280">
        <f>K49*M49</f>
        <v>18134.315200642017</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590975.3000433523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0">
        <f>VLOOKUP(A60,TRANSPORTE!A5:D117,4,FALSE)</f>
        <v>1774.2255661967749</v>
      </c>
      <c r="M60" s="901"/>
      <c r="N60" s="295">
        <f>K60*L60</f>
        <v>2306.4932360558073</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51"/>
    </row>
    <row r="66" spans="1:15" ht="15.75" thickBot="1">
      <c r="B66" s="902" t="s">
        <v>1037</v>
      </c>
      <c r="C66" s="856"/>
      <c r="D66" s="856"/>
      <c r="E66" s="856"/>
      <c r="F66" s="856"/>
      <c r="G66" s="856"/>
      <c r="H66" s="856"/>
      <c r="I66" s="856"/>
      <c r="J66" s="856"/>
      <c r="K66" s="856"/>
      <c r="L66" s="856"/>
      <c r="M66" s="857"/>
      <c r="N66" s="110">
        <f>N60+N61+N62+N63+N64</f>
        <v>2306.4932360558073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7660.0807809149992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623205.92956550373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124641.18591310075</v>
      </c>
      <c r="M84" s="849"/>
      <c r="N84" s="57"/>
    </row>
    <row r="85" spans="1:14">
      <c r="B85" s="95" t="s">
        <v>1057</v>
      </c>
      <c r="C85" s="96"/>
      <c r="D85" s="96"/>
      <c r="E85" s="96"/>
      <c r="F85" s="96"/>
      <c r="G85" s="96"/>
      <c r="H85" s="96"/>
      <c r="I85" s="93"/>
      <c r="J85" s="94"/>
      <c r="K85" s="312">
        <v>0.05</v>
      </c>
      <c r="L85" s="848">
        <f>N79*K85</f>
        <v>31160.296478275188</v>
      </c>
      <c r="M85" s="849"/>
      <c r="N85" s="57"/>
    </row>
    <row r="86" spans="1:14" ht="15.75" thickBot="1">
      <c r="B86" s="97" t="s">
        <v>1058</v>
      </c>
      <c r="C86" s="98"/>
      <c r="D86" s="98"/>
      <c r="E86" s="98"/>
      <c r="F86" s="98"/>
      <c r="G86" s="98"/>
      <c r="H86" s="98"/>
      <c r="I86" s="99"/>
      <c r="J86" s="100"/>
      <c r="K86" s="313">
        <v>0.05</v>
      </c>
      <c r="L86" s="850">
        <f>N79*K86</f>
        <v>31160.296478275188</v>
      </c>
      <c r="M86" s="851"/>
      <c r="N86" s="57"/>
    </row>
    <row r="87" spans="1:14" ht="15.75" thickBot="1">
      <c r="B87" s="813" t="s">
        <v>1037</v>
      </c>
      <c r="C87" s="814"/>
      <c r="D87" s="814"/>
      <c r="E87" s="814"/>
      <c r="F87" s="814"/>
      <c r="G87" s="814"/>
      <c r="H87" s="814"/>
      <c r="I87" s="814"/>
      <c r="J87" s="814"/>
      <c r="K87" s="814"/>
      <c r="L87" s="814"/>
      <c r="M87" s="815"/>
      <c r="N87" s="58">
        <f>L84+L85+L86</f>
        <v>186961.77886965111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810167.70843515487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162</v>
      </c>
      <c r="B36" s="862" t="str">
        <f>VLOOKUP(A36,EQUIPOS!A6:D154,3,FALSE)</f>
        <v>Compactador manual (SALTARIN) Peso de operación (Kg.) 52, Fuerza de impacto por golpe (KN) 12.</v>
      </c>
      <c r="C36" s="863"/>
      <c r="D36" s="863"/>
      <c r="E36" s="863"/>
      <c r="F36" s="863"/>
      <c r="G36" s="863"/>
      <c r="H36" s="864"/>
      <c r="I36" s="275"/>
      <c r="J36" s="276"/>
      <c r="K36" s="277">
        <f>VLOOKUP(A36,EQUIPOS!A6:D163,4,FALSE)</f>
        <v>54702.628665337055</v>
      </c>
      <c r="L36" s="278"/>
      <c r="M36" s="344">
        <v>2.5</v>
      </c>
      <c r="N36" s="280">
        <f>K36/M36</f>
        <v>21881.051466134821</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383.00403904575001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22264.055505180571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4" t="s">
        <v>525</v>
      </c>
      <c r="B48" s="49" t="str">
        <f>VLOOKUP(A48,MATERIALES!A5:D373,3,FALSE)</f>
        <v>Material  Granular Tipo SBG</v>
      </c>
      <c r="C48" s="289"/>
      <c r="D48" s="289"/>
      <c r="E48" s="289"/>
      <c r="F48" s="289"/>
      <c r="G48" s="289"/>
      <c r="H48" s="289"/>
      <c r="I48" s="276"/>
      <c r="J48" s="232" t="str">
        <f>VLOOKUP(A48,MATERIALES!A4:D640,2,FALSE)</f>
        <v>m3</v>
      </c>
      <c r="K48" s="290">
        <v>1.3</v>
      </c>
      <c r="L48" s="275"/>
      <c r="M48" s="410">
        <f>VLOOKUP(A48,MATERIALES!A5:D396,4,FALSE)</f>
        <v>440646.9114174695</v>
      </c>
      <c r="N48" s="280">
        <f>K48*M48</f>
        <v>572840.98484271031</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604.47717335473385</v>
      </c>
      <c r="N49" s="280">
        <f>K49*M49</f>
        <v>18134.315200642017</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590975.3000433523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0">
        <f>VLOOKUP(A60,TRANSPORTE!A5:D117,4,FALSE)</f>
        <v>1774.2255661967749</v>
      </c>
      <c r="M60" s="901"/>
      <c r="N60" s="295">
        <f>K60*L60</f>
        <v>2306.4932360558073</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2306.4932360558073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7660.0807809149992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623205.92956550373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124641.18591310075</v>
      </c>
      <c r="M84" s="849"/>
      <c r="N84" s="57"/>
    </row>
    <row r="85" spans="1:14">
      <c r="B85" s="95" t="s">
        <v>1057</v>
      </c>
      <c r="C85" s="96"/>
      <c r="D85" s="96"/>
      <c r="E85" s="96"/>
      <c r="F85" s="96"/>
      <c r="G85" s="96"/>
      <c r="H85" s="96"/>
      <c r="I85" s="93"/>
      <c r="J85" s="94"/>
      <c r="K85" s="312">
        <v>0.05</v>
      </c>
      <c r="L85" s="848">
        <f>N79*K85</f>
        <v>31160.296478275188</v>
      </c>
      <c r="M85" s="849"/>
      <c r="N85" s="57"/>
    </row>
    <row r="86" spans="1:14" ht="15.75" thickBot="1">
      <c r="B86" s="97" t="s">
        <v>1058</v>
      </c>
      <c r="C86" s="98"/>
      <c r="D86" s="98"/>
      <c r="E86" s="98"/>
      <c r="F86" s="98"/>
      <c r="G86" s="98"/>
      <c r="H86" s="98"/>
      <c r="I86" s="99"/>
      <c r="J86" s="100"/>
      <c r="K86" s="313">
        <v>0.05</v>
      </c>
      <c r="L86" s="850">
        <f>N79*K86</f>
        <v>31160.296478275188</v>
      </c>
      <c r="M86" s="851"/>
      <c r="N86" s="57"/>
    </row>
    <row r="87" spans="1:14" ht="15.75" thickBot="1">
      <c r="B87" s="813" t="s">
        <v>1037</v>
      </c>
      <c r="C87" s="814"/>
      <c r="D87" s="814"/>
      <c r="E87" s="814"/>
      <c r="F87" s="814"/>
      <c r="G87" s="814"/>
      <c r="H87" s="814"/>
      <c r="I87" s="814"/>
      <c r="J87" s="814"/>
      <c r="K87" s="814"/>
      <c r="L87" s="814"/>
      <c r="M87" s="815"/>
      <c r="N87" s="58">
        <f>L84+L85+L86</f>
        <v>186961.77886965111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810167.70843515487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162</v>
      </c>
      <c r="B36" s="862" t="str">
        <f>VLOOKUP(A36,EQUIPOS!A6:D154,3,FALSE)</f>
        <v>Compactador manual (SALTARIN) Peso de operación (Kg.) 52, Fuerza de impacto por golpe (KN) 12.</v>
      </c>
      <c r="C36" s="863"/>
      <c r="D36" s="863"/>
      <c r="E36" s="863"/>
      <c r="F36" s="863"/>
      <c r="G36" s="863"/>
      <c r="H36" s="864"/>
      <c r="I36" s="275"/>
      <c r="J36" s="276"/>
      <c r="K36" s="277">
        <f>VLOOKUP(A36,EQUIPOS!A6:D163,4,FALSE)</f>
        <v>54702.628665337055</v>
      </c>
      <c r="L36" s="278"/>
      <c r="M36" s="344">
        <v>2.5</v>
      </c>
      <c r="N36" s="280">
        <f>K36/M36</f>
        <v>21881.051466134821</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383.00403904575001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22264.055505180571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4" t="s">
        <v>527</v>
      </c>
      <c r="B48" s="49" t="str">
        <f>VLOOKUP(A48,MATERIALES!A5:D373,3,FALSE)</f>
        <v>Material Granular Tipo  BG</v>
      </c>
      <c r="C48" s="289"/>
      <c r="D48" s="289"/>
      <c r="E48" s="289"/>
      <c r="F48" s="289"/>
      <c r="G48" s="289"/>
      <c r="H48" s="289"/>
      <c r="I48" s="276"/>
      <c r="J48" s="232" t="str">
        <f>VLOOKUP(A48,MATERIALES!A4:D640,2,FALSE)</f>
        <v>m3</v>
      </c>
      <c r="K48" s="290">
        <v>1.3</v>
      </c>
      <c r="L48" s="275"/>
      <c r="M48" s="410">
        <f>VLOOKUP(A48,MATERIALES!A5:D396,4,FALSE)</f>
        <v>440646.9114174695</v>
      </c>
      <c r="N48" s="280">
        <f>K48*M48</f>
        <v>572840.98484271031</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604.47717335473385</v>
      </c>
      <c r="N49" s="280">
        <f>K49*M49</f>
        <v>18134.315200642017</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590975.3000433523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0">
        <f>VLOOKUP(A60,TRANSPORTE!A5:D117,4,FALSE)</f>
        <v>1774.2255661967749</v>
      </c>
      <c r="M60" s="901"/>
      <c r="N60" s="295">
        <f>K60*L60</f>
        <v>2306.4932360558073</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2306.4932360558073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7660.0807809149992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623205.92956550373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124641.18591310075</v>
      </c>
      <c r="M84" s="849"/>
      <c r="N84" s="57"/>
    </row>
    <row r="85" spans="1:14">
      <c r="B85" s="95" t="s">
        <v>1057</v>
      </c>
      <c r="C85" s="96"/>
      <c r="D85" s="96"/>
      <c r="E85" s="96"/>
      <c r="F85" s="96"/>
      <c r="G85" s="96"/>
      <c r="H85" s="96"/>
      <c r="I85" s="93"/>
      <c r="J85" s="94"/>
      <c r="K85" s="312">
        <v>0.05</v>
      </c>
      <c r="L85" s="848">
        <f>N79*K85</f>
        <v>31160.296478275188</v>
      </c>
      <c r="M85" s="849"/>
      <c r="N85" s="57"/>
    </row>
    <row r="86" spans="1:14" ht="15.75" thickBot="1">
      <c r="B86" s="97" t="s">
        <v>1058</v>
      </c>
      <c r="C86" s="98"/>
      <c r="D86" s="98"/>
      <c r="E86" s="98"/>
      <c r="F86" s="98"/>
      <c r="G86" s="98"/>
      <c r="H86" s="98"/>
      <c r="I86" s="99"/>
      <c r="J86" s="100"/>
      <c r="K86" s="313">
        <v>0.05</v>
      </c>
      <c r="L86" s="850">
        <f>N79*K86</f>
        <v>31160.296478275188</v>
      </c>
      <c r="M86" s="851"/>
      <c r="N86" s="57"/>
    </row>
    <row r="87" spans="1:14" ht="15.75" thickBot="1">
      <c r="B87" s="813" t="s">
        <v>1037</v>
      </c>
      <c r="C87" s="814"/>
      <c r="D87" s="814"/>
      <c r="E87" s="814"/>
      <c r="F87" s="814"/>
      <c r="G87" s="814"/>
      <c r="H87" s="814"/>
      <c r="I87" s="814"/>
      <c r="J87" s="814"/>
      <c r="K87" s="814"/>
      <c r="L87" s="814"/>
      <c r="M87" s="815"/>
      <c r="N87" s="58">
        <f>L84+L85+L86</f>
        <v>186961.77886965111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810167.70843515487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3" t="s">
        <v>1028</v>
      </c>
      <c r="C35" s="884"/>
      <c r="D35" s="884"/>
      <c r="E35" s="884"/>
      <c r="F35" s="884"/>
      <c r="G35" s="884"/>
      <c r="H35" s="885"/>
      <c r="I35" s="886" t="s">
        <v>1032</v>
      </c>
      <c r="J35" s="887"/>
      <c r="K35" s="75" t="s">
        <v>1033</v>
      </c>
      <c r="L35" s="888" t="s">
        <v>1034</v>
      </c>
      <c r="M35" s="885"/>
      <c r="N35" s="76" t="s">
        <v>1035</v>
      </c>
    </row>
    <row r="36" spans="1:16">
      <c r="A36" s="119"/>
      <c r="B36" s="862"/>
      <c r="C36" s="863"/>
      <c r="D36" s="863"/>
      <c r="E36" s="863"/>
      <c r="F36" s="863"/>
      <c r="G36" s="863"/>
      <c r="H36" s="864"/>
      <c r="I36" s="275"/>
      <c r="J36" s="276"/>
      <c r="K36" s="277"/>
      <c r="L36" s="278"/>
      <c r="M36" s="344"/>
      <c r="N36" s="280"/>
      <c r="P36" s="112"/>
    </row>
    <row r="37" spans="1:16">
      <c r="A37" s="119"/>
      <c r="B37" s="862"/>
      <c r="C37" s="863"/>
      <c r="D37" s="863"/>
      <c r="E37" s="863"/>
      <c r="F37" s="863"/>
      <c r="G37" s="863"/>
      <c r="H37" s="864"/>
      <c r="I37" s="429"/>
      <c r="J37" s="430"/>
      <c r="K37" s="277"/>
      <c r="L37" s="343"/>
      <c r="M37" s="344"/>
      <c r="N37" s="280"/>
      <c r="P37" s="109"/>
    </row>
    <row r="38" spans="1:16">
      <c r="A38" s="119"/>
      <c r="B38" s="862"/>
      <c r="C38" s="863"/>
      <c r="D38" s="863"/>
      <c r="E38" s="863"/>
      <c r="F38" s="863"/>
      <c r="G38" s="863"/>
      <c r="H38" s="864"/>
      <c r="I38" s="336"/>
      <c r="J38" s="338"/>
      <c r="K38" s="277"/>
      <c r="L38" s="431"/>
      <c r="M38" s="432"/>
      <c r="N38" s="280"/>
      <c r="P38" s="112"/>
    </row>
    <row r="39" spans="1:16">
      <c r="B39" s="862"/>
      <c r="C39" s="863"/>
      <c r="D39" s="863"/>
      <c r="E39" s="863"/>
      <c r="F39" s="863"/>
      <c r="G39" s="863"/>
      <c r="H39" s="864"/>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0" t="s">
        <v>1036</v>
      </c>
      <c r="C41" s="871"/>
      <c r="D41" s="871"/>
      <c r="E41" s="44"/>
      <c r="F41" s="45"/>
      <c r="G41" s="45"/>
      <c r="H41" s="46"/>
      <c r="I41" s="42"/>
      <c r="J41" s="43"/>
      <c r="K41" s="287"/>
      <c r="L41" s="284"/>
      <c r="M41" s="409">
        <v>0.05</v>
      </c>
      <c r="N41" s="352">
        <f>N77*M41</f>
        <v>383.00403904575001</v>
      </c>
      <c r="P41" s="112"/>
    </row>
    <row r="42" spans="1:16" ht="15.75" thickBot="1">
      <c r="B42" s="862"/>
      <c r="C42" s="863"/>
      <c r="D42" s="863"/>
      <c r="E42" s="863"/>
      <c r="F42" s="863"/>
      <c r="G42" s="863"/>
      <c r="H42" s="864"/>
      <c r="I42" s="872"/>
      <c r="J42" s="873"/>
      <c r="K42" s="47"/>
      <c r="L42" s="874"/>
      <c r="M42" s="875"/>
      <c r="N42" s="111"/>
    </row>
    <row r="43" spans="1:16" ht="15.75" thickBot="1">
      <c r="B43" s="813" t="s">
        <v>1037</v>
      </c>
      <c r="C43" s="814"/>
      <c r="D43" s="814"/>
      <c r="E43" s="814"/>
      <c r="F43" s="814"/>
      <c r="G43" s="814"/>
      <c r="H43" s="814"/>
      <c r="I43" s="814"/>
      <c r="J43" s="814"/>
      <c r="K43" s="814"/>
      <c r="L43" s="814"/>
      <c r="M43" s="815"/>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58" t="s">
        <v>1028</v>
      </c>
      <c r="C47" s="859"/>
      <c r="D47" s="859"/>
      <c r="E47" s="859"/>
      <c r="F47" s="859"/>
      <c r="G47" s="859"/>
      <c r="H47" s="859"/>
      <c r="I47" s="893"/>
      <c r="J47" s="323" t="s">
        <v>1029</v>
      </c>
      <c r="K47" s="91" t="s">
        <v>1030</v>
      </c>
      <c r="L47" s="894" t="s">
        <v>1039</v>
      </c>
      <c r="M47" s="893"/>
      <c r="N47" s="92" t="s">
        <v>1035</v>
      </c>
    </row>
    <row r="48" spans="1:16">
      <c r="A48" s="164" t="s">
        <v>558</v>
      </c>
      <c r="B48" s="49" t="str">
        <f>VLOOKUP(A48,MATERIALES!A5:D373,3,FALSE)</f>
        <v>Material filtrante (6´´)</v>
      </c>
      <c r="C48" s="289"/>
      <c r="D48" s="289"/>
      <c r="E48" s="289"/>
      <c r="F48" s="289"/>
      <c r="G48" s="289"/>
      <c r="H48" s="289"/>
      <c r="I48" s="276"/>
      <c r="J48" s="232" t="str">
        <f>VLOOKUP(A48,MATERIALES!A4:D640,2,FALSE)</f>
        <v>m3</v>
      </c>
      <c r="K48" s="290">
        <v>1.3</v>
      </c>
      <c r="L48" s="275"/>
      <c r="M48" s="410">
        <f>VLOOKUP(A48,MATERIALES!A5:D396,4,FALSE)</f>
        <v>440646.9114174695</v>
      </c>
      <c r="N48" s="280">
        <f>K48*M48</f>
        <v>572840.98484271031</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572840.98484271031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0">
        <f>VLOOKUP(A60,TRANSPORTE!A5:D117,4,FALSE)</f>
        <v>1774.2255661967749</v>
      </c>
      <c r="M60" s="901"/>
      <c r="N60" s="295">
        <f>K60*L60</f>
        <v>2306.4932360558073</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2306.4932360558073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7660.0807809149992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583190.5628987269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116638.11257974539</v>
      </c>
      <c r="M84" s="849"/>
      <c r="N84" s="57"/>
    </row>
    <row r="85" spans="1:14">
      <c r="B85" s="95" t="s">
        <v>1057</v>
      </c>
      <c r="C85" s="96"/>
      <c r="D85" s="96"/>
      <c r="E85" s="96"/>
      <c r="F85" s="96"/>
      <c r="G85" s="96"/>
      <c r="H85" s="96"/>
      <c r="I85" s="93"/>
      <c r="J85" s="94"/>
      <c r="K85" s="312">
        <v>0.05</v>
      </c>
      <c r="L85" s="848">
        <f>N79*K85</f>
        <v>29159.528144936347</v>
      </c>
      <c r="M85" s="849"/>
      <c r="N85" s="57"/>
    </row>
    <row r="86" spans="1:14" ht="15.75" thickBot="1">
      <c r="B86" s="97" t="s">
        <v>1058</v>
      </c>
      <c r="C86" s="98"/>
      <c r="D86" s="98"/>
      <c r="E86" s="98"/>
      <c r="F86" s="98"/>
      <c r="G86" s="98"/>
      <c r="H86" s="98"/>
      <c r="I86" s="99"/>
      <c r="J86" s="100"/>
      <c r="K86" s="313">
        <v>0.05</v>
      </c>
      <c r="L86" s="850">
        <f>N79*K86</f>
        <v>29159.528144936347</v>
      </c>
      <c r="M86" s="851"/>
      <c r="N86" s="57"/>
    </row>
    <row r="87" spans="1:14" ht="15.75" thickBot="1">
      <c r="B87" s="813" t="s">
        <v>1037</v>
      </c>
      <c r="C87" s="814"/>
      <c r="D87" s="814"/>
      <c r="E87" s="814"/>
      <c r="F87" s="814"/>
      <c r="G87" s="814"/>
      <c r="H87" s="814"/>
      <c r="I87" s="814"/>
      <c r="J87" s="814"/>
      <c r="K87" s="814"/>
      <c r="L87" s="814"/>
      <c r="M87" s="815"/>
      <c r="N87" s="58">
        <f>L84+L85+L86</f>
        <v>174957.16886961806</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758147.73176834499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3" t="s">
        <v>1028</v>
      </c>
      <c r="C35" s="884"/>
      <c r="D35" s="884"/>
      <c r="E35" s="884"/>
      <c r="F35" s="884"/>
      <c r="G35" s="884"/>
      <c r="H35" s="885"/>
      <c r="I35" s="886" t="s">
        <v>1032</v>
      </c>
      <c r="J35" s="887"/>
      <c r="K35" s="75" t="s">
        <v>1033</v>
      </c>
      <c r="L35" s="888" t="s">
        <v>1034</v>
      </c>
      <c r="M35" s="885"/>
      <c r="N35" s="76" t="s">
        <v>1035</v>
      </c>
    </row>
    <row r="36" spans="1:16">
      <c r="A36" s="119"/>
      <c r="B36" s="862"/>
      <c r="C36" s="863"/>
      <c r="D36" s="863"/>
      <c r="E36" s="863"/>
      <c r="F36" s="863"/>
      <c r="G36" s="863"/>
      <c r="H36" s="864"/>
      <c r="I36" s="275"/>
      <c r="J36" s="276"/>
      <c r="K36" s="277"/>
      <c r="L36" s="278"/>
      <c r="M36" s="344"/>
      <c r="N36" s="280"/>
      <c r="P36" s="112"/>
    </row>
    <row r="37" spans="1:16">
      <c r="A37" s="119"/>
      <c r="B37" s="862"/>
      <c r="C37" s="863"/>
      <c r="D37" s="863"/>
      <c r="E37" s="863"/>
      <c r="F37" s="863"/>
      <c r="G37" s="863"/>
      <c r="H37" s="864"/>
      <c r="I37" s="429"/>
      <c r="J37" s="430"/>
      <c r="K37" s="277"/>
      <c r="L37" s="343"/>
      <c r="M37" s="344"/>
      <c r="N37" s="280"/>
      <c r="P37" s="109"/>
    </row>
    <row r="38" spans="1:16">
      <c r="A38" s="119"/>
      <c r="B38" s="862"/>
      <c r="C38" s="863"/>
      <c r="D38" s="863"/>
      <c r="E38" s="863"/>
      <c r="F38" s="863"/>
      <c r="G38" s="863"/>
      <c r="H38" s="864"/>
      <c r="I38" s="336"/>
      <c r="J38" s="338"/>
      <c r="K38" s="277"/>
      <c r="L38" s="431"/>
      <c r="M38" s="432"/>
      <c r="N38" s="280"/>
      <c r="P38" s="112"/>
    </row>
    <row r="39" spans="1:16">
      <c r="B39" s="862"/>
      <c r="C39" s="863"/>
      <c r="D39" s="863"/>
      <c r="E39" s="863"/>
      <c r="F39" s="863"/>
      <c r="G39" s="863"/>
      <c r="H39" s="864"/>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0" t="s">
        <v>1036</v>
      </c>
      <c r="C41" s="871"/>
      <c r="D41" s="871"/>
      <c r="E41" s="44"/>
      <c r="F41" s="45"/>
      <c r="G41" s="45"/>
      <c r="H41" s="46"/>
      <c r="I41" s="42"/>
      <c r="J41" s="43"/>
      <c r="K41" s="287"/>
      <c r="L41" s="284"/>
      <c r="M41" s="409">
        <v>0.05</v>
      </c>
      <c r="N41" s="352">
        <f>N77*M41</f>
        <v>383.00403904575001</v>
      </c>
      <c r="P41" s="112"/>
    </row>
    <row r="42" spans="1:16" ht="15.75" thickBot="1">
      <c r="B42" s="862"/>
      <c r="C42" s="863"/>
      <c r="D42" s="863"/>
      <c r="E42" s="863"/>
      <c r="F42" s="863"/>
      <c r="G42" s="863"/>
      <c r="H42" s="864"/>
      <c r="I42" s="872"/>
      <c r="J42" s="873"/>
      <c r="K42" s="47"/>
      <c r="L42" s="874"/>
      <c r="M42" s="875"/>
      <c r="N42" s="111"/>
    </row>
    <row r="43" spans="1:16" ht="15.75" thickBot="1">
      <c r="B43" s="813" t="s">
        <v>1037</v>
      </c>
      <c r="C43" s="814"/>
      <c r="D43" s="814"/>
      <c r="E43" s="814"/>
      <c r="F43" s="814"/>
      <c r="G43" s="814"/>
      <c r="H43" s="814"/>
      <c r="I43" s="814"/>
      <c r="J43" s="814"/>
      <c r="K43" s="814"/>
      <c r="L43" s="814"/>
      <c r="M43" s="815"/>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58" t="s">
        <v>1028</v>
      </c>
      <c r="C47" s="859"/>
      <c r="D47" s="859"/>
      <c r="E47" s="859"/>
      <c r="F47" s="859"/>
      <c r="G47" s="859"/>
      <c r="H47" s="859"/>
      <c r="I47" s="893"/>
      <c r="J47" s="323" t="s">
        <v>1029</v>
      </c>
      <c r="K47" s="91" t="s">
        <v>1030</v>
      </c>
      <c r="L47" s="894" t="s">
        <v>1039</v>
      </c>
      <c r="M47" s="893"/>
      <c r="N47" s="92" t="s">
        <v>1035</v>
      </c>
    </row>
    <row r="48" spans="1:16">
      <c r="A48" s="164" t="s">
        <v>483</v>
      </c>
      <c r="B48" s="49" t="str">
        <f>VLOOKUP(A48,MATERIALES!A5:D373,3,FALSE)</f>
        <v>Gravilla</v>
      </c>
      <c r="C48" s="289"/>
      <c r="D48" s="289"/>
      <c r="E48" s="289"/>
      <c r="F48" s="289"/>
      <c r="G48" s="289"/>
      <c r="H48" s="289"/>
      <c r="I48" s="276"/>
      <c r="J48" s="232" t="str">
        <f>VLOOKUP(A48,MATERIALES!A4:D640,2,FALSE)</f>
        <v>m3</v>
      </c>
      <c r="K48" s="290">
        <v>1.3</v>
      </c>
      <c r="L48" s="275"/>
      <c r="M48" s="410">
        <f>VLOOKUP(A48,MATERIALES!A5:D396,4,FALSE)</f>
        <v>250595.71626589523</v>
      </c>
      <c r="N48" s="280">
        <f>K48*M48</f>
        <v>325774.43114566378</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325774.43114566378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0">
        <f>VLOOKUP(A60,TRANSPORTE!A5:D117,4,FALSE)</f>
        <v>1774.2255661967749</v>
      </c>
      <c r="M60" s="901"/>
      <c r="N60" s="295">
        <f>K60*L60</f>
        <v>2306.4932360558073</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2306.4932360558073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7660.0807809149992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336124.00920168037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67224.801840336077</v>
      </c>
      <c r="M84" s="849"/>
      <c r="N84" s="57"/>
    </row>
    <row r="85" spans="1:14">
      <c r="B85" s="95" t="s">
        <v>1057</v>
      </c>
      <c r="C85" s="96"/>
      <c r="D85" s="96"/>
      <c r="E85" s="96"/>
      <c r="F85" s="96"/>
      <c r="G85" s="96"/>
      <c r="H85" s="96"/>
      <c r="I85" s="93"/>
      <c r="J85" s="94"/>
      <c r="K85" s="312">
        <v>0.05</v>
      </c>
      <c r="L85" s="848">
        <f>N79*K85</f>
        <v>16806.200460084019</v>
      </c>
      <c r="M85" s="849"/>
      <c r="N85" s="57"/>
    </row>
    <row r="86" spans="1:14" ht="15.75" thickBot="1">
      <c r="B86" s="97" t="s">
        <v>1058</v>
      </c>
      <c r="C86" s="98"/>
      <c r="D86" s="98"/>
      <c r="E86" s="98"/>
      <c r="F86" s="98"/>
      <c r="G86" s="98"/>
      <c r="H86" s="98"/>
      <c r="I86" s="99"/>
      <c r="J86" s="100"/>
      <c r="K86" s="313">
        <v>0.05</v>
      </c>
      <c r="L86" s="850">
        <f>N79*K86</f>
        <v>16806.200460084019</v>
      </c>
      <c r="M86" s="851"/>
      <c r="N86" s="57"/>
    </row>
    <row r="87" spans="1:14" ht="15.75" thickBot="1">
      <c r="B87" s="813" t="s">
        <v>1037</v>
      </c>
      <c r="C87" s="814"/>
      <c r="D87" s="814"/>
      <c r="E87" s="814"/>
      <c r="F87" s="814"/>
      <c r="G87" s="814"/>
      <c r="H87" s="814"/>
      <c r="I87" s="814"/>
      <c r="J87" s="814"/>
      <c r="K87" s="814"/>
      <c r="L87" s="814"/>
      <c r="M87" s="815"/>
      <c r="N87" s="58">
        <f>L84+L85+L86</f>
        <v>100837.20276050411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436961.21196218446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3" t="s">
        <v>1028</v>
      </c>
      <c r="C35" s="884"/>
      <c r="D35" s="884"/>
      <c r="E35" s="884"/>
      <c r="F35" s="884"/>
      <c r="G35" s="884"/>
      <c r="H35" s="885"/>
      <c r="I35" s="886" t="s">
        <v>1032</v>
      </c>
      <c r="J35" s="887"/>
      <c r="K35" s="75" t="s">
        <v>1033</v>
      </c>
      <c r="L35" s="888" t="s">
        <v>1034</v>
      </c>
      <c r="M35" s="885"/>
      <c r="N35" s="76" t="s">
        <v>1035</v>
      </c>
    </row>
    <row r="36" spans="1:16">
      <c r="A36" s="119"/>
      <c r="B36" s="862"/>
      <c r="C36" s="863"/>
      <c r="D36" s="863"/>
      <c r="E36" s="863"/>
      <c r="F36" s="863"/>
      <c r="G36" s="863"/>
      <c r="H36" s="864"/>
      <c r="I36" s="275"/>
      <c r="J36" s="276"/>
      <c r="K36" s="277"/>
      <c r="L36" s="278"/>
      <c r="M36" s="344"/>
      <c r="N36" s="280"/>
      <c r="P36" s="112"/>
    </row>
    <row r="37" spans="1:16">
      <c r="A37" s="119"/>
      <c r="B37" s="862"/>
      <c r="C37" s="863"/>
      <c r="D37" s="863"/>
      <c r="E37" s="863"/>
      <c r="F37" s="863"/>
      <c r="G37" s="863"/>
      <c r="H37" s="864"/>
      <c r="I37" s="429"/>
      <c r="J37" s="430"/>
      <c r="K37" s="277"/>
      <c r="L37" s="343"/>
      <c r="M37" s="344"/>
      <c r="N37" s="280"/>
      <c r="P37" s="109"/>
    </row>
    <row r="38" spans="1:16">
      <c r="A38" s="119"/>
      <c r="B38" s="862"/>
      <c r="C38" s="863"/>
      <c r="D38" s="863"/>
      <c r="E38" s="863"/>
      <c r="F38" s="863"/>
      <c r="G38" s="863"/>
      <c r="H38" s="864"/>
      <c r="I38" s="336"/>
      <c r="J38" s="338"/>
      <c r="K38" s="277"/>
      <c r="L38" s="431"/>
      <c r="M38" s="432"/>
      <c r="N38" s="280"/>
      <c r="P38" s="112"/>
    </row>
    <row r="39" spans="1:16">
      <c r="B39" s="862"/>
      <c r="C39" s="863"/>
      <c r="D39" s="863"/>
      <c r="E39" s="863"/>
      <c r="F39" s="863"/>
      <c r="G39" s="863"/>
      <c r="H39" s="864"/>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0" t="s">
        <v>1036</v>
      </c>
      <c r="C41" s="871"/>
      <c r="D41" s="871"/>
      <c r="E41" s="44"/>
      <c r="F41" s="45"/>
      <c r="G41" s="45"/>
      <c r="H41" s="46"/>
      <c r="I41" s="42"/>
      <c r="J41" s="43"/>
      <c r="K41" s="287"/>
      <c r="L41" s="284"/>
      <c r="M41" s="409">
        <v>0.05</v>
      </c>
      <c r="N41" s="352">
        <f>N77*M41</f>
        <v>255.33602603049999</v>
      </c>
      <c r="P41" s="112"/>
    </row>
    <row r="42" spans="1:16" ht="15.75" thickBot="1">
      <c r="B42" s="862"/>
      <c r="C42" s="863"/>
      <c r="D42" s="863"/>
      <c r="E42" s="863"/>
      <c r="F42" s="863"/>
      <c r="G42" s="863"/>
      <c r="H42" s="864"/>
      <c r="I42" s="872"/>
      <c r="J42" s="873"/>
      <c r="K42" s="47"/>
      <c r="L42" s="874"/>
      <c r="M42" s="875"/>
      <c r="N42" s="111"/>
    </row>
    <row r="43" spans="1:16" ht="15.75" thickBot="1">
      <c r="B43" s="813" t="s">
        <v>1037</v>
      </c>
      <c r="C43" s="814"/>
      <c r="D43" s="814"/>
      <c r="E43" s="814"/>
      <c r="F43" s="814"/>
      <c r="G43" s="814"/>
      <c r="H43" s="814"/>
      <c r="I43" s="814"/>
      <c r="J43" s="814"/>
      <c r="K43" s="814"/>
      <c r="L43" s="814"/>
      <c r="M43" s="815"/>
      <c r="N43" s="402">
        <f>SUM(N36:N42)</f>
        <v>255.33602603049999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58" t="s">
        <v>1028</v>
      </c>
      <c r="C47" s="859"/>
      <c r="D47" s="859"/>
      <c r="E47" s="859"/>
      <c r="F47" s="859"/>
      <c r="G47" s="859"/>
      <c r="H47" s="859"/>
      <c r="I47" s="893"/>
      <c r="J47" s="323" t="s">
        <v>1029</v>
      </c>
      <c r="K47" s="91" t="s">
        <v>1030</v>
      </c>
      <c r="L47" s="894" t="s">
        <v>1039</v>
      </c>
      <c r="M47" s="893"/>
      <c r="N47" s="92" t="s">
        <v>1035</v>
      </c>
    </row>
    <row r="48" spans="1:16">
      <c r="A48" s="167" t="s">
        <v>873</v>
      </c>
      <c r="B48" s="49" t="str">
        <f>VLOOKUP(A48,MATERIALES!A5:D373,3,FALSE)</f>
        <v>Arena lavada</v>
      </c>
      <c r="C48" s="289"/>
      <c r="D48" s="289"/>
      <c r="E48" s="289"/>
      <c r="F48" s="289"/>
      <c r="G48" s="289"/>
      <c r="H48" s="289"/>
      <c r="I48" s="276"/>
      <c r="J48" s="232" t="str">
        <f>VLOOKUP(A48,MATERIALES!A4:D640,2,FALSE)</f>
        <v>m3</v>
      </c>
      <c r="K48" s="290">
        <v>1.3</v>
      </c>
      <c r="L48" s="275"/>
      <c r="M48" s="410">
        <f>VLOOKUP(A48,MATERIALES!A5:D396,4,FALSE)</f>
        <v>370000</v>
      </c>
      <c r="N48" s="280">
        <f>K48*M48</f>
        <v>481000</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481000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0">
        <f>VLOOKUP(A60,TRANSPORTE!A5:D117,4,FALSE)</f>
        <v>1774.2255661967749</v>
      </c>
      <c r="M60" s="901"/>
      <c r="N60" s="295">
        <f>K60*L60</f>
        <v>2306.4932360558073</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2306.4932360558073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5106.7205206099998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488668.5497826963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97733.709956539271</v>
      </c>
      <c r="M84" s="849"/>
      <c r="N84" s="57"/>
    </row>
    <row r="85" spans="1:14">
      <c r="B85" s="95" t="s">
        <v>1057</v>
      </c>
      <c r="C85" s="96"/>
      <c r="D85" s="96"/>
      <c r="E85" s="96"/>
      <c r="F85" s="96"/>
      <c r="G85" s="96"/>
      <c r="H85" s="96"/>
      <c r="I85" s="93"/>
      <c r="J85" s="94"/>
      <c r="K85" s="312">
        <v>0.05</v>
      </c>
      <c r="L85" s="848">
        <f>N79*K85</f>
        <v>24433.427489134818</v>
      </c>
      <c r="M85" s="849"/>
      <c r="N85" s="57"/>
    </row>
    <row r="86" spans="1:14" ht="15.75" thickBot="1">
      <c r="B86" s="97" t="s">
        <v>1058</v>
      </c>
      <c r="C86" s="98"/>
      <c r="D86" s="98"/>
      <c r="E86" s="98"/>
      <c r="F86" s="98"/>
      <c r="G86" s="98"/>
      <c r="H86" s="98"/>
      <c r="I86" s="99"/>
      <c r="J86" s="100"/>
      <c r="K86" s="313">
        <v>0.05</v>
      </c>
      <c r="L86" s="850">
        <f>N79*K86</f>
        <v>24433.427489134818</v>
      </c>
      <c r="M86" s="851"/>
      <c r="N86" s="57"/>
    </row>
    <row r="87" spans="1:14" ht="15.75" thickBot="1">
      <c r="B87" s="813" t="s">
        <v>1037</v>
      </c>
      <c r="C87" s="814"/>
      <c r="D87" s="814"/>
      <c r="E87" s="814"/>
      <c r="F87" s="814"/>
      <c r="G87" s="814"/>
      <c r="H87" s="814"/>
      <c r="I87" s="814"/>
      <c r="J87" s="814"/>
      <c r="K87" s="814"/>
      <c r="L87" s="814"/>
      <c r="M87" s="815"/>
      <c r="N87" s="58">
        <f>L84+L85+L86</f>
        <v>146600.56493480891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635269.11471750517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228</v>
      </c>
      <c r="B36" s="862" t="str">
        <f>VLOOKUP(A36,EQUIPOS!A6:D154,3,FALSE)</f>
        <v xml:space="preserve">Formaleta metálica (concreto hidráulico)
</v>
      </c>
      <c r="C36" s="863"/>
      <c r="D36" s="863"/>
      <c r="E36" s="863"/>
      <c r="F36" s="863"/>
      <c r="G36" s="863"/>
      <c r="H36" s="864"/>
      <c r="I36" s="275"/>
      <c r="J36" s="276"/>
      <c r="K36" s="277">
        <f>VLOOKUP(A36,EQUIPOS!A6:D163,4,FALSE)</f>
        <v>6478.0169874510975</v>
      </c>
      <c r="L36" s="278"/>
      <c r="M36" s="279">
        <v>2</v>
      </c>
      <c r="N36" s="280">
        <f>K36/M36</f>
        <v>3239.0084937255488</v>
      </c>
    </row>
    <row r="37" spans="1:14">
      <c r="A37" s="119" t="s">
        <v>282</v>
      </c>
      <c r="B37" s="862" t="str">
        <f>VLOOKUP(A37,EQUIPOS!A7:D154,3,FALSE)</f>
        <v>Piloteadora potencia 250KW, RPM 1800, fuerza elevadora 200KN</v>
      </c>
      <c r="C37" s="863"/>
      <c r="D37" s="863"/>
      <c r="E37" s="863"/>
      <c r="F37" s="863"/>
      <c r="G37" s="863"/>
      <c r="H37" s="864"/>
      <c r="I37" s="429"/>
      <c r="J37" s="430"/>
      <c r="K37" s="277">
        <f>VLOOKUP(A37,EQUIPOS!A7:D164,4,FALSE)</f>
        <v>613858.01634251594</v>
      </c>
      <c r="L37" s="343"/>
      <c r="M37" s="344">
        <v>4</v>
      </c>
      <c r="N37" s="280">
        <f>K37/M37</f>
        <v>153464.50408562899</v>
      </c>
    </row>
    <row r="38" spans="1:14">
      <c r="A38" s="119" t="s">
        <v>363</v>
      </c>
      <c r="B38" s="862" t="str">
        <f>VLOOKUP(A38,EQUIPOS!A8:D154,3,FALSE)</f>
        <v>Vibrador de concreto, Motor de 3 hp a 18.000 rpm Mangueras de 4 mt</v>
      </c>
      <c r="C38" s="863"/>
      <c r="D38" s="863"/>
      <c r="E38" s="863"/>
      <c r="F38" s="863"/>
      <c r="G38" s="863"/>
      <c r="H38" s="864"/>
      <c r="I38" s="336"/>
      <c r="J38" s="338"/>
      <c r="K38" s="277">
        <f>VLOOKUP(A38,EQUIPOS!A8:D165,4,FALSE)</f>
        <v>11266.116499914953</v>
      </c>
      <c r="L38" s="431"/>
      <c r="M38" s="432">
        <v>2</v>
      </c>
      <c r="N38" s="280">
        <f>K38/M38</f>
        <v>5633.0582499574766</v>
      </c>
    </row>
    <row r="39" spans="1:14">
      <c r="B39" s="862"/>
      <c r="C39" s="863"/>
      <c r="D39" s="863"/>
      <c r="E39" s="869"/>
      <c r="F39" s="863"/>
      <c r="G39" s="863"/>
      <c r="H39" s="864"/>
      <c r="I39" s="42"/>
      <c r="J39" s="43"/>
      <c r="K39" s="282"/>
      <c r="L39" s="284"/>
      <c r="M39" s="285"/>
      <c r="N39" s="286"/>
    </row>
    <row r="40" spans="1:14">
      <c r="B40" s="870" t="s">
        <v>1036</v>
      </c>
      <c r="C40" s="871"/>
      <c r="D40" s="871"/>
      <c r="E40" s="44"/>
      <c r="F40" s="45"/>
      <c r="G40" s="45"/>
      <c r="H40" s="46"/>
      <c r="I40" s="42"/>
      <c r="J40" s="43"/>
      <c r="K40" s="287"/>
      <c r="L40" s="284"/>
      <c r="M40" s="409">
        <v>0.1</v>
      </c>
      <c r="N40" s="352">
        <f>N76*M40</f>
        <v>1174.5457360179728</v>
      </c>
    </row>
    <row r="41" spans="1:14" ht="15.75" thickBot="1">
      <c r="B41" s="862"/>
      <c r="C41" s="863"/>
      <c r="D41" s="863"/>
      <c r="E41" s="863"/>
      <c r="F41" s="863"/>
      <c r="G41" s="863"/>
      <c r="H41" s="864"/>
      <c r="I41" s="872"/>
      <c r="J41" s="873"/>
      <c r="K41" s="47"/>
      <c r="L41" s="874"/>
      <c r="M41" s="875"/>
      <c r="N41" s="111"/>
    </row>
    <row r="42" spans="1:14" ht="15.75" thickBot="1">
      <c r="B42" s="813" t="s">
        <v>1037</v>
      </c>
      <c r="C42" s="814"/>
      <c r="D42" s="814"/>
      <c r="E42" s="814"/>
      <c r="F42" s="814"/>
      <c r="G42" s="814"/>
      <c r="H42" s="814"/>
      <c r="I42" s="814"/>
      <c r="J42" s="814"/>
      <c r="K42" s="814"/>
      <c r="L42" s="814"/>
      <c r="M42" s="815"/>
      <c r="N42" s="402">
        <f>SUM(N36:N41)</f>
        <v>163511.11656533001</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58" t="s">
        <v>1028</v>
      </c>
      <c r="C46" s="859"/>
      <c r="D46" s="859"/>
      <c r="E46" s="859"/>
      <c r="F46" s="859"/>
      <c r="G46" s="859"/>
      <c r="H46" s="859"/>
      <c r="I46" s="893"/>
      <c r="J46" s="323" t="s">
        <v>1029</v>
      </c>
      <c r="K46" s="91" t="s">
        <v>1030</v>
      </c>
      <c r="L46" s="894" t="s">
        <v>1039</v>
      </c>
      <c r="M46" s="893"/>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3083</v>
      </c>
      <c r="N47" s="280">
        <f>K47*M47</f>
        <v>36611.303970845518</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5923.876298876392</v>
      </c>
      <c r="N48" s="280">
        <f>K48*M48</f>
        <v>2961.938149438196</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5000</v>
      </c>
      <c r="N49" s="280">
        <f>K49*M49</f>
        <v>2500</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945000</v>
      </c>
      <c r="N50" s="280">
        <f>K50*M50</f>
        <v>124689.81242097889</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3" t="s">
        <v>1037</v>
      </c>
      <c r="C54" s="814"/>
      <c r="D54" s="814"/>
      <c r="E54" s="814"/>
      <c r="F54" s="814"/>
      <c r="G54" s="814"/>
      <c r="H54" s="814"/>
      <c r="I54" s="814"/>
      <c r="J54" s="814"/>
      <c r="K54" s="814"/>
      <c r="L54" s="814"/>
      <c r="M54" s="815"/>
      <c r="N54" s="402">
        <f>SUM(N47:N53)</f>
        <v>166763.05454126262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0">
        <f>VLOOKUP(A59,TRANSPORTE!A5:D117,4,FALSE)</f>
        <v>37.788643027042724</v>
      </c>
      <c r="M59" s="901"/>
      <c r="N59" s="295">
        <f>K59*L59</f>
        <v>1.8894321513521364</v>
      </c>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1.8894321513521364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11745.457360179727</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N42+N54+N65+N76</f>
        <v>342021.51789892372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68404.303579784741</v>
      </c>
      <c r="M83" s="849"/>
      <c r="N83" s="57"/>
    </row>
    <row r="84" spans="1:14">
      <c r="B84" s="95" t="s">
        <v>1057</v>
      </c>
      <c r="C84" s="96"/>
      <c r="D84" s="96"/>
      <c r="E84" s="96"/>
      <c r="F84" s="96"/>
      <c r="G84" s="96"/>
      <c r="H84" s="96"/>
      <c r="I84" s="93"/>
      <c r="J84" s="94"/>
      <c r="K84" s="312">
        <v>0.05</v>
      </c>
      <c r="L84" s="848">
        <f>N78*K84</f>
        <v>17101.075894946185</v>
      </c>
      <c r="M84" s="849"/>
      <c r="N84" s="57"/>
    </row>
    <row r="85" spans="1:14" ht="15.75" thickBot="1">
      <c r="B85" s="97" t="s">
        <v>1058</v>
      </c>
      <c r="C85" s="98"/>
      <c r="D85" s="98"/>
      <c r="E85" s="98"/>
      <c r="F85" s="98"/>
      <c r="G85" s="98"/>
      <c r="H85" s="98"/>
      <c r="I85" s="99"/>
      <c r="J85" s="100"/>
      <c r="K85" s="313">
        <v>0.05</v>
      </c>
      <c r="L85" s="850">
        <f>N78*K85</f>
        <v>17101.075894946185</v>
      </c>
      <c r="M85" s="851"/>
      <c r="N85" s="57"/>
    </row>
    <row r="86" spans="1:14" ht="15.75" thickBot="1">
      <c r="B86" s="813" t="s">
        <v>1037</v>
      </c>
      <c r="C86" s="814"/>
      <c r="D86" s="814"/>
      <c r="E86" s="814"/>
      <c r="F86" s="814"/>
      <c r="G86" s="814"/>
      <c r="H86" s="814"/>
      <c r="I86" s="814"/>
      <c r="J86" s="814"/>
      <c r="K86" s="814"/>
      <c r="L86" s="814"/>
      <c r="M86" s="815"/>
      <c r="N86" s="58">
        <f>L83+L84+L85</f>
        <v>102606.45536967712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444627.97326860082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15" customHeight="1">
      <c r="B107" s="960" t="s">
        <v>2325</v>
      </c>
      <c r="C107" s="961"/>
      <c r="D107" s="961"/>
      <c r="E107" s="961"/>
      <c r="F107" s="961"/>
      <c r="G107" s="961"/>
      <c r="H107" s="961"/>
      <c r="I107" s="961"/>
      <c r="J107" s="961"/>
      <c r="K107" s="961"/>
      <c r="L107" s="961"/>
      <c r="M107" s="961"/>
      <c r="N107" s="962"/>
    </row>
    <row r="108" spans="2:14" ht="30.75" customHeight="1">
      <c r="B108" s="960"/>
      <c r="C108" s="961"/>
      <c r="D108" s="961"/>
      <c r="E108" s="961"/>
      <c r="F108" s="961"/>
      <c r="G108" s="961"/>
      <c r="H108" s="961"/>
      <c r="I108" s="961"/>
      <c r="J108" s="961"/>
      <c r="K108" s="961"/>
      <c r="L108" s="961"/>
      <c r="M108" s="961"/>
      <c r="N108" s="962"/>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3"/>
      <c r="K118" s="963"/>
      <c r="L118" s="963"/>
      <c r="M118" s="963"/>
      <c r="N118" s="964"/>
    </row>
    <row r="119" spans="2:14" ht="15.75" thickBot="1">
      <c r="B119" s="427" t="s">
        <v>2327</v>
      </c>
      <c r="C119" s="428"/>
      <c r="D119" s="428"/>
      <c r="E119" s="267"/>
      <c r="F119" s="267"/>
      <c r="G119" s="267"/>
      <c r="H119" s="267"/>
      <c r="I119" s="267"/>
      <c r="J119" s="965"/>
      <c r="K119" s="965"/>
      <c r="L119" s="965"/>
      <c r="M119" s="965"/>
      <c r="N119" s="96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228</v>
      </c>
      <c r="B36" s="862" t="str">
        <f>VLOOKUP(A36,EQUIPOS!A6:D154,3,FALSE)</f>
        <v xml:space="preserve">Formaleta metálica (concreto hidráulico)
</v>
      </c>
      <c r="C36" s="863"/>
      <c r="D36" s="863"/>
      <c r="E36" s="863"/>
      <c r="F36" s="863"/>
      <c r="G36" s="863"/>
      <c r="H36" s="864"/>
      <c r="I36" s="275"/>
      <c r="J36" s="276"/>
      <c r="K36" s="277">
        <f>VLOOKUP(A36,EQUIPOS!A6:D163,4,FALSE)</f>
        <v>6478.0169874510975</v>
      </c>
      <c r="L36" s="278"/>
      <c r="M36" s="279">
        <v>2</v>
      </c>
      <c r="N36" s="280">
        <f>K36/M36</f>
        <v>3239.0084937255488</v>
      </c>
    </row>
    <row r="37" spans="1:14">
      <c r="A37" s="119" t="s">
        <v>282</v>
      </c>
      <c r="B37" s="862" t="str">
        <f>VLOOKUP(A37,EQUIPOS!A7:D154,3,FALSE)</f>
        <v>Piloteadora potencia 250KW, RPM 1800, fuerza elevadora 200KN</v>
      </c>
      <c r="C37" s="863"/>
      <c r="D37" s="863"/>
      <c r="E37" s="863"/>
      <c r="F37" s="863"/>
      <c r="G37" s="863"/>
      <c r="H37" s="864"/>
      <c r="I37" s="429"/>
      <c r="J37" s="430"/>
      <c r="K37" s="277">
        <f>VLOOKUP(A37,EQUIPOS!A7:D164,4,FALSE)</f>
        <v>613858.01634251594</v>
      </c>
      <c r="L37" s="343"/>
      <c r="M37" s="344">
        <v>4</v>
      </c>
      <c r="N37" s="280">
        <f>K37/M37</f>
        <v>153464.50408562899</v>
      </c>
    </row>
    <row r="38" spans="1:14">
      <c r="A38" s="119" t="s">
        <v>363</v>
      </c>
      <c r="B38" s="862" t="str">
        <f>VLOOKUP(A38,EQUIPOS!A8:D154,3,FALSE)</f>
        <v>Vibrador de concreto, Motor de 3 hp a 18.000 rpm Mangueras de 4 mt</v>
      </c>
      <c r="C38" s="863"/>
      <c r="D38" s="863"/>
      <c r="E38" s="863"/>
      <c r="F38" s="863"/>
      <c r="G38" s="863"/>
      <c r="H38" s="864"/>
      <c r="I38" s="336"/>
      <c r="J38" s="338"/>
      <c r="K38" s="277">
        <f>VLOOKUP(A38,EQUIPOS!A8:D165,4,FALSE)</f>
        <v>11266.116499914953</v>
      </c>
      <c r="L38" s="431"/>
      <c r="M38" s="432">
        <v>2</v>
      </c>
      <c r="N38" s="280">
        <f>K38/M38</f>
        <v>5633.0582499574766</v>
      </c>
    </row>
    <row r="39" spans="1:14">
      <c r="B39" s="862"/>
      <c r="C39" s="863"/>
      <c r="D39" s="863"/>
      <c r="E39" s="869"/>
      <c r="F39" s="863"/>
      <c r="G39" s="863"/>
      <c r="H39" s="864"/>
      <c r="I39" s="42"/>
      <c r="J39" s="43"/>
      <c r="K39" s="282"/>
      <c r="L39" s="284"/>
      <c r="M39" s="285"/>
      <c r="N39" s="286"/>
    </row>
    <row r="40" spans="1:14">
      <c r="B40" s="870" t="s">
        <v>1036</v>
      </c>
      <c r="C40" s="871"/>
      <c r="D40" s="871"/>
      <c r="E40" s="44"/>
      <c r="F40" s="45"/>
      <c r="G40" s="45"/>
      <c r="H40" s="46"/>
      <c r="I40" s="42"/>
      <c r="J40" s="43"/>
      <c r="K40" s="287"/>
      <c r="L40" s="284"/>
      <c r="M40" s="409">
        <v>0.1</v>
      </c>
      <c r="N40" s="352">
        <f>N76*M40</f>
        <v>1174.5457360179728</v>
      </c>
    </row>
    <row r="41" spans="1:14" ht="15.75" thickBot="1">
      <c r="B41" s="862"/>
      <c r="C41" s="863"/>
      <c r="D41" s="863"/>
      <c r="E41" s="863"/>
      <c r="F41" s="863"/>
      <c r="G41" s="863"/>
      <c r="H41" s="864"/>
      <c r="I41" s="872"/>
      <c r="J41" s="873"/>
      <c r="K41" s="47"/>
      <c r="L41" s="874"/>
      <c r="M41" s="875"/>
      <c r="N41" s="111"/>
    </row>
    <row r="42" spans="1:14" ht="15.75" thickBot="1">
      <c r="B42" s="813" t="s">
        <v>1037</v>
      </c>
      <c r="C42" s="814"/>
      <c r="D42" s="814"/>
      <c r="E42" s="814"/>
      <c r="F42" s="814"/>
      <c r="G42" s="814"/>
      <c r="H42" s="814"/>
      <c r="I42" s="814"/>
      <c r="J42" s="814"/>
      <c r="K42" s="814"/>
      <c r="L42" s="814"/>
      <c r="M42" s="815"/>
      <c r="N42" s="402">
        <f>SUM(N36:N41)</f>
        <v>163511.11656533001</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58" t="s">
        <v>1028</v>
      </c>
      <c r="C46" s="859"/>
      <c r="D46" s="859"/>
      <c r="E46" s="859"/>
      <c r="F46" s="859"/>
      <c r="G46" s="859"/>
      <c r="H46" s="859"/>
      <c r="I46" s="893"/>
      <c r="J46" s="323" t="s">
        <v>1029</v>
      </c>
      <c r="K46" s="91" t="s">
        <v>1030</v>
      </c>
      <c r="L46" s="894" t="s">
        <v>1039</v>
      </c>
      <c r="M46" s="893"/>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3083</v>
      </c>
      <c r="N47" s="280">
        <f>K47*M47</f>
        <v>36611.303970845518</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5923.876298876392</v>
      </c>
      <c r="N48" s="280">
        <f>K48*M48</f>
        <v>2961.938149438196</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5000</v>
      </c>
      <c r="N49" s="280">
        <f>K49*M49</f>
        <v>2500</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945000</v>
      </c>
      <c r="N50" s="280">
        <f>K50*M50</f>
        <v>124689.81242097889</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3" t="s">
        <v>1037</v>
      </c>
      <c r="C54" s="814"/>
      <c r="D54" s="814"/>
      <c r="E54" s="814"/>
      <c r="F54" s="814"/>
      <c r="G54" s="814"/>
      <c r="H54" s="814"/>
      <c r="I54" s="814"/>
      <c r="J54" s="814"/>
      <c r="K54" s="814"/>
      <c r="L54" s="814"/>
      <c r="M54" s="815"/>
      <c r="N54" s="402">
        <f>SUM(N47:N53)</f>
        <v>166763.05454126262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0">
        <f>VLOOKUP(A59,TRANSPORTE!A5:D117,4,FALSE)</f>
        <v>37.788643027042724</v>
      </c>
      <c r="M59" s="901"/>
      <c r="N59" s="295">
        <f>K59*L59</f>
        <v>1.8894321513521364</v>
      </c>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1"/>
      <c r="M64" s="892"/>
      <c r="N64" s="133"/>
    </row>
    <row r="65" spans="1:15" ht="15.75" thickBot="1">
      <c r="B65" s="902" t="s">
        <v>1037</v>
      </c>
      <c r="C65" s="856"/>
      <c r="D65" s="856"/>
      <c r="E65" s="856"/>
      <c r="F65" s="856"/>
      <c r="G65" s="856"/>
      <c r="H65" s="856"/>
      <c r="I65" s="856"/>
      <c r="J65" s="856"/>
      <c r="K65" s="856"/>
      <c r="L65" s="856"/>
      <c r="M65" s="857"/>
      <c r="N65" s="110">
        <f>N59+N60+N61+N62+N63</f>
        <v>1.8894321513521364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855"/>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5">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89"/>
      <c r="C75" s="890"/>
      <c r="D75" s="890"/>
      <c r="E75" s="890"/>
      <c r="F75" s="890"/>
      <c r="G75" s="890"/>
      <c r="H75" s="890"/>
      <c r="I75" s="132"/>
      <c r="J75" s="132"/>
      <c r="K75" s="132"/>
      <c r="L75" s="903"/>
      <c r="M75" s="903"/>
      <c r="N75" s="51"/>
    </row>
    <row r="76" spans="1:15" ht="15.75" thickBot="1">
      <c r="B76" s="902" t="s">
        <v>1037</v>
      </c>
      <c r="C76" s="856"/>
      <c r="D76" s="856"/>
      <c r="E76" s="856"/>
      <c r="F76" s="856"/>
      <c r="G76" s="856"/>
      <c r="H76" s="856"/>
      <c r="I76" s="856"/>
      <c r="J76" s="856"/>
      <c r="K76" s="856"/>
      <c r="L76" s="856"/>
      <c r="M76" s="857"/>
      <c r="N76" s="309">
        <f>SUM(N70:N75)</f>
        <v>11745.457360179727</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N42+N54+N65+N76</f>
        <v>342021.51789892372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68404.303579784741</v>
      </c>
      <c r="M83" s="849"/>
      <c r="N83" s="57"/>
    </row>
    <row r="84" spans="1:14">
      <c r="B84" s="95" t="s">
        <v>1057</v>
      </c>
      <c r="C84" s="96"/>
      <c r="D84" s="96"/>
      <c r="E84" s="96"/>
      <c r="F84" s="96"/>
      <c r="G84" s="96"/>
      <c r="H84" s="96"/>
      <c r="I84" s="93"/>
      <c r="J84" s="94"/>
      <c r="K84" s="312">
        <v>0.05</v>
      </c>
      <c r="L84" s="848">
        <f>N78*K84</f>
        <v>17101.075894946185</v>
      </c>
      <c r="M84" s="849"/>
      <c r="N84" s="57"/>
    </row>
    <row r="85" spans="1:14" ht="15.75" thickBot="1">
      <c r="B85" s="97" t="s">
        <v>1058</v>
      </c>
      <c r="C85" s="98"/>
      <c r="D85" s="98"/>
      <c r="E85" s="98"/>
      <c r="F85" s="98"/>
      <c r="G85" s="98"/>
      <c r="H85" s="98"/>
      <c r="I85" s="99"/>
      <c r="J85" s="100"/>
      <c r="K85" s="313">
        <v>0.05</v>
      </c>
      <c r="L85" s="850">
        <f>N78*K85</f>
        <v>17101.075894946185</v>
      </c>
      <c r="M85" s="851"/>
      <c r="N85" s="57"/>
    </row>
    <row r="86" spans="1:14" ht="15.75" thickBot="1">
      <c r="B86" s="813" t="s">
        <v>1037</v>
      </c>
      <c r="C86" s="814"/>
      <c r="D86" s="814"/>
      <c r="E86" s="814"/>
      <c r="F86" s="814"/>
      <c r="G86" s="814"/>
      <c r="H86" s="814"/>
      <c r="I86" s="814"/>
      <c r="J86" s="814"/>
      <c r="K86" s="814"/>
      <c r="L86" s="814"/>
      <c r="M86" s="815"/>
      <c r="N86" s="58">
        <f>L83+L84+L85</f>
        <v>102606.45536967712</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444627.97326860082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3"/>
      <c r="K118" s="963"/>
      <c r="L118" s="963"/>
      <c r="M118" s="963"/>
      <c r="N118" s="964"/>
    </row>
    <row r="119" spans="2:14" ht="15.75" thickBot="1">
      <c r="B119" s="427" t="s">
        <v>2327</v>
      </c>
      <c r="C119" s="428"/>
      <c r="D119" s="428"/>
      <c r="E119" s="267"/>
      <c r="F119" s="267"/>
      <c r="G119" s="267"/>
      <c r="H119" s="267"/>
      <c r="I119" s="267"/>
      <c r="J119" s="965"/>
      <c r="K119" s="965"/>
      <c r="L119" s="965"/>
      <c r="M119" s="965"/>
      <c r="N119" s="96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243</v>
      </c>
      <c r="B36" s="862" t="str">
        <f>VLOOKUP(A36,EQUIPOS!A6:D154,3,FALSE)</f>
        <v>Grúa 10 ton</v>
      </c>
      <c r="C36" s="863"/>
      <c r="D36" s="863"/>
      <c r="E36" s="863"/>
      <c r="F36" s="863"/>
      <c r="G36" s="863"/>
      <c r="H36" s="864"/>
      <c r="I36" s="275"/>
      <c r="J36" s="276"/>
      <c r="K36" s="277">
        <f>VLOOKUP(A36,EQUIPOS!A6:D163,4,FALSE)</f>
        <v>187918.82321858141</v>
      </c>
      <c r="L36" s="278"/>
      <c r="M36" s="279">
        <v>0.158</v>
      </c>
      <c r="N36" s="280">
        <f t="shared" ref="N36:N44" si="0">K36/M36</f>
        <v>1189359.6406239329</v>
      </c>
    </row>
    <row r="37" spans="1:14">
      <c r="A37" s="119" t="s">
        <v>121</v>
      </c>
      <c r="B37" s="862" t="str">
        <f>VLOOKUP(A37,EQUIPOS!A7:D154,3,FALSE)</f>
        <v>Bomba eléctrica para accionar la celda</v>
      </c>
      <c r="C37" s="863"/>
      <c r="D37" s="863"/>
      <c r="E37" s="863"/>
      <c r="F37" s="863"/>
      <c r="G37" s="863"/>
      <c r="H37" s="864"/>
      <c r="I37" s="429"/>
      <c r="J37" s="430"/>
      <c r="K37" s="277">
        <f>VLOOKUP(A37,EQUIPOS!A7:D164,4,FALSE)</f>
        <v>65822.256252066276</v>
      </c>
      <c r="L37" s="343"/>
      <c r="M37" s="344">
        <v>0.158</v>
      </c>
      <c r="N37" s="280">
        <f t="shared" si="0"/>
        <v>416596.5585573815</v>
      </c>
    </row>
    <row r="38" spans="1:14">
      <c r="A38" s="119" t="s">
        <v>217</v>
      </c>
      <c r="B38" s="862" t="str">
        <f>VLOOKUP(A38,EQUIPOS!A8:D154,3,FALSE)</f>
        <v>Equipo de soldadura y de acetileno (incluye soldadura)</v>
      </c>
      <c r="C38" s="863"/>
      <c r="D38" s="863"/>
      <c r="E38" s="863"/>
      <c r="F38" s="863"/>
      <c r="G38" s="863"/>
      <c r="H38" s="864"/>
      <c r="I38" s="429"/>
      <c r="J38" s="430"/>
      <c r="K38" s="446">
        <f>VLOOKUP(A38,EQUIPOS!A8:D165,4,FALSE)</f>
        <v>20279.009699846909</v>
      </c>
      <c r="L38" s="343"/>
      <c r="M38" s="344">
        <v>0.158</v>
      </c>
      <c r="N38" s="280">
        <f t="shared" si="0"/>
        <v>128348.16265725892</v>
      </c>
    </row>
    <row r="39" spans="1:14">
      <c r="A39" s="119" t="s">
        <v>255</v>
      </c>
      <c r="B39" s="862" t="str">
        <f>VLOOKUP(A39,EQUIPOS!A9:D154,3,FALSE)</f>
        <v>Manómetro cable de acero para bajar la celda</v>
      </c>
      <c r="C39" s="863"/>
      <c r="D39" s="863"/>
      <c r="E39" s="863"/>
      <c r="F39" s="863"/>
      <c r="G39" s="863"/>
      <c r="H39" s="864"/>
      <c r="I39" s="429"/>
      <c r="J39" s="430"/>
      <c r="K39" s="446">
        <f>VLOOKUP(A39,EQUIPOS!A9:D166,4,FALSE)</f>
        <v>1828238.3739150877</v>
      </c>
      <c r="L39" s="343"/>
      <c r="M39" s="344">
        <v>0.158</v>
      </c>
      <c r="N39" s="280">
        <f t="shared" si="0"/>
        <v>11571128.94882967</v>
      </c>
    </row>
    <row r="40" spans="1:14">
      <c r="A40" s="119" t="s">
        <v>1732</v>
      </c>
      <c r="B40" s="862" t="str">
        <f>VLOOKUP(A40,EQUIPOS!A10:D154,3,FALSE)</f>
        <v xml:space="preserve">Retroexcavadora sobre llantas 
</v>
      </c>
      <c r="C40" s="863"/>
      <c r="D40" s="863"/>
      <c r="E40" s="863"/>
      <c r="F40" s="863"/>
      <c r="G40" s="863"/>
      <c r="H40" s="864"/>
      <c r="I40" s="429"/>
      <c r="J40" s="430"/>
      <c r="K40" s="446">
        <f>VLOOKUP(A40,EQUIPOS!A10:D167,4,FALSE)</f>
        <v>350000</v>
      </c>
      <c r="L40" s="343"/>
      <c r="M40" s="344">
        <v>0.158</v>
      </c>
      <c r="N40" s="280">
        <f t="shared" si="0"/>
        <v>2215189.8734177216</v>
      </c>
    </row>
    <row r="41" spans="1:14">
      <c r="A41" s="119" t="s">
        <v>115</v>
      </c>
      <c r="B41" s="862" t="str">
        <f>VLOOKUP(A41,EQUIPOS!A6:D154,3,FALSE)</f>
        <v>Andamiaje para Aplicar la Carga (Equipos Sustituto de la Tara)</v>
      </c>
      <c r="C41" s="863"/>
      <c r="D41" s="863"/>
      <c r="E41" s="863"/>
      <c r="F41" s="863"/>
      <c r="G41" s="863"/>
      <c r="H41" s="864"/>
      <c r="I41" s="429"/>
      <c r="J41" s="430"/>
      <c r="K41" s="446">
        <f>VLOOKUP(A41,EQUIPOS!A6:D154,4,FALSE)</f>
        <v>81116.038799387636</v>
      </c>
      <c r="L41" s="343"/>
      <c r="M41" s="344">
        <v>0.158</v>
      </c>
      <c r="N41" s="280">
        <f t="shared" si="0"/>
        <v>513392.65062903566</v>
      </c>
    </row>
    <row r="42" spans="1:14">
      <c r="A42" s="119" t="s">
        <v>224</v>
      </c>
      <c r="B42" s="862" t="str">
        <f>VLOOKUP(A42,EQUIPOS!A12:D156,3,FALSE)</f>
        <v>Equipo de Medición (Deformimetros Eléctricos, Mecánicos, Celdas de Carga,  Etc.)</v>
      </c>
      <c r="C42" s="863"/>
      <c r="D42" s="863"/>
      <c r="E42" s="863"/>
      <c r="F42" s="863"/>
      <c r="G42" s="863"/>
      <c r="H42" s="864"/>
      <c r="I42" s="336"/>
      <c r="J42" s="338"/>
      <c r="K42" s="446">
        <f>VLOOKUP(A42,EQUIPOS!A12:D169,4,FALSE)</f>
        <v>220120.38265466865</v>
      </c>
      <c r="L42" s="431"/>
      <c r="M42" s="432">
        <v>0.158</v>
      </c>
      <c r="N42" s="280">
        <f t="shared" si="0"/>
        <v>1393166.9788270167</v>
      </c>
    </row>
    <row r="43" spans="1:14">
      <c r="A43" t="s">
        <v>335</v>
      </c>
      <c r="B43" s="862" t="str">
        <f>VLOOKUP(A43,EQUIPOS!A13:D157,3,FALSE)</f>
        <v>Tara (Recebo, Agua, Etc.)</v>
      </c>
      <c r="C43" s="863"/>
      <c r="D43" s="863"/>
      <c r="E43" s="863"/>
      <c r="F43" s="863"/>
      <c r="G43" s="863"/>
      <c r="H43" s="864"/>
      <c r="I43" s="42"/>
      <c r="J43" s="43"/>
      <c r="K43" s="446">
        <f>VLOOKUP(A43,EQUIPOS!A13:D170,4,FALSE)</f>
        <v>346980.85182701098</v>
      </c>
      <c r="L43" s="284"/>
      <c r="M43" s="285">
        <v>2.8000000000000001E-2</v>
      </c>
      <c r="N43" s="280">
        <f t="shared" si="0"/>
        <v>12392173.279536106</v>
      </c>
    </row>
    <row r="44" spans="1:14">
      <c r="A44" t="s">
        <v>216</v>
      </c>
      <c r="B44" s="862" t="str">
        <f>VLOOKUP(A44,EQUIPOS!A14:D158,3,FALSE)</f>
        <v xml:space="preserve">Equipo de topografía Teodolito electrónico con abertura de anteojo de 42 mm. Aumento del anteojo: 30x.Distancia mínima de enfoque: 1.0 m. Precisión: 5´´. Compensador con rango de trabajo ±3´. </v>
      </c>
      <c r="C44" s="863"/>
      <c r="D44" s="863"/>
      <c r="E44" s="863"/>
      <c r="F44" s="863"/>
      <c r="G44" s="863"/>
      <c r="H44" s="864"/>
      <c r="I44" s="42"/>
      <c r="J44" s="43"/>
      <c r="K44" s="446">
        <f>VLOOKUP(A44,EQUIPOS!A14:D171,4,FALSE)</f>
        <v>18952.345513875625</v>
      </c>
      <c r="L44" s="284"/>
      <c r="M44" s="285">
        <v>0.158</v>
      </c>
      <c r="N44" s="281">
        <f t="shared" si="0"/>
        <v>119951.55388528877</v>
      </c>
    </row>
    <row r="45" spans="1:14">
      <c r="B45" s="870" t="s">
        <v>1036</v>
      </c>
      <c r="C45" s="871"/>
      <c r="D45" s="871"/>
      <c r="E45" s="44"/>
      <c r="F45" s="45"/>
      <c r="G45" s="45"/>
      <c r="H45" s="46"/>
      <c r="I45" s="42"/>
      <c r="J45" s="43"/>
      <c r="K45" s="287"/>
      <c r="L45" s="284"/>
      <c r="M45" s="409">
        <v>0.02</v>
      </c>
      <c r="N45" s="352">
        <f>N81*M45</f>
        <v>23612.235743728568</v>
      </c>
    </row>
    <row r="46" spans="1:14" ht="15.75" thickBot="1">
      <c r="B46" s="862"/>
      <c r="C46" s="863"/>
      <c r="D46" s="863"/>
      <c r="E46" s="863"/>
      <c r="F46" s="863"/>
      <c r="G46" s="863"/>
      <c r="H46" s="864"/>
      <c r="I46" s="872"/>
      <c r="J46" s="873"/>
      <c r="K46" s="47"/>
      <c r="L46" s="874"/>
      <c r="M46" s="875"/>
      <c r="N46" s="111"/>
    </row>
    <row r="47" spans="1:14" ht="15.75" thickBot="1">
      <c r="B47" s="813" t="s">
        <v>1037</v>
      </c>
      <c r="C47" s="814"/>
      <c r="D47" s="814"/>
      <c r="E47" s="814"/>
      <c r="F47" s="814"/>
      <c r="G47" s="814"/>
      <c r="H47" s="814"/>
      <c r="I47" s="814"/>
      <c r="J47" s="814"/>
      <c r="K47" s="814"/>
      <c r="L47" s="814"/>
      <c r="M47" s="815"/>
      <c r="N47" s="402">
        <f>SUM(N36:N46)</f>
        <v>29962919.882707141</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58" t="s">
        <v>1028</v>
      </c>
      <c r="C51" s="859"/>
      <c r="D51" s="859"/>
      <c r="E51" s="859"/>
      <c r="F51" s="859"/>
      <c r="G51" s="859"/>
      <c r="H51" s="859"/>
      <c r="I51" s="893"/>
      <c r="J51" s="323" t="s">
        <v>1029</v>
      </c>
      <c r="K51" s="91" t="s">
        <v>1030</v>
      </c>
      <c r="L51" s="894" t="s">
        <v>1039</v>
      </c>
      <c r="M51" s="893"/>
      <c r="N51" s="92" t="s">
        <v>1035</v>
      </c>
    </row>
    <row r="52" spans="1:14">
      <c r="A52" s="167" t="s">
        <v>412</v>
      </c>
      <c r="B52" s="49" t="str">
        <f>VLOOKUP(A52,MATERIALES!A5:D373,3,FALSE)</f>
        <v>Celda especial de carga</v>
      </c>
      <c r="C52" s="289"/>
      <c r="D52" s="289"/>
      <c r="E52" s="289"/>
      <c r="F52" s="289"/>
      <c r="G52" s="289"/>
      <c r="H52" s="289"/>
      <c r="I52" s="276"/>
      <c r="J52" s="232" t="str">
        <f>VLOOKUP(A52,MATERIALES!A6:D644,2,FALSE)</f>
        <v>u</v>
      </c>
      <c r="K52" s="290">
        <v>1</v>
      </c>
      <c r="L52" s="275"/>
      <c r="M52" s="410">
        <f>VLOOKUP(A52,MATERIALES!A5:D396,4,FALSE)</f>
        <v>259925.18454253554</v>
      </c>
      <c r="N52" s="280">
        <f t="shared" ref="N52:N58" si="1">K52*M52</f>
        <v>259925.18454253554</v>
      </c>
    </row>
    <row r="53" spans="1:14">
      <c r="A53" s="167" t="s">
        <v>515</v>
      </c>
      <c r="B53" s="49" t="str">
        <f>VLOOKUP(A53,MATERIALES!A6:D373,3,FALSE)</f>
        <v>Manguera de alta presión</v>
      </c>
      <c r="C53" s="433"/>
      <c r="D53" s="433"/>
      <c r="E53" s="433"/>
      <c r="F53" s="433"/>
      <c r="G53" s="433"/>
      <c r="H53" s="433"/>
      <c r="I53" s="433"/>
      <c r="J53" s="319" t="str">
        <f>VLOOKUP(A53,MATERIALES!A7:D645,2,FALSE)</f>
        <v>m</v>
      </c>
      <c r="K53" s="405">
        <v>30</v>
      </c>
      <c r="L53" s="429"/>
      <c r="M53" s="410">
        <f>VLOOKUP(A53,MATERIALES!A6:D397,4,FALSE)</f>
        <v>146615.93839719074</v>
      </c>
      <c r="N53" s="280">
        <f t="shared" si="1"/>
        <v>4398478.1519157225</v>
      </c>
    </row>
    <row r="54" spans="1:14">
      <c r="A54" s="167" t="s">
        <v>792</v>
      </c>
      <c r="B54" s="49" t="str">
        <f>VLOOKUP(A54,MATERIALES!A6:D373,3,FALSE)</f>
        <v>Tubo Metálico De Alta Resistencia</v>
      </c>
      <c r="C54" s="433"/>
      <c r="D54" s="433"/>
      <c r="E54" s="433"/>
      <c r="F54" s="433"/>
      <c r="G54" s="433"/>
      <c r="H54" s="433"/>
      <c r="I54" s="433"/>
      <c r="J54" s="320" t="str">
        <f>VLOOKUP(A54,MATERIALES!A8:D646,2,FALSE)</f>
        <v>m</v>
      </c>
      <c r="K54" s="405">
        <v>60</v>
      </c>
      <c r="L54" s="429"/>
      <c r="M54" s="410">
        <f>VLOOKUP(A54,MATERIALES!A6:D398,4,FALSE)</f>
        <v>78098.450797431607</v>
      </c>
      <c r="N54" s="280">
        <f t="shared" si="1"/>
        <v>4685907.0478458963</v>
      </c>
    </row>
    <row r="55" spans="1:14">
      <c r="A55" s="167" t="s">
        <v>799</v>
      </c>
      <c r="B55" s="49" t="str">
        <f>VLOOKUP(A55,MATERIALES!A6:D373,3,FALSE)</f>
        <v>Uniones especiales de alta resistencia para tubería</v>
      </c>
      <c r="C55" s="433"/>
      <c r="D55" s="433"/>
      <c r="E55" s="433"/>
      <c r="F55" s="433"/>
      <c r="G55" s="433"/>
      <c r="H55" s="433"/>
      <c r="I55" s="433"/>
      <c r="J55" s="320" t="str">
        <f>VLOOKUP(A55,MATERIALES!A9:D647,2,FALSE)</f>
        <v>u</v>
      </c>
      <c r="K55" s="405">
        <v>12</v>
      </c>
      <c r="L55" s="429"/>
      <c r="M55" s="410">
        <f>VLOOKUP(A55,MATERIALES!A6:D399,4,FALSE)</f>
        <v>62865.626028892315</v>
      </c>
      <c r="N55" s="280">
        <f t="shared" si="1"/>
        <v>754387.51234670775</v>
      </c>
    </row>
    <row r="56" spans="1:14">
      <c r="A56" s="167" t="s">
        <v>755</v>
      </c>
      <c r="B56" s="49" t="str">
        <f>VLOOKUP(A56,MATERIALES!A7:D373,3,FALSE)</f>
        <v>Transductores electrónicos (incluye cables, protección contra el concreto y panel de lectura)</v>
      </c>
      <c r="C56" s="433"/>
      <c r="D56" s="433"/>
      <c r="E56" s="433"/>
      <c r="F56" s="433"/>
      <c r="G56" s="433"/>
      <c r="H56" s="433"/>
      <c r="I56" s="433"/>
      <c r="J56" s="320" t="str">
        <f>VLOOKUP(A56,MATERIALES!A10:D648,2,FALSE)</f>
        <v>u</v>
      </c>
      <c r="K56" s="405">
        <v>2</v>
      </c>
      <c r="L56" s="429"/>
      <c r="M56" s="410">
        <f>VLOOKUP(A56,MATERIALES!A7:D400,4,FALSE)</f>
        <v>2094513.4056741528</v>
      </c>
      <c r="N56" s="280">
        <f t="shared" si="1"/>
        <v>4189026.8113483055</v>
      </c>
    </row>
    <row r="57" spans="1:14">
      <c r="A57" s="167" t="s">
        <v>757</v>
      </c>
      <c r="B57" s="49" t="str">
        <f>VLOOKUP(A57,MATERIALES!A8:D373,3,FALSE)</f>
        <v>Transductores mecánicos (incluye cables, protección contra el concreto y panel de lectura)</v>
      </c>
      <c r="C57" s="433"/>
      <c r="D57" s="433"/>
      <c r="E57" s="433"/>
      <c r="F57" s="433"/>
      <c r="G57" s="433"/>
      <c r="H57" s="433"/>
      <c r="I57" s="433"/>
      <c r="J57" s="320" t="str">
        <f>VLOOKUP(A57,MATERIALES!A11:D649,2,FALSE)</f>
        <v>u</v>
      </c>
      <c r="K57" s="405">
        <v>5</v>
      </c>
      <c r="L57" s="429"/>
      <c r="M57" s="410">
        <f>VLOOKUP(A57,MATERIALES!A8:D401,4,FALSE)</f>
        <v>1244014.0227640423</v>
      </c>
      <c r="N57" s="280">
        <f t="shared" si="1"/>
        <v>6220070.113820211</v>
      </c>
    </row>
    <row r="58" spans="1:14" ht="15.75" thickBot="1">
      <c r="A58" s="213" t="s">
        <v>564</v>
      </c>
      <c r="B58" s="49" t="str">
        <f>VLOOKUP(A58,MATERIALES!A9:D374,3,FALSE)</f>
        <v xml:space="preserve">Material seleccionado para Relleno
</v>
      </c>
      <c r="C58" s="318"/>
      <c r="D58" s="318"/>
      <c r="E58" s="318"/>
      <c r="F58" s="318"/>
      <c r="G58" s="318"/>
      <c r="H58" s="318"/>
      <c r="I58" s="318"/>
      <c r="J58" s="443" t="str">
        <f>VLOOKUP(A58,MATERIALES!A12:D650,2,FALSE)</f>
        <v>m3</v>
      </c>
      <c r="K58" s="132">
        <v>70</v>
      </c>
      <c r="L58" s="333"/>
      <c r="M58" s="410">
        <f>VLOOKUP(A58,MATERIALES!A9:D402,4,FALSE)</f>
        <v>253880.41280898821</v>
      </c>
      <c r="N58" s="280">
        <f t="shared" si="1"/>
        <v>17771628.896629173</v>
      </c>
    </row>
    <row r="59" spans="1:14" ht="15.75" thickBot="1">
      <c r="B59" s="813" t="s">
        <v>1037</v>
      </c>
      <c r="C59" s="814"/>
      <c r="D59" s="814"/>
      <c r="E59" s="814"/>
      <c r="F59" s="814"/>
      <c r="G59" s="814"/>
      <c r="H59" s="814"/>
      <c r="I59" s="814"/>
      <c r="J59" s="814"/>
      <c r="K59" s="814"/>
      <c r="L59" s="814"/>
      <c r="M59" s="815"/>
      <c r="N59" s="402">
        <f>SUM(N52:N58)</f>
        <v>38279423.71844855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900">
        <f>VLOOKUP(A64,TRANSPORTE!A5:D117,4,FALSE)</f>
        <v>99039.496936061842</v>
      </c>
      <c r="M64" s="901"/>
      <c r="N64" s="295">
        <f>K64*L64</f>
        <v>4951.9748468030921</v>
      </c>
    </row>
    <row r="65" spans="1:15">
      <c r="B65" s="52"/>
      <c r="C65" s="53"/>
      <c r="D65" s="53"/>
      <c r="E65" s="53"/>
      <c r="F65" s="53"/>
      <c r="G65" s="53"/>
      <c r="H65" s="319"/>
      <c r="I65" s="287"/>
      <c r="J65" s="294"/>
      <c r="K65" s="287"/>
      <c r="L65" s="900"/>
      <c r="M65" s="901"/>
      <c r="N65" s="295"/>
    </row>
    <row r="66" spans="1:15">
      <c r="B66" s="52"/>
      <c r="C66" s="53"/>
      <c r="D66" s="53"/>
      <c r="E66" s="53"/>
      <c r="F66" s="53"/>
      <c r="G66" s="53"/>
      <c r="H66" s="319"/>
      <c r="I66" s="287"/>
      <c r="J66" s="294"/>
      <c r="K66" s="287"/>
      <c r="L66" s="900"/>
      <c r="M66" s="901"/>
      <c r="N66" s="295"/>
    </row>
    <row r="67" spans="1:15">
      <c r="B67" s="52"/>
      <c r="C67" s="53"/>
      <c r="D67" s="53"/>
      <c r="E67" s="53"/>
      <c r="F67" s="53"/>
      <c r="G67" s="53"/>
      <c r="H67" s="319"/>
      <c r="I67" s="287"/>
      <c r="J67" s="294"/>
      <c r="K67" s="287"/>
      <c r="L67" s="900"/>
      <c r="M67" s="901"/>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4951.9748468030921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s="168" t="s">
        <v>15</v>
      </c>
      <c r="B75" s="55" t="str">
        <f>VLOOKUP(A75,'MANO DE OBRA'!A8:D68,3,FALSE)</f>
        <v>Obrero (6)</v>
      </c>
      <c r="C75" s="53"/>
      <c r="D75" s="53"/>
      <c r="E75" s="53"/>
      <c r="F75" s="53"/>
      <c r="G75" s="53"/>
      <c r="H75" s="53"/>
      <c r="I75" s="300">
        <f>K75/J75*100</f>
        <v>165623.36823599998</v>
      </c>
      <c r="J75" s="301">
        <v>185</v>
      </c>
      <c r="K75" s="302">
        <f>VLOOKUP(A75,'MANO DE OBRA'!A8:D99,4,FALSE)</f>
        <v>306403.23123659997</v>
      </c>
      <c r="L75" s="56"/>
      <c r="M75" s="442">
        <v>1.26</v>
      </c>
      <c r="N75" s="403">
        <f>K75/M75</f>
        <v>243177.1676480952</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0">
        <v>1.26</v>
      </c>
      <c r="N76" s="403">
        <f>K76/M76</f>
        <v>81059.055882698405</v>
      </c>
    </row>
    <row r="77" spans="1:15">
      <c r="A77" s="179" t="s">
        <v>64</v>
      </c>
      <c r="B77" s="55" t="str">
        <f>VLOOKUP(A77,'MANO DE OBRA'!A9:D70,3,FALSE)</f>
        <v>Ingeniero supervisor</v>
      </c>
      <c r="C77" s="53"/>
      <c r="D77" s="53"/>
      <c r="E77" s="53"/>
      <c r="F77" s="53"/>
      <c r="G77" s="53"/>
      <c r="H77" s="53"/>
      <c r="I77" s="300">
        <f>K77/J77*100</f>
        <v>242468.64</v>
      </c>
      <c r="J77" s="301">
        <v>185</v>
      </c>
      <c r="K77" s="302">
        <f>VLOOKUP(A77,'MANO DE OBRA'!A9:D101,4,FALSE)</f>
        <v>448566.984</v>
      </c>
      <c r="L77" s="56"/>
      <c r="M77" s="308">
        <v>1.26</v>
      </c>
      <c r="N77" s="403">
        <f>K77/M77</f>
        <v>356005.54285714286</v>
      </c>
    </row>
    <row r="78" spans="1:15">
      <c r="A78" s="179" t="s">
        <v>78</v>
      </c>
      <c r="B78" s="55" t="str">
        <f>VLOOKUP(A78,'MANO DE OBRA'!A10:D71,3,FALSE)</f>
        <v xml:space="preserve">Ingeniero Geotecnista </v>
      </c>
      <c r="C78" s="53"/>
      <c r="D78" s="53"/>
      <c r="E78" s="53"/>
      <c r="F78" s="53"/>
      <c r="G78" s="53"/>
      <c r="H78" s="53"/>
      <c r="I78" s="300">
        <f>K78/J78*100</f>
        <v>313188.65999999997</v>
      </c>
      <c r="J78" s="301">
        <v>185</v>
      </c>
      <c r="K78" s="302">
        <f>VLOOKUP(A78,'MANO DE OBRA'!A10:D102,4,FALSE)</f>
        <v>579399.02099999995</v>
      </c>
      <c r="L78" s="326"/>
      <c r="M78" s="308">
        <v>1.26</v>
      </c>
      <c r="N78" s="403">
        <f>K78/M78</f>
        <v>459840.49285714282</v>
      </c>
    </row>
    <row r="79" spans="1:15">
      <c r="A79" s="179" t="s">
        <v>2334</v>
      </c>
      <c r="B79" s="55" t="str">
        <f>VLOOKUP(A79,'MANO DE OBRA'!A11:D72,3,FALSE)</f>
        <v>Celador</v>
      </c>
      <c r="C79" s="53"/>
      <c r="D79" s="53"/>
      <c r="E79" s="53"/>
      <c r="F79" s="53"/>
      <c r="G79" s="53"/>
      <c r="H79" s="53"/>
      <c r="I79" s="300">
        <f>K79/J79*100</f>
        <v>27603.894705999999</v>
      </c>
      <c r="J79" s="301">
        <v>185</v>
      </c>
      <c r="K79" s="306">
        <f>VLOOKUP(A79,'MANO DE OBRA'!A11:D103,4,FALSE)</f>
        <v>51067.205206099999</v>
      </c>
      <c r="L79" s="326"/>
      <c r="M79" s="308">
        <v>1.26</v>
      </c>
      <c r="N79" s="403">
        <f>K79/M79</f>
        <v>40529.527941349203</v>
      </c>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1180611.7871864284</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N47+N59+N70+N81</f>
        <v>69427907.363188937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13885581.472637787</v>
      </c>
      <c r="M88" s="849"/>
      <c r="N88" s="57"/>
    </row>
    <row r="89" spans="1:14">
      <c r="B89" s="95" t="s">
        <v>1057</v>
      </c>
      <c r="C89" s="96"/>
      <c r="D89" s="96"/>
      <c r="E89" s="96"/>
      <c r="F89" s="96"/>
      <c r="G89" s="96"/>
      <c r="H89" s="96"/>
      <c r="I89" s="93"/>
      <c r="J89" s="94"/>
      <c r="K89" s="312">
        <v>0.05</v>
      </c>
      <c r="L89" s="848">
        <f>N83*K89</f>
        <v>3471395.3681594469</v>
      </c>
      <c r="M89" s="849"/>
      <c r="N89" s="57"/>
    </row>
    <row r="90" spans="1:14" ht="15.75" thickBot="1">
      <c r="B90" s="97" t="s">
        <v>1058</v>
      </c>
      <c r="C90" s="98"/>
      <c r="D90" s="98"/>
      <c r="E90" s="98"/>
      <c r="F90" s="98"/>
      <c r="G90" s="98"/>
      <c r="H90" s="98"/>
      <c r="I90" s="99"/>
      <c r="J90" s="100"/>
      <c r="K90" s="313">
        <v>0.05</v>
      </c>
      <c r="L90" s="850">
        <f>N83*K90</f>
        <v>3471395.3681594469</v>
      </c>
      <c r="M90" s="851"/>
      <c r="N90" s="57"/>
    </row>
    <row r="91" spans="1:14" ht="15.75" thickBot="1">
      <c r="B91" s="813" t="s">
        <v>1037</v>
      </c>
      <c r="C91" s="814"/>
      <c r="D91" s="814"/>
      <c r="E91" s="814"/>
      <c r="F91" s="814"/>
      <c r="G91" s="814"/>
      <c r="H91" s="814"/>
      <c r="I91" s="814"/>
      <c r="J91" s="814"/>
      <c r="K91" s="814"/>
      <c r="L91" s="814"/>
      <c r="M91" s="815"/>
      <c r="N91" s="58">
        <f>L88+L89+L90</f>
        <v>20828372.208956681</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90256279.572145611</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3"/>
      <c r="K123" s="963"/>
      <c r="L123" s="963"/>
      <c r="M123" s="963"/>
      <c r="N123" s="964"/>
    </row>
    <row r="124" spans="2:14" ht="15.75" thickBot="1">
      <c r="B124" s="427" t="s">
        <v>2327</v>
      </c>
      <c r="C124" s="428"/>
      <c r="D124" s="428"/>
      <c r="E124" s="267"/>
      <c r="F124" s="267"/>
      <c r="G124" s="267"/>
      <c r="H124" s="267"/>
      <c r="I124" s="267"/>
      <c r="J124" s="965"/>
      <c r="K124" s="965"/>
      <c r="L124" s="965"/>
      <c r="M124" s="965"/>
      <c r="N124" s="966"/>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140</v>
      </c>
      <c r="B36" s="862" t="str">
        <f>VLOOKUP(A36,EQUIPOS!A6:D154,3,FALSE)</f>
        <v>Camisa para Pilote D=1.20m</v>
      </c>
      <c r="C36" s="863"/>
      <c r="D36" s="863"/>
      <c r="E36" s="863"/>
      <c r="F36" s="863"/>
      <c r="G36" s="863"/>
      <c r="H36" s="864"/>
      <c r="I36" s="275"/>
      <c r="J36" s="276"/>
      <c r="K36" s="277">
        <f>VLOOKUP(A36,EQUIPOS!A6:D163,4,FALSE)</f>
        <v>37175.452769164389</v>
      </c>
      <c r="L36" s="278"/>
      <c r="M36" s="279">
        <v>1</v>
      </c>
      <c r="N36" s="280">
        <f t="shared" ref="N36:N42" si="0">K36/M36</f>
        <v>37175.452769164389</v>
      </c>
    </row>
    <row r="37" spans="1:14">
      <c r="A37" s="119" t="s">
        <v>206</v>
      </c>
      <c r="B37" s="862" t="str">
        <f>VLOOKUP(A37,EQUIPOS!A7:D154,3,FALSE)</f>
        <v>Equipo de Soldadura</v>
      </c>
      <c r="C37" s="863"/>
      <c r="D37" s="863"/>
      <c r="E37" s="863"/>
      <c r="F37" s="863"/>
      <c r="G37" s="863"/>
      <c r="H37" s="864"/>
      <c r="I37" s="429"/>
      <c r="J37" s="430"/>
      <c r="K37" s="277">
        <f>VLOOKUP(A37,EQUIPOS!A7:D164,4,FALSE)</f>
        <v>10168.679119828746</v>
      </c>
      <c r="L37" s="343"/>
      <c r="M37" s="344">
        <v>1</v>
      </c>
      <c r="N37" s="280">
        <f t="shared" si="0"/>
        <v>10168.679119828746</v>
      </c>
    </row>
    <row r="38" spans="1:14">
      <c r="A38" s="119" t="s">
        <v>242</v>
      </c>
      <c r="B38" s="862" t="str">
        <f>VLOOKUP(A38,EQUIPOS!A8:D154,3,FALSE)</f>
        <v>Grúa con torre capacidad 1 ton en la punta.</v>
      </c>
      <c r="C38" s="863"/>
      <c r="D38" s="863"/>
      <c r="E38" s="863"/>
      <c r="F38" s="863"/>
      <c r="G38" s="863"/>
      <c r="H38" s="864"/>
      <c r="I38" s="429"/>
      <c r="J38" s="430"/>
      <c r="K38" s="446">
        <f>VLOOKUP(A38,EQUIPOS!A8:D165,4,FALSE)</f>
        <v>212373.05569329686</v>
      </c>
      <c r="L38" s="343"/>
      <c r="M38" s="344">
        <v>2.5</v>
      </c>
      <c r="N38" s="280">
        <f t="shared" si="0"/>
        <v>84949.222277318739</v>
      </c>
    </row>
    <row r="39" spans="1:14">
      <c r="A39" s="119" t="s">
        <v>267</v>
      </c>
      <c r="B39" s="862" t="str">
        <f>VLOOKUP(A39,EQUIPOS!A9:D154,3,FALSE)</f>
        <v>Motobomba de concreto</v>
      </c>
      <c r="C39" s="863"/>
      <c r="D39" s="863"/>
      <c r="E39" s="863"/>
      <c r="F39" s="863"/>
      <c r="G39" s="863"/>
      <c r="H39" s="864"/>
      <c r="I39" s="429"/>
      <c r="J39" s="430"/>
      <c r="K39" s="446">
        <f>VLOOKUP(A39,EQUIPOS!A9:D166,4,FALSE)</f>
        <v>92731.404910799989</v>
      </c>
      <c r="L39" s="343"/>
      <c r="M39" s="344">
        <v>2.5499800000000001</v>
      </c>
      <c r="N39" s="280">
        <f t="shared" si="0"/>
        <v>36365.542047702329</v>
      </c>
    </row>
    <row r="40" spans="1:14">
      <c r="A40" s="119" t="s">
        <v>277</v>
      </c>
      <c r="B40" s="862" t="str">
        <f>VLOOKUP(A40,EQUIPOS!A10:D154,3,FALSE)</f>
        <v>Pala auxiliar de piloteadora</v>
      </c>
      <c r="C40" s="863"/>
      <c r="D40" s="863"/>
      <c r="E40" s="863"/>
      <c r="F40" s="863"/>
      <c r="G40" s="863"/>
      <c r="H40" s="864"/>
      <c r="I40" s="429"/>
      <c r="J40" s="430"/>
      <c r="K40" s="446">
        <f>VLOOKUP(A40,EQUIPOS!A10:D167,4,FALSE)</f>
        <v>418383.00878744165</v>
      </c>
      <c r="L40" s="343"/>
      <c r="M40" s="344">
        <v>2.5</v>
      </c>
      <c r="N40" s="280">
        <f t="shared" si="0"/>
        <v>167353.20351497666</v>
      </c>
    </row>
    <row r="41" spans="1:14">
      <c r="A41" s="119" t="s">
        <v>282</v>
      </c>
      <c r="B41" s="862" t="str">
        <f>VLOOKUP(A41,EQUIPOS!A6:D154,3,FALSE)</f>
        <v>Piloteadora potencia 250KW, RPM 1800, fuerza elevadora 200KN</v>
      </c>
      <c r="C41" s="863"/>
      <c r="D41" s="863"/>
      <c r="E41" s="863"/>
      <c r="F41" s="863"/>
      <c r="G41" s="863"/>
      <c r="H41" s="864"/>
      <c r="I41" s="429"/>
      <c r="J41" s="430"/>
      <c r="K41" s="446">
        <f>VLOOKUP(A41,EQUIPOS!A6:D154,4,FALSE)</f>
        <v>613858.01634251594</v>
      </c>
      <c r="L41" s="343"/>
      <c r="M41" s="344">
        <v>1</v>
      </c>
      <c r="N41" s="280">
        <f t="shared" si="0"/>
        <v>613858.01634251594</v>
      </c>
    </row>
    <row r="42" spans="1:14">
      <c r="A42" s="119" t="s">
        <v>310</v>
      </c>
      <c r="B42" s="862" t="str">
        <f>VLOOKUP(A42,EQUIPOS!A12:D156,3,FALSE)</f>
        <v>Retroexcavadora A25C</v>
      </c>
      <c r="C42" s="863"/>
      <c r="D42" s="863"/>
      <c r="E42" s="863"/>
      <c r="F42" s="863"/>
      <c r="G42" s="863"/>
      <c r="H42" s="864"/>
      <c r="I42" s="336"/>
      <c r="J42" s="338"/>
      <c r="K42" s="446">
        <f>VLOOKUP(A42,EQUIPOS!A12:D169,4,FALSE)</f>
        <v>257178.10456610008</v>
      </c>
      <c r="L42" s="431"/>
      <c r="M42" s="432">
        <v>2.5</v>
      </c>
      <c r="N42" s="280">
        <f t="shared" si="0"/>
        <v>102871.24182644003</v>
      </c>
    </row>
    <row r="43" spans="1:14">
      <c r="B43" s="862"/>
      <c r="C43" s="863"/>
      <c r="D43" s="863"/>
      <c r="E43" s="863"/>
      <c r="F43" s="863"/>
      <c r="G43" s="863"/>
      <c r="H43" s="864"/>
      <c r="I43" s="42"/>
      <c r="J43" s="43"/>
      <c r="K43" s="446"/>
      <c r="L43" s="284"/>
      <c r="M43" s="285"/>
      <c r="N43" s="280"/>
    </row>
    <row r="44" spans="1:14">
      <c r="B44" s="328"/>
      <c r="C44" s="329"/>
      <c r="D44" s="329"/>
      <c r="E44" s="329"/>
      <c r="F44" s="331"/>
      <c r="G44" s="331"/>
      <c r="H44" s="131"/>
      <c r="I44" s="42"/>
      <c r="J44" s="43"/>
      <c r="K44" s="446"/>
      <c r="L44" s="284"/>
      <c r="M44" s="285"/>
      <c r="N44" s="281"/>
    </row>
    <row r="45" spans="1:14">
      <c r="B45" s="870" t="s">
        <v>1036</v>
      </c>
      <c r="C45" s="871"/>
      <c r="D45" s="871"/>
      <c r="E45" s="44"/>
      <c r="F45" s="45"/>
      <c r="G45" s="45"/>
      <c r="H45" s="46"/>
      <c r="I45" s="42"/>
      <c r="J45" s="43"/>
      <c r="K45" s="287"/>
      <c r="L45" s="284"/>
      <c r="M45" s="409">
        <v>0.1</v>
      </c>
      <c r="N45" s="352">
        <f>N83*M45</f>
        <v>8511.2008676833339</v>
      </c>
    </row>
    <row r="46" spans="1:14" ht="15.75" thickBot="1">
      <c r="B46" s="862"/>
      <c r="C46" s="863"/>
      <c r="D46" s="863"/>
      <c r="E46" s="863"/>
      <c r="F46" s="863"/>
      <c r="G46" s="863"/>
      <c r="H46" s="864"/>
      <c r="I46" s="872"/>
      <c r="J46" s="873"/>
      <c r="K46" s="47"/>
      <c r="L46" s="874"/>
      <c r="M46" s="875"/>
      <c r="N46" s="111"/>
    </row>
    <row r="47" spans="1:14" ht="15.75" thickBot="1">
      <c r="B47" s="813" t="s">
        <v>1037</v>
      </c>
      <c r="C47" s="814"/>
      <c r="D47" s="814"/>
      <c r="E47" s="814"/>
      <c r="F47" s="814"/>
      <c r="G47" s="814"/>
      <c r="H47" s="814"/>
      <c r="I47" s="814"/>
      <c r="J47" s="814"/>
      <c r="K47" s="814"/>
      <c r="L47" s="814"/>
      <c r="M47" s="815"/>
      <c r="N47" s="402">
        <f>SUM(N36:N46)</f>
        <v>1061252.5587656302</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58" t="s">
        <v>1028</v>
      </c>
      <c r="C51" s="859"/>
      <c r="D51" s="859"/>
      <c r="E51" s="859"/>
      <c r="F51" s="859"/>
      <c r="G51" s="859"/>
      <c r="H51" s="859"/>
      <c r="I51" s="893"/>
      <c r="J51" s="323" t="s">
        <v>1029</v>
      </c>
      <c r="K51" s="91" t="s">
        <v>1030</v>
      </c>
      <c r="L51" s="894" t="s">
        <v>1039</v>
      </c>
      <c r="M51" s="893"/>
      <c r="N51" s="92" t="s">
        <v>1035</v>
      </c>
    </row>
    <row r="52" spans="1:14">
      <c r="A52" s="167" t="s">
        <v>390</v>
      </c>
      <c r="B52" s="49" t="str">
        <f>VLOOKUP(A52,MATERIALES!A5:D373,3,FALSE)</f>
        <v>Bentonita</v>
      </c>
      <c r="C52" s="289"/>
      <c r="D52" s="289"/>
      <c r="E52" s="289"/>
      <c r="F52" s="289"/>
      <c r="G52" s="289"/>
      <c r="H52" s="289"/>
      <c r="I52" s="289"/>
      <c r="J52" s="319" t="str">
        <f>VLOOKUP(A52,MATERIALES!A6:D644,2,FALSE)</f>
        <v>kg</v>
      </c>
      <c r="K52" s="290">
        <v>2.355</v>
      </c>
      <c r="L52" s="275"/>
      <c r="M52" s="410">
        <f>VLOOKUP(A52,MATERIALES!A5:D396,4,FALSE)</f>
        <v>9188.0530349919554</v>
      </c>
      <c r="N52" s="280">
        <f>K52*M52</f>
        <v>21637.864897406056</v>
      </c>
    </row>
    <row r="53" spans="1:14">
      <c r="A53" s="167" t="s">
        <v>812</v>
      </c>
      <c r="B53" s="49" t="str">
        <f>VLOOKUP(A53,MATERIALES!A6:D373,3,FALSE)</f>
        <v>Acero PDR-60</v>
      </c>
      <c r="C53" s="433"/>
      <c r="D53" s="433"/>
      <c r="E53" s="433"/>
      <c r="F53" s="433"/>
      <c r="G53" s="433"/>
      <c r="H53" s="433"/>
      <c r="I53" s="433"/>
      <c r="J53" s="320" t="str">
        <f>VLOOKUP(A53,MATERIALES!A7:D645,2,FALSE)</f>
        <v>kg</v>
      </c>
      <c r="K53" s="405">
        <v>123.70021073509811</v>
      </c>
      <c r="L53" s="429"/>
      <c r="M53" s="410">
        <f>VLOOKUP(A53,MATERIALES!A6:D397,4,FALSE)</f>
        <v>3083</v>
      </c>
      <c r="N53" s="280">
        <f>K53*M53</f>
        <v>381367.74969630747</v>
      </c>
    </row>
    <row r="54" spans="1:14">
      <c r="A54" s="167" t="s">
        <v>901</v>
      </c>
      <c r="B54" s="49" t="str">
        <f>VLOOKUP(A54,MATERIALES!A6:D373,3,FALSE)</f>
        <v>Concreto Resistencia  28 (Mpa)</v>
      </c>
      <c r="C54" s="433"/>
      <c r="D54" s="433"/>
      <c r="E54" s="433"/>
      <c r="F54" s="433"/>
      <c r="G54" s="433"/>
      <c r="H54" s="433"/>
      <c r="I54" s="433"/>
      <c r="J54" s="320" t="str">
        <f>VLOOKUP(A54,MATERIALES!A8:D646,2,FALSE)</f>
        <v>m3</v>
      </c>
      <c r="K54" s="405">
        <v>0.82466807156732069</v>
      </c>
      <c r="L54" s="429"/>
      <c r="M54" s="410">
        <f>VLOOKUP(A54,MATERIALES!A6:D398,4,FALSE)</f>
        <v>945000</v>
      </c>
      <c r="N54" s="280">
        <f>K54*M54</f>
        <v>779311.32763111801</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3" t="s">
        <v>1037</v>
      </c>
      <c r="C59" s="814"/>
      <c r="D59" s="814"/>
      <c r="E59" s="814"/>
      <c r="F59" s="814"/>
      <c r="G59" s="814"/>
      <c r="H59" s="814"/>
      <c r="I59" s="814"/>
      <c r="J59" s="814"/>
      <c r="K59" s="814"/>
      <c r="L59" s="814"/>
      <c r="M59" s="815"/>
      <c r="N59" s="402">
        <f>SUM(N52:N58)</f>
        <v>1182316.9422248316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900">
        <f>VLOOKUP(A64,TRANSPORTE!A5:D117,4,FALSE)</f>
        <v>1774.2255661967749</v>
      </c>
      <c r="M64" s="901"/>
      <c r="N64" s="295">
        <f>K64*L64</f>
        <v>2306.4932360558073</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900">
        <f>VLOOKUP(A65,TRANSPORTE!A6:D117,4,FALSE)</f>
        <v>37.788643027042724</v>
      </c>
      <c r="M65" s="901"/>
      <c r="N65" s="295">
        <f>K65*L65</f>
        <v>1.8894321513521364</v>
      </c>
    </row>
    <row r="66" spans="1:15">
      <c r="B66" s="52"/>
      <c r="C66" s="53"/>
      <c r="D66" s="53"/>
      <c r="E66" s="53"/>
      <c r="F66" s="53"/>
      <c r="G66" s="53"/>
      <c r="H66" s="319"/>
      <c r="I66" s="287"/>
      <c r="J66" s="294"/>
      <c r="K66" s="287"/>
      <c r="L66" s="900"/>
      <c r="M66" s="901"/>
      <c r="N66" s="295"/>
    </row>
    <row r="67" spans="1:15">
      <c r="B67" s="52"/>
      <c r="C67" s="53"/>
      <c r="D67" s="53"/>
      <c r="E67" s="53"/>
      <c r="F67" s="53"/>
      <c r="G67" s="53"/>
      <c r="H67" s="319"/>
      <c r="I67" s="287"/>
      <c r="J67" s="294"/>
      <c r="K67" s="287"/>
      <c r="L67" s="900"/>
      <c r="M67" s="901"/>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2308.3826682071594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967"/>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165623.36823599998</v>
      </c>
      <c r="J76" s="301">
        <v>185</v>
      </c>
      <c r="K76" s="302">
        <f>VLOOKUP(A76,'MANO DE OBRA'!A8:D99,4,FALSE)</f>
        <v>306403.23123659997</v>
      </c>
      <c r="L76" s="56"/>
      <c r="M76" s="442">
        <v>8</v>
      </c>
      <c r="N76" s="403">
        <f>K76/M76</f>
        <v>38300.403904574996</v>
      </c>
      <c r="O76" s="112"/>
    </row>
    <row r="77" spans="1:15">
      <c r="A77" s="168" t="s">
        <v>30</v>
      </c>
      <c r="B77" s="55" t="str">
        <f>VLOOKUP(A77,'MANO DE OBRA'!A8:D69,3,FALSE)</f>
        <v>Oficial</v>
      </c>
      <c r="C77" s="53"/>
      <c r="D77" s="53"/>
      <c r="E77" s="53"/>
      <c r="F77" s="53"/>
      <c r="G77" s="53"/>
      <c r="H77" s="53"/>
      <c r="I77" s="300">
        <f>K77/J77*100</f>
        <v>55207.789411999998</v>
      </c>
      <c r="J77" s="301">
        <v>185</v>
      </c>
      <c r="K77" s="302">
        <f>VLOOKUP(A77,'MANO DE OBRA'!A8:D100,4,FALSE)</f>
        <v>102134.4104122</v>
      </c>
      <c r="L77" s="56"/>
      <c r="M77" s="439">
        <v>8</v>
      </c>
      <c r="N77" s="403">
        <f>K77/M77</f>
        <v>12766.801301525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165623.36823599998</v>
      </c>
      <c r="J79" s="301">
        <v>185</v>
      </c>
      <c r="K79" s="302">
        <f>VLOOKUP(A79,'MANO DE OBRA'!A9:D101,4,FALSE)</f>
        <v>306403.23123659997</v>
      </c>
      <c r="L79" s="56"/>
      <c r="M79" s="308">
        <v>12</v>
      </c>
      <c r="N79" s="403">
        <f>K79/M79</f>
        <v>25533.602603049996</v>
      </c>
    </row>
    <row r="80" spans="1:15">
      <c r="A80" t="s">
        <v>30</v>
      </c>
      <c r="B80" s="55" t="str">
        <f>VLOOKUP(A80,'MANO DE OBRA'!A10:D71,3,FALSE)</f>
        <v>Oficial</v>
      </c>
      <c r="C80" s="53"/>
      <c r="D80" s="53"/>
      <c r="E80" s="53"/>
      <c r="F80" s="53"/>
      <c r="G80" s="53"/>
      <c r="H80" s="53"/>
      <c r="I80" s="300">
        <f>K80/J80*100</f>
        <v>55207.789411999998</v>
      </c>
      <c r="J80" s="301">
        <v>185</v>
      </c>
      <c r="K80" s="302">
        <f>VLOOKUP(A80,'MANO DE OBRA'!A10:D102,4,FALSE)</f>
        <v>102134.4104122</v>
      </c>
      <c r="L80" s="326"/>
      <c r="M80" s="308">
        <v>12</v>
      </c>
      <c r="N80" s="403">
        <f>K80/M80</f>
        <v>8511.2008676833339</v>
      </c>
    </row>
    <row r="81" spans="1:14">
      <c r="B81" s="55"/>
      <c r="C81" s="53"/>
      <c r="D81" s="53"/>
      <c r="E81" s="53"/>
      <c r="F81" s="53"/>
      <c r="G81" s="53"/>
      <c r="H81" s="53"/>
      <c r="I81" s="287"/>
      <c r="J81" s="305"/>
      <c r="K81" s="306"/>
      <c r="L81" s="326"/>
      <c r="M81" s="308"/>
      <c r="N81" s="304"/>
    </row>
    <row r="82" spans="1:14" ht="15.75" thickBot="1">
      <c r="B82" s="889"/>
      <c r="C82" s="890"/>
      <c r="D82" s="890"/>
      <c r="E82" s="890"/>
      <c r="F82" s="890"/>
      <c r="G82" s="890"/>
      <c r="H82" s="890"/>
      <c r="I82" s="132"/>
      <c r="J82" s="132"/>
      <c r="K82" s="132"/>
      <c r="L82" s="903"/>
      <c r="M82" s="903"/>
      <c r="N82" s="133"/>
    </row>
    <row r="83" spans="1:14" ht="15.75" thickBot="1">
      <c r="B83" s="902" t="s">
        <v>1037</v>
      </c>
      <c r="C83" s="856"/>
      <c r="D83" s="856"/>
      <c r="E83" s="856"/>
      <c r="F83" s="856"/>
      <c r="G83" s="856"/>
      <c r="H83" s="856"/>
      <c r="I83" s="856"/>
      <c r="J83" s="856"/>
      <c r="K83" s="856"/>
      <c r="L83" s="856"/>
      <c r="M83" s="857"/>
      <c r="N83" s="468">
        <f>SUM(N76:N82)</f>
        <v>85112.008676833328</v>
      </c>
    </row>
    <row r="84" spans="1:14" ht="15.75" thickBot="1">
      <c r="B84" s="39"/>
      <c r="C84" s="40"/>
      <c r="D84" s="40"/>
      <c r="E84" s="40"/>
      <c r="F84" s="40"/>
      <c r="G84" s="40"/>
      <c r="H84" s="40"/>
      <c r="I84" s="40"/>
      <c r="J84" s="40"/>
      <c r="K84" s="40"/>
      <c r="L84" s="40"/>
      <c r="M84" s="40"/>
      <c r="N84" s="41"/>
    </row>
    <row r="85" spans="1:14" ht="15.75" thickBot="1">
      <c r="B85" s="813" t="s">
        <v>1051</v>
      </c>
      <c r="C85" s="814"/>
      <c r="D85" s="814"/>
      <c r="E85" s="814"/>
      <c r="F85" s="814"/>
      <c r="G85" s="814"/>
      <c r="H85" s="814"/>
      <c r="I85" s="814"/>
      <c r="J85" s="814"/>
      <c r="K85" s="814"/>
      <c r="L85" s="814"/>
      <c r="M85" s="815"/>
      <c r="N85" s="105">
        <f>N47+N59+N70+N83</f>
        <v>2330989.892335502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58" t="s">
        <v>1053</v>
      </c>
      <c r="C89" s="859"/>
      <c r="D89" s="859"/>
      <c r="E89" s="859"/>
      <c r="F89" s="859"/>
      <c r="G89" s="859"/>
      <c r="H89" s="859"/>
      <c r="I89" s="322"/>
      <c r="J89" s="342"/>
      <c r="K89" s="310" t="s">
        <v>1054</v>
      </c>
      <c r="L89" s="860" t="s">
        <v>1055</v>
      </c>
      <c r="M89" s="861"/>
      <c r="N89" s="311"/>
    </row>
    <row r="90" spans="1:14">
      <c r="B90" s="846" t="s">
        <v>1056</v>
      </c>
      <c r="C90" s="847"/>
      <c r="D90" s="847"/>
      <c r="E90" s="847"/>
      <c r="F90" s="847"/>
      <c r="G90" s="847"/>
      <c r="H90" s="847"/>
      <c r="I90" s="93"/>
      <c r="J90" s="94"/>
      <c r="K90" s="312">
        <v>0.2</v>
      </c>
      <c r="L90" s="848">
        <f>N85*K90</f>
        <v>466197.97846710042</v>
      </c>
      <c r="M90" s="849"/>
      <c r="N90" s="57"/>
    </row>
    <row r="91" spans="1:14">
      <c r="B91" s="95" t="s">
        <v>1057</v>
      </c>
      <c r="C91" s="96"/>
      <c r="D91" s="96"/>
      <c r="E91" s="96"/>
      <c r="F91" s="96"/>
      <c r="G91" s="96"/>
      <c r="H91" s="96"/>
      <c r="I91" s="93"/>
      <c r="J91" s="94"/>
      <c r="K91" s="312">
        <v>0.05</v>
      </c>
      <c r="L91" s="848">
        <f>N85*K91</f>
        <v>116549.4946167751</v>
      </c>
      <c r="M91" s="849"/>
      <c r="N91" s="57"/>
    </row>
    <row r="92" spans="1:14" ht="15.75" thickBot="1">
      <c r="B92" s="97" t="s">
        <v>1058</v>
      </c>
      <c r="C92" s="98"/>
      <c r="D92" s="98"/>
      <c r="E92" s="98"/>
      <c r="F92" s="98"/>
      <c r="G92" s="98"/>
      <c r="H92" s="98"/>
      <c r="I92" s="99"/>
      <c r="J92" s="100"/>
      <c r="K92" s="313">
        <v>0.05</v>
      </c>
      <c r="L92" s="850">
        <f>N85*K92</f>
        <v>116549.4946167751</v>
      </c>
      <c r="M92" s="851"/>
      <c r="N92" s="57"/>
    </row>
    <row r="93" spans="1:14" ht="15.75" thickBot="1">
      <c r="B93" s="813" t="s">
        <v>1037</v>
      </c>
      <c r="C93" s="814"/>
      <c r="D93" s="814"/>
      <c r="E93" s="814"/>
      <c r="F93" s="814"/>
      <c r="G93" s="814"/>
      <c r="H93" s="814"/>
      <c r="I93" s="814"/>
      <c r="J93" s="814"/>
      <c r="K93" s="814"/>
      <c r="L93" s="814"/>
      <c r="M93" s="815"/>
      <c r="N93" s="58">
        <f>L90+L91+L92</f>
        <v>699296.96770065057</v>
      </c>
    </row>
    <row r="94" spans="1:14" ht="15.75" thickBot="1">
      <c r="B94" s="39"/>
      <c r="C94" s="40"/>
      <c r="D94" s="40"/>
      <c r="E94" s="40"/>
      <c r="F94" s="40"/>
      <c r="G94" s="40"/>
      <c r="H94" s="40"/>
      <c r="I94" s="40"/>
      <c r="J94" s="40"/>
      <c r="K94" s="40"/>
      <c r="L94" s="40"/>
      <c r="M94" s="40"/>
      <c r="N94" s="41"/>
    </row>
    <row r="95" spans="1:14" ht="15.75" thickBot="1">
      <c r="A95" t="s">
        <v>2122</v>
      </c>
      <c r="B95" s="813" t="s">
        <v>1059</v>
      </c>
      <c r="C95" s="814"/>
      <c r="D95" s="814"/>
      <c r="E95" s="814"/>
      <c r="F95" s="814"/>
      <c r="G95" s="814"/>
      <c r="H95" s="814"/>
      <c r="I95" s="814"/>
      <c r="J95" s="814"/>
      <c r="K95" s="814"/>
      <c r="L95" s="814"/>
      <c r="M95" s="815"/>
      <c r="N95" s="195">
        <f>N85+N93</f>
        <v>3030286.8600361524</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7" t="s">
        <v>2324</v>
      </c>
      <c r="C112" s="958"/>
      <c r="D112" s="958"/>
      <c r="E112" s="958"/>
      <c r="F112" s="958"/>
      <c r="G112" s="958"/>
      <c r="H112" s="958"/>
      <c r="I112" s="958"/>
      <c r="J112" s="958"/>
      <c r="K112" s="958"/>
      <c r="L112" s="958"/>
      <c r="M112" s="958"/>
      <c r="N112" s="959"/>
    </row>
    <row r="113" spans="2:14" ht="15" customHeight="1">
      <c r="B113" s="957"/>
      <c r="C113" s="958"/>
      <c r="D113" s="958"/>
      <c r="E113" s="958"/>
      <c r="F113" s="958"/>
      <c r="G113" s="958"/>
      <c r="H113" s="958"/>
      <c r="I113" s="958"/>
      <c r="J113" s="958"/>
      <c r="K113" s="958"/>
      <c r="L113" s="958"/>
      <c r="M113" s="958"/>
      <c r="N113" s="959"/>
    </row>
    <row r="114" spans="2:14" ht="30" customHeight="1">
      <c r="B114" s="960" t="s">
        <v>2325</v>
      </c>
      <c r="C114" s="961"/>
      <c r="D114" s="961"/>
      <c r="E114" s="961"/>
      <c r="F114" s="961"/>
      <c r="G114" s="961"/>
      <c r="H114" s="961"/>
      <c r="I114" s="961"/>
      <c r="J114" s="961"/>
      <c r="K114" s="961"/>
      <c r="L114" s="961"/>
      <c r="M114" s="961"/>
      <c r="N114" s="962"/>
    </row>
    <row r="115" spans="2:14">
      <c r="B115" s="960"/>
      <c r="C115" s="961"/>
      <c r="D115" s="961"/>
      <c r="E115" s="961"/>
      <c r="F115" s="961"/>
      <c r="G115" s="961"/>
      <c r="H115" s="961"/>
      <c r="I115" s="961"/>
      <c r="J115" s="961"/>
      <c r="K115" s="961"/>
      <c r="L115" s="961"/>
      <c r="M115" s="961"/>
      <c r="N115" s="962"/>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3"/>
      <c r="K125" s="963"/>
      <c r="L125" s="963"/>
      <c r="M125" s="963"/>
      <c r="N125" s="964"/>
    </row>
    <row r="126" spans="2:14" ht="15.75" thickBot="1">
      <c r="B126" s="427" t="s">
        <v>2327</v>
      </c>
      <c r="C126" s="428"/>
      <c r="D126" s="428"/>
      <c r="E126" s="267"/>
      <c r="F126" s="267"/>
      <c r="G126" s="267"/>
      <c r="H126" s="267"/>
      <c r="I126" s="267"/>
      <c r="J126" s="965"/>
      <c r="K126" s="965"/>
      <c r="L126" s="965"/>
      <c r="M126" s="965"/>
      <c r="N126" s="96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182</v>
      </c>
      <c r="B36" s="862" t="str">
        <f>VLOOKUP(A36,EQUIPOS!A6:D154,3,FALSE)</f>
        <v xml:space="preserve">Compresor para penetrar roca
</v>
      </c>
      <c r="C36" s="863"/>
      <c r="D36" s="863"/>
      <c r="E36" s="863"/>
      <c r="F36" s="863"/>
      <c r="G36" s="863"/>
      <c r="H36" s="864"/>
      <c r="I36" s="275"/>
      <c r="J36" s="276"/>
      <c r="K36" s="277">
        <f>VLOOKUP(A36,EQUIPOS!A6:D163,4,FALSE)</f>
        <v>281652.91249787383</v>
      </c>
      <c r="L36" s="278"/>
      <c r="M36" s="279">
        <v>0.125</v>
      </c>
      <c r="N36" s="280">
        <f>K36/M36</f>
        <v>2253223.2999829906</v>
      </c>
    </row>
    <row r="37" spans="1:14">
      <c r="A37" s="119" t="s">
        <v>242</v>
      </c>
      <c r="B37" s="862" t="str">
        <f>VLOOKUP(A37,EQUIPOS!A7:D154,3,FALSE)</f>
        <v>Grúa con torre capacidad 1 ton en la punta.</v>
      </c>
      <c r="C37" s="863"/>
      <c r="D37" s="863"/>
      <c r="E37" s="863"/>
      <c r="F37" s="863"/>
      <c r="G37" s="863"/>
      <c r="H37" s="864"/>
      <c r="I37" s="429"/>
      <c r="J37" s="430"/>
      <c r="K37" s="277">
        <f>VLOOKUP(A37,EQUIPOS!A7:D164,4,FALSE)</f>
        <v>212373.05569329686</v>
      </c>
      <c r="L37" s="343"/>
      <c r="M37" s="344">
        <v>2.5</v>
      </c>
      <c r="N37" s="280">
        <f>K37/M37</f>
        <v>84949.222277318739</v>
      </c>
    </row>
    <row r="38" spans="1:14">
      <c r="A38" s="119" t="s">
        <v>267</v>
      </c>
      <c r="B38" s="862" t="str">
        <f>VLOOKUP(A38,EQUIPOS!A8:D154,3,FALSE)</f>
        <v>Motobomba de concreto</v>
      </c>
      <c r="C38" s="863"/>
      <c r="D38" s="863"/>
      <c r="E38" s="863"/>
      <c r="F38" s="863"/>
      <c r="G38" s="863"/>
      <c r="H38" s="864"/>
      <c r="I38" s="429"/>
      <c r="J38" s="430"/>
      <c r="K38" s="446">
        <f>VLOOKUP(A38,EQUIPOS!A8:D165,4,FALSE)</f>
        <v>92731.404910799989</v>
      </c>
      <c r="L38" s="343"/>
      <c r="M38" s="344">
        <v>0.65</v>
      </c>
      <c r="N38" s="280">
        <f>K38/M38</f>
        <v>142663.69986276922</v>
      </c>
    </row>
    <row r="39" spans="1:14">
      <c r="A39" s="119" t="s">
        <v>310</v>
      </c>
      <c r="B39" s="862" t="str">
        <f>VLOOKUP(A39,EQUIPOS!A9:D154,3,FALSE)</f>
        <v>Retroexcavadora A25C</v>
      </c>
      <c r="C39" s="863"/>
      <c r="D39" s="863"/>
      <c r="E39" s="863"/>
      <c r="F39" s="863"/>
      <c r="G39" s="863"/>
      <c r="H39" s="864"/>
      <c r="I39" s="429"/>
      <c r="J39" s="430"/>
      <c r="K39" s="446">
        <f>VLOOKUP(A39,EQUIPOS!A9:D166,4,FALSE)</f>
        <v>257178.10456610008</v>
      </c>
      <c r="L39" s="343"/>
      <c r="M39" s="344">
        <v>0.65</v>
      </c>
      <c r="N39" s="280">
        <f>K39/M39</f>
        <v>395658.62240938476</v>
      </c>
    </row>
    <row r="40" spans="1:14">
      <c r="A40" s="119"/>
      <c r="B40" s="862"/>
      <c r="C40" s="863"/>
      <c r="D40" s="863"/>
      <c r="E40" s="863"/>
      <c r="F40" s="863"/>
      <c r="G40" s="863"/>
      <c r="H40" s="864"/>
      <c r="I40" s="429"/>
      <c r="J40" s="430"/>
      <c r="K40" s="446"/>
      <c r="L40" s="343"/>
      <c r="M40" s="344"/>
      <c r="N40" s="280"/>
    </row>
    <row r="41" spans="1:14">
      <c r="A41" s="119"/>
      <c r="B41" s="862"/>
      <c r="C41" s="863"/>
      <c r="D41" s="863"/>
      <c r="E41" s="863"/>
      <c r="F41" s="863"/>
      <c r="G41" s="863"/>
      <c r="H41" s="864"/>
      <c r="I41" s="429"/>
      <c r="J41" s="430"/>
      <c r="K41" s="446"/>
      <c r="L41" s="343"/>
      <c r="M41" s="344"/>
      <c r="N41" s="280"/>
    </row>
    <row r="42" spans="1:14">
      <c r="A42" s="119"/>
      <c r="B42" s="862"/>
      <c r="C42" s="863"/>
      <c r="D42" s="863"/>
      <c r="E42" s="863"/>
      <c r="F42" s="863"/>
      <c r="G42" s="863"/>
      <c r="H42" s="864"/>
      <c r="I42" s="336"/>
      <c r="J42" s="338"/>
      <c r="K42" s="446"/>
      <c r="L42" s="431"/>
      <c r="M42" s="432"/>
      <c r="N42" s="280"/>
    </row>
    <row r="43" spans="1:14">
      <c r="B43" s="862"/>
      <c r="C43" s="863"/>
      <c r="D43" s="863"/>
      <c r="E43" s="863"/>
      <c r="F43" s="863"/>
      <c r="G43" s="863"/>
      <c r="H43" s="864"/>
      <c r="I43" s="42"/>
      <c r="J43" s="43"/>
      <c r="K43" s="446"/>
      <c r="L43" s="284"/>
      <c r="M43" s="285"/>
      <c r="N43" s="280"/>
    </row>
    <row r="44" spans="1:14">
      <c r="B44" s="328"/>
      <c r="C44" s="329"/>
      <c r="D44" s="329"/>
      <c r="E44" s="329"/>
      <c r="F44" s="331"/>
      <c r="G44" s="331"/>
      <c r="H44" s="131"/>
      <c r="I44" s="42"/>
      <c r="J44" s="43"/>
      <c r="K44" s="446"/>
      <c r="L44" s="284"/>
      <c r="M44" s="285"/>
      <c r="N44" s="281"/>
    </row>
    <row r="45" spans="1:14">
      <c r="B45" s="870" t="s">
        <v>1036</v>
      </c>
      <c r="C45" s="871"/>
      <c r="D45" s="871"/>
      <c r="E45" s="44"/>
      <c r="F45" s="45"/>
      <c r="G45" s="45"/>
      <c r="H45" s="46"/>
      <c r="I45" s="42"/>
      <c r="J45" s="43"/>
      <c r="K45" s="287"/>
      <c r="L45" s="284"/>
      <c r="M45" s="409">
        <v>0.1</v>
      </c>
      <c r="N45" s="352">
        <f>N87*M45</f>
        <v>44258.244511953337</v>
      </c>
    </row>
    <row r="46" spans="1:14" ht="15.75" thickBot="1">
      <c r="B46" s="862"/>
      <c r="C46" s="863"/>
      <c r="D46" s="863"/>
      <c r="E46" s="863"/>
      <c r="F46" s="863"/>
      <c r="G46" s="863"/>
      <c r="H46" s="864"/>
      <c r="I46" s="872"/>
      <c r="J46" s="873"/>
      <c r="K46" s="47"/>
      <c r="L46" s="874"/>
      <c r="M46" s="875"/>
      <c r="N46" s="111"/>
    </row>
    <row r="47" spans="1:14" ht="15.75" thickBot="1">
      <c r="B47" s="813" t="s">
        <v>1037</v>
      </c>
      <c r="C47" s="814"/>
      <c r="D47" s="814"/>
      <c r="E47" s="814"/>
      <c r="F47" s="814"/>
      <c r="G47" s="814"/>
      <c r="H47" s="814"/>
      <c r="I47" s="814"/>
      <c r="J47" s="814"/>
      <c r="K47" s="814"/>
      <c r="L47" s="814"/>
      <c r="M47" s="815"/>
      <c r="N47" s="402">
        <f>SUM(N36:N46)</f>
        <v>2920753.0890444168</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58" t="s">
        <v>1028</v>
      </c>
      <c r="C51" s="859"/>
      <c r="D51" s="859"/>
      <c r="E51" s="859"/>
      <c r="F51" s="859"/>
      <c r="G51" s="859"/>
      <c r="H51" s="859"/>
      <c r="I51" s="893"/>
      <c r="J51" s="323" t="s">
        <v>1029</v>
      </c>
      <c r="K51" s="91" t="s">
        <v>1030</v>
      </c>
      <c r="L51" s="894" t="s">
        <v>1039</v>
      </c>
      <c r="M51" s="893"/>
      <c r="N51" s="92" t="s">
        <v>1035</v>
      </c>
    </row>
    <row r="52" spans="1:14">
      <c r="A52" s="167" t="s">
        <v>812</v>
      </c>
      <c r="B52" s="49" t="str">
        <f>VLOOKUP(A52,MATERIALES!A5:D373,3,FALSE)</f>
        <v>Acero PDR-60</v>
      </c>
      <c r="C52" s="289"/>
      <c r="D52" s="289"/>
      <c r="E52" s="289"/>
      <c r="F52" s="289"/>
      <c r="G52" s="289"/>
      <c r="H52" s="289"/>
      <c r="I52" s="289"/>
      <c r="J52" s="319" t="str">
        <f>VLOOKUP(A52,MATERIALES!A6:D644,2,FALSE)</f>
        <v>kg</v>
      </c>
      <c r="K52" s="290">
        <v>178.12830345854127</v>
      </c>
      <c r="L52" s="275"/>
      <c r="M52" s="410">
        <f>VLOOKUP(A52,MATERIALES!A5:D396,4,FALSE)</f>
        <v>3083</v>
      </c>
      <c r="N52" s="280">
        <f>K52*M52</f>
        <v>549169.55956268276</v>
      </c>
    </row>
    <row r="53" spans="1:14">
      <c r="A53" s="167" t="s">
        <v>901</v>
      </c>
      <c r="B53" s="49" t="str">
        <f>VLOOKUP(A53,MATERIALES!A6:D373,3,FALSE)</f>
        <v>Concreto Resistencia  28 (Mpa)</v>
      </c>
      <c r="C53" s="433"/>
      <c r="D53" s="433"/>
      <c r="E53" s="433"/>
      <c r="F53" s="433"/>
      <c r="G53" s="433"/>
      <c r="H53" s="433"/>
      <c r="I53" s="433"/>
      <c r="J53" s="320" t="str">
        <f>VLOOKUP(A53,MATERIALES!A7:D645,2,FALSE)</f>
        <v>m3</v>
      </c>
      <c r="K53" s="405">
        <v>1.1875220230569419</v>
      </c>
      <c r="L53" s="429"/>
      <c r="M53" s="410">
        <f>VLOOKUP(A53,MATERIALES!A6:D397,4,FALSE)</f>
        <v>945000</v>
      </c>
      <c r="N53" s="280">
        <f t="shared" ref="N53:N59" si="0">K53*M53</f>
        <v>1122208.3117888102</v>
      </c>
    </row>
    <row r="54" spans="1:14">
      <c r="A54" s="167" t="s">
        <v>376</v>
      </c>
      <c r="B54" s="49" t="str">
        <f>VLOOKUP(A54,MATERIALES!A6:D373,3,FALSE)</f>
        <v>Anfo</v>
      </c>
      <c r="C54" s="433"/>
      <c r="D54" s="433"/>
      <c r="E54" s="433"/>
      <c r="F54" s="433"/>
      <c r="G54" s="433"/>
      <c r="H54" s="433"/>
      <c r="I54" s="433"/>
      <c r="J54" s="320" t="s">
        <v>377</v>
      </c>
      <c r="K54" s="405">
        <v>0.3</v>
      </c>
      <c r="L54" s="429"/>
      <c r="M54" s="410">
        <f>VLOOKUP(A54,MATERIALES!A6:D398,4,FALSE)</f>
        <v>13540.288683146038</v>
      </c>
      <c r="N54" s="280">
        <f t="shared" si="0"/>
        <v>4062.0866049438114</v>
      </c>
    </row>
    <row r="55" spans="1:14">
      <c r="A55" s="167" t="s">
        <v>427</v>
      </c>
      <c r="B55" s="49" t="str">
        <f>VLOOKUP(A55,MATERIALES!A6:D373,3,FALSE)</f>
        <v>Cordón detonante</v>
      </c>
      <c r="C55" s="433"/>
      <c r="D55" s="433"/>
      <c r="E55" s="433"/>
      <c r="F55" s="433"/>
      <c r="G55" s="433"/>
      <c r="H55" s="433"/>
      <c r="I55" s="433"/>
      <c r="J55" s="320" t="str">
        <f>VLOOKUP(A55,MATERIALES!A9:D647,2,FALSE)</f>
        <v>m</v>
      </c>
      <c r="K55" s="405">
        <v>3</v>
      </c>
      <c r="L55" s="429"/>
      <c r="M55" s="410">
        <f>VLOOKUP(A55,MATERIALES!A6:D399,4,FALSE)</f>
        <v>3163.618851202345</v>
      </c>
      <c r="N55" s="280">
        <f t="shared" si="0"/>
        <v>9490.8565536070346</v>
      </c>
    </row>
    <row r="56" spans="1:14">
      <c r="A56" s="167" t="s">
        <v>462</v>
      </c>
      <c r="B56" s="49" t="str">
        <f>VLOOKUP(A56,MATERIALES!A7:D373,3,FALSE)</f>
        <v>Explosivos  75% (INDUGEL)</v>
      </c>
      <c r="C56" s="433"/>
      <c r="D56" s="433"/>
      <c r="E56" s="433"/>
      <c r="F56" s="433"/>
      <c r="G56" s="433"/>
      <c r="H56" s="433"/>
      <c r="I56" s="433"/>
      <c r="J56" s="320" t="str">
        <f>VLOOKUP(A56,MATERIALES!A10:D648,2,FALSE)</f>
        <v>lb</v>
      </c>
      <c r="K56" s="405">
        <v>0.25</v>
      </c>
      <c r="L56" s="429"/>
      <c r="M56" s="410">
        <f>VLOOKUP(A56,MATERIALES!A7:D400,4,FALSE)</f>
        <v>7979.0986882824873</v>
      </c>
      <c r="N56" s="280">
        <f t="shared" si="0"/>
        <v>1994.7746720706218</v>
      </c>
    </row>
    <row r="57" spans="1:14">
      <c r="A57" s="167" t="s">
        <v>467</v>
      </c>
      <c r="B57" s="49" t="str">
        <f>VLOOKUP(A57,MATERIALES!A8:D373,3,FALSE)</f>
        <v>Fulminantes</v>
      </c>
      <c r="C57" s="433"/>
      <c r="D57" s="433"/>
      <c r="E57" s="433"/>
      <c r="F57" s="433"/>
      <c r="G57" s="433"/>
      <c r="H57" s="433"/>
      <c r="I57" s="433"/>
      <c r="J57" s="320" t="str">
        <f>VLOOKUP(A57,MATERIALES!A11:D649,2,FALSE)</f>
        <v>u</v>
      </c>
      <c r="K57" s="405">
        <v>1</v>
      </c>
      <c r="L57" s="429"/>
      <c r="M57" s="410">
        <f>VLOOKUP(A57,MATERIALES!A8:D401,4,FALSE)</f>
        <v>1329.8497813804142</v>
      </c>
      <c r="N57" s="280">
        <f t="shared" si="0"/>
        <v>1329.8497813804142</v>
      </c>
    </row>
    <row r="58" spans="1:14">
      <c r="A58" s="167" t="s">
        <v>567</v>
      </c>
      <c r="B58" s="49" t="str">
        <f>VLOOKUP(A58,MATERIALES!A9:D373,3,FALSE)</f>
        <v>Mecha Lenta</v>
      </c>
      <c r="C58" s="433"/>
      <c r="D58" s="433"/>
      <c r="E58" s="433"/>
      <c r="F58" s="433"/>
      <c r="G58" s="433"/>
      <c r="H58" s="433"/>
      <c r="I58" s="433"/>
      <c r="J58" s="320" t="str">
        <f>VLOOKUP(A58,MATERIALES!A11:D650,2,FALSE)</f>
        <v>m</v>
      </c>
      <c r="K58" s="405">
        <v>1</v>
      </c>
      <c r="L58" s="429"/>
      <c r="M58" s="410">
        <f>VLOOKUP(A58,MATERIALES!A9:D402,4,FALSE)</f>
        <v>1329.8497813804142</v>
      </c>
      <c r="N58" s="280">
        <f t="shared" si="0"/>
        <v>1329.8497813804142</v>
      </c>
    </row>
    <row r="59" spans="1:14">
      <c r="A59" s="167" t="s">
        <v>918</v>
      </c>
      <c r="B59" s="49" t="str">
        <f>VLOOKUP(A59,MATERIALES!A10:D373,3,FALSE)</f>
        <v xml:space="preserve">Escolta y transporte (una tarifa por cada m3 escoltado y transportado)
</v>
      </c>
      <c r="C59" s="433"/>
      <c r="D59" s="433"/>
      <c r="E59" s="433"/>
      <c r="F59" s="433"/>
      <c r="G59" s="433"/>
      <c r="H59" s="433"/>
      <c r="I59" s="433"/>
      <c r="J59" s="320" t="str">
        <f>VLOOKUP(A59,MATERIALES!A12:D651,2,FALSE)</f>
        <v>kg</v>
      </c>
      <c r="K59" s="405">
        <v>0.45800000000000002</v>
      </c>
      <c r="L59" s="429"/>
      <c r="M59" s="410">
        <f>VLOOKUP(A59,MATERIALES!A10:D403,4,FALSE)</f>
        <v>8594.4554460806012</v>
      </c>
      <c r="N59" s="280">
        <f t="shared" si="0"/>
        <v>3936.2605943049157</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75" thickBot="1">
      <c r="B62" s="49"/>
      <c r="C62" s="318"/>
      <c r="D62" s="318"/>
      <c r="E62" s="318"/>
      <c r="F62" s="318"/>
      <c r="G62" s="318"/>
      <c r="H62" s="318"/>
      <c r="I62" s="318"/>
      <c r="J62" s="443"/>
      <c r="K62" s="132"/>
      <c r="L62" s="333"/>
      <c r="M62" s="410"/>
      <c r="N62" s="280"/>
    </row>
    <row r="63" spans="1:14" ht="15.75" thickBot="1">
      <c r="B63" s="813" t="s">
        <v>1037</v>
      </c>
      <c r="C63" s="814"/>
      <c r="D63" s="814"/>
      <c r="E63" s="814"/>
      <c r="F63" s="814"/>
      <c r="G63" s="814"/>
      <c r="H63" s="814"/>
      <c r="I63" s="814"/>
      <c r="J63" s="814"/>
      <c r="K63" s="814"/>
      <c r="L63" s="814"/>
      <c r="M63" s="815"/>
      <c r="N63" s="402">
        <f>SUM(N52:N62)</f>
        <v>1693521.5493391801</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899" t="s">
        <v>1045</v>
      </c>
      <c r="M67" s="878"/>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900">
        <f>VLOOKUP(A68,TRANSPORTE!A5:D117,4,FALSE)</f>
        <v>1774.2255661967749</v>
      </c>
      <c r="M68" s="901"/>
      <c r="N68" s="295">
        <f>K68*L68</f>
        <v>2306.4932360558073</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900">
        <f>VLOOKUP(A69,TRANSPORTE!A6:D117,4,FALSE)</f>
        <v>37.788643027042724</v>
      </c>
      <c r="M69" s="901"/>
      <c r="N69" s="295">
        <f>K69*L69</f>
        <v>1.8894321513521364</v>
      </c>
    </row>
    <row r="70" spans="1:15">
      <c r="B70" s="52"/>
      <c r="C70" s="53"/>
      <c r="D70" s="53"/>
      <c r="E70" s="53"/>
      <c r="F70" s="53"/>
      <c r="G70" s="53"/>
      <c r="H70" s="319"/>
      <c r="I70" s="287"/>
      <c r="J70" s="294"/>
      <c r="K70" s="287"/>
      <c r="L70" s="900"/>
      <c r="M70" s="901"/>
      <c r="N70" s="295"/>
    </row>
    <row r="71" spans="1:15">
      <c r="B71" s="52"/>
      <c r="C71" s="53"/>
      <c r="D71" s="53"/>
      <c r="E71" s="53"/>
      <c r="F71" s="53"/>
      <c r="G71" s="53"/>
      <c r="H71" s="319"/>
      <c r="I71" s="287"/>
      <c r="J71" s="294"/>
      <c r="K71" s="287"/>
      <c r="L71" s="900"/>
      <c r="M71" s="901"/>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91"/>
      <c r="M73" s="892"/>
      <c r="N73" s="133"/>
    </row>
    <row r="74" spans="1:15" ht="15.75" thickBot="1">
      <c r="B74" s="902" t="s">
        <v>1037</v>
      </c>
      <c r="C74" s="856"/>
      <c r="D74" s="856"/>
      <c r="E74" s="856"/>
      <c r="F74" s="856"/>
      <c r="G74" s="856"/>
      <c r="H74" s="856"/>
      <c r="I74" s="856"/>
      <c r="J74" s="856"/>
      <c r="K74" s="856"/>
      <c r="L74" s="856"/>
      <c r="M74" s="857"/>
      <c r="N74" s="110">
        <f>N68+N69+N70+N71+N72</f>
        <v>2308.3826682071594</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2" t="s">
        <v>1047</v>
      </c>
      <c r="C78" s="853"/>
      <c r="D78" s="853"/>
      <c r="E78" s="853"/>
      <c r="F78" s="853"/>
      <c r="G78" s="853"/>
      <c r="H78" s="853"/>
      <c r="I78" s="79" t="s">
        <v>1048</v>
      </c>
      <c r="J78" s="81" t="s">
        <v>1494</v>
      </c>
      <c r="K78" s="80" t="s">
        <v>1050</v>
      </c>
      <c r="L78" s="854" t="s">
        <v>1034</v>
      </c>
      <c r="M78" s="967"/>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165623.36823599998</v>
      </c>
      <c r="J80" s="301">
        <v>185</v>
      </c>
      <c r="K80" s="302">
        <f>VLOOKUP(A80,'MANO DE OBRA'!A8:D99,4,FALSE)</f>
        <v>306403.23123659997</v>
      </c>
      <c r="L80" s="56"/>
      <c r="M80" s="442">
        <v>1</v>
      </c>
      <c r="N80" s="403">
        <f>K80/M80</f>
        <v>306403.23123659997</v>
      </c>
      <c r="O80" s="112"/>
    </row>
    <row r="81" spans="1:14">
      <c r="A81" s="168" t="s">
        <v>30</v>
      </c>
      <c r="B81" s="55" t="str">
        <f>VLOOKUP(A81,'MANO DE OBRA'!A8:D69,3,FALSE)</f>
        <v>Oficial</v>
      </c>
      <c r="C81" s="53"/>
      <c r="D81" s="53"/>
      <c r="E81" s="53"/>
      <c r="F81" s="53"/>
      <c r="G81" s="53"/>
      <c r="H81" s="53"/>
      <c r="I81" s="300">
        <f>K81/J81*100</f>
        <v>55207.789411999998</v>
      </c>
      <c r="J81" s="301">
        <v>185</v>
      </c>
      <c r="K81" s="302">
        <f>VLOOKUP(A81,'MANO DE OBRA'!A8:D100,4,FALSE)</f>
        <v>102134.4104122</v>
      </c>
      <c r="L81" s="56"/>
      <c r="M81" s="439">
        <v>1</v>
      </c>
      <c r="N81" s="403">
        <f>K81/M81</f>
        <v>102134.4104122</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165623.36823599998</v>
      </c>
      <c r="J83" s="301">
        <v>185</v>
      </c>
      <c r="K83" s="302">
        <f>VLOOKUP(A83,'MANO DE OBRA'!A9:D101,4,FALSE)</f>
        <v>306403.23123659997</v>
      </c>
      <c r="L83" s="56"/>
      <c r="M83" s="308">
        <v>12</v>
      </c>
      <c r="N83" s="403">
        <f>K83/M83</f>
        <v>25533.602603049996</v>
      </c>
    </row>
    <row r="84" spans="1:14">
      <c r="A84" t="s">
        <v>30</v>
      </c>
      <c r="B84" s="55" t="str">
        <f>VLOOKUP(A84,'MANO DE OBRA'!A10:D71,3,FALSE)</f>
        <v>Oficial</v>
      </c>
      <c r="C84" s="53"/>
      <c r="D84" s="53"/>
      <c r="E84" s="53"/>
      <c r="F84" s="53"/>
      <c r="G84" s="53"/>
      <c r="H84" s="53"/>
      <c r="I84" s="300">
        <f>K84/J84*100</f>
        <v>55207.789411999998</v>
      </c>
      <c r="J84" s="301">
        <v>185</v>
      </c>
      <c r="K84" s="302">
        <f>VLOOKUP(A84,'MANO DE OBRA'!A10:D102,4,FALSE)</f>
        <v>102134.4104122</v>
      </c>
      <c r="L84" s="326"/>
      <c r="M84" s="308">
        <v>12</v>
      </c>
      <c r="N84" s="403">
        <f>K84/M84</f>
        <v>8511.2008676833339</v>
      </c>
    </row>
    <row r="85" spans="1:14">
      <c r="B85" s="55"/>
      <c r="C85" s="53"/>
      <c r="D85" s="53"/>
      <c r="E85" s="53"/>
      <c r="F85" s="53"/>
      <c r="G85" s="53"/>
      <c r="H85" s="53"/>
      <c r="I85" s="287"/>
      <c r="J85" s="305"/>
      <c r="K85" s="306"/>
      <c r="L85" s="326"/>
      <c r="M85" s="308"/>
      <c r="N85" s="304"/>
    </row>
    <row r="86" spans="1:14" ht="15.75" thickBot="1">
      <c r="B86" s="889"/>
      <c r="C86" s="890"/>
      <c r="D86" s="890"/>
      <c r="E86" s="890"/>
      <c r="F86" s="890"/>
      <c r="G86" s="890"/>
      <c r="H86" s="890"/>
      <c r="I86" s="132"/>
      <c r="J86" s="132"/>
      <c r="K86" s="132"/>
      <c r="L86" s="903"/>
      <c r="M86" s="903"/>
      <c r="N86" s="51"/>
    </row>
    <row r="87" spans="1:14" ht="15.75" thickBot="1">
      <c r="B87" s="902" t="s">
        <v>1037</v>
      </c>
      <c r="C87" s="856"/>
      <c r="D87" s="856"/>
      <c r="E87" s="856"/>
      <c r="F87" s="856"/>
      <c r="G87" s="856"/>
      <c r="H87" s="856"/>
      <c r="I87" s="856"/>
      <c r="J87" s="856"/>
      <c r="K87" s="856"/>
      <c r="L87" s="856"/>
      <c r="M87" s="857"/>
      <c r="N87" s="309">
        <f>SUM(N80:N86)</f>
        <v>442582.44511953334</v>
      </c>
    </row>
    <row r="88" spans="1:14" ht="15.75" thickBot="1">
      <c r="B88" s="39"/>
      <c r="C88" s="40"/>
      <c r="D88" s="40"/>
      <c r="E88" s="40"/>
      <c r="F88" s="40"/>
      <c r="G88" s="40"/>
      <c r="H88" s="40"/>
      <c r="I88" s="40"/>
      <c r="J88" s="40"/>
      <c r="K88" s="40"/>
      <c r="L88" s="40"/>
      <c r="M88" s="40"/>
      <c r="N88" s="41"/>
    </row>
    <row r="89" spans="1:14" ht="15.75" thickBot="1">
      <c r="B89" s="813" t="s">
        <v>1051</v>
      </c>
      <c r="C89" s="814"/>
      <c r="D89" s="814"/>
      <c r="E89" s="814"/>
      <c r="F89" s="814"/>
      <c r="G89" s="814"/>
      <c r="H89" s="814"/>
      <c r="I89" s="814"/>
      <c r="J89" s="814"/>
      <c r="K89" s="814"/>
      <c r="L89" s="814"/>
      <c r="M89" s="815"/>
      <c r="N89" s="105">
        <f>N47+N63+N74+N87</f>
        <v>5059165.4661713382</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58" t="s">
        <v>1053</v>
      </c>
      <c r="C93" s="859"/>
      <c r="D93" s="859"/>
      <c r="E93" s="859"/>
      <c r="F93" s="859"/>
      <c r="G93" s="859"/>
      <c r="H93" s="859"/>
      <c r="I93" s="322"/>
      <c r="J93" s="342"/>
      <c r="K93" s="310" t="s">
        <v>1054</v>
      </c>
      <c r="L93" s="860" t="s">
        <v>1055</v>
      </c>
      <c r="M93" s="861"/>
      <c r="N93" s="311"/>
    </row>
    <row r="94" spans="1:14">
      <c r="B94" s="846" t="s">
        <v>1056</v>
      </c>
      <c r="C94" s="847"/>
      <c r="D94" s="847"/>
      <c r="E94" s="847"/>
      <c r="F94" s="847"/>
      <c r="G94" s="847"/>
      <c r="H94" s="847"/>
      <c r="I94" s="93"/>
      <c r="J94" s="94"/>
      <c r="K94" s="312">
        <v>0.2</v>
      </c>
      <c r="L94" s="848">
        <f>N89*K94</f>
        <v>1011833.0932342677</v>
      </c>
      <c r="M94" s="849"/>
      <c r="N94" s="57"/>
    </row>
    <row r="95" spans="1:14">
      <c r="B95" s="95" t="s">
        <v>1057</v>
      </c>
      <c r="C95" s="96"/>
      <c r="D95" s="96"/>
      <c r="E95" s="96"/>
      <c r="F95" s="96"/>
      <c r="G95" s="96"/>
      <c r="H95" s="96"/>
      <c r="I95" s="93"/>
      <c r="J95" s="94"/>
      <c r="K95" s="312">
        <v>0.05</v>
      </c>
      <c r="L95" s="848">
        <f>N89*K95</f>
        <v>252958.27330856692</v>
      </c>
      <c r="M95" s="849"/>
      <c r="N95" s="57"/>
    </row>
    <row r="96" spans="1:14" ht="15.75" thickBot="1">
      <c r="B96" s="97" t="s">
        <v>1058</v>
      </c>
      <c r="C96" s="98"/>
      <c r="D96" s="98"/>
      <c r="E96" s="98"/>
      <c r="F96" s="98"/>
      <c r="G96" s="98"/>
      <c r="H96" s="98"/>
      <c r="I96" s="99"/>
      <c r="J96" s="100"/>
      <c r="K96" s="313">
        <v>0.05</v>
      </c>
      <c r="L96" s="850">
        <f>N89*K96</f>
        <v>252958.27330856692</v>
      </c>
      <c r="M96" s="851"/>
      <c r="N96" s="57"/>
    </row>
    <row r="97" spans="1:14" ht="15.75" thickBot="1">
      <c r="B97" s="813" t="s">
        <v>1037</v>
      </c>
      <c r="C97" s="814"/>
      <c r="D97" s="814"/>
      <c r="E97" s="814"/>
      <c r="F97" s="814"/>
      <c r="G97" s="814"/>
      <c r="H97" s="814"/>
      <c r="I97" s="814"/>
      <c r="J97" s="814"/>
      <c r="K97" s="814"/>
      <c r="L97" s="814"/>
      <c r="M97" s="815"/>
      <c r="N97" s="58">
        <f>L94+L95+L96</f>
        <v>1517749.6398514016</v>
      </c>
    </row>
    <row r="98" spans="1:14" ht="15.75" thickBot="1">
      <c r="B98" s="39"/>
      <c r="C98" s="40"/>
      <c r="D98" s="40"/>
      <c r="E98" s="40"/>
      <c r="F98" s="40"/>
      <c r="G98" s="40"/>
      <c r="H98" s="40"/>
      <c r="I98" s="40"/>
      <c r="J98" s="40"/>
      <c r="K98" s="40"/>
      <c r="L98" s="40"/>
      <c r="M98" s="40"/>
      <c r="N98" s="41"/>
    </row>
    <row r="99" spans="1:14" ht="15.75" thickBot="1">
      <c r="A99" t="s">
        <v>2122</v>
      </c>
      <c r="B99" s="813" t="s">
        <v>1059</v>
      </c>
      <c r="C99" s="814"/>
      <c r="D99" s="814"/>
      <c r="E99" s="814"/>
      <c r="F99" s="814"/>
      <c r="G99" s="814"/>
      <c r="H99" s="814"/>
      <c r="I99" s="814"/>
      <c r="J99" s="814"/>
      <c r="K99" s="814"/>
      <c r="L99" s="814"/>
      <c r="M99" s="815"/>
      <c r="N99" s="195">
        <f>N89+N97</f>
        <v>6576915.1060227398</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7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7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57" t="s">
        <v>2324</v>
      </c>
      <c r="C116" s="958"/>
      <c r="D116" s="958"/>
      <c r="E116" s="958"/>
      <c r="F116" s="958"/>
      <c r="G116" s="958"/>
      <c r="H116" s="958"/>
      <c r="I116" s="958"/>
      <c r="J116" s="958"/>
      <c r="K116" s="958"/>
      <c r="L116" s="958"/>
      <c r="M116" s="958"/>
      <c r="N116" s="959"/>
    </row>
    <row r="117" spans="2:14" ht="15" customHeight="1">
      <c r="B117" s="957"/>
      <c r="C117" s="958"/>
      <c r="D117" s="958"/>
      <c r="E117" s="958"/>
      <c r="F117" s="958"/>
      <c r="G117" s="958"/>
      <c r="H117" s="958"/>
      <c r="I117" s="958"/>
      <c r="J117" s="958"/>
      <c r="K117" s="958"/>
      <c r="L117" s="958"/>
      <c r="M117" s="958"/>
      <c r="N117" s="959"/>
    </row>
    <row r="118" spans="2:14" ht="30" customHeight="1">
      <c r="B118" s="960" t="s">
        <v>2325</v>
      </c>
      <c r="C118" s="961"/>
      <c r="D118" s="961"/>
      <c r="E118" s="961"/>
      <c r="F118" s="961"/>
      <c r="G118" s="961"/>
      <c r="H118" s="961"/>
      <c r="I118" s="961"/>
      <c r="J118" s="961"/>
      <c r="K118" s="961"/>
      <c r="L118" s="961"/>
      <c r="M118" s="961"/>
      <c r="N118" s="962"/>
    </row>
    <row r="119" spans="2:14">
      <c r="B119" s="960"/>
      <c r="C119" s="961"/>
      <c r="D119" s="961"/>
      <c r="E119" s="961"/>
      <c r="F119" s="961"/>
      <c r="G119" s="961"/>
      <c r="H119" s="961"/>
      <c r="I119" s="961"/>
      <c r="J119" s="961"/>
      <c r="K119" s="961"/>
      <c r="L119" s="961"/>
      <c r="M119" s="961"/>
      <c r="N119" s="962"/>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63"/>
      <c r="K129" s="963"/>
      <c r="L129" s="963"/>
      <c r="M129" s="963"/>
      <c r="N129" s="964"/>
    </row>
    <row r="130" spans="2:14" ht="15.75" thickBot="1">
      <c r="B130" s="427" t="s">
        <v>2327</v>
      </c>
      <c r="C130" s="428"/>
      <c r="D130" s="428"/>
      <c r="E130" s="267"/>
      <c r="F130" s="267"/>
      <c r="G130" s="267"/>
      <c r="H130" s="267"/>
      <c r="I130" s="267"/>
      <c r="J130" s="965"/>
      <c r="K130" s="965"/>
      <c r="L130" s="965"/>
      <c r="M130" s="965"/>
      <c r="N130" s="96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7"/>
      <c r="C1" s="919"/>
      <c r="D1" s="920"/>
      <c r="E1" s="920"/>
      <c r="F1" s="920"/>
      <c r="G1" s="920"/>
      <c r="H1" s="920"/>
      <c r="I1" s="920"/>
      <c r="J1" s="921"/>
      <c r="K1" s="922" t="s">
        <v>1017</v>
      </c>
      <c r="L1" s="924" t="s">
        <v>2304</v>
      </c>
      <c r="M1" s="925"/>
      <c r="N1" s="926"/>
    </row>
    <row r="2" spans="2:14" ht="40.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2" hidden="1" customHeight="1" thickBot="1">
      <c r="B30" s="77" t="s">
        <v>1027</v>
      </c>
      <c r="C30" s="792" t="s">
        <v>1028</v>
      </c>
      <c r="D30" s="793"/>
      <c r="E30" s="793"/>
      <c r="F30" s="793"/>
      <c r="G30" s="793"/>
      <c r="H30" s="793"/>
      <c r="I30" s="793"/>
      <c r="J30" s="78"/>
      <c r="K30" s="315"/>
      <c r="L30" s="789" t="s">
        <v>1029</v>
      </c>
      <c r="M30" s="790"/>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180</v>
      </c>
      <c r="B36" s="862" t="str">
        <f>VLOOKUP(A36,EQUIPOS!A6:D154,3,FALSE)</f>
        <v>Compresor 120 HP, con martillo.</v>
      </c>
      <c r="C36" s="863"/>
      <c r="D36" s="863"/>
      <c r="E36" s="863"/>
      <c r="F36" s="863"/>
      <c r="G36" s="863"/>
      <c r="H36" s="864"/>
      <c r="I36" s="275"/>
      <c r="J36" s="276"/>
      <c r="K36" s="277">
        <f>VLOOKUP(A36,EQUIPOS!A6:D163,4,FALSE)</f>
        <v>214095.64490613382</v>
      </c>
      <c r="L36" s="278"/>
      <c r="M36" s="279">
        <v>0.16</v>
      </c>
      <c r="N36" s="280">
        <f>K36/M36</f>
        <v>1338097.7806633364</v>
      </c>
    </row>
    <row r="37" spans="1:14">
      <c r="A37" s="119" t="s">
        <v>261</v>
      </c>
      <c r="B37" s="862" t="str">
        <f>VLOOKUP(A37,EQUIPOS!A7:D154,3,FALSE)</f>
        <v xml:space="preserve">Motobomba 3 PULGADAS (incluye operario)
</v>
      </c>
      <c r="C37" s="863"/>
      <c r="D37" s="863"/>
      <c r="E37" s="863"/>
      <c r="F37" s="863"/>
      <c r="G37" s="863"/>
      <c r="H37" s="864"/>
      <c r="I37" s="429"/>
      <c r="J37" s="430"/>
      <c r="K37" s="277">
        <f>VLOOKUP(A37,EQUIPOS!A7:D164,4,FALSE)</f>
        <v>11889.132742360252</v>
      </c>
      <c r="L37" s="343"/>
      <c r="M37" s="344">
        <v>0.16</v>
      </c>
      <c r="N37" s="280">
        <f>K37/M37</f>
        <v>74307.079639751581</v>
      </c>
    </row>
    <row r="38" spans="1:14">
      <c r="A38" s="119"/>
      <c r="B38" s="862"/>
      <c r="C38" s="863"/>
      <c r="D38" s="863"/>
      <c r="E38" s="863"/>
      <c r="F38" s="863"/>
      <c r="G38" s="863"/>
      <c r="H38" s="864"/>
      <c r="I38" s="429"/>
      <c r="J38" s="430"/>
      <c r="K38" s="446"/>
      <c r="L38" s="343"/>
      <c r="M38" s="344"/>
      <c r="N38" s="280"/>
    </row>
    <row r="39" spans="1:14">
      <c r="A39" s="119"/>
      <c r="B39" s="862"/>
      <c r="C39" s="863"/>
      <c r="D39" s="863"/>
      <c r="E39" s="863"/>
      <c r="F39" s="863"/>
      <c r="G39" s="863"/>
      <c r="H39" s="864"/>
      <c r="I39" s="429"/>
      <c r="J39" s="430"/>
      <c r="K39" s="446"/>
      <c r="L39" s="343"/>
      <c r="M39" s="344"/>
      <c r="N39" s="280"/>
    </row>
    <row r="40" spans="1:14">
      <c r="A40" s="119"/>
      <c r="B40" s="862"/>
      <c r="C40" s="863"/>
      <c r="D40" s="863"/>
      <c r="E40" s="863"/>
      <c r="F40" s="863"/>
      <c r="G40" s="863"/>
      <c r="H40" s="864"/>
      <c r="I40" s="336"/>
      <c r="J40" s="338"/>
      <c r="K40" s="446"/>
      <c r="L40" s="431"/>
      <c r="M40" s="432"/>
      <c r="N40" s="280"/>
    </row>
    <row r="41" spans="1:14">
      <c r="B41" s="862"/>
      <c r="C41" s="863"/>
      <c r="D41" s="863"/>
      <c r="E41" s="863"/>
      <c r="F41" s="863"/>
      <c r="G41" s="863"/>
      <c r="H41" s="864"/>
      <c r="I41" s="42"/>
      <c r="J41" s="43"/>
      <c r="K41" s="446"/>
      <c r="L41" s="284"/>
      <c r="M41" s="285"/>
      <c r="N41" s="280"/>
    </row>
    <row r="42" spans="1:14">
      <c r="B42" s="328"/>
      <c r="C42" s="329"/>
      <c r="D42" s="329"/>
      <c r="E42" s="329"/>
      <c r="F42" s="331"/>
      <c r="G42" s="331"/>
      <c r="H42" s="131"/>
      <c r="I42" s="42"/>
      <c r="J42" s="43"/>
      <c r="K42" s="446"/>
      <c r="L42" s="284"/>
      <c r="M42" s="285"/>
      <c r="N42" s="281"/>
    </row>
    <row r="43" spans="1:14">
      <c r="B43" s="870" t="s">
        <v>1036</v>
      </c>
      <c r="C43" s="871"/>
      <c r="D43" s="871"/>
      <c r="E43" s="44"/>
      <c r="F43" s="45"/>
      <c r="G43" s="45"/>
      <c r="H43" s="46"/>
      <c r="I43" s="42"/>
      <c r="J43" s="43"/>
      <c r="K43" s="287"/>
      <c r="L43" s="284"/>
      <c r="M43" s="409">
        <v>0.05</v>
      </c>
      <c r="N43" s="352">
        <f>N77*M43</f>
        <v>11968.876220179687</v>
      </c>
    </row>
    <row r="44" spans="1:14" ht="15.75" thickBot="1">
      <c r="B44" s="862"/>
      <c r="C44" s="863"/>
      <c r="D44" s="863"/>
      <c r="E44" s="863"/>
      <c r="F44" s="863"/>
      <c r="G44" s="863"/>
      <c r="H44" s="864"/>
      <c r="I44" s="872"/>
      <c r="J44" s="873"/>
      <c r="K44" s="47"/>
      <c r="L44" s="874"/>
      <c r="M44" s="875"/>
      <c r="N44" s="111"/>
    </row>
    <row r="45" spans="1:14" ht="15.75" thickBot="1">
      <c r="B45" s="813" t="s">
        <v>1037</v>
      </c>
      <c r="C45" s="814"/>
      <c r="D45" s="814"/>
      <c r="E45" s="814"/>
      <c r="F45" s="814"/>
      <c r="G45" s="814"/>
      <c r="H45" s="814"/>
      <c r="I45" s="814"/>
      <c r="J45" s="814"/>
      <c r="K45" s="814"/>
      <c r="L45" s="814"/>
      <c r="M45" s="815"/>
      <c r="N45" s="402">
        <f>SUM(N36:N44)</f>
        <v>1424373.7365232678</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58" t="s">
        <v>1028</v>
      </c>
      <c r="C49" s="859"/>
      <c r="D49" s="859"/>
      <c r="E49" s="859"/>
      <c r="F49" s="859"/>
      <c r="G49" s="859"/>
      <c r="H49" s="859"/>
      <c r="I49" s="893"/>
      <c r="J49" s="323" t="s">
        <v>1029</v>
      </c>
      <c r="K49" s="91" t="s">
        <v>1030</v>
      </c>
      <c r="L49" s="894" t="s">
        <v>1039</v>
      </c>
      <c r="M49" s="893"/>
      <c r="N49" s="92" t="s">
        <v>1035</v>
      </c>
    </row>
    <row r="50" spans="1:14">
      <c r="A50" s="167" t="s">
        <v>462</v>
      </c>
      <c r="B50" s="49" t="str">
        <f>VLOOKUP(A50,MATERIALES!A5:D373,3,FALSE)</f>
        <v>Explosivos  75% (INDUGEL)</v>
      </c>
      <c r="C50" s="289"/>
      <c r="D50" s="289"/>
      <c r="E50" s="289"/>
      <c r="F50" s="289"/>
      <c r="G50" s="289"/>
      <c r="H50" s="289"/>
      <c r="I50" s="289"/>
      <c r="J50" s="319" t="str">
        <f>VLOOKUP(A50,MATERIALES!A6:D642,2,FALSE)</f>
        <v>lb</v>
      </c>
      <c r="K50" s="290">
        <v>0.2</v>
      </c>
      <c r="L50" s="275"/>
      <c r="M50" s="410">
        <f>VLOOKUP(A50,MATERIALES!A5:D396,4,FALSE)</f>
        <v>7979.0986882824873</v>
      </c>
      <c r="N50" s="280">
        <f>K50*M50</f>
        <v>1595.8197376564976</v>
      </c>
    </row>
    <row r="51" spans="1:14">
      <c r="A51" s="167"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VLOOKUP(A51,MATERIALES!A6:D397,4,FALSE)</f>
        <v>1329.8497813804142</v>
      </c>
      <c r="N51" s="280">
        <f>K51*M51</f>
        <v>1329.8497813804142</v>
      </c>
    </row>
    <row r="52" spans="1:14">
      <c r="A52" s="167" t="s">
        <v>567</v>
      </c>
      <c r="B52" s="49" t="str">
        <f>VLOOKUP(A52,MATERIALES!A6:D373,3,FALSE)</f>
        <v>Mecha Lenta</v>
      </c>
      <c r="C52" s="433"/>
      <c r="D52" s="433"/>
      <c r="E52" s="433"/>
      <c r="F52" s="433"/>
      <c r="G52" s="433"/>
      <c r="H52" s="433"/>
      <c r="I52" s="433"/>
      <c r="J52" s="320" t="str">
        <f>VLOOKUP(A52,MATERIALES!A6:D644,2,FALSE)</f>
        <v>m</v>
      </c>
      <c r="K52" s="405">
        <v>0.5</v>
      </c>
      <c r="L52" s="429"/>
      <c r="M52" s="410">
        <f>VLOOKUP(A52,MATERIALES!A6:D398,4,FALSE)</f>
        <v>1329.8497813804142</v>
      </c>
      <c r="N52" s="280">
        <f>K52*M52</f>
        <v>664.92489069020712</v>
      </c>
    </row>
    <row r="53" spans="1:14">
      <c r="A53" s="167" t="s">
        <v>814</v>
      </c>
      <c r="B53" s="49" t="str">
        <f>VLOOKUP(A53,MATERIALES!A6:D373,3,FALSE)</f>
        <v>Acero A-37</v>
      </c>
      <c r="C53" s="433"/>
      <c r="D53" s="433"/>
      <c r="E53" s="433"/>
      <c r="F53" s="433"/>
      <c r="G53" s="433"/>
      <c r="H53" s="433"/>
      <c r="I53" s="433"/>
      <c r="J53" s="320" t="str">
        <f>VLOOKUP(A53,MATERIALES!A7:D645,2,FALSE)</f>
        <v>kg</v>
      </c>
      <c r="K53" s="405">
        <v>150</v>
      </c>
      <c r="L53" s="429"/>
      <c r="M53" s="410">
        <f>VLOOKUP(A53,MATERIALES!A6:D399,4,FALSE)</f>
        <v>3107.125657430875</v>
      </c>
      <c r="N53" s="280">
        <f>K53*M53</f>
        <v>466068.84861463122</v>
      </c>
    </row>
    <row r="54" spans="1:14">
      <c r="A54" s="167" t="s">
        <v>903</v>
      </c>
      <c r="B54" s="49" t="str">
        <f>VLOOKUP(A54,MATERIALES!A7:D373,3,FALSE)</f>
        <v>Concreto Resistencia  32 (Mpa)</v>
      </c>
      <c r="C54" s="433"/>
      <c r="D54" s="433"/>
      <c r="E54" s="433"/>
      <c r="F54" s="433"/>
      <c r="G54" s="433"/>
      <c r="H54" s="433"/>
      <c r="I54" s="433"/>
      <c r="J54" s="320" t="str">
        <f>VLOOKUP(A54,MATERIALES!A8:D646,2,FALSE)</f>
        <v>m3</v>
      </c>
      <c r="K54" s="405">
        <v>1</v>
      </c>
      <c r="L54" s="429"/>
      <c r="M54" s="410">
        <f>VLOOKUP(A54,MATERIALES!A7:D400,4,FALSE)</f>
        <v>950000</v>
      </c>
      <c r="N54" s="280">
        <f>K54*M54</f>
        <v>950000</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3" t="s">
        <v>1037</v>
      </c>
      <c r="C58" s="814"/>
      <c r="D58" s="814"/>
      <c r="E58" s="814"/>
      <c r="F58" s="814"/>
      <c r="G58" s="814"/>
      <c r="H58" s="814"/>
      <c r="I58" s="814"/>
      <c r="J58" s="814"/>
      <c r="K58" s="814"/>
      <c r="L58" s="814"/>
      <c r="M58" s="815"/>
      <c r="N58" s="402">
        <f>SUM(N50:N57)</f>
        <v>1419659.4430243582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900">
        <f>VLOOKUP(A63,TRANSPORTE!A5:D117,4,FALSE)</f>
        <v>1774.2255661967749</v>
      </c>
      <c r="M63" s="901"/>
      <c r="N63" s="295">
        <f>K63*L63</f>
        <v>1774.2255661967749</v>
      </c>
    </row>
    <row r="64" spans="1:14">
      <c r="B64" s="52"/>
      <c r="C64" s="53"/>
      <c r="D64" s="53"/>
      <c r="E64" s="53"/>
      <c r="F64" s="53"/>
      <c r="G64" s="53"/>
      <c r="H64" s="319"/>
      <c r="I64" s="287"/>
      <c r="J64" s="294"/>
      <c r="K64" s="287"/>
      <c r="L64" s="900"/>
      <c r="M64" s="901"/>
      <c r="N64" s="295"/>
    </row>
    <row r="65" spans="1:15">
      <c r="B65" s="52"/>
      <c r="C65" s="53"/>
      <c r="D65" s="53"/>
      <c r="E65" s="53"/>
      <c r="F65" s="53"/>
      <c r="G65" s="53"/>
      <c r="H65" s="319"/>
      <c r="I65" s="287"/>
      <c r="J65" s="294"/>
      <c r="K65" s="287"/>
      <c r="L65" s="900"/>
      <c r="M65" s="901"/>
      <c r="N65" s="295"/>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1"/>
      <c r="M67" s="892"/>
      <c r="N67" s="133"/>
    </row>
    <row r="68" spans="1:15" ht="15.75" thickBot="1">
      <c r="B68" s="902" t="s">
        <v>1037</v>
      </c>
      <c r="C68" s="856"/>
      <c r="D68" s="856"/>
      <c r="E68" s="856"/>
      <c r="F68" s="856"/>
      <c r="G68" s="856"/>
      <c r="H68" s="856"/>
      <c r="I68" s="856"/>
      <c r="J68" s="856"/>
      <c r="K68" s="856"/>
      <c r="L68" s="856"/>
      <c r="M68" s="857"/>
      <c r="N68" s="110">
        <f>SUM(N63:N67)</f>
        <v>1774.2255661967749</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2" t="s">
        <v>1047</v>
      </c>
      <c r="C72" s="853"/>
      <c r="D72" s="853"/>
      <c r="E72" s="853"/>
      <c r="F72" s="853"/>
      <c r="G72" s="853"/>
      <c r="H72" s="853"/>
      <c r="I72" s="79" t="s">
        <v>1048</v>
      </c>
      <c r="J72" s="81" t="s">
        <v>1494</v>
      </c>
      <c r="K72" s="80" t="s">
        <v>1050</v>
      </c>
      <c r="L72" s="854" t="s">
        <v>1034</v>
      </c>
      <c r="M72" s="855"/>
      <c r="N72" s="104" t="s">
        <v>1035</v>
      </c>
    </row>
    <row r="73" spans="1:15">
      <c r="A73" s="168" t="s">
        <v>11</v>
      </c>
      <c r="B73" s="55" t="str">
        <f>VLOOKUP(A73,'MANO DE OBRA'!A8:D68,3,FALSE)</f>
        <v>Obrero (4)</v>
      </c>
      <c r="C73" s="53"/>
      <c r="D73" s="53"/>
      <c r="E73" s="53"/>
      <c r="F73" s="53"/>
      <c r="G73" s="53"/>
      <c r="H73" s="53"/>
      <c r="I73" s="300">
        <f>K73/J73*100</f>
        <v>110415.578824</v>
      </c>
      <c r="J73" s="301">
        <v>185</v>
      </c>
      <c r="K73" s="302">
        <f>VLOOKUP(A73,'MANO DE OBRA'!A8:D99,4,FALSE)</f>
        <v>204268.8208244</v>
      </c>
      <c r="L73" s="56"/>
      <c r="M73" s="442">
        <v>1.28</v>
      </c>
      <c r="N73" s="403">
        <f>K73/M73</f>
        <v>159585.0162690625</v>
      </c>
      <c r="O73" s="112"/>
    </row>
    <row r="74" spans="1:15">
      <c r="A74" s="168"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439">
        <v>1.28</v>
      </c>
      <c r="N74" s="403">
        <f>K74/M74</f>
        <v>79792.50813453125</v>
      </c>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SUM(N73:N76)</f>
        <v>239377.52440359374</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N45+N58+N68+N77</f>
        <v>3085184.9295174163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617036.98590348323</v>
      </c>
      <c r="M84" s="849"/>
      <c r="N84" s="57"/>
    </row>
    <row r="85" spans="1:14">
      <c r="B85" s="95" t="s">
        <v>1057</v>
      </c>
      <c r="C85" s="96"/>
      <c r="D85" s="96"/>
      <c r="E85" s="96"/>
      <c r="F85" s="96"/>
      <c r="G85" s="96"/>
      <c r="H85" s="96"/>
      <c r="I85" s="93"/>
      <c r="J85" s="94"/>
      <c r="K85" s="312">
        <v>0.05</v>
      </c>
      <c r="L85" s="848">
        <f>N79*K85</f>
        <v>154259.24647587081</v>
      </c>
      <c r="M85" s="849"/>
      <c r="N85" s="57"/>
    </row>
    <row r="86" spans="1:14" ht="15.75" thickBot="1">
      <c r="B86" s="97" t="s">
        <v>1058</v>
      </c>
      <c r="C86" s="98"/>
      <c r="D86" s="98"/>
      <c r="E86" s="98"/>
      <c r="F86" s="98"/>
      <c r="G86" s="98"/>
      <c r="H86" s="98"/>
      <c r="I86" s="99"/>
      <c r="J86" s="100"/>
      <c r="K86" s="313">
        <v>0.05</v>
      </c>
      <c r="L86" s="850">
        <f>N79*K86</f>
        <v>154259.24647587081</v>
      </c>
      <c r="M86" s="851"/>
      <c r="N86" s="57"/>
    </row>
    <row r="87" spans="1:14" ht="15.75" thickBot="1">
      <c r="B87" s="813" t="s">
        <v>1037</v>
      </c>
      <c r="C87" s="814"/>
      <c r="D87" s="814"/>
      <c r="E87" s="814"/>
      <c r="F87" s="814"/>
      <c r="G87" s="814"/>
      <c r="H87" s="814"/>
      <c r="I87" s="814"/>
      <c r="J87" s="814"/>
      <c r="K87" s="814"/>
      <c r="L87" s="814"/>
      <c r="M87" s="815"/>
      <c r="N87" s="58">
        <f>L84+L85+L86</f>
        <v>925555.47885522491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4010740.4083726411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7"/>
      <c r="C1" s="919"/>
      <c r="D1" s="920"/>
      <c r="E1" s="920"/>
      <c r="F1" s="920"/>
      <c r="G1" s="920"/>
      <c r="H1" s="920"/>
      <c r="I1" s="920"/>
      <c r="J1" s="921"/>
      <c r="K1" s="922" t="s">
        <v>1017</v>
      </c>
      <c r="L1" s="924" t="s">
        <v>2304</v>
      </c>
      <c r="M1" s="925"/>
      <c r="N1" s="926"/>
    </row>
    <row r="2" spans="2:14" ht="38.2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460"/>
      <c r="L30" s="789" t="s">
        <v>1029</v>
      </c>
      <c r="M30" s="790"/>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121</v>
      </c>
      <c r="B36" s="862" t="str">
        <f>VLOOKUP(A36,EQUIPOS!A6:D154,3,FALSE)</f>
        <v>Bomba eléctrica para accionar la celda</v>
      </c>
      <c r="C36" s="863"/>
      <c r="D36" s="863"/>
      <c r="E36" s="863"/>
      <c r="F36" s="863"/>
      <c r="G36" s="863"/>
      <c r="H36" s="864"/>
      <c r="I36" s="275"/>
      <c r="J36" s="276"/>
      <c r="K36" s="277">
        <f>VLOOKUP(A36,EQUIPOS!A6:D163,4,FALSE)</f>
        <v>65822.256252066276</v>
      </c>
      <c r="L36" s="278"/>
      <c r="M36" s="279">
        <v>0.01</v>
      </c>
      <c r="N36" s="280">
        <f t="shared" ref="N36:N41" si="0">K36/M36</f>
        <v>6582225.6252066279</v>
      </c>
    </row>
    <row r="37" spans="1:14">
      <c r="A37" s="119" t="s">
        <v>192</v>
      </c>
      <c r="B37" s="862" t="str">
        <f>VLOOKUP(A37,EQUIPOS!A7:D154,3,FALSE)</f>
        <v>Equipo de acarreo interno</v>
      </c>
      <c r="C37" s="863"/>
      <c r="D37" s="863"/>
      <c r="E37" s="863"/>
      <c r="F37" s="863"/>
      <c r="G37" s="863"/>
      <c r="H37" s="864"/>
      <c r="I37" s="429"/>
      <c r="J37" s="430"/>
      <c r="K37" s="277">
        <f>VLOOKUP(A37,EQUIPOS!A7:D164,4,FALSE)</f>
        <v>32446.415519755064</v>
      </c>
      <c r="L37" s="343"/>
      <c r="M37" s="344">
        <v>0.05</v>
      </c>
      <c r="N37" s="280">
        <f t="shared" si="0"/>
        <v>648928.3103951012</v>
      </c>
    </row>
    <row r="38" spans="1:14">
      <c r="A38" s="119" t="s">
        <v>217</v>
      </c>
      <c r="B38" s="862" t="str">
        <f>VLOOKUP(A38,EQUIPOS!A8:D154,3,FALSE)</f>
        <v>Equipo de soldadura y de acetileno (incluye soldadura)</v>
      </c>
      <c r="C38" s="863"/>
      <c r="D38" s="863"/>
      <c r="E38" s="863"/>
      <c r="F38" s="863"/>
      <c r="G38" s="863"/>
      <c r="H38" s="864"/>
      <c r="I38" s="429"/>
      <c r="J38" s="430"/>
      <c r="K38" s="277">
        <f>VLOOKUP(A38,EQUIPOS!A8:D165,4,FALSE)</f>
        <v>20279.009699846909</v>
      </c>
      <c r="L38" s="343"/>
      <c r="M38" s="344">
        <v>0.01</v>
      </c>
      <c r="N38" s="280">
        <f t="shared" si="0"/>
        <v>2027900.9699846909</v>
      </c>
    </row>
    <row r="39" spans="1:14">
      <c r="A39" s="119" t="s">
        <v>242</v>
      </c>
      <c r="B39" s="862" t="str">
        <f>VLOOKUP(A39,EQUIPOS!A9:D154,3,FALSE)</f>
        <v>Grúa con torre capacidad 1 ton en la punta.</v>
      </c>
      <c r="C39" s="863"/>
      <c r="D39" s="863"/>
      <c r="E39" s="863"/>
      <c r="F39" s="863"/>
      <c r="G39" s="863"/>
      <c r="H39" s="864"/>
      <c r="I39" s="429"/>
      <c r="J39" s="430"/>
      <c r="K39" s="277">
        <f>VLOOKUP(A39,EQUIPOS!A9:D166,4,FALSE)</f>
        <v>212373.05569329686</v>
      </c>
      <c r="L39" s="343"/>
      <c r="M39" s="344">
        <v>0.04</v>
      </c>
      <c r="N39" s="280">
        <f t="shared" si="0"/>
        <v>5309326.3923324216</v>
      </c>
    </row>
    <row r="40" spans="1:14">
      <c r="A40" s="119" t="s">
        <v>255</v>
      </c>
      <c r="B40" s="862" t="str">
        <f>VLOOKUP(A40,EQUIPOS!A10:D154,3,FALSE)</f>
        <v>Manómetro cable de acero para bajar la celda</v>
      </c>
      <c r="C40" s="863"/>
      <c r="D40" s="863"/>
      <c r="E40" s="863"/>
      <c r="F40" s="863"/>
      <c r="G40" s="863"/>
      <c r="H40" s="864"/>
      <c r="I40" s="336"/>
      <c r="J40" s="338"/>
      <c r="K40" s="277">
        <f>VLOOKUP(A40,EQUIPOS!A10:D167,4,FALSE)</f>
        <v>1828238.3739150877</v>
      </c>
      <c r="L40" s="431"/>
      <c r="M40" s="432">
        <v>1</v>
      </c>
      <c r="N40" s="280">
        <f t="shared" si="0"/>
        <v>1828238.3739150877</v>
      </c>
    </row>
    <row r="41" spans="1:14">
      <c r="A41" t="s">
        <v>320</v>
      </c>
      <c r="B41" s="862" t="str">
        <f>VLOOKUP(A41,EQUIPOS!A11:D155,3,FALSE)</f>
        <v>Retroexcavadora sobre llantas, motor 62HP, Profundidad de excavación de 5.41 metros.</v>
      </c>
      <c r="C41" s="863"/>
      <c r="D41" s="863"/>
      <c r="E41" s="863"/>
      <c r="F41" s="863"/>
      <c r="G41" s="863"/>
      <c r="H41" s="864"/>
      <c r="I41" s="42"/>
      <c r="J41" s="43"/>
      <c r="K41" s="277">
        <f>VLOOKUP(A41,EQUIPOS!A11:D168,4,FALSE)</f>
        <v>263227.02102605032</v>
      </c>
      <c r="L41" s="284"/>
      <c r="M41" s="285">
        <v>0.2</v>
      </c>
      <c r="N41" s="280">
        <f t="shared" si="0"/>
        <v>1316135.1051302515</v>
      </c>
    </row>
    <row r="42" spans="1:14">
      <c r="B42" s="328"/>
      <c r="C42" s="329"/>
      <c r="D42" s="329"/>
      <c r="E42" s="329"/>
      <c r="F42" s="331"/>
      <c r="G42" s="331"/>
      <c r="H42" s="131"/>
      <c r="I42" s="42"/>
      <c r="J42" s="43"/>
      <c r="K42" s="446"/>
      <c r="L42" s="284"/>
      <c r="M42" s="285"/>
      <c r="N42" s="281"/>
    </row>
    <row r="43" spans="1:14">
      <c r="B43" s="870" t="s">
        <v>1036</v>
      </c>
      <c r="C43" s="871"/>
      <c r="D43" s="871"/>
      <c r="E43" s="44"/>
      <c r="F43" s="45"/>
      <c r="G43" s="45"/>
      <c r="H43" s="46"/>
      <c r="I43" s="42"/>
      <c r="J43" s="43"/>
      <c r="K43" s="287"/>
      <c r="L43" s="284"/>
      <c r="M43" s="409">
        <v>0.01</v>
      </c>
      <c r="N43" s="352">
        <f>N81*M43</f>
        <v>40222.408211598995</v>
      </c>
    </row>
    <row r="44" spans="1:14" ht="15.75" thickBot="1">
      <c r="B44" s="862"/>
      <c r="C44" s="863"/>
      <c r="D44" s="863"/>
      <c r="E44" s="863"/>
      <c r="F44" s="863"/>
      <c r="G44" s="863"/>
      <c r="H44" s="864"/>
      <c r="I44" s="872"/>
      <c r="J44" s="873"/>
      <c r="K44" s="47"/>
      <c r="L44" s="874"/>
      <c r="M44" s="875"/>
      <c r="N44" s="111"/>
    </row>
    <row r="45" spans="1:14" ht="15.75" thickBot="1">
      <c r="B45" s="813" t="s">
        <v>1037</v>
      </c>
      <c r="C45" s="814"/>
      <c r="D45" s="814"/>
      <c r="E45" s="814"/>
      <c r="F45" s="814"/>
      <c r="G45" s="814"/>
      <c r="H45" s="814"/>
      <c r="I45" s="814"/>
      <c r="J45" s="814"/>
      <c r="K45" s="814"/>
      <c r="L45" s="814"/>
      <c r="M45" s="815"/>
      <c r="N45" s="402">
        <f>SUM(N36:N44)</f>
        <v>17752977.18517578</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58" t="s">
        <v>1028</v>
      </c>
      <c r="C49" s="859"/>
      <c r="D49" s="859"/>
      <c r="E49" s="859"/>
      <c r="F49" s="859"/>
      <c r="G49" s="859"/>
      <c r="H49" s="859"/>
      <c r="I49" s="893"/>
      <c r="J49" s="323" t="s">
        <v>1029</v>
      </c>
      <c r="K49" s="91" t="s">
        <v>1030</v>
      </c>
      <c r="L49" s="894" t="s">
        <v>1039</v>
      </c>
      <c r="M49" s="893"/>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259925.18454253554</v>
      </c>
      <c r="N50" s="280">
        <f t="shared" ref="N50:N55" si="1">K50*M50</f>
        <v>259925.18454253554</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146615.93839719074</v>
      </c>
      <c r="N51" s="280">
        <f t="shared" si="1"/>
        <v>4398478.1519157225</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2094513.4056741528</v>
      </c>
      <c r="N52" s="280">
        <f t="shared" si="1"/>
        <v>4189026.8113483055</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1244014.0227640423</v>
      </c>
      <c r="N53" s="280">
        <f t="shared" si="1"/>
        <v>6220070.113820211</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78098.450797431607</v>
      </c>
      <c r="N54" s="280">
        <f t="shared" si="1"/>
        <v>4685907.0478458963</v>
      </c>
    </row>
    <row r="55" spans="1:14">
      <c r="A55" s="167" t="s">
        <v>799</v>
      </c>
      <c r="B55" s="49" t="str">
        <f>VLOOKUP(A55,MATERIALES!A7:D373,3,FALSE)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62865.626028892315</v>
      </c>
      <c r="N55" s="280">
        <f t="shared" si="1"/>
        <v>754387.51234670775</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3" t="s">
        <v>1037</v>
      </c>
      <c r="C58" s="814"/>
      <c r="D58" s="814"/>
      <c r="E58" s="814"/>
      <c r="F58" s="814"/>
      <c r="G58" s="814"/>
      <c r="H58" s="814"/>
      <c r="I58" s="814"/>
      <c r="J58" s="814"/>
      <c r="K58" s="814"/>
      <c r="L58" s="814"/>
      <c r="M58" s="815"/>
      <c r="N58" s="402">
        <f>SUM(N50:N57)</f>
        <v>20507794.82181938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900">
        <f>VLOOKUP(A63,TRANSPORTE!A5:D117,4,FALSE)</f>
        <v>787199.60030751606</v>
      </c>
      <c r="M63" s="901"/>
      <c r="N63" s="295">
        <f>K63*L63</f>
        <v>787199.60030751606</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900">
        <f>VLOOKUP(A64,TRANSPORTE!A6:D117,4,FALSE)</f>
        <v>103058.90210752402</v>
      </c>
      <c r="M64" s="901"/>
      <c r="N64" s="295">
        <f>K64*L64</f>
        <v>824471.21686019213</v>
      </c>
    </row>
    <row r="65" spans="1:15">
      <c r="A65" t="s">
        <v>1483</v>
      </c>
      <c r="B65" s="52" t="str">
        <f>VLOOKUP(A65,TRANSPORTE!A6:D117,3,FALSE)</f>
        <v>Pasajes aéreos</v>
      </c>
      <c r="C65" s="53"/>
      <c r="D65" s="53"/>
      <c r="E65" s="53"/>
      <c r="F65" s="53"/>
      <c r="G65" s="53"/>
      <c r="H65" s="319" t="s">
        <v>1029</v>
      </c>
      <c r="I65" s="287">
        <v>3</v>
      </c>
      <c r="J65" s="294">
        <v>1</v>
      </c>
      <c r="K65" s="287">
        <f>I65*J65</f>
        <v>3</v>
      </c>
      <c r="L65" s="900">
        <f>VLOOKUP(A65,TRANSPORTE!A6:D117,4,FALSE)</f>
        <v>230740.10674579328</v>
      </c>
      <c r="M65" s="901"/>
      <c r="N65" s="295">
        <f>K65*L65</f>
        <v>692220.32023737987</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1"/>
      <c r="M67" s="892"/>
      <c r="N67" s="133"/>
    </row>
    <row r="68" spans="1:15" ht="15.75" thickBot="1">
      <c r="B68" s="902" t="s">
        <v>1037</v>
      </c>
      <c r="C68" s="856"/>
      <c r="D68" s="856"/>
      <c r="E68" s="856"/>
      <c r="F68" s="856"/>
      <c r="G68" s="856"/>
      <c r="H68" s="856"/>
      <c r="I68" s="856"/>
      <c r="J68" s="856"/>
      <c r="K68" s="856"/>
      <c r="L68" s="856"/>
      <c r="M68" s="857"/>
      <c r="N68" s="110">
        <f>SUM(N63:N67)</f>
        <v>2303891.1374050882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2" t="s">
        <v>1047</v>
      </c>
      <c r="C72" s="853"/>
      <c r="D72" s="853"/>
      <c r="E72" s="853"/>
      <c r="F72" s="853"/>
      <c r="G72" s="853"/>
      <c r="H72" s="853"/>
      <c r="I72" s="79" t="s">
        <v>1048</v>
      </c>
      <c r="J72" s="81" t="s">
        <v>1494</v>
      </c>
      <c r="K72" s="80" t="s">
        <v>1050</v>
      </c>
      <c r="L72" s="854" t="s">
        <v>1034</v>
      </c>
      <c r="M72" s="855"/>
      <c r="N72" s="104" t="s">
        <v>1035</v>
      </c>
    </row>
    <row r="73" spans="1:15">
      <c r="A73" s="168" t="s">
        <v>6</v>
      </c>
      <c r="B73" s="55" t="str">
        <f>VLOOKUP(A73,'MANO DE OBRA'!A8:D68,3,FALSE)</f>
        <v xml:space="preserve">Obrero </v>
      </c>
      <c r="C73" s="53"/>
      <c r="D73" s="53"/>
      <c r="E73" s="53"/>
      <c r="F73" s="53"/>
      <c r="G73" s="53"/>
      <c r="H73" s="53"/>
      <c r="I73" s="300">
        <f t="shared" ref="I73:I76" si="2">K73/J73*100</f>
        <v>27603.894705999999</v>
      </c>
      <c r="J73" s="301">
        <v>185</v>
      </c>
      <c r="K73" s="302">
        <f>VLOOKUP(A73,'MANO DE OBRA'!A8:D99,4,FALSE)</f>
        <v>51067.205206099999</v>
      </c>
      <c r="L73" s="56"/>
      <c r="M73" s="442">
        <v>1</v>
      </c>
      <c r="N73" s="403">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0">
        <f t="shared" si="2"/>
        <v>246958.80000000002</v>
      </c>
      <c r="J74" s="301">
        <v>185</v>
      </c>
      <c r="K74" s="302">
        <f>VLOOKUP(A74,'MANO DE OBRA'!A8:D100,4,FALSE)</f>
        <v>456873.78</v>
      </c>
      <c r="L74" s="56"/>
      <c r="M74" s="439">
        <v>1</v>
      </c>
      <c r="N74" s="403">
        <f t="shared" si="3"/>
        <v>456873.78</v>
      </c>
    </row>
    <row r="75" spans="1:15">
      <c r="A75" s="168" t="s">
        <v>82</v>
      </c>
      <c r="B75" s="55" t="str">
        <f>VLOOKUP(A75,'MANO DE OBRA'!A9:D70,3,FALSE)</f>
        <v>Ingeniero Supervisor y Director de Prueba Pilote</v>
      </c>
      <c r="C75" s="53"/>
      <c r="D75" s="53"/>
      <c r="E75" s="53"/>
      <c r="F75" s="53"/>
      <c r="G75" s="53"/>
      <c r="H75" s="53"/>
      <c r="I75" s="300">
        <f t="shared" si="2"/>
        <v>298595.64</v>
      </c>
      <c r="J75" s="301">
        <v>185</v>
      </c>
      <c r="K75" s="302">
        <f>VLOOKUP(A75,'MANO DE OBRA'!A9:D101,4,FALSE)</f>
        <v>552401.93400000001</v>
      </c>
      <c r="L75" s="56"/>
      <c r="M75" s="447">
        <v>1</v>
      </c>
      <c r="N75" s="403">
        <f t="shared" si="3"/>
        <v>552401.93400000001</v>
      </c>
    </row>
    <row r="76" spans="1:15">
      <c r="A76" s="168" t="s">
        <v>88</v>
      </c>
      <c r="B76" s="55" t="str">
        <f>VLOOKUP(A76,'MANO DE OBRA'!A10:D71,3,FALSE)</f>
        <v>Soldador experto en montaje y pruebas</v>
      </c>
      <c r="C76" s="53"/>
      <c r="D76" s="53"/>
      <c r="E76" s="53"/>
      <c r="F76" s="53"/>
      <c r="G76" s="53"/>
      <c r="H76" s="53"/>
      <c r="I76" s="300">
        <f t="shared" si="2"/>
        <v>82811.68411799999</v>
      </c>
      <c r="J76" s="301">
        <v>185</v>
      </c>
      <c r="K76" s="302">
        <f>VLOOKUP(A76,'MANO DE OBRA'!A10:D102,4,FALSE)</f>
        <v>153201.61561829998</v>
      </c>
      <c r="L76" s="56"/>
      <c r="M76" s="447">
        <v>1</v>
      </c>
      <c r="N76" s="403">
        <f t="shared" si="3"/>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3"/>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3"/>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3"/>
        <v>2042688.2082439999</v>
      </c>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SUM(N73:N80)</f>
        <v>4022240.8211598997</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N45+N58+N68+N81</f>
        <v>44586903.965560146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8917380.7931120303</v>
      </c>
      <c r="M88" s="849"/>
      <c r="N88" s="57"/>
    </row>
    <row r="89" spans="1:14">
      <c r="B89" s="95" t="s">
        <v>1057</v>
      </c>
      <c r="C89" s="96"/>
      <c r="D89" s="96"/>
      <c r="E89" s="96"/>
      <c r="F89" s="96"/>
      <c r="G89" s="96"/>
      <c r="H89" s="96"/>
      <c r="I89" s="93"/>
      <c r="J89" s="94"/>
      <c r="K89" s="312">
        <v>0.05</v>
      </c>
      <c r="L89" s="848">
        <f>N83*K89</f>
        <v>2229345.1982780076</v>
      </c>
      <c r="M89" s="849"/>
      <c r="N89" s="57"/>
    </row>
    <row r="90" spans="1:14" ht="15.75" thickBot="1">
      <c r="B90" s="97" t="s">
        <v>1058</v>
      </c>
      <c r="C90" s="98"/>
      <c r="D90" s="98"/>
      <c r="E90" s="98"/>
      <c r="F90" s="98"/>
      <c r="G90" s="98"/>
      <c r="H90" s="98"/>
      <c r="I90" s="99"/>
      <c r="J90" s="100"/>
      <c r="K90" s="313">
        <v>0.05</v>
      </c>
      <c r="L90" s="850">
        <f>N83*K90</f>
        <v>2229345.1982780076</v>
      </c>
      <c r="M90" s="851"/>
      <c r="N90" s="57"/>
    </row>
    <row r="91" spans="1:14" ht="15.75" thickBot="1">
      <c r="B91" s="813" t="s">
        <v>1037</v>
      </c>
      <c r="C91" s="814"/>
      <c r="D91" s="814"/>
      <c r="E91" s="814"/>
      <c r="F91" s="814"/>
      <c r="G91" s="814"/>
      <c r="H91" s="814"/>
      <c r="I91" s="814"/>
      <c r="J91" s="814"/>
      <c r="K91" s="814"/>
      <c r="L91" s="814"/>
      <c r="M91" s="815"/>
      <c r="N91" s="58">
        <f>L88+L89+L90</f>
        <v>13376071.189668046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57962975.15522819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3"/>
      <c r="K123" s="963"/>
      <c r="L123" s="963"/>
      <c r="M123" s="963"/>
      <c r="N123" s="964"/>
    </row>
    <row r="124" spans="2:14" ht="15.75" thickBot="1">
      <c r="B124" s="427" t="s">
        <v>2327</v>
      </c>
      <c r="C124" s="428"/>
      <c r="D124" s="428"/>
      <c r="E124" s="267"/>
      <c r="F124" s="267"/>
      <c r="G124" s="267"/>
      <c r="H124" s="267"/>
      <c r="I124" s="267"/>
      <c r="J124" s="965"/>
      <c r="K124" s="965"/>
      <c r="L124" s="965"/>
      <c r="M124" s="965"/>
      <c r="N124" s="96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7"/>
      <c r="C1" s="919"/>
      <c r="D1" s="920"/>
      <c r="E1" s="920"/>
      <c r="F1" s="920"/>
      <c r="G1" s="920"/>
      <c r="H1" s="920"/>
      <c r="I1" s="920"/>
      <c r="J1" s="921"/>
      <c r="K1" s="922" t="s">
        <v>1017</v>
      </c>
      <c r="L1" s="924" t="s">
        <v>2304</v>
      </c>
      <c r="M1" s="925"/>
      <c r="N1" s="926"/>
    </row>
    <row r="2" spans="2:14" ht="27"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3" t="s">
        <v>1028</v>
      </c>
      <c r="C35" s="884"/>
      <c r="D35" s="884"/>
      <c r="E35" s="884"/>
      <c r="F35" s="884"/>
      <c r="G35" s="884"/>
      <c r="H35" s="885"/>
      <c r="I35" s="886" t="s">
        <v>1032</v>
      </c>
      <c r="J35" s="887"/>
      <c r="K35" s="75" t="s">
        <v>1033</v>
      </c>
      <c r="L35" s="888" t="s">
        <v>1034</v>
      </c>
      <c r="M35" s="885"/>
      <c r="N35" s="76" t="s">
        <v>1035</v>
      </c>
    </row>
    <row r="36" spans="1:16">
      <c r="A36" s="119" t="s">
        <v>121</v>
      </c>
      <c r="B36" s="862" t="str">
        <f>VLOOKUP(A36,EQUIPOS!A6:D154,3,FALSE)</f>
        <v>Bomba eléctrica para accionar la celda</v>
      </c>
      <c r="C36" s="863"/>
      <c r="D36" s="863"/>
      <c r="E36" s="863"/>
      <c r="F36" s="863"/>
      <c r="G36" s="863"/>
      <c r="H36" s="864"/>
      <c r="I36" s="275"/>
      <c r="J36" s="276"/>
      <c r="K36" s="277">
        <f>VLOOKUP(A36,EQUIPOS!A6:D163,4,FALSE)</f>
        <v>65822.256252066276</v>
      </c>
      <c r="L36" s="278"/>
      <c r="M36" s="279">
        <v>0.01</v>
      </c>
      <c r="N36" s="280">
        <f>K36/M36</f>
        <v>6582225.6252066279</v>
      </c>
    </row>
    <row r="37" spans="1:16">
      <c r="A37" s="119" t="s">
        <v>217</v>
      </c>
      <c r="B37" s="862" t="str">
        <f>VLOOKUP(A37,EQUIPOS!A7:D154,3,FALSE)</f>
        <v>Equipo de soldadura y de acetileno (incluye soldadura)</v>
      </c>
      <c r="C37" s="863"/>
      <c r="D37" s="863"/>
      <c r="E37" s="863"/>
      <c r="F37" s="863"/>
      <c r="G37" s="863"/>
      <c r="H37" s="864"/>
      <c r="I37" s="429"/>
      <c r="J37" s="430"/>
      <c r="K37" s="277">
        <f>VLOOKUP(A37,EQUIPOS!A7:D164,4,FALSE)</f>
        <v>20279.009699846909</v>
      </c>
      <c r="L37" s="343"/>
      <c r="M37" s="344">
        <v>0.01</v>
      </c>
      <c r="N37" s="280">
        <f>K37/M37</f>
        <v>2027900.9699846909</v>
      </c>
    </row>
    <row r="38" spans="1:16">
      <c r="A38" s="119" t="s">
        <v>255</v>
      </c>
      <c r="B38" s="862" t="str">
        <f>VLOOKUP(A38,EQUIPOS!A8:D154,3,FALSE)</f>
        <v>Manómetro cable de acero para bajar la celda</v>
      </c>
      <c r="C38" s="863"/>
      <c r="D38" s="863"/>
      <c r="E38" s="863"/>
      <c r="F38" s="863"/>
      <c r="G38" s="863"/>
      <c r="H38" s="864"/>
      <c r="I38" s="429"/>
      <c r="J38" s="430"/>
      <c r="K38" s="277">
        <f>VLOOKUP(A38,EQUIPOS!A8:D165,4,FALSE)</f>
        <v>1828238.3739150877</v>
      </c>
      <c r="L38" s="343"/>
      <c r="M38" s="344">
        <v>1</v>
      </c>
      <c r="N38" s="280">
        <f>K38/M38</f>
        <v>1828238.3739150877</v>
      </c>
    </row>
    <row r="39" spans="1:16">
      <c r="A39" s="119"/>
      <c r="B39" s="862"/>
      <c r="C39" s="863"/>
      <c r="D39" s="863"/>
      <c r="E39" s="863"/>
      <c r="F39" s="863"/>
      <c r="G39" s="863"/>
      <c r="H39" s="864"/>
      <c r="I39" s="429"/>
      <c r="J39" s="430"/>
      <c r="K39" s="277"/>
      <c r="L39" s="343"/>
      <c r="M39" s="344"/>
      <c r="N39" s="280"/>
    </row>
    <row r="40" spans="1:16">
      <c r="A40" s="119"/>
      <c r="B40" s="862"/>
      <c r="C40" s="863"/>
      <c r="D40" s="863"/>
      <c r="E40" s="863"/>
      <c r="F40" s="863"/>
      <c r="G40" s="863"/>
      <c r="H40" s="864"/>
      <c r="I40" s="336"/>
      <c r="J40" s="338"/>
      <c r="K40" s="277"/>
      <c r="L40" s="431"/>
      <c r="M40" s="432"/>
      <c r="N40" s="280"/>
    </row>
    <row r="41" spans="1:16">
      <c r="B41" s="862"/>
      <c r="C41" s="863"/>
      <c r="D41" s="863"/>
      <c r="E41" s="863"/>
      <c r="F41" s="863"/>
      <c r="G41" s="863"/>
      <c r="H41" s="864"/>
      <c r="I41" s="42"/>
      <c r="J41" s="43"/>
      <c r="K41" s="277"/>
      <c r="L41" s="284"/>
      <c r="M41" s="285"/>
      <c r="N41" s="280"/>
    </row>
    <row r="42" spans="1:16">
      <c r="B42" s="328"/>
      <c r="C42" s="329"/>
      <c r="D42" s="329"/>
      <c r="E42" s="329"/>
      <c r="F42" s="331"/>
      <c r="G42" s="331"/>
      <c r="H42" s="131"/>
      <c r="I42" s="42"/>
      <c r="J42" s="43"/>
      <c r="K42" s="446"/>
      <c r="L42" s="284"/>
      <c r="M42" s="285"/>
      <c r="N42" s="281"/>
    </row>
    <row r="43" spans="1:16">
      <c r="B43" s="870" t="s">
        <v>1036</v>
      </c>
      <c r="C43" s="871"/>
      <c r="D43" s="871"/>
      <c r="E43" s="44"/>
      <c r="F43" s="45"/>
      <c r="G43" s="45"/>
      <c r="H43" s="46"/>
      <c r="I43" s="42"/>
      <c r="J43" s="43"/>
      <c r="K43" s="287"/>
      <c r="L43" s="284"/>
      <c r="M43" s="409">
        <v>0.01</v>
      </c>
      <c r="N43" s="352">
        <f>N81*M43</f>
        <v>40222.408211598995</v>
      </c>
    </row>
    <row r="44" spans="1:16" ht="15.75" thickBot="1">
      <c r="B44" s="862"/>
      <c r="C44" s="863"/>
      <c r="D44" s="863"/>
      <c r="E44" s="863"/>
      <c r="F44" s="863"/>
      <c r="G44" s="863"/>
      <c r="H44" s="864"/>
      <c r="I44" s="872"/>
      <c r="J44" s="873"/>
      <c r="K44" s="47"/>
      <c r="L44" s="874"/>
      <c r="M44" s="875"/>
      <c r="N44" s="111"/>
    </row>
    <row r="45" spans="1:16" ht="15.75" thickBot="1">
      <c r="B45" s="813" t="s">
        <v>1037</v>
      </c>
      <c r="C45" s="814"/>
      <c r="D45" s="814"/>
      <c r="E45" s="814"/>
      <c r="F45" s="814"/>
      <c r="G45" s="814"/>
      <c r="H45" s="814"/>
      <c r="I45" s="814"/>
      <c r="J45" s="814"/>
      <c r="K45" s="814"/>
      <c r="L45" s="814"/>
      <c r="M45" s="815"/>
      <c r="N45" s="402">
        <f>SUM(N36:N44)</f>
        <v>10478587.377318004</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58" t="s">
        <v>1028</v>
      </c>
      <c r="C49" s="859"/>
      <c r="D49" s="859"/>
      <c r="E49" s="859"/>
      <c r="F49" s="859"/>
      <c r="G49" s="859"/>
      <c r="H49" s="859"/>
      <c r="I49" s="893"/>
      <c r="J49" s="323" t="s">
        <v>1029</v>
      </c>
      <c r="K49" s="91" t="s">
        <v>1030</v>
      </c>
      <c r="L49" s="894" t="s">
        <v>1039</v>
      </c>
      <c r="M49" s="893"/>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259925.18454253554</v>
      </c>
      <c r="N50" s="280">
        <f t="shared" ref="N50:N55" si="0">K50*M50</f>
        <v>259925.18454253554</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146615.93839719074</v>
      </c>
      <c r="N51" s="280">
        <f t="shared" si="0"/>
        <v>4398478.1519157225</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2094513.4056741528</v>
      </c>
      <c r="N52" s="280">
        <f t="shared" si="0"/>
        <v>4189026.8113483055</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1244014.0227640423</v>
      </c>
      <c r="N53" s="280">
        <f t="shared" si="0"/>
        <v>6220070.113820211</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78098.450797431607</v>
      </c>
      <c r="N54" s="280">
        <f t="shared" si="0"/>
        <v>4685907.0478458963</v>
      </c>
    </row>
    <row r="55" spans="1:14">
      <c r="A55" s="167" t="s">
        <v>799</v>
      </c>
      <c r="B55" s="49" t="str">
        <f>VLOOKUP(A55,MATERIALES!A8:D373,3,FALSE)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62865.626028892315</v>
      </c>
      <c r="N55" s="280">
        <f t="shared" si="0"/>
        <v>754387.51234670775</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3" t="s">
        <v>1037</v>
      </c>
      <c r="C58" s="814"/>
      <c r="D58" s="814"/>
      <c r="E58" s="814"/>
      <c r="F58" s="814"/>
      <c r="G58" s="814"/>
      <c r="H58" s="814"/>
      <c r="I58" s="814"/>
      <c r="J58" s="814"/>
      <c r="K58" s="814"/>
      <c r="L58" s="814"/>
      <c r="M58" s="815"/>
      <c r="N58" s="402">
        <f>SUM(N50:N57)</f>
        <v>20507794.82181938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99" t="s">
        <v>1045</v>
      </c>
      <c r="M62" s="878"/>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900">
        <f>VLOOKUP(A63,TRANSPORTE!A5:D117,4,FALSE)</f>
        <v>230740.10674579328</v>
      </c>
      <c r="M63" s="901"/>
      <c r="N63" s="295">
        <f>K63*L63</f>
        <v>692220.32023737987</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900">
        <f>VLOOKUP(A64,TRANSPORTE!A6:D117,4,FALSE)</f>
        <v>787199.60030751606</v>
      </c>
      <c r="M64" s="901"/>
      <c r="N64" s="295">
        <f>K64*L64</f>
        <v>787199.60030751606</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900">
        <f>VLOOKUP(A65,TRANSPORTE!A6:D118,4,FALSE)</f>
        <v>103058.90210752402</v>
      </c>
      <c r="M65" s="901"/>
      <c r="N65" s="295">
        <f>K65*L65</f>
        <v>824471.21686019213</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1"/>
      <c r="M67" s="892"/>
      <c r="N67" s="133"/>
    </row>
    <row r="68" spans="1:15" ht="15.75" thickBot="1">
      <c r="B68" s="902" t="s">
        <v>1037</v>
      </c>
      <c r="C68" s="856"/>
      <c r="D68" s="856"/>
      <c r="E68" s="856"/>
      <c r="F68" s="856"/>
      <c r="G68" s="856"/>
      <c r="H68" s="856"/>
      <c r="I68" s="856"/>
      <c r="J68" s="856"/>
      <c r="K68" s="856"/>
      <c r="L68" s="856"/>
      <c r="M68" s="857"/>
      <c r="N68" s="110">
        <f>SUM(N63:N67)</f>
        <v>2303891.1374050882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2" t="s">
        <v>1047</v>
      </c>
      <c r="C72" s="853"/>
      <c r="D72" s="853"/>
      <c r="E72" s="853"/>
      <c r="F72" s="853"/>
      <c r="G72" s="853"/>
      <c r="H72" s="853"/>
      <c r="I72" s="79" t="s">
        <v>1048</v>
      </c>
      <c r="J72" s="81" t="s">
        <v>1494</v>
      </c>
      <c r="K72" s="80" t="s">
        <v>1050</v>
      </c>
      <c r="L72" s="854" t="s">
        <v>1034</v>
      </c>
      <c r="M72" s="855"/>
      <c r="N72" s="104" t="s">
        <v>1035</v>
      </c>
    </row>
    <row r="73" spans="1:15">
      <c r="A73" s="168" t="s">
        <v>6</v>
      </c>
      <c r="B73" s="55" t="str">
        <f>VLOOKUP(A73,'MANO DE OBRA'!A8:D68,3,FALSE)</f>
        <v xml:space="preserve">Obrero </v>
      </c>
      <c r="C73" s="53"/>
      <c r="D73" s="53"/>
      <c r="E73" s="53"/>
      <c r="F73" s="53"/>
      <c r="G73" s="53"/>
      <c r="H73" s="53"/>
      <c r="I73" s="300">
        <f t="shared" ref="I73:I76" si="1">K73/J73*100</f>
        <v>27603.894705999999</v>
      </c>
      <c r="J73" s="301">
        <v>185</v>
      </c>
      <c r="K73" s="302">
        <f>VLOOKUP(A73,'MANO DE OBRA'!A8:D99,4,FALSE)</f>
        <v>51067.205206099999</v>
      </c>
      <c r="L73" s="56"/>
      <c r="M73" s="442">
        <v>1</v>
      </c>
      <c r="N73" s="403">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0">
        <f t="shared" si="1"/>
        <v>246958.80000000002</v>
      </c>
      <c r="J74" s="301">
        <v>185</v>
      </c>
      <c r="K74" s="302">
        <f>VLOOKUP(A74,'MANO DE OBRA'!A8:D100,4,FALSE)</f>
        <v>456873.78</v>
      </c>
      <c r="L74" s="56"/>
      <c r="M74" s="439">
        <v>1</v>
      </c>
      <c r="N74" s="403">
        <f t="shared" si="2"/>
        <v>456873.78</v>
      </c>
    </row>
    <row r="75" spans="1:15">
      <c r="A75" s="168" t="s">
        <v>82</v>
      </c>
      <c r="B75" s="55" t="str">
        <f>VLOOKUP(A75,'MANO DE OBRA'!A9:D70,3,FALSE)</f>
        <v>Ingeniero Supervisor y Director de Prueba Pilote</v>
      </c>
      <c r="C75" s="53"/>
      <c r="D75" s="53"/>
      <c r="E75" s="53"/>
      <c r="F75" s="53"/>
      <c r="G75" s="53"/>
      <c r="H75" s="53"/>
      <c r="I75" s="300">
        <f t="shared" si="1"/>
        <v>298595.64</v>
      </c>
      <c r="J75" s="301">
        <v>185</v>
      </c>
      <c r="K75" s="302">
        <f>VLOOKUP(A75,'MANO DE OBRA'!A9:D101,4,FALSE)</f>
        <v>552401.93400000001</v>
      </c>
      <c r="L75" s="56"/>
      <c r="M75" s="447">
        <v>1</v>
      </c>
      <c r="N75" s="403">
        <f t="shared" si="2"/>
        <v>552401.93400000001</v>
      </c>
    </row>
    <row r="76" spans="1:15">
      <c r="A76" s="168" t="s">
        <v>88</v>
      </c>
      <c r="B76" s="55" t="str">
        <f>VLOOKUP(A76,'MANO DE OBRA'!A10:D71,3,FALSE)</f>
        <v>Soldador experto en montaje y pruebas</v>
      </c>
      <c r="C76" s="53"/>
      <c r="D76" s="53"/>
      <c r="E76" s="53"/>
      <c r="F76" s="53"/>
      <c r="G76" s="53"/>
      <c r="H76" s="53"/>
      <c r="I76" s="300">
        <f t="shared" si="1"/>
        <v>82811.68411799999</v>
      </c>
      <c r="J76" s="301">
        <v>185</v>
      </c>
      <c r="K76" s="302">
        <f>VLOOKUP(A76,'MANO DE OBRA'!A10:D102,4,FALSE)</f>
        <v>153201.61561829998</v>
      </c>
      <c r="L76" s="56"/>
      <c r="M76" s="447">
        <v>1</v>
      </c>
      <c r="N76" s="403">
        <f t="shared" si="2"/>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2"/>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2"/>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2"/>
        <v>2042688.2082439999</v>
      </c>
    </row>
    <row r="80" spans="1:15" ht="15.75" thickBot="1">
      <c r="B80" s="889"/>
      <c r="C80" s="890"/>
      <c r="D80" s="890"/>
      <c r="E80" s="890"/>
      <c r="F80" s="890"/>
      <c r="G80" s="890"/>
      <c r="H80" s="890"/>
      <c r="I80" s="50"/>
      <c r="J80" s="50"/>
      <c r="K80" s="50"/>
      <c r="L80" s="968"/>
      <c r="M80" s="969"/>
      <c r="N80" s="51"/>
    </row>
    <row r="81" spans="1:14" ht="15.75" thickBot="1">
      <c r="B81" s="813" t="s">
        <v>1037</v>
      </c>
      <c r="C81" s="814"/>
      <c r="D81" s="814"/>
      <c r="E81" s="814"/>
      <c r="F81" s="814"/>
      <c r="G81" s="814"/>
      <c r="H81" s="814"/>
      <c r="I81" s="856"/>
      <c r="J81" s="856"/>
      <c r="K81" s="856"/>
      <c r="L81" s="856"/>
      <c r="M81" s="857"/>
      <c r="N81" s="309">
        <f>SUM(N73:N80)</f>
        <v>4022240.8211598997</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N45+N58+N68+N81</f>
        <v>37312514.157702371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7462502.8315404747</v>
      </c>
      <c r="M88" s="849"/>
      <c r="N88" s="57"/>
    </row>
    <row r="89" spans="1:14">
      <c r="B89" s="95" t="s">
        <v>1057</v>
      </c>
      <c r="C89" s="96"/>
      <c r="D89" s="96"/>
      <c r="E89" s="96"/>
      <c r="F89" s="96"/>
      <c r="G89" s="96"/>
      <c r="H89" s="96"/>
      <c r="I89" s="93"/>
      <c r="J89" s="94"/>
      <c r="K89" s="312">
        <v>0.05</v>
      </c>
      <c r="L89" s="848">
        <f>N83*K89</f>
        <v>1865625.7078851187</v>
      </c>
      <c r="M89" s="849"/>
      <c r="N89" s="57"/>
    </row>
    <row r="90" spans="1:14" ht="15.75" thickBot="1">
      <c r="B90" s="97" t="s">
        <v>1058</v>
      </c>
      <c r="C90" s="98"/>
      <c r="D90" s="98"/>
      <c r="E90" s="98"/>
      <c r="F90" s="98"/>
      <c r="G90" s="98"/>
      <c r="H90" s="98"/>
      <c r="I90" s="99"/>
      <c r="J90" s="100"/>
      <c r="K90" s="313">
        <v>0.05</v>
      </c>
      <c r="L90" s="850">
        <f>N83*K90</f>
        <v>1865625.7078851187</v>
      </c>
      <c r="M90" s="851"/>
      <c r="N90" s="57"/>
    </row>
    <row r="91" spans="1:14" ht="15.75" thickBot="1">
      <c r="B91" s="813" t="s">
        <v>1037</v>
      </c>
      <c r="C91" s="814"/>
      <c r="D91" s="814"/>
      <c r="E91" s="814"/>
      <c r="F91" s="814"/>
      <c r="G91" s="814"/>
      <c r="H91" s="814"/>
      <c r="I91" s="814"/>
      <c r="J91" s="814"/>
      <c r="K91" s="814"/>
      <c r="L91" s="814"/>
      <c r="M91" s="815"/>
      <c r="N91" s="58">
        <f>L88+L89+L90</f>
        <v>11193754.247310711</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48506268.405013084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3"/>
      <c r="K123" s="963"/>
      <c r="L123" s="963"/>
      <c r="M123" s="963"/>
      <c r="N123" s="964"/>
    </row>
    <row r="124" spans="2:14" ht="15.75" thickBot="1">
      <c r="B124" s="427" t="s">
        <v>2327</v>
      </c>
      <c r="C124" s="428"/>
      <c r="D124" s="428"/>
      <c r="E124" s="267"/>
      <c r="F124" s="267"/>
      <c r="G124" s="267"/>
      <c r="H124" s="267"/>
      <c r="I124" s="267"/>
      <c r="J124" s="965"/>
      <c r="K124" s="965"/>
      <c r="L124" s="965"/>
      <c r="M124" s="965"/>
      <c r="N124" s="96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7"/>
      <c r="C1" s="919"/>
      <c r="D1" s="920"/>
      <c r="E1" s="920"/>
      <c r="F1" s="920"/>
      <c r="G1" s="920"/>
      <c r="H1" s="920"/>
      <c r="I1" s="920"/>
      <c r="J1" s="921"/>
      <c r="K1" s="922" t="s">
        <v>1017</v>
      </c>
      <c r="L1" s="924" t="s">
        <v>2304</v>
      </c>
      <c r="M1" s="925"/>
      <c r="N1" s="926"/>
    </row>
    <row r="2" spans="2:14" ht="22.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259</v>
      </c>
      <c r="B36" s="862" t="str">
        <f>VLOOKUP(A36,EQUIPOS!A6:D154,3,FALSE)</f>
        <v>Montacargas</v>
      </c>
      <c r="C36" s="863"/>
      <c r="D36" s="863"/>
      <c r="E36" s="863"/>
      <c r="F36" s="863"/>
      <c r="G36" s="863"/>
      <c r="H36" s="864"/>
      <c r="I36" s="275"/>
      <c r="J36" s="276"/>
      <c r="K36" s="277">
        <f>VLOOKUP(A36,EQUIPOS!A6:D163,4,FALSE)</f>
        <v>72303.682473154171</v>
      </c>
      <c r="L36" s="278"/>
      <c r="M36" s="344">
        <v>1.5</v>
      </c>
      <c r="N36" s="280">
        <f>K36/M36</f>
        <v>48202.454982102783</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2553.3602603050003</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50755.815242407785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406</v>
      </c>
      <c r="B48" s="49" t="str">
        <f>VLOOKUP(A48,MATERIALES!A5:D373,3,FALSE)</f>
        <v>Camisa metálica en acero A-37</v>
      </c>
      <c r="C48" s="289"/>
      <c r="D48" s="289"/>
      <c r="E48" s="289"/>
      <c r="F48" s="289"/>
      <c r="G48" s="289"/>
      <c r="H48" s="289"/>
      <c r="I48" s="276"/>
      <c r="J48" s="232" t="str">
        <f>VLOOKUP(A48,MATERIALES!A4:D640,2,FALSE)</f>
        <v>kg</v>
      </c>
      <c r="K48" s="290">
        <v>313.2010795996344</v>
      </c>
      <c r="L48" s="275"/>
      <c r="M48" s="410">
        <f>VLOOKUP(A48,MATERIALES!A5:D396,4,FALSE)</f>
        <v>9913.4256430176338</v>
      </c>
      <c r="N48" s="280">
        <f>K48*M48</f>
        <v>3104895.6139238225</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3104895.6139238225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8"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12</v>
      </c>
      <c r="N71" s="403">
        <f>K71/M71</f>
        <v>34044.803470733335</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0">
        <v>12</v>
      </c>
      <c r="N72" s="403">
        <f>K72/M72</f>
        <v>17022.401735366668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51067.205206099999</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3206718.6343723303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641343.72687446605</v>
      </c>
      <c r="M84" s="849"/>
      <c r="N84" s="57"/>
    </row>
    <row r="85" spans="1:14">
      <c r="B85" s="95" t="s">
        <v>1057</v>
      </c>
      <c r="C85" s="96"/>
      <c r="D85" s="96"/>
      <c r="E85" s="96"/>
      <c r="F85" s="96"/>
      <c r="G85" s="96"/>
      <c r="H85" s="96"/>
      <c r="I85" s="93"/>
      <c r="J85" s="94"/>
      <c r="K85" s="312">
        <v>0.05</v>
      </c>
      <c r="L85" s="848">
        <f>N79*K85</f>
        <v>160335.93171861651</v>
      </c>
      <c r="M85" s="849"/>
      <c r="N85" s="57"/>
    </row>
    <row r="86" spans="1:14" ht="15.75" thickBot="1">
      <c r="B86" s="97" t="s">
        <v>1058</v>
      </c>
      <c r="C86" s="98"/>
      <c r="D86" s="98"/>
      <c r="E86" s="98"/>
      <c r="F86" s="98"/>
      <c r="G86" s="98"/>
      <c r="H86" s="98"/>
      <c r="I86" s="99"/>
      <c r="J86" s="100"/>
      <c r="K86" s="313">
        <v>0.05</v>
      </c>
      <c r="L86" s="850">
        <f>N79*K86</f>
        <v>160335.93171861651</v>
      </c>
      <c r="M86" s="851"/>
      <c r="N86" s="57"/>
    </row>
    <row r="87" spans="1:14" ht="15.75" thickBot="1">
      <c r="B87" s="813" t="s">
        <v>1037</v>
      </c>
      <c r="C87" s="814"/>
      <c r="D87" s="814"/>
      <c r="E87" s="814"/>
      <c r="F87" s="814"/>
      <c r="G87" s="814"/>
      <c r="H87" s="814"/>
      <c r="I87" s="814"/>
      <c r="J87" s="814"/>
      <c r="K87" s="814"/>
      <c r="L87" s="814"/>
      <c r="M87" s="815"/>
      <c r="N87" s="58">
        <f>L84+L85+L86</f>
        <v>962015.59031169908</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4168734.2246840294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267</v>
      </c>
      <c r="B36" s="862" t="str">
        <f>VLOOKUP(A36,EQUIPOS!A6:D154,3,FALSE)</f>
        <v>Motobomba de concreto</v>
      </c>
      <c r="C36" s="863"/>
      <c r="D36" s="863"/>
      <c r="E36" s="863"/>
      <c r="F36" s="863"/>
      <c r="G36" s="863"/>
      <c r="H36" s="864"/>
      <c r="I36" s="275"/>
      <c r="J36" s="276"/>
      <c r="K36" s="277">
        <f>VLOOKUP(A36,EQUIPOS!A6:D163,4,FALSE)</f>
        <v>92731.404910799989</v>
      </c>
      <c r="L36" s="278"/>
      <c r="M36" s="344">
        <v>2.5</v>
      </c>
      <c r="N36" s="280">
        <f>K36/M36</f>
        <v>37092.561964319997</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37092.561964319997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46.758679657867084</v>
      </c>
      <c r="L48" s="275"/>
      <c r="M48" s="410">
        <f>VLOOKUP(A48,MATERIALES!A5:D396,4,FALSE)</f>
        <v>3083</v>
      </c>
      <c r="N48" s="280">
        <f>K48*M48</f>
        <v>144157.00938520423</v>
      </c>
    </row>
    <row r="49" spans="1:14">
      <c r="A49" s="167" t="s">
        <v>904</v>
      </c>
      <c r="B49" s="49" t="str">
        <f>VLOOKUP(A49,MATERIALES!A6:D373,3,FALSE)</f>
        <v>Concreto Resistencia  21 (Mpa)</v>
      </c>
      <c r="C49" s="433"/>
      <c r="D49" s="433"/>
      <c r="E49" s="433"/>
      <c r="F49" s="433"/>
      <c r="G49" s="433"/>
      <c r="H49" s="433"/>
      <c r="I49" s="430"/>
      <c r="J49" s="232" t="str">
        <f>VLOOKUP(A49,MATERIALES!A5:D641,2,FALSE)</f>
        <v>m3</v>
      </c>
      <c r="K49" s="290">
        <v>0.66798113796952974</v>
      </c>
      <c r="L49" s="429"/>
      <c r="M49" s="410">
        <f>VLOOKUP(A49,MATERIALES!A6:D397,4,FALSE)</f>
        <v>915000</v>
      </c>
      <c r="N49" s="280">
        <f>K49*M49</f>
        <v>611202.74124211969</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755359.75062732399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900">
        <f>VLOOKUP(A60,TRANSPORTE!A2:D117,4,FALSE)</f>
        <v>1774.2255661967749</v>
      </c>
      <c r="M60" s="901"/>
      <c r="N60" s="295">
        <f>K60*L60</f>
        <v>1540.6939765395816</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1540.6939765395816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793993.00656818354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158798.60131363673</v>
      </c>
      <c r="M84" s="849"/>
      <c r="N84" s="57"/>
    </row>
    <row r="85" spans="1:14">
      <c r="B85" s="95" t="s">
        <v>1057</v>
      </c>
      <c r="C85" s="96"/>
      <c r="D85" s="96"/>
      <c r="E85" s="96"/>
      <c r="F85" s="96"/>
      <c r="G85" s="96"/>
      <c r="H85" s="96"/>
      <c r="I85" s="93"/>
      <c r="J85" s="94"/>
      <c r="K85" s="312">
        <v>0.05</v>
      </c>
      <c r="L85" s="848">
        <f>N79*K85</f>
        <v>39699.650328409181</v>
      </c>
      <c r="M85" s="849"/>
      <c r="N85" s="57"/>
    </row>
    <row r="86" spans="1:14" ht="15.75" thickBot="1">
      <c r="B86" s="97" t="s">
        <v>1058</v>
      </c>
      <c r="C86" s="98"/>
      <c r="D86" s="98"/>
      <c r="E86" s="98"/>
      <c r="F86" s="98"/>
      <c r="G86" s="98"/>
      <c r="H86" s="98"/>
      <c r="I86" s="99"/>
      <c r="J86" s="100"/>
      <c r="K86" s="313">
        <v>0.05</v>
      </c>
      <c r="L86" s="850">
        <f>N79*K86</f>
        <v>39699.650328409181</v>
      </c>
      <c r="M86" s="851"/>
      <c r="N86" s="57"/>
    </row>
    <row r="87" spans="1:14" ht="15.75" thickBot="1">
      <c r="B87" s="813" t="s">
        <v>1037</v>
      </c>
      <c r="C87" s="814"/>
      <c r="D87" s="814"/>
      <c r="E87" s="814"/>
      <c r="F87" s="814"/>
      <c r="G87" s="814"/>
      <c r="H87" s="814"/>
      <c r="I87" s="814"/>
      <c r="J87" s="814"/>
      <c r="K87" s="814"/>
      <c r="L87" s="814"/>
      <c r="M87" s="815"/>
      <c r="N87" s="58">
        <f>L84+L85+L86</f>
        <v>238197.9019704551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1032190.9085386386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121</v>
      </c>
      <c r="B36" s="862" t="str">
        <f>VLOOKUP(A36,EQUIPOS!A6:D154,3,FALSE)</f>
        <v>Bomba eléctrica para accionar la celda</v>
      </c>
      <c r="C36" s="863"/>
      <c r="D36" s="863"/>
      <c r="E36" s="863"/>
      <c r="F36" s="863"/>
      <c r="G36" s="863"/>
      <c r="H36" s="864"/>
      <c r="I36" s="275"/>
      <c r="J36" s="276"/>
      <c r="K36" s="277">
        <f>VLOOKUP(A36,EQUIPOS!A6:D163,4,FALSE)</f>
        <v>65822.256252066276</v>
      </c>
      <c r="L36" s="278"/>
      <c r="M36" s="279">
        <v>0.01</v>
      </c>
      <c r="N36" s="280">
        <f t="shared" ref="N36:N41" si="0">K36/M36</f>
        <v>6582225.6252066279</v>
      </c>
    </row>
    <row r="37" spans="1:14">
      <c r="A37" s="119" t="s">
        <v>192</v>
      </c>
      <c r="B37" s="862" t="str">
        <f>VLOOKUP(A37,EQUIPOS!A7:D154,3,FALSE)</f>
        <v>Equipo de acarreo interno</v>
      </c>
      <c r="C37" s="863"/>
      <c r="D37" s="863"/>
      <c r="E37" s="863"/>
      <c r="F37" s="863"/>
      <c r="G37" s="863"/>
      <c r="H37" s="864"/>
      <c r="I37" s="429"/>
      <c r="J37" s="430"/>
      <c r="K37" s="277">
        <f>VLOOKUP(A37,EQUIPOS!A7:D164,4,FALSE)</f>
        <v>32446.415519755064</v>
      </c>
      <c r="L37" s="343"/>
      <c r="M37" s="344">
        <v>0.05</v>
      </c>
      <c r="N37" s="280">
        <f t="shared" si="0"/>
        <v>648928.3103951012</v>
      </c>
    </row>
    <row r="38" spans="1:14">
      <c r="A38" s="119" t="s">
        <v>214</v>
      </c>
      <c r="B38" s="862" t="str">
        <f>VLOOKUP(A38,EQUIPOS!A8:D154,3,FALSE)</f>
        <v>Equipo de oxigeno y soldadura</v>
      </c>
      <c r="C38" s="863"/>
      <c r="D38" s="863"/>
      <c r="E38" s="863"/>
      <c r="F38" s="863"/>
      <c r="G38" s="863"/>
      <c r="H38" s="864"/>
      <c r="I38" s="429"/>
      <c r="J38" s="430"/>
      <c r="K38" s="446">
        <f>VLOOKUP(A38,EQUIPOS!A8:D165,4,FALSE)</f>
        <v>14532.009283112488</v>
      </c>
      <c r="L38" s="343"/>
      <c r="M38" s="344">
        <v>0.01</v>
      </c>
      <c r="N38" s="280">
        <f t="shared" si="0"/>
        <v>1453200.9283112488</v>
      </c>
    </row>
    <row r="39" spans="1:14">
      <c r="A39" s="119" t="s">
        <v>248</v>
      </c>
      <c r="B39" s="862" t="str">
        <f>VLOOKUP(A39,EQUIPOS!A9:D154,3,FALSE)</f>
        <v>Grúa telescópica de 50 Ton.</v>
      </c>
      <c r="C39" s="863"/>
      <c r="D39" s="863"/>
      <c r="E39" s="863"/>
      <c r="F39" s="863"/>
      <c r="G39" s="863"/>
      <c r="H39" s="864"/>
      <c r="I39" s="429"/>
      <c r="J39" s="430"/>
      <c r="K39" s="446">
        <f>VLOOKUP(A39,EQUIPOS!A9:D166,4,FALSE)</f>
        <v>297355.62567545538</v>
      </c>
      <c r="L39" s="343"/>
      <c r="M39" s="344">
        <v>0.04</v>
      </c>
      <c r="N39" s="280">
        <f t="shared" si="0"/>
        <v>7433890.6418863842</v>
      </c>
    </row>
    <row r="40" spans="1:14">
      <c r="A40" s="119" t="s">
        <v>255</v>
      </c>
      <c r="B40" s="862" t="str">
        <f>VLOOKUP(A40,EQUIPOS!A10:D154,3,FALSE)</f>
        <v>Manómetro cable de acero para bajar la celda</v>
      </c>
      <c r="C40" s="863"/>
      <c r="D40" s="863"/>
      <c r="E40" s="863"/>
      <c r="F40" s="863"/>
      <c r="G40" s="863"/>
      <c r="H40" s="864"/>
      <c r="I40" s="429"/>
      <c r="J40" s="430"/>
      <c r="K40" s="446">
        <f>VLOOKUP(A40,EQUIPOS!A10:D167,4,FALSE)</f>
        <v>1828238.3739150877</v>
      </c>
      <c r="L40" s="343"/>
      <c r="M40" s="344">
        <v>1</v>
      </c>
      <c r="N40" s="280">
        <f t="shared" si="0"/>
        <v>1828238.3739150877</v>
      </c>
    </row>
    <row r="41" spans="1:14">
      <c r="A41" s="119" t="s">
        <v>322</v>
      </c>
      <c r="B41" s="862" t="str">
        <f>VLOOKUP(A41,EQUIPOS!A11:D155,3,FALSE)</f>
        <v xml:space="preserve">Retroexcavadora sobre llantas JD 410
</v>
      </c>
      <c r="C41" s="863"/>
      <c r="D41" s="863"/>
      <c r="E41" s="863"/>
      <c r="F41" s="863"/>
      <c r="G41" s="863"/>
      <c r="H41" s="864"/>
      <c r="I41" s="429"/>
      <c r="J41" s="430"/>
      <c r="K41" s="446">
        <f>VLOOKUP(A41,EQUIPOS!A11:D168,4,FALSE)</f>
        <v>350000</v>
      </c>
      <c r="L41" s="343"/>
      <c r="M41" s="344">
        <v>0.2</v>
      </c>
      <c r="N41" s="280">
        <f t="shared" si="0"/>
        <v>1750000</v>
      </c>
    </row>
    <row r="42" spans="1:14">
      <c r="A42" s="119"/>
      <c r="B42" s="862"/>
      <c r="C42" s="863"/>
      <c r="D42" s="863"/>
      <c r="E42" s="863"/>
      <c r="F42" s="863"/>
      <c r="G42" s="863"/>
      <c r="H42" s="864"/>
      <c r="I42" s="336"/>
      <c r="J42" s="338"/>
      <c r="K42" s="446"/>
      <c r="L42" s="431"/>
      <c r="M42" s="432"/>
      <c r="N42" s="280"/>
    </row>
    <row r="43" spans="1:14">
      <c r="B43" s="862"/>
      <c r="C43" s="863"/>
      <c r="D43" s="863"/>
      <c r="E43" s="863"/>
      <c r="F43" s="863"/>
      <c r="G43" s="863"/>
      <c r="H43" s="864"/>
      <c r="I43" s="42"/>
      <c r="J43" s="43"/>
      <c r="K43" s="446"/>
      <c r="L43" s="284"/>
      <c r="M43" s="285"/>
      <c r="N43" s="280"/>
    </row>
    <row r="44" spans="1:14">
      <c r="B44" s="328"/>
      <c r="C44" s="329"/>
      <c r="D44" s="329"/>
      <c r="E44" s="329"/>
      <c r="F44" s="331"/>
      <c r="G44" s="331"/>
      <c r="H44" s="131"/>
      <c r="I44" s="42"/>
      <c r="J44" s="43"/>
      <c r="K44" s="446"/>
      <c r="L44" s="284"/>
      <c r="M44" s="285"/>
      <c r="N44" s="281"/>
    </row>
    <row r="45" spans="1:14">
      <c r="B45" s="870" t="s">
        <v>1036</v>
      </c>
      <c r="C45" s="871"/>
      <c r="D45" s="871"/>
      <c r="E45" s="44"/>
      <c r="F45" s="45"/>
      <c r="G45" s="45"/>
      <c r="H45" s="46"/>
      <c r="I45" s="42"/>
      <c r="J45" s="43"/>
      <c r="K45" s="287"/>
      <c r="L45" s="284"/>
      <c r="M45" s="409">
        <v>0.1</v>
      </c>
      <c r="N45" s="352">
        <f>N86*M45</f>
        <v>402224.08211598999</v>
      </c>
    </row>
    <row r="46" spans="1:14" ht="15.75" thickBot="1">
      <c r="B46" s="862"/>
      <c r="C46" s="863"/>
      <c r="D46" s="863"/>
      <c r="E46" s="863"/>
      <c r="F46" s="863"/>
      <c r="G46" s="863"/>
      <c r="H46" s="864"/>
      <c r="I46" s="872"/>
      <c r="J46" s="873"/>
      <c r="K46" s="47"/>
      <c r="L46" s="874"/>
      <c r="M46" s="875"/>
      <c r="N46" s="111"/>
    </row>
    <row r="47" spans="1:14" ht="15.75" thickBot="1">
      <c r="B47" s="813" t="s">
        <v>1037</v>
      </c>
      <c r="C47" s="814"/>
      <c r="D47" s="814"/>
      <c r="E47" s="814"/>
      <c r="F47" s="814"/>
      <c r="G47" s="814"/>
      <c r="H47" s="814"/>
      <c r="I47" s="814"/>
      <c r="J47" s="814"/>
      <c r="K47" s="814"/>
      <c r="L47" s="814"/>
      <c r="M47" s="815"/>
      <c r="N47" s="419">
        <f>SUM(N36:N45)</f>
        <v>20098707.961830437</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58" t="s">
        <v>1028</v>
      </c>
      <c r="C51" s="859"/>
      <c r="D51" s="859"/>
      <c r="E51" s="859"/>
      <c r="F51" s="859"/>
      <c r="G51" s="859"/>
      <c r="H51" s="859"/>
      <c r="I51" s="893"/>
      <c r="J51" s="323" t="s">
        <v>1029</v>
      </c>
      <c r="K51" s="91" t="s">
        <v>1030</v>
      </c>
      <c r="L51" s="894" t="s">
        <v>1039</v>
      </c>
      <c r="M51" s="893"/>
      <c r="N51" s="92" t="s">
        <v>1035</v>
      </c>
    </row>
    <row r="52" spans="1:17">
      <c r="A52" s="167" t="s">
        <v>412</v>
      </c>
      <c r="B52" s="49" t="str">
        <f>VLOOKUP(A52,MATERIALES!A5:D373,3,FALSE)</f>
        <v>Celda especial de carga</v>
      </c>
      <c r="C52" s="289"/>
      <c r="D52" s="289"/>
      <c r="E52" s="289"/>
      <c r="F52" s="289"/>
      <c r="G52" s="289"/>
      <c r="H52" s="289"/>
      <c r="I52" s="289"/>
      <c r="J52" s="319" t="str">
        <f>VLOOKUP(A52,MATERIALES!A6:D644,2,FALSE)</f>
        <v>u</v>
      </c>
      <c r="K52" s="290">
        <v>1</v>
      </c>
      <c r="L52" s="275"/>
      <c r="M52" s="410">
        <f>VLOOKUP(A52,MATERIALES!A5:D396,4,FALSE)</f>
        <v>259925.18454253554</v>
      </c>
      <c r="N52" s="280">
        <f t="shared" ref="N52:N57" si="1">K52*M52</f>
        <v>259925.18454253554</v>
      </c>
    </row>
    <row r="53" spans="1:17">
      <c r="A53" s="167" t="s">
        <v>515</v>
      </c>
      <c r="B53" s="49" t="str">
        <f>VLOOKUP(A53,MATERIALES!A6:D373,3,FALSE)</f>
        <v>Manguera de alta presión</v>
      </c>
      <c r="C53" s="433"/>
      <c r="D53" s="433"/>
      <c r="E53" s="433"/>
      <c r="F53" s="433"/>
      <c r="G53" s="433"/>
      <c r="H53" s="433"/>
      <c r="I53" s="433"/>
      <c r="J53" s="320" t="str">
        <f>VLOOKUP(A53,MATERIALES!A7:D645,2,FALSE)</f>
        <v>m</v>
      </c>
      <c r="K53" s="405">
        <v>30</v>
      </c>
      <c r="L53" s="429"/>
      <c r="M53" s="410">
        <f>VLOOKUP(A53,MATERIALES!A6:D397,4,FALSE)</f>
        <v>146615.93839719074</v>
      </c>
      <c r="N53" s="280">
        <f t="shared" si="1"/>
        <v>4398478.1519157225</v>
      </c>
    </row>
    <row r="54" spans="1:17">
      <c r="A54" s="167" t="s">
        <v>755</v>
      </c>
      <c r="B54" s="49" t="str">
        <f>VLOOKUP(A54,MATERIALES!A6:D373,3,FALSE)</f>
        <v>Transductores electrónicos (incluye cables, protección contra el concreto y panel de lectura)</v>
      </c>
      <c r="C54" s="433"/>
      <c r="D54" s="433"/>
      <c r="E54" s="433"/>
      <c r="F54" s="433"/>
      <c r="G54" s="433"/>
      <c r="H54" s="433"/>
      <c r="I54" s="433"/>
      <c r="J54" s="320" t="str">
        <f>VLOOKUP(A54,MATERIALES!A8:D646,2,FALSE)</f>
        <v>u</v>
      </c>
      <c r="K54" s="405">
        <v>2</v>
      </c>
      <c r="L54" s="429"/>
      <c r="M54" s="410">
        <f>VLOOKUP(A54,MATERIALES!A6:D398,4,FALSE)</f>
        <v>2094513.4056741528</v>
      </c>
      <c r="N54" s="280">
        <f t="shared" si="1"/>
        <v>4189026.8113483055</v>
      </c>
      <c r="Q54" s="112"/>
    </row>
    <row r="55" spans="1:17">
      <c r="A55" s="167" t="s">
        <v>757</v>
      </c>
      <c r="B55" s="49" t="str">
        <f>VLOOKUP(A55,MATERIALES!A6:D373,3,FALSE)</f>
        <v>Transductores mecánicos (incluye cables, protección contra el concreto y panel de lectura)</v>
      </c>
      <c r="C55" s="433"/>
      <c r="D55" s="433"/>
      <c r="E55" s="433"/>
      <c r="F55" s="433"/>
      <c r="G55" s="433"/>
      <c r="H55" s="433"/>
      <c r="I55" s="433"/>
      <c r="J55" s="320" t="str">
        <f>VLOOKUP(A55,MATERIALES!A9:D647,2,FALSE)</f>
        <v>u</v>
      </c>
      <c r="K55" s="405">
        <v>5</v>
      </c>
      <c r="L55" s="429"/>
      <c r="M55" s="410">
        <f>VLOOKUP(A55,MATERIALES!A6:D399,4,FALSE)</f>
        <v>1244014.0227640423</v>
      </c>
      <c r="N55" s="280">
        <f t="shared" si="1"/>
        <v>6220070.113820211</v>
      </c>
    </row>
    <row r="56" spans="1:17">
      <c r="A56" s="167" t="s">
        <v>790</v>
      </c>
      <c r="B56" s="49" t="str">
        <f>VLOOKUP(A56,MATERIALES!A7:D373,3,FALSE)</f>
        <v>Tubo metálico de alta resistencia</v>
      </c>
      <c r="C56" s="433"/>
      <c r="D56" s="433"/>
      <c r="E56" s="433"/>
      <c r="F56" s="433"/>
      <c r="G56" s="433"/>
      <c r="H56" s="433"/>
      <c r="I56" s="433"/>
      <c r="J56" s="320" t="str">
        <f>VLOOKUP(A56,MATERIALES!A10:D648,2,FALSE)</f>
        <v>m</v>
      </c>
      <c r="K56" s="405">
        <v>60</v>
      </c>
      <c r="L56" s="429"/>
      <c r="M56" s="410">
        <f>VLOOKUP(A56,MATERIALES!A7:D400,4,FALSE)</f>
        <v>78098.450797431607</v>
      </c>
      <c r="N56" s="280">
        <f t="shared" si="1"/>
        <v>4685907.0478458963</v>
      </c>
    </row>
    <row r="57" spans="1:17">
      <c r="A57" s="167" t="s">
        <v>799</v>
      </c>
      <c r="B57" s="49" t="str">
        <f>VLOOKUP(A57,MATERIALES!A8:D373,3,FALSE)</f>
        <v>Uniones especiales de alta resistencia para tubería</v>
      </c>
      <c r="C57" s="433"/>
      <c r="D57" s="433"/>
      <c r="E57" s="433"/>
      <c r="F57" s="433"/>
      <c r="G57" s="433"/>
      <c r="H57" s="433"/>
      <c r="I57" s="433"/>
      <c r="J57" s="320" t="str">
        <f>VLOOKUP(A57,MATERIALES!A11:D649,2,FALSE)</f>
        <v>u</v>
      </c>
      <c r="K57" s="405">
        <v>12</v>
      </c>
      <c r="L57" s="429"/>
      <c r="M57" s="410">
        <f>VLOOKUP(A57,MATERIALES!A8:D401,4,FALSE)</f>
        <v>62865.626028892315</v>
      </c>
      <c r="N57" s="280">
        <f t="shared" si="1"/>
        <v>754387.51234670775</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75" thickBot="1">
      <c r="B62" s="49"/>
      <c r="C62" s="318"/>
      <c r="D62" s="318"/>
      <c r="E62" s="318"/>
      <c r="F62" s="318"/>
      <c r="G62" s="318"/>
      <c r="H62" s="318"/>
      <c r="I62" s="318"/>
      <c r="J62" s="443"/>
      <c r="K62" s="132"/>
      <c r="L62" s="333"/>
      <c r="M62" s="410"/>
      <c r="N62" s="280"/>
    </row>
    <row r="63" spans="1:17" ht="15.75" thickBot="1">
      <c r="B63" s="813" t="s">
        <v>1037</v>
      </c>
      <c r="C63" s="814"/>
      <c r="D63" s="814"/>
      <c r="E63" s="814"/>
      <c r="F63" s="814"/>
      <c r="G63" s="814"/>
      <c r="H63" s="814"/>
      <c r="I63" s="814"/>
      <c r="J63" s="814"/>
      <c r="K63" s="814"/>
      <c r="L63" s="814"/>
      <c r="M63" s="815"/>
      <c r="N63" s="402">
        <f>SUM(N52:N62)</f>
        <v>20507794.82181938</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899" t="s">
        <v>1045</v>
      </c>
      <c r="M67" s="878"/>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900">
        <f>VLOOKUP(A68,TRANSPORTE!A5:D117,4,FALSE)</f>
        <v>787199.60030751606</v>
      </c>
      <c r="M68" s="901"/>
      <c r="N68" s="295">
        <f>K68*L68</f>
        <v>787199.60030751606</v>
      </c>
    </row>
    <row r="69" spans="1:15">
      <c r="A69" t="s">
        <v>1483</v>
      </c>
      <c r="B69" s="52" t="str">
        <f>VLOOKUP(A69,TRANSPORTE!A5:D117,3,FALSE)</f>
        <v>Pasajes aéreos</v>
      </c>
      <c r="C69" s="53"/>
      <c r="D69" s="53"/>
      <c r="E69" s="53"/>
      <c r="F69" s="53"/>
      <c r="G69" s="53"/>
      <c r="H69" s="319" t="s">
        <v>1029</v>
      </c>
      <c r="I69" s="287">
        <v>3</v>
      </c>
      <c r="J69" s="294">
        <v>1</v>
      </c>
      <c r="K69" s="287">
        <f>I69*J69</f>
        <v>3</v>
      </c>
      <c r="L69" s="900">
        <f>VLOOKUP(A69,TRANSPORTE!A5:D117,4,FALSE)</f>
        <v>230740.10674579328</v>
      </c>
      <c r="M69" s="901"/>
      <c r="N69" s="295">
        <f>K69*L69</f>
        <v>692220.32023737987</v>
      </c>
    </row>
    <row r="70" spans="1:15">
      <c r="B70" s="52"/>
      <c r="C70" s="53"/>
      <c r="D70" s="53"/>
      <c r="E70" s="53"/>
      <c r="F70" s="53"/>
      <c r="G70" s="53"/>
      <c r="H70" s="319"/>
      <c r="I70" s="287"/>
      <c r="J70" s="294"/>
      <c r="K70" s="287"/>
      <c r="L70" s="900"/>
      <c r="M70" s="901"/>
      <c r="N70" s="295"/>
    </row>
    <row r="71" spans="1:15">
      <c r="B71" s="52"/>
      <c r="C71" s="53"/>
      <c r="D71" s="53"/>
      <c r="E71" s="53"/>
      <c r="F71" s="53"/>
      <c r="G71" s="53"/>
      <c r="H71" s="319"/>
      <c r="I71" s="287"/>
      <c r="J71" s="294"/>
      <c r="K71" s="287"/>
      <c r="L71" s="900"/>
      <c r="M71" s="901"/>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91"/>
      <c r="M73" s="892"/>
      <c r="N73" s="133"/>
    </row>
    <row r="74" spans="1:15" ht="15.75" thickBot="1">
      <c r="B74" s="902" t="s">
        <v>1037</v>
      </c>
      <c r="C74" s="856"/>
      <c r="D74" s="856"/>
      <c r="E74" s="856"/>
      <c r="F74" s="856"/>
      <c r="G74" s="856"/>
      <c r="H74" s="856"/>
      <c r="I74" s="856"/>
      <c r="J74" s="856"/>
      <c r="K74" s="856"/>
      <c r="L74" s="856"/>
      <c r="M74" s="857"/>
      <c r="N74" s="110">
        <f>N68+N69+N70+N71+N72</f>
        <v>1479419.9205448958</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2" t="s">
        <v>1047</v>
      </c>
      <c r="C78" s="853"/>
      <c r="D78" s="853"/>
      <c r="E78" s="853"/>
      <c r="F78" s="853"/>
      <c r="G78" s="853"/>
      <c r="H78" s="853"/>
      <c r="I78" s="79" t="s">
        <v>1048</v>
      </c>
      <c r="J78" s="81" t="s">
        <v>1494</v>
      </c>
      <c r="K78" s="80" t="s">
        <v>1050</v>
      </c>
      <c r="L78" s="854" t="s">
        <v>1034</v>
      </c>
      <c r="M78" s="855"/>
      <c r="N78" s="104" t="s">
        <v>1035</v>
      </c>
    </row>
    <row r="79" spans="1:15">
      <c r="A79" s="168" t="s">
        <v>6</v>
      </c>
      <c r="B79" s="55" t="str">
        <f>VLOOKUP(A79,'MANO DE OBRA'!A8:D68,3,FALSE)</f>
        <v xml:space="preserve">Obrero </v>
      </c>
      <c r="C79" s="53"/>
      <c r="D79" s="53"/>
      <c r="E79" s="53"/>
      <c r="F79" s="53"/>
      <c r="G79" s="53"/>
      <c r="H79" s="53"/>
      <c r="I79" s="300">
        <f t="shared" ref="I79:I82" si="2">K79/J79*100</f>
        <v>27603.894705999999</v>
      </c>
      <c r="J79" s="301">
        <v>185</v>
      </c>
      <c r="K79" s="302">
        <f>VLOOKUP(A79,'MANO DE OBRA'!A8:D99,4,FALSE)</f>
        <v>51067.205206099999</v>
      </c>
      <c r="L79" s="56"/>
      <c r="M79" s="442">
        <v>1</v>
      </c>
      <c r="N79" s="403">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0">
        <f t="shared" si="2"/>
        <v>246958.80000000002</v>
      </c>
      <c r="J80" s="301">
        <v>185</v>
      </c>
      <c r="K80" s="302">
        <f>VLOOKUP(A80,'MANO DE OBRA'!A8:D100,4,FALSE)</f>
        <v>456873.78</v>
      </c>
      <c r="L80" s="56"/>
      <c r="M80" s="442">
        <v>1</v>
      </c>
      <c r="N80" s="403">
        <f t="shared" si="3"/>
        <v>456873.78</v>
      </c>
    </row>
    <row r="81" spans="1:14">
      <c r="A81" s="168" t="s">
        <v>82</v>
      </c>
      <c r="B81" s="55" t="str">
        <f>VLOOKUP(A81,'MANO DE OBRA'!A9:D70,3,FALSE)</f>
        <v>Ingeniero Supervisor y Director de Prueba Pilote</v>
      </c>
      <c r="C81" s="53"/>
      <c r="D81" s="53"/>
      <c r="E81" s="53"/>
      <c r="F81" s="53"/>
      <c r="G81" s="53"/>
      <c r="H81" s="53"/>
      <c r="I81" s="300">
        <f t="shared" si="2"/>
        <v>298595.64</v>
      </c>
      <c r="J81" s="301">
        <v>185</v>
      </c>
      <c r="K81" s="302">
        <f>VLOOKUP(A81,'MANO DE OBRA'!A9:D101,4,FALSE)</f>
        <v>552401.93400000001</v>
      </c>
      <c r="L81" s="56"/>
      <c r="M81" s="442">
        <v>1</v>
      </c>
      <c r="N81" s="403">
        <f t="shared" si="3"/>
        <v>552401.93400000001</v>
      </c>
    </row>
    <row r="82" spans="1:14">
      <c r="A82" t="s">
        <v>88</v>
      </c>
      <c r="B82" s="55" t="str">
        <f>VLOOKUP(A82,'MANO DE OBRA'!A9:D70,3,FALSE)</f>
        <v>Soldador experto en montaje y pruebas</v>
      </c>
      <c r="C82" s="53"/>
      <c r="D82" s="53"/>
      <c r="E82" s="53"/>
      <c r="F82" s="53"/>
      <c r="G82" s="53"/>
      <c r="H82" s="53"/>
      <c r="I82" s="300">
        <f t="shared" si="2"/>
        <v>82811.68411799999</v>
      </c>
      <c r="J82" s="301">
        <v>185</v>
      </c>
      <c r="K82" s="302">
        <f>VLOOKUP(A82,'MANO DE OBRA'!A9:D101,4,FALSE)</f>
        <v>153201.61561829998</v>
      </c>
      <c r="L82" s="56"/>
      <c r="M82" s="442">
        <v>1</v>
      </c>
      <c r="N82" s="403">
        <f t="shared" si="3"/>
        <v>153201.61561829998</v>
      </c>
    </row>
    <row r="83" spans="1:14">
      <c r="A83" t="s">
        <v>91</v>
      </c>
      <c r="B83" s="55" t="str">
        <f>VLOOKUP(A83,'MANO DE OBRA'!A10:D71,3,FALSE)</f>
        <v>Viáticos ingeniero y director</v>
      </c>
      <c r="C83" s="53"/>
      <c r="D83" s="53"/>
      <c r="E83" s="53"/>
      <c r="F83" s="53"/>
      <c r="G83" s="53"/>
      <c r="H83" s="53"/>
      <c r="I83" s="300"/>
      <c r="J83" s="301"/>
      <c r="K83" s="302">
        <f>VLOOKUP(A83,'MANO DE OBRA'!A10:D102,4,FALSE)</f>
        <v>510672.05206099997</v>
      </c>
      <c r="L83" s="326"/>
      <c r="M83" s="442">
        <v>1</v>
      </c>
      <c r="N83" s="403">
        <f t="shared" si="3"/>
        <v>510672.05206099997</v>
      </c>
    </row>
    <row r="84" spans="1:14">
      <c r="A84" t="s">
        <v>94</v>
      </c>
      <c r="B84" s="55" t="str">
        <f>VLOOKUP(A84,'MANO DE OBRA'!A11:D72,3,FALSE)</f>
        <v>Viáticos soldadores</v>
      </c>
      <c r="C84" s="53"/>
      <c r="D84" s="53"/>
      <c r="E84" s="53"/>
      <c r="F84" s="53"/>
      <c r="G84" s="53"/>
      <c r="H84" s="53"/>
      <c r="I84" s="300"/>
      <c r="J84" s="301"/>
      <c r="K84" s="302">
        <f>VLOOKUP(A84,'MANO DE OBRA'!A11:D103,4,FALSE)</f>
        <v>255336.02603049998</v>
      </c>
      <c r="L84" s="326"/>
      <c r="M84" s="308">
        <v>1</v>
      </c>
      <c r="N84" s="304">
        <f t="shared" si="3"/>
        <v>255336.02603049998</v>
      </c>
    </row>
    <row r="85" spans="1:14" ht="15.75" thickBot="1">
      <c r="A85" t="s">
        <v>96</v>
      </c>
      <c r="B85" s="889" t="str">
        <f>VLOOKUP(A85,'MANO DE OBRA'!A12:D73,3,FALSE)</f>
        <v>Estudios, análisis e informes</v>
      </c>
      <c r="C85" s="890" t="e">
        <f>VLOOKUP(B85,'MANO DE OBRA'!B12:E73,3,FALSE)</f>
        <v>#N/A</v>
      </c>
      <c r="D85" s="890" t="e">
        <f>VLOOKUP(C85,'MANO DE OBRA'!C12:F73,3,FALSE)</f>
        <v>#N/A</v>
      </c>
      <c r="E85" s="890" t="e">
        <f>VLOOKUP(D85,'MANO DE OBRA'!D12:G73,3,FALSE)</f>
        <v>#N/A</v>
      </c>
      <c r="F85" s="890" t="e">
        <f>VLOOKUP(E85,'MANO DE OBRA'!E12:H73,3,FALSE)</f>
        <v>#N/A</v>
      </c>
      <c r="G85" s="890" t="e">
        <f>VLOOKUP(F85,'MANO DE OBRA'!F12:I73,3,FALSE)</f>
        <v>#N/A</v>
      </c>
      <c r="H85" s="890" t="e">
        <f>VLOOKUP(G85,'MANO DE OBRA'!G12:J73,3,FALSE)</f>
        <v>#N/A</v>
      </c>
      <c r="I85" s="478"/>
      <c r="J85" s="479"/>
      <c r="K85" s="480">
        <f>VLOOKUP(A85,'MANO DE OBRA'!A12:D104,4,FALSE)</f>
        <v>2042688.2082439999</v>
      </c>
      <c r="L85" s="970">
        <v>1</v>
      </c>
      <c r="M85" s="970"/>
      <c r="N85" s="481">
        <f>K85*L85</f>
        <v>2042688.2082439999</v>
      </c>
    </row>
    <row r="86" spans="1:14" ht="15.75" thickBot="1">
      <c r="B86" s="902" t="s">
        <v>1037</v>
      </c>
      <c r="C86" s="856"/>
      <c r="D86" s="856"/>
      <c r="E86" s="856"/>
      <c r="F86" s="856"/>
      <c r="G86" s="856"/>
      <c r="H86" s="856"/>
      <c r="I86" s="856"/>
      <c r="J86" s="856"/>
      <c r="K86" s="856"/>
      <c r="L86" s="856"/>
      <c r="M86" s="857"/>
      <c r="N86" s="468">
        <f>SUM(N79:N85)</f>
        <v>4022240.8211598997</v>
      </c>
    </row>
    <row r="87" spans="1:14" ht="15.75" thickBot="1">
      <c r="B87" s="39"/>
      <c r="C87" s="40"/>
      <c r="D87" s="40"/>
      <c r="E87" s="40"/>
      <c r="F87" s="40"/>
      <c r="G87" s="40"/>
      <c r="H87" s="40"/>
      <c r="I87" s="40"/>
      <c r="J87" s="40"/>
      <c r="K87" s="40"/>
      <c r="L87" s="40"/>
      <c r="M87" s="40"/>
      <c r="N87" s="41"/>
    </row>
    <row r="88" spans="1:14" ht="15.75" thickBot="1">
      <c r="B88" s="813" t="s">
        <v>1051</v>
      </c>
      <c r="C88" s="814"/>
      <c r="D88" s="814"/>
      <c r="E88" s="814"/>
      <c r="F88" s="814"/>
      <c r="G88" s="814"/>
      <c r="H88" s="814"/>
      <c r="I88" s="814"/>
      <c r="J88" s="814"/>
      <c r="K88" s="814"/>
      <c r="L88" s="814"/>
      <c r="M88" s="815"/>
      <c r="N88" s="105">
        <f>N86+N74+N63+N47</f>
        <v>46108163.525354609</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58" t="s">
        <v>1053</v>
      </c>
      <c r="C92" s="859"/>
      <c r="D92" s="859"/>
      <c r="E92" s="859"/>
      <c r="F92" s="859"/>
      <c r="G92" s="859"/>
      <c r="H92" s="859"/>
      <c r="I92" s="322"/>
      <c r="J92" s="342"/>
      <c r="K92" s="310" t="s">
        <v>1054</v>
      </c>
      <c r="L92" s="860" t="s">
        <v>1055</v>
      </c>
      <c r="M92" s="861"/>
      <c r="N92" s="311"/>
    </row>
    <row r="93" spans="1:14">
      <c r="B93" s="846" t="s">
        <v>1056</v>
      </c>
      <c r="C93" s="847"/>
      <c r="D93" s="847"/>
      <c r="E93" s="847"/>
      <c r="F93" s="847"/>
      <c r="G93" s="847"/>
      <c r="H93" s="847"/>
      <c r="I93" s="93"/>
      <c r="J93" s="94"/>
      <c r="K93" s="312">
        <v>0.2</v>
      </c>
      <c r="L93" s="848">
        <f>N88*K93</f>
        <v>9221632.7050709222</v>
      </c>
      <c r="M93" s="849"/>
      <c r="N93" s="57"/>
    </row>
    <row r="94" spans="1:14">
      <c r="B94" s="95" t="s">
        <v>1057</v>
      </c>
      <c r="C94" s="96"/>
      <c r="D94" s="96"/>
      <c r="E94" s="96"/>
      <c r="F94" s="96"/>
      <c r="G94" s="96"/>
      <c r="H94" s="96"/>
      <c r="I94" s="93"/>
      <c r="J94" s="94"/>
      <c r="K94" s="312">
        <v>0.05</v>
      </c>
      <c r="L94" s="848">
        <f>N88*K94</f>
        <v>2305408.1762677305</v>
      </c>
      <c r="M94" s="849"/>
      <c r="N94" s="57"/>
    </row>
    <row r="95" spans="1:14" ht="15.75" thickBot="1">
      <c r="B95" s="97" t="s">
        <v>1058</v>
      </c>
      <c r="C95" s="98"/>
      <c r="D95" s="98"/>
      <c r="E95" s="98"/>
      <c r="F95" s="98"/>
      <c r="G95" s="98"/>
      <c r="H95" s="98"/>
      <c r="I95" s="99"/>
      <c r="J95" s="100"/>
      <c r="K95" s="313">
        <v>0.05</v>
      </c>
      <c r="L95" s="850">
        <f>N88*K95</f>
        <v>2305408.1762677305</v>
      </c>
      <c r="M95" s="851"/>
      <c r="N95" s="57"/>
    </row>
    <row r="96" spans="1:14" ht="15.75" thickBot="1">
      <c r="B96" s="813" t="s">
        <v>1037</v>
      </c>
      <c r="C96" s="814"/>
      <c r="D96" s="814"/>
      <c r="E96" s="814"/>
      <c r="F96" s="814"/>
      <c r="G96" s="814"/>
      <c r="H96" s="814"/>
      <c r="I96" s="814"/>
      <c r="J96" s="814"/>
      <c r="K96" s="814"/>
      <c r="L96" s="814"/>
      <c r="M96" s="815"/>
      <c r="N96" s="58">
        <f>L93+L94+L95</f>
        <v>13832449.057606382</v>
      </c>
    </row>
    <row r="97" spans="1:14" ht="15.75" thickBot="1">
      <c r="B97" s="39"/>
      <c r="C97" s="40"/>
      <c r="D97" s="40"/>
      <c r="E97" s="40"/>
      <c r="F97" s="40"/>
      <c r="G97" s="40"/>
      <c r="H97" s="40"/>
      <c r="I97" s="40"/>
      <c r="J97" s="40"/>
      <c r="K97" s="40"/>
      <c r="L97" s="40"/>
      <c r="M97" s="40"/>
      <c r="N97" s="41"/>
    </row>
    <row r="98" spans="1:14" ht="15.75" thickBot="1">
      <c r="A98" t="s">
        <v>2122</v>
      </c>
      <c r="B98" s="813" t="s">
        <v>1059</v>
      </c>
      <c r="C98" s="814"/>
      <c r="D98" s="814"/>
      <c r="E98" s="814"/>
      <c r="F98" s="814"/>
      <c r="G98" s="814"/>
      <c r="H98" s="814"/>
      <c r="I98" s="814"/>
      <c r="J98" s="814"/>
      <c r="K98" s="814"/>
      <c r="L98" s="814"/>
      <c r="M98" s="815"/>
      <c r="N98" s="195">
        <f>N88+N96</f>
        <v>59940612.582960993</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7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7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57" t="s">
        <v>2324</v>
      </c>
      <c r="C115" s="958"/>
      <c r="D115" s="958"/>
      <c r="E115" s="958"/>
      <c r="F115" s="958"/>
      <c r="G115" s="958"/>
      <c r="H115" s="958"/>
      <c r="I115" s="958"/>
      <c r="J115" s="958"/>
      <c r="K115" s="958"/>
      <c r="L115" s="958"/>
      <c r="M115" s="958"/>
      <c r="N115" s="959"/>
    </row>
    <row r="116" spans="2:14" ht="15" customHeight="1">
      <c r="B116" s="957"/>
      <c r="C116" s="958"/>
      <c r="D116" s="958"/>
      <c r="E116" s="958"/>
      <c r="F116" s="958"/>
      <c r="G116" s="958"/>
      <c r="H116" s="958"/>
      <c r="I116" s="958"/>
      <c r="J116" s="958"/>
      <c r="K116" s="958"/>
      <c r="L116" s="958"/>
      <c r="M116" s="958"/>
      <c r="N116" s="959"/>
    </row>
    <row r="117" spans="2:14" ht="30" customHeight="1">
      <c r="B117" s="960" t="s">
        <v>2325</v>
      </c>
      <c r="C117" s="961"/>
      <c r="D117" s="961"/>
      <c r="E117" s="961"/>
      <c r="F117" s="961"/>
      <c r="G117" s="961"/>
      <c r="H117" s="961"/>
      <c r="I117" s="961"/>
      <c r="J117" s="961"/>
      <c r="K117" s="961"/>
      <c r="L117" s="961"/>
      <c r="M117" s="961"/>
      <c r="N117" s="962"/>
    </row>
    <row r="118" spans="2:14">
      <c r="B118" s="960"/>
      <c r="C118" s="961"/>
      <c r="D118" s="961"/>
      <c r="E118" s="961"/>
      <c r="F118" s="961"/>
      <c r="G118" s="961"/>
      <c r="H118" s="961"/>
      <c r="I118" s="961"/>
      <c r="J118" s="961"/>
      <c r="K118" s="961"/>
      <c r="L118" s="961"/>
      <c r="M118" s="961"/>
      <c r="N118" s="962"/>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63"/>
      <c r="K128" s="963"/>
      <c r="L128" s="963"/>
      <c r="M128" s="963"/>
      <c r="N128" s="964"/>
    </row>
    <row r="129" spans="2:14" ht="15.75" thickBot="1">
      <c r="B129" s="427" t="s">
        <v>2327</v>
      </c>
      <c r="C129" s="428"/>
      <c r="D129" s="428"/>
      <c r="E129" s="267"/>
      <c r="F129" s="267"/>
      <c r="G129" s="267"/>
      <c r="H129" s="267"/>
      <c r="I129" s="267"/>
      <c r="J129" s="965"/>
      <c r="K129" s="965"/>
      <c r="L129" s="965"/>
      <c r="M129" s="965"/>
      <c r="N129" s="96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326</v>
      </c>
      <c r="B36" s="862" t="str">
        <f>VLOOKUP(A36,EQUIPOS!A6:D154,3,FALSE)</f>
        <v>Sensor de Impacto para prueba de integridad tipo</v>
      </c>
      <c r="C36" s="863"/>
      <c r="D36" s="863"/>
      <c r="E36" s="863"/>
      <c r="F36" s="863"/>
      <c r="G36" s="863"/>
      <c r="H36" s="864"/>
      <c r="I36" s="275"/>
      <c r="J36" s="276"/>
      <c r="K36" s="277">
        <f>VLOOKUP(A36,EQUIPOS!A6:D163,4,FALSE)</f>
        <v>124851.35835992127</v>
      </c>
      <c r="L36" s="278"/>
      <c r="M36" s="344">
        <v>1</v>
      </c>
      <c r="N36" s="280">
        <f>K36/M36</f>
        <v>124851.35835992127</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124851.35835992127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8" t="s">
        <v>84</v>
      </c>
      <c r="B71" s="55" t="str">
        <f>VLOOKUP(A71,'MANO DE OBRA'!A6:D67,3,FALSE)</f>
        <v>Ingeniero Especialista prueba de  integridad</v>
      </c>
      <c r="C71" s="53"/>
      <c r="D71" s="53"/>
      <c r="E71" s="53"/>
      <c r="F71" s="53"/>
      <c r="G71" s="53"/>
      <c r="H71" s="53"/>
      <c r="I71" s="300">
        <f>K71/J71*100</f>
        <v>281757.53999999998</v>
      </c>
      <c r="J71" s="301">
        <v>185</v>
      </c>
      <c r="K71" s="302">
        <f>VLOOKUP(A71,'MANO DE OBRA'!A6:D97,4,FALSE)</f>
        <v>521251.44899999996</v>
      </c>
      <c r="L71" s="56"/>
      <c r="M71" s="442">
        <v>0.33333332999999998</v>
      </c>
      <c r="N71" s="403">
        <f>K71/M71</f>
        <v>1563754.3626375436</v>
      </c>
      <c r="O71" s="112"/>
    </row>
    <row r="72" spans="1:15">
      <c r="A72" s="168" t="s">
        <v>89</v>
      </c>
      <c r="B72" s="55" t="str">
        <f>VLOOKUP(A72,'MANO DE OBRA'!A7:D67,3,FALSE)</f>
        <v>Operador prueba de integridad</v>
      </c>
      <c r="C72" s="53"/>
      <c r="D72" s="53"/>
      <c r="E72" s="53"/>
      <c r="F72" s="53"/>
      <c r="G72" s="53"/>
      <c r="H72" s="53"/>
      <c r="I72" s="300">
        <f>K72/J72*100</f>
        <v>69009.736764999994</v>
      </c>
      <c r="J72" s="301">
        <v>185</v>
      </c>
      <c r="K72" s="302">
        <f>VLOOKUP(A72,'MANO DE OBRA'!A7:D98,4,FALSE)</f>
        <v>127668.01301524999</v>
      </c>
      <c r="L72" s="56"/>
      <c r="M72" s="440">
        <v>0.33333332999999998</v>
      </c>
      <c r="N72" s="403">
        <f>K72/M72</f>
        <v>383004.04287579044</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1946758.4055133341</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2071609.7638732553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414321.95277465112</v>
      </c>
      <c r="M84" s="849"/>
      <c r="N84" s="57"/>
    </row>
    <row r="85" spans="1:14">
      <c r="B85" s="95" t="s">
        <v>1057</v>
      </c>
      <c r="C85" s="96"/>
      <c r="D85" s="96"/>
      <c r="E85" s="96"/>
      <c r="F85" s="96"/>
      <c r="G85" s="96"/>
      <c r="H85" s="96"/>
      <c r="I85" s="93"/>
      <c r="J85" s="94"/>
      <c r="K85" s="312">
        <v>0.05</v>
      </c>
      <c r="L85" s="848">
        <f>N79*K85</f>
        <v>103580.48819366278</v>
      </c>
      <c r="M85" s="849"/>
      <c r="N85" s="57"/>
    </row>
    <row r="86" spans="1:14" ht="15.75" thickBot="1">
      <c r="B86" s="97" t="s">
        <v>1058</v>
      </c>
      <c r="C86" s="98"/>
      <c r="D86" s="98"/>
      <c r="E86" s="98"/>
      <c r="F86" s="98"/>
      <c r="G86" s="98"/>
      <c r="H86" s="98"/>
      <c r="I86" s="99"/>
      <c r="J86" s="100"/>
      <c r="K86" s="313">
        <v>0.05</v>
      </c>
      <c r="L86" s="850">
        <f>N79*K86</f>
        <v>103580.48819366278</v>
      </c>
      <c r="M86" s="851"/>
      <c r="N86" s="57"/>
    </row>
    <row r="87" spans="1:14" ht="15.75" thickBot="1">
      <c r="B87" s="813" t="s">
        <v>1037</v>
      </c>
      <c r="C87" s="814"/>
      <c r="D87" s="814"/>
      <c r="E87" s="814"/>
      <c r="F87" s="814"/>
      <c r="G87" s="814"/>
      <c r="H87" s="814"/>
      <c r="I87" s="814"/>
      <c r="J87" s="814"/>
      <c r="K87" s="814"/>
      <c r="L87" s="814"/>
      <c r="M87" s="815"/>
      <c r="N87" s="58">
        <f>L84+L85+L86</f>
        <v>621482.92916197667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2693092.6930352319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320</v>
      </c>
      <c r="B36" s="862" t="str">
        <f>VLOOKUP(A36,EQUIPOS!A6:D154,3,FALSE)</f>
        <v>Retroexcavadora sobre llantas, motor 62HP, Profundidad de excavación de 5.41 metros.</v>
      </c>
      <c r="C36" s="863"/>
      <c r="D36" s="863"/>
      <c r="E36" s="863"/>
      <c r="F36" s="863"/>
      <c r="G36" s="863"/>
      <c r="H36" s="864"/>
      <c r="I36" s="275"/>
      <c r="J36" s="276"/>
      <c r="K36" s="277">
        <f>VLOOKUP(A36,EQUIPOS!A6:D163,4,FALSE)</f>
        <v>263227.02102605032</v>
      </c>
      <c r="L36" s="278"/>
      <c r="M36" s="344">
        <v>10</v>
      </c>
      <c r="N36" s="280">
        <f>K36/M36</f>
        <v>26322.702102605032</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319.17003253812504</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26641.872135143156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617</v>
      </c>
      <c r="B48" s="49" t="str">
        <f>VLOOKUP(A48,MATERIALES!A5:D373,3,FALSE)</f>
        <v xml:space="preserve">Paral en madera rolliza de 5´´ y 4,5m de longitud (tablestacados)
</v>
      </c>
      <c r="C48" s="289"/>
      <c r="D48" s="289"/>
      <c r="E48" s="289"/>
      <c r="F48" s="289"/>
      <c r="G48" s="289"/>
      <c r="H48" s="289"/>
      <c r="I48" s="276"/>
      <c r="J48" s="232" t="str">
        <f>VLOOKUP(A48,MATERIALES!A4:D640,2,FALSE)</f>
        <v>u</v>
      </c>
      <c r="K48" s="290">
        <v>0.48888888888888893</v>
      </c>
      <c r="L48" s="275"/>
      <c r="M48" s="410">
        <f>VLOOKUP(A48,MATERIALES!A5:D396,4,FALSE)</f>
        <v>33850.721707865094</v>
      </c>
      <c r="N48" s="280">
        <f>K48*M48</f>
        <v>16549.24172384516</v>
      </c>
    </row>
    <row r="49" spans="1:14">
      <c r="A49" s="167" t="s">
        <v>718</v>
      </c>
      <c r="B49" s="49" t="str">
        <f>VLOOKUP(A49,MATERIALES!A6:D373,3,FALSE)</f>
        <v xml:space="preserve">Tablestaca en madera aserrada (0,25*0,05*3)
</v>
      </c>
      <c r="C49" s="433"/>
      <c r="D49" s="433"/>
      <c r="E49" s="433"/>
      <c r="F49" s="433"/>
      <c r="G49" s="433"/>
      <c r="H49" s="433"/>
      <c r="I49" s="433"/>
      <c r="J49" s="319" t="str">
        <f>VLOOKUP(A49,MATERIALES!A5:D641,2,FALSE)</f>
        <v>u</v>
      </c>
      <c r="K49" s="405">
        <v>1.3333333333333333</v>
      </c>
      <c r="L49" s="429"/>
      <c r="M49" s="410">
        <f>VLOOKUP(A49,MATERIALES!A6:D397,4,FALSE)</f>
        <v>27805.949974317751</v>
      </c>
      <c r="N49" s="280">
        <f>K49*M49</f>
        <v>37074.599965756999</v>
      </c>
    </row>
    <row r="50" spans="1:14">
      <c r="A50" s="167" t="s">
        <v>976</v>
      </c>
      <c r="B50" s="49" t="str">
        <f>VLOOKUP(A50,MATERIALES!A6:D373,3,FALSE)</f>
        <v>Alambre Negro Para Amarre</v>
      </c>
      <c r="C50" s="433"/>
      <c r="D50" s="433"/>
      <c r="E50" s="433"/>
      <c r="F50" s="433"/>
      <c r="G50" s="433"/>
      <c r="H50" s="433"/>
      <c r="I50" s="433"/>
      <c r="J50" s="319" t="str">
        <f>VLOOKUP(A50,MATERIALES!A6:D642,2,FALSE)</f>
        <v>kg</v>
      </c>
      <c r="K50" s="405">
        <v>1.5</v>
      </c>
      <c r="L50" s="429"/>
      <c r="M50" s="410">
        <f>VLOOKUP(A50,MATERIALES!A6:D398,4,FALSE)</f>
        <v>5918.7662267221112</v>
      </c>
      <c r="N50" s="280">
        <f>K50*M50</f>
        <v>8878.1493400831678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62501.991029685327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8"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80</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0">
        <v>80</v>
      </c>
      <c r="N72" s="403">
        <f>K72/M72</f>
        <v>1276.6801301524999</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3191.70032538125</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92335.563490209723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18467.112698041947</v>
      </c>
      <c r="M84" s="849"/>
      <c r="N84" s="57"/>
    </row>
    <row r="85" spans="1:14">
      <c r="B85" s="95" t="s">
        <v>1057</v>
      </c>
      <c r="C85" s="96"/>
      <c r="D85" s="96"/>
      <c r="E85" s="96"/>
      <c r="F85" s="96"/>
      <c r="G85" s="96"/>
      <c r="H85" s="96"/>
      <c r="I85" s="93"/>
      <c r="J85" s="94"/>
      <c r="K85" s="312">
        <v>0.05</v>
      </c>
      <c r="L85" s="848">
        <f>N79*K85</f>
        <v>4616.7781745104867</v>
      </c>
      <c r="M85" s="849"/>
      <c r="N85" s="57"/>
    </row>
    <row r="86" spans="1:14" ht="15.75" thickBot="1">
      <c r="B86" s="97" t="s">
        <v>1058</v>
      </c>
      <c r="C86" s="98"/>
      <c r="D86" s="98"/>
      <c r="E86" s="98"/>
      <c r="F86" s="98"/>
      <c r="G86" s="98"/>
      <c r="H86" s="98"/>
      <c r="I86" s="99"/>
      <c r="J86" s="100"/>
      <c r="K86" s="313">
        <v>0.05</v>
      </c>
      <c r="L86" s="850">
        <f>N79*K86</f>
        <v>4616.7781745104867</v>
      </c>
      <c r="M86" s="851"/>
      <c r="N86" s="57"/>
    </row>
    <row r="87" spans="1:14" ht="15.75" thickBot="1">
      <c r="B87" s="813" t="s">
        <v>1037</v>
      </c>
      <c r="C87" s="814"/>
      <c r="D87" s="814"/>
      <c r="E87" s="814"/>
      <c r="F87" s="814"/>
      <c r="G87" s="814"/>
      <c r="H87" s="814"/>
      <c r="I87" s="814"/>
      <c r="J87" s="814"/>
      <c r="K87" s="814"/>
      <c r="L87" s="814"/>
      <c r="M87" s="815"/>
      <c r="N87" s="58">
        <f>L84+L85+L86</f>
        <v>27700.669047062922</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120036.23253727265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ht="27"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204</v>
      </c>
      <c r="B36" s="862" t="str">
        <f>VLOOKUP(A36,EQUIPOS!A6:D154,3,FALSE)</f>
        <v xml:space="preserve">Equipo de soldadura 250 AMP
</v>
      </c>
      <c r="C36" s="863"/>
      <c r="D36" s="863"/>
      <c r="E36" s="863"/>
      <c r="F36" s="863"/>
      <c r="G36" s="863"/>
      <c r="H36" s="864"/>
      <c r="I36" s="275"/>
      <c r="J36" s="276"/>
      <c r="K36" s="277">
        <f>VLOOKUP(A36,EQUIPOS!A6:D163,4,FALSE)</f>
        <v>28165.291249787384</v>
      </c>
      <c r="L36" s="278"/>
      <c r="M36" s="344">
        <v>10</v>
      </c>
      <c r="N36" s="280">
        <f>K36/M36</f>
        <v>2816.5291249787383</v>
      </c>
    </row>
    <row r="37" spans="1:14">
      <c r="A37" s="119" t="s">
        <v>320</v>
      </c>
      <c r="B37" s="862" t="str">
        <f>VLOOKUP(A37,EQUIPOS!A7:D154,3,FALSE)</f>
        <v>Retroexcavadora sobre llantas, motor 62HP, Profundidad de excavación de 5.41 metros.</v>
      </c>
      <c r="C37" s="863"/>
      <c r="D37" s="863"/>
      <c r="E37" s="863"/>
      <c r="F37" s="863"/>
      <c r="G37" s="863"/>
      <c r="H37" s="864"/>
      <c r="I37" s="429"/>
      <c r="J37" s="430"/>
      <c r="K37" s="277">
        <f>VLOOKUP(A37,EQUIPOS!A7:D164,4,FALSE)</f>
        <v>263227.02102605032</v>
      </c>
      <c r="L37" s="343"/>
      <c r="M37" s="344">
        <v>10</v>
      </c>
      <c r="N37" s="280">
        <f>K37/M37</f>
        <v>26322.702102605032</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383.00403904575001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29522.235266629519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706</v>
      </c>
      <c r="B48" s="49" t="str">
        <f>VLOOKUP(A48,MATERIALES!A5:D373,3,FALSE)</f>
        <v>Soldadura 7018</v>
      </c>
      <c r="C48" s="289"/>
      <c r="D48" s="289"/>
      <c r="E48" s="289"/>
      <c r="F48" s="289"/>
      <c r="G48" s="289"/>
      <c r="H48" s="289"/>
      <c r="I48" s="289"/>
      <c r="J48" s="319" t="str">
        <f>VLOOKUP(A48,MATERIALES!A4:D640,2,FALSE)</f>
        <v>kg</v>
      </c>
      <c r="K48" s="290">
        <v>3.3000000000000002E-2</v>
      </c>
      <c r="L48" s="275"/>
      <c r="M48" s="410">
        <f>VLOOKUP(A48,MATERIALES!A5:D396,4,FALSE)</f>
        <v>11422.180437533898</v>
      </c>
      <c r="N48" s="280">
        <f>K48*M48</f>
        <v>376.93195443861867</v>
      </c>
    </row>
    <row r="49" spans="1:14">
      <c r="A49" s="167" t="s">
        <v>734</v>
      </c>
      <c r="B49" s="49" t="str">
        <f>VLOOKUP(A49,MATERIALES!A6:D373,3,FALSE)</f>
        <v xml:space="preserve">Tablestaca metálica (riel de 70 lb/yarda)
</v>
      </c>
      <c r="C49" s="433"/>
      <c r="D49" s="433"/>
      <c r="E49" s="433"/>
      <c r="F49" s="433"/>
      <c r="G49" s="433"/>
      <c r="H49" s="433"/>
      <c r="I49" s="433"/>
      <c r="J49" s="320" t="str">
        <f>VLOOKUP(A49,MATERIALES!A5:D641,2,FALSE)</f>
        <v>u</v>
      </c>
      <c r="K49" s="405">
        <v>3</v>
      </c>
      <c r="L49" s="429"/>
      <c r="M49" s="410">
        <f>VLOOKUP(A49,MATERIALES!A6:D397,4,FALSE)</f>
        <v>146283.47595184555</v>
      </c>
      <c r="N49" s="280">
        <f>K49*M49</f>
        <v>438850.42785553669</v>
      </c>
    </row>
    <row r="50" spans="1:14">
      <c r="A50" s="167" t="s">
        <v>747</v>
      </c>
      <c r="B50" s="49" t="str">
        <f>VLOOKUP(A50,MATERIALES!A6:D373,3,FALSE)</f>
        <v>Tornillos de Unión de D= 12 mm</v>
      </c>
      <c r="C50" s="433"/>
      <c r="D50" s="433"/>
      <c r="E50" s="433"/>
      <c r="F50" s="433"/>
      <c r="G50" s="433"/>
      <c r="H50" s="433"/>
      <c r="I50" s="433"/>
      <c r="J50" s="320" t="str">
        <f>VLOOKUP(A50,MATERIALES!A6:D642,2,FALSE)</f>
        <v>u</v>
      </c>
      <c r="K50" s="405">
        <v>10</v>
      </c>
      <c r="L50" s="429"/>
      <c r="M50" s="410">
        <f>VLOOKUP(A50,MATERIALES!A6:D398,4,FALSE)</f>
        <v>967.16347736757416</v>
      </c>
      <c r="N50" s="280">
        <f>K50*M50</f>
        <v>9671.6347736757416</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448898.99458365107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39">
        <v>80</v>
      </c>
      <c r="N71" s="403">
        <f>K71/M71</f>
        <v>1276.6801301524999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80</v>
      </c>
      <c r="N72" s="403">
        <f>K72/M72</f>
        <v>1276.6801301524999</v>
      </c>
    </row>
    <row r="73" spans="1:15">
      <c r="A73" t="s">
        <v>30</v>
      </c>
      <c r="B73" s="55" t="str">
        <f>VLOOKUP(A73,'MANO DE OBRA'!A9:D70,3,FALSE)</f>
        <v>Oficial</v>
      </c>
      <c r="C73" s="53"/>
      <c r="D73" s="53"/>
      <c r="E73" s="53"/>
      <c r="F73" s="53"/>
      <c r="G73" s="53"/>
      <c r="H73" s="53"/>
      <c r="I73" s="300">
        <f>K73/J73*100</f>
        <v>55207.789411999998</v>
      </c>
      <c r="J73" s="301">
        <v>185</v>
      </c>
      <c r="K73" s="302">
        <f>VLOOKUP(A73,'MANO DE OBRA'!A9:D101,4,FALSE)</f>
        <v>102134.4104122</v>
      </c>
      <c r="L73" s="56"/>
      <c r="M73" s="440">
        <v>80</v>
      </c>
      <c r="N73" s="403">
        <f>K73/M73</f>
        <v>1276.6801301524999</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3830.0403904574996</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482251.27024073806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96450.254048147617</v>
      </c>
      <c r="M84" s="849"/>
      <c r="N84" s="57"/>
    </row>
    <row r="85" spans="1:14">
      <c r="B85" s="95" t="s">
        <v>1057</v>
      </c>
      <c r="C85" s="96"/>
      <c r="D85" s="96"/>
      <c r="E85" s="96"/>
      <c r="F85" s="96"/>
      <c r="G85" s="96"/>
      <c r="H85" s="96"/>
      <c r="I85" s="93"/>
      <c r="J85" s="94"/>
      <c r="K85" s="312">
        <v>0.05</v>
      </c>
      <c r="L85" s="848">
        <f>N79*K85</f>
        <v>24112.563512036904</v>
      </c>
      <c r="M85" s="849"/>
      <c r="N85" s="57"/>
    </row>
    <row r="86" spans="1:14" ht="15.75" thickBot="1">
      <c r="B86" s="97" t="s">
        <v>1058</v>
      </c>
      <c r="C86" s="98"/>
      <c r="D86" s="98"/>
      <c r="E86" s="98"/>
      <c r="F86" s="98"/>
      <c r="G86" s="98"/>
      <c r="H86" s="98"/>
      <c r="I86" s="99"/>
      <c r="J86" s="100"/>
      <c r="K86" s="313">
        <v>0.05</v>
      </c>
      <c r="L86" s="850">
        <f>N79*K86</f>
        <v>24112.563512036904</v>
      </c>
      <c r="M86" s="851"/>
      <c r="N86" s="57"/>
    </row>
    <row r="87" spans="1:14" ht="15.75" thickBot="1">
      <c r="B87" s="813" t="s">
        <v>1037</v>
      </c>
      <c r="C87" s="814"/>
      <c r="D87" s="814"/>
      <c r="E87" s="814"/>
      <c r="F87" s="814"/>
      <c r="G87" s="814"/>
      <c r="H87" s="814"/>
      <c r="I87" s="814"/>
      <c r="J87" s="814"/>
      <c r="K87" s="814"/>
      <c r="L87" s="814"/>
      <c r="M87" s="815"/>
      <c r="N87" s="58">
        <f>L84+L85+L86</f>
        <v>144675.38107222141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626926.6513129595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7"/>
      <c r="C1" s="919"/>
      <c r="D1" s="920"/>
      <c r="E1" s="920"/>
      <c r="F1" s="920"/>
      <c r="G1" s="920"/>
      <c r="H1" s="920"/>
      <c r="I1" s="920"/>
      <c r="J1" s="921"/>
      <c r="K1" s="922" t="s">
        <v>1017</v>
      </c>
      <c r="L1" s="924" t="s">
        <v>2304</v>
      </c>
      <c r="M1" s="925"/>
      <c r="N1" s="926"/>
    </row>
    <row r="2" spans="2:14" ht="22.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282</v>
      </c>
      <c r="B36" s="862" t="str">
        <f>VLOOKUP(A36,EQUIPOS!A6:D154,3,FALSE)</f>
        <v>Piloteadora potencia 250KW, RPM 1800, fuerza elevadora 200KN</v>
      </c>
      <c r="C36" s="863"/>
      <c r="D36" s="863"/>
      <c r="E36" s="863"/>
      <c r="F36" s="863"/>
      <c r="G36" s="863"/>
      <c r="H36" s="864"/>
      <c r="I36" s="275"/>
      <c r="J36" s="276"/>
      <c r="K36" s="277">
        <f>VLOOKUP(A36,EQUIPOS!A6:D163,4,FALSE)</f>
        <v>613858.01634251594</v>
      </c>
      <c r="L36" s="278"/>
      <c r="M36" s="344">
        <v>2</v>
      </c>
      <c r="N36" s="280">
        <f>K36/M36</f>
        <v>306929.00817125797</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4468.3804555337501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311397.38862679171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3083</v>
      </c>
      <c r="N48" s="280">
        <f>K48*M48</f>
        <v>86324</v>
      </c>
    </row>
    <row r="49" spans="1:14">
      <c r="A49" s="167" t="s">
        <v>901</v>
      </c>
      <c r="B49" s="49" t="str">
        <f>VLOOKUP(A49,MATERIALES!A6:D373,3,FALSE)</f>
        <v>Concreto Resistencia  28 (Mpa)</v>
      </c>
      <c r="C49" s="433"/>
      <c r="D49" s="433"/>
      <c r="E49" s="433"/>
      <c r="F49" s="433"/>
      <c r="G49" s="433"/>
      <c r="H49" s="433"/>
      <c r="I49" s="433"/>
      <c r="J49" s="319" t="str">
        <f>VLOOKUP(A49,MATERIALES!A5:D641,2,FALSE)</f>
        <v>m3</v>
      </c>
      <c r="K49" s="405">
        <v>0.35</v>
      </c>
      <c r="L49" s="429"/>
      <c r="M49" s="410">
        <f>VLOOKUP(A49,MATERIALES!A6:D397,4,FALSE)</f>
        <v>945000</v>
      </c>
      <c r="N49" s="280">
        <f>K49*M49</f>
        <v>330750</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3</v>
      </c>
      <c r="L50" s="429"/>
      <c r="M50" s="410">
        <f>VLOOKUP(A50,MATERIALES!A6:D398,4,FALSE)</f>
        <v>37477.584747993496</v>
      </c>
      <c r="N50" s="280">
        <f>K50*M50</f>
        <v>112432.75424398048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529506.75424398051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0">
        <f>VLOOKUP(A60,TRANSPORTE!A2:D117,4,FALSE)</f>
        <v>1774.2255661967749</v>
      </c>
      <c r="M60" s="901"/>
      <c r="N60" s="295">
        <f>K60*L60</f>
        <v>620.97894816887117</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620.97894816887117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44683.804555337498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886208.92637427861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177241.78527485573</v>
      </c>
      <c r="M84" s="849"/>
      <c r="N84" s="57"/>
    </row>
    <row r="85" spans="1:14">
      <c r="B85" s="95" t="s">
        <v>1057</v>
      </c>
      <c r="C85" s="96"/>
      <c r="D85" s="96"/>
      <c r="E85" s="96"/>
      <c r="F85" s="96"/>
      <c r="G85" s="96"/>
      <c r="H85" s="96"/>
      <c r="I85" s="93"/>
      <c r="J85" s="94"/>
      <c r="K85" s="312">
        <v>0.05</v>
      </c>
      <c r="L85" s="848">
        <f>N79*K85</f>
        <v>44310.446318713934</v>
      </c>
      <c r="M85" s="849"/>
      <c r="N85" s="57"/>
    </row>
    <row r="86" spans="1:14" ht="15.75" thickBot="1">
      <c r="B86" s="97" t="s">
        <v>1058</v>
      </c>
      <c r="C86" s="98"/>
      <c r="D86" s="98"/>
      <c r="E86" s="98"/>
      <c r="F86" s="98"/>
      <c r="G86" s="98"/>
      <c r="H86" s="98"/>
      <c r="I86" s="99"/>
      <c r="J86" s="100"/>
      <c r="K86" s="313">
        <v>0.05</v>
      </c>
      <c r="L86" s="850">
        <f>N79*K86</f>
        <v>44310.446318713934</v>
      </c>
      <c r="M86" s="851"/>
      <c r="N86" s="57"/>
    </row>
    <row r="87" spans="1:14" ht="15.75" thickBot="1">
      <c r="B87" s="813" t="s">
        <v>1037</v>
      </c>
      <c r="C87" s="814"/>
      <c r="D87" s="814"/>
      <c r="E87" s="814"/>
      <c r="F87" s="814"/>
      <c r="G87" s="814"/>
      <c r="H87" s="814"/>
      <c r="I87" s="814"/>
      <c r="J87" s="814"/>
      <c r="K87" s="814"/>
      <c r="L87" s="814"/>
      <c r="M87" s="815"/>
      <c r="N87" s="58">
        <f>L84+L85+L86</f>
        <v>265862.67791228363</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1152071.6042865622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282</v>
      </c>
      <c r="B36" s="862" t="str">
        <f>VLOOKUP(A36,EQUIPOS!A6:D154,3,FALSE)</f>
        <v>Piloteadora potencia 250KW, RPM 1800, fuerza elevadora 200KN</v>
      </c>
      <c r="C36" s="863"/>
      <c r="D36" s="863"/>
      <c r="E36" s="863"/>
      <c r="F36" s="863"/>
      <c r="G36" s="863"/>
      <c r="H36" s="864"/>
      <c r="I36" s="275"/>
      <c r="J36" s="276"/>
      <c r="K36" s="277">
        <f>VLOOKUP(A36,EQUIPOS!A6:D163,4,FALSE)</f>
        <v>613858.01634251594</v>
      </c>
      <c r="L36" s="278"/>
      <c r="M36" s="344">
        <v>2</v>
      </c>
      <c r="N36" s="280">
        <f>K36/M36</f>
        <v>306929.00817125797</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4468.3804555337501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311397.38862679171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3083</v>
      </c>
      <c r="N48" s="280">
        <f>K48*M48</f>
        <v>86324</v>
      </c>
    </row>
    <row r="49" spans="1:14">
      <c r="A49" s="167" t="s">
        <v>902</v>
      </c>
      <c r="B49" s="49" t="str">
        <f>VLOOKUP(A49,MATERIALES!A6:D373,3,FALSE)</f>
        <v>Concreto Resistencia  35 (Mpa)</v>
      </c>
      <c r="C49" s="433"/>
      <c r="D49" s="433"/>
      <c r="E49" s="433"/>
      <c r="F49" s="433"/>
      <c r="G49" s="433"/>
      <c r="H49" s="433"/>
      <c r="I49" s="433"/>
      <c r="J49" s="319" t="str">
        <f>VLOOKUP(A49,MATERIALES!A5:D641,2,FALSE)</f>
        <v>m3</v>
      </c>
      <c r="K49" s="405">
        <v>0.35</v>
      </c>
      <c r="L49" s="429"/>
      <c r="M49" s="410">
        <f>VLOOKUP(A49,MATERIALES!A6:D397,4,FALSE)</f>
        <v>975000</v>
      </c>
      <c r="N49" s="280">
        <f>K49*M49</f>
        <v>341250</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2</v>
      </c>
      <c r="L50" s="429"/>
      <c r="M50" s="410">
        <f>VLOOKUP(A50,MATERIALES!A6:D398,4,FALSE)</f>
        <v>37477.584747993496</v>
      </c>
      <c r="N50" s="280">
        <f>K50*M50</f>
        <v>74955.169495986993</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502529.16949598701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0">
        <f>VLOOKUP(A60,TRANSPORTE!A2:D117,4,FALSE)</f>
        <v>1774.2255661967749</v>
      </c>
      <c r="M60" s="901"/>
      <c r="N60" s="295">
        <f>K60*L60</f>
        <v>620.97894816887117</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620.97894816887117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44683.804555337498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859231.34162628523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171846.26832525706</v>
      </c>
      <c r="M84" s="849"/>
      <c r="N84" s="57"/>
    </row>
    <row r="85" spans="1:14">
      <c r="B85" s="95" t="s">
        <v>1057</v>
      </c>
      <c r="C85" s="96"/>
      <c r="D85" s="96"/>
      <c r="E85" s="96"/>
      <c r="F85" s="96"/>
      <c r="G85" s="96"/>
      <c r="H85" s="96"/>
      <c r="I85" s="93"/>
      <c r="J85" s="94"/>
      <c r="K85" s="312">
        <v>0.05</v>
      </c>
      <c r="L85" s="848">
        <f>N79*K85</f>
        <v>42961.567081314264</v>
      </c>
      <c r="M85" s="849"/>
      <c r="N85" s="57"/>
    </row>
    <row r="86" spans="1:14" ht="15.75" thickBot="1">
      <c r="B86" s="97" t="s">
        <v>1058</v>
      </c>
      <c r="C86" s="98"/>
      <c r="D86" s="98"/>
      <c r="E86" s="98"/>
      <c r="F86" s="98"/>
      <c r="G86" s="98"/>
      <c r="H86" s="98"/>
      <c r="I86" s="99"/>
      <c r="J86" s="100"/>
      <c r="K86" s="313">
        <v>0.05</v>
      </c>
      <c r="L86" s="850">
        <f>N79*K86</f>
        <v>42961.567081314264</v>
      </c>
      <c r="M86" s="851"/>
      <c r="N86" s="57"/>
    </row>
    <row r="87" spans="1:14" ht="15.75" thickBot="1">
      <c r="B87" s="813" t="s">
        <v>1037</v>
      </c>
      <c r="C87" s="814"/>
      <c r="D87" s="814"/>
      <c r="E87" s="814"/>
      <c r="F87" s="814"/>
      <c r="G87" s="814"/>
      <c r="H87" s="814"/>
      <c r="I87" s="814"/>
      <c r="J87" s="814"/>
      <c r="K87" s="814"/>
      <c r="L87" s="814"/>
      <c r="M87" s="815"/>
      <c r="N87" s="58">
        <f>L84+L85+L86</f>
        <v>257769.40248788561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1117000.7441141708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195</v>
      </c>
      <c r="B36" s="862" t="str">
        <f>VLOOKUP(A36,EQUIPOS!A6:D154,3,FALSE)</f>
        <v xml:space="preserve">Equipo de oxicorte, Capacidad de corte: hasta 6´´ (152mm) </v>
      </c>
      <c r="C36" s="863"/>
      <c r="D36" s="863"/>
      <c r="E36" s="863"/>
      <c r="F36" s="863"/>
      <c r="G36" s="863"/>
      <c r="H36" s="864"/>
      <c r="I36" s="275"/>
      <c r="J36" s="276"/>
      <c r="K36" s="277">
        <f>VLOOKUP(A36,EQUIPOS!A6:D163,4,FALSE)</f>
        <v>39431.407749702325</v>
      </c>
      <c r="L36" s="278"/>
      <c r="M36" s="344">
        <v>1.1299999999999999</v>
      </c>
      <c r="N36" s="280">
        <f>K36/M36</f>
        <v>34895.051105931263</v>
      </c>
    </row>
    <row r="37" spans="1:14">
      <c r="A37" s="119" t="s">
        <v>332</v>
      </c>
      <c r="B37" s="862" t="str">
        <f>VLOOKUP(A37,EQUIPOS!A7:D154,3,FALSE)</f>
        <v xml:space="preserve">Taladro de 1/2´´, pulidora, lijadora y circular
</v>
      </c>
      <c r="C37" s="863"/>
      <c r="D37" s="863"/>
      <c r="E37" s="863"/>
      <c r="F37" s="863"/>
      <c r="G37" s="863"/>
      <c r="H37" s="864"/>
      <c r="I37" s="429"/>
      <c r="J37" s="430"/>
      <c r="K37" s="277">
        <f>VLOOKUP(A37,EQUIPOS!A7:D164,4,FALSE)</f>
        <v>3464.3308237238475</v>
      </c>
      <c r="L37" s="343"/>
      <c r="M37" s="344">
        <v>0.53</v>
      </c>
      <c r="N37" s="280">
        <f>K37/M37</f>
        <v>6536.4732523091461</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2553.3602603050003</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43984.884618545409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396</v>
      </c>
      <c r="B48" s="49" t="str">
        <f>VLOOKUP(A48,MATERIALES!A5:D373,3,FALSE)</f>
        <v>Botella de gas propano (40 lb) (5% de oxígeno)</v>
      </c>
      <c r="C48" s="289"/>
      <c r="D48" s="289"/>
      <c r="E48" s="289"/>
      <c r="F48" s="289"/>
      <c r="G48" s="289"/>
      <c r="H48" s="289"/>
      <c r="I48" s="289"/>
      <c r="J48" s="319" t="str">
        <f>VLOOKUP(A48,MATERIALES!A4:D640,2,FALSE)</f>
        <v>u</v>
      </c>
      <c r="K48" s="290">
        <v>0.02</v>
      </c>
      <c r="L48" s="275"/>
      <c r="M48" s="410">
        <f>VLOOKUP(A48,MATERIALES!A5:D396,4,FALSE)</f>
        <v>43280.565612198945</v>
      </c>
      <c r="N48" s="280">
        <f>K48*M48</f>
        <v>865.61131224397889</v>
      </c>
    </row>
    <row r="49" spans="1:14">
      <c r="A49" s="167" t="s">
        <v>485</v>
      </c>
      <c r="B49" s="49" t="str">
        <f>VLOOKUP(A49,MATERIALES!A6:D373,3,FALSE)</f>
        <v>Grata de limpieza</v>
      </c>
      <c r="C49" s="433"/>
      <c r="D49" s="433"/>
      <c r="E49" s="433"/>
      <c r="F49" s="433"/>
      <c r="G49" s="433"/>
      <c r="H49" s="433"/>
      <c r="I49" s="433"/>
      <c r="J49" s="320" t="str">
        <f>VLOOKUP(A49,MATERIALES!A5:D641,2,FALSE)</f>
        <v>u</v>
      </c>
      <c r="K49" s="405">
        <v>0.5</v>
      </c>
      <c r="L49" s="429"/>
      <c r="M49" s="410">
        <f>VLOOKUP(A49,MATERIALES!A6:D397,4,FALSE)</f>
        <v>13056.706944462252</v>
      </c>
      <c r="N49" s="280">
        <f>K49*M49</f>
        <v>6528.353472231126</v>
      </c>
    </row>
    <row r="50" spans="1:14">
      <c r="A50" s="167" t="s">
        <v>398</v>
      </c>
      <c r="B50" s="49" t="str">
        <f>VLOOKUP(A50,MATERIALES!A6:D373,3,FALSE)</f>
        <v>Botella de oxígeno (1800 lb)</v>
      </c>
      <c r="C50" s="433"/>
      <c r="D50" s="433"/>
      <c r="E50" s="433"/>
      <c r="F50" s="433"/>
      <c r="G50" s="433"/>
      <c r="H50" s="433"/>
      <c r="I50" s="433"/>
      <c r="J50" s="320" t="str">
        <f>VLOOKUP(A50,MATERIALES!A6:D642,2,FALSE)</f>
        <v>u</v>
      </c>
      <c r="K50" s="405">
        <v>0.08</v>
      </c>
      <c r="L50" s="429"/>
      <c r="M50" s="410">
        <f>VLOOKUP(A50,MATERIALES!A6:D398,4,FALSE)</f>
        <v>169253.60853932542</v>
      </c>
      <c r="N50" s="280">
        <f>K50*M50</f>
        <v>13540.288683146035</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20934.25346762114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8"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6</v>
      </c>
      <c r="N71" s="403">
        <f>K71/M71</f>
        <v>8511.2008676833339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6</v>
      </c>
      <c r="N72" s="403">
        <f>K72/M72</f>
        <v>17022.401735366668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25533.60260305</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90452.74068921656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18090.548137843314</v>
      </c>
      <c r="M84" s="849"/>
      <c r="N84" s="57"/>
    </row>
    <row r="85" spans="1:14">
      <c r="B85" s="95" t="s">
        <v>1057</v>
      </c>
      <c r="C85" s="96"/>
      <c r="D85" s="96"/>
      <c r="E85" s="96"/>
      <c r="F85" s="96"/>
      <c r="G85" s="96"/>
      <c r="H85" s="96"/>
      <c r="I85" s="93"/>
      <c r="J85" s="94"/>
      <c r="K85" s="312">
        <v>0.05</v>
      </c>
      <c r="L85" s="848">
        <f>N79*K85</f>
        <v>4522.6370344608285</v>
      </c>
      <c r="M85" s="849"/>
      <c r="N85" s="57"/>
    </row>
    <row r="86" spans="1:14" ht="15.75" thickBot="1">
      <c r="B86" s="97" t="s">
        <v>1058</v>
      </c>
      <c r="C86" s="98"/>
      <c r="D86" s="98"/>
      <c r="E86" s="98"/>
      <c r="F86" s="98"/>
      <c r="G86" s="98"/>
      <c r="H86" s="98"/>
      <c r="I86" s="99"/>
      <c r="J86" s="100"/>
      <c r="K86" s="313">
        <v>0.05</v>
      </c>
      <c r="L86" s="850">
        <f>N79*K86</f>
        <v>4522.6370344608285</v>
      </c>
      <c r="M86" s="851"/>
      <c r="N86" s="57"/>
    </row>
    <row r="87" spans="1:14" ht="15.75" thickBot="1">
      <c r="B87" s="813" t="s">
        <v>1037</v>
      </c>
      <c r="C87" s="814"/>
      <c r="D87" s="814"/>
      <c r="E87" s="814"/>
      <c r="F87" s="814"/>
      <c r="G87" s="814"/>
      <c r="H87" s="814"/>
      <c r="I87" s="814"/>
      <c r="J87" s="814"/>
      <c r="K87" s="814"/>
      <c r="L87" s="814"/>
      <c r="M87" s="815"/>
      <c r="N87" s="58">
        <f>L84+L85+L86</f>
        <v>27135.822206764973</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117588.56289598154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7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123</v>
      </c>
      <c r="B36" s="862" t="str">
        <f>VLOOKUP(A36,EQUIPOS!A6:D154,3,FALSE)</f>
        <v>Bomba de inyección de lechada</v>
      </c>
      <c r="C36" s="863"/>
      <c r="D36" s="863"/>
      <c r="E36" s="863"/>
      <c r="F36" s="863"/>
      <c r="G36" s="863"/>
      <c r="H36" s="864"/>
      <c r="I36" s="275"/>
      <c r="J36" s="276"/>
      <c r="K36" s="277">
        <f>VLOOKUP(A36,EQUIPOS!A6:D163,4,FALSE)</f>
        <v>27475.804919992588</v>
      </c>
      <c r="L36" s="278"/>
      <c r="M36" s="344">
        <v>12</v>
      </c>
      <c r="N36" s="280">
        <f t="shared" ref="N36:N42" si="0">K36/M36</f>
        <v>2289.6504099993822</v>
      </c>
    </row>
    <row r="37" spans="1:14">
      <c r="A37" s="119" t="s">
        <v>288</v>
      </c>
      <c r="B37" s="862" t="str">
        <f>VLOOKUP(A37,EQUIPOS!A7:D154,3,FALSE)</f>
        <v xml:space="preserve">Planta eléctrica </v>
      </c>
      <c r="C37" s="863"/>
      <c r="D37" s="863"/>
      <c r="E37" s="863"/>
      <c r="F37" s="863"/>
      <c r="G37" s="863"/>
      <c r="H37" s="864"/>
      <c r="I37" s="275"/>
      <c r="J37" s="276"/>
      <c r="K37" s="277">
        <f>VLOOKUP(A37,EQUIPOS!A7:D164,4,FALSE)</f>
        <v>59471.57577975106</v>
      </c>
      <c r="L37" s="278"/>
      <c r="M37" s="344">
        <v>1.3</v>
      </c>
      <c r="N37" s="280">
        <f t="shared" si="0"/>
        <v>45747.365984423894</v>
      </c>
    </row>
    <row r="38" spans="1:14">
      <c r="A38" s="119" t="s">
        <v>125</v>
      </c>
      <c r="B38" s="862" t="str">
        <f>VLOOKUP(A38,EQUIPOS!A8:D154,3,FALSE)</f>
        <v>Bomba para gato de tensionamiento</v>
      </c>
      <c r="C38" s="863"/>
      <c r="D38" s="863"/>
      <c r="E38" s="863"/>
      <c r="F38" s="863"/>
      <c r="G38" s="863"/>
      <c r="H38" s="864"/>
      <c r="I38" s="275"/>
      <c r="J38" s="276"/>
      <c r="K38" s="277">
        <f>VLOOKUP(A38,EQUIPOS!A8:D165,4,FALSE)</f>
        <v>52857.238782650988</v>
      </c>
      <c r="L38" s="278"/>
      <c r="M38" s="344">
        <v>12</v>
      </c>
      <c r="N38" s="280">
        <f t="shared" si="0"/>
        <v>4404.7698985542493</v>
      </c>
    </row>
    <row r="39" spans="1:14">
      <c r="A39" s="119" t="s">
        <v>180</v>
      </c>
      <c r="B39" s="862" t="str">
        <f>VLOOKUP(A39,EQUIPOS!A9:D154,3,FALSE)</f>
        <v>Compresor 120 HP, con martillo.</v>
      </c>
      <c r="C39" s="863"/>
      <c r="D39" s="863"/>
      <c r="E39" s="863"/>
      <c r="F39" s="863"/>
      <c r="G39" s="863"/>
      <c r="H39" s="864"/>
      <c r="I39" s="275"/>
      <c r="J39" s="276"/>
      <c r="K39" s="277">
        <f>VLOOKUP(A39,EQUIPOS!A9:D166,4,FALSE)</f>
        <v>214095.64490613382</v>
      </c>
      <c r="L39" s="278"/>
      <c r="M39" s="344">
        <v>1.3</v>
      </c>
      <c r="N39" s="280">
        <f t="shared" si="0"/>
        <v>164688.95762010294</v>
      </c>
    </row>
    <row r="40" spans="1:14">
      <c r="A40" s="119" t="s">
        <v>197</v>
      </c>
      <c r="B40" s="862" t="str">
        <f>VLOOKUP(A40,EQUIPOS!A10:D154,3,FALSE)</f>
        <v>Equipo de perforación (TRACKDRILL), potencia 40 HP, 2100 golpes / minuto</v>
      </c>
      <c r="C40" s="863"/>
      <c r="D40" s="863"/>
      <c r="E40" s="863"/>
      <c r="F40" s="863"/>
      <c r="G40" s="863"/>
      <c r="H40" s="864"/>
      <c r="I40" s="275"/>
      <c r="J40" s="276"/>
      <c r="K40" s="277">
        <f>VLOOKUP(A40,EQUIPOS!A10:D167,4,FALSE)</f>
        <v>147222.23058593861</v>
      </c>
      <c r="L40" s="278"/>
      <c r="M40" s="344">
        <v>1.3</v>
      </c>
      <c r="N40" s="280">
        <f t="shared" si="0"/>
        <v>113247.86968149124</v>
      </c>
    </row>
    <row r="41" spans="1:14">
      <c r="A41" s="119" t="s">
        <v>195</v>
      </c>
      <c r="B41" s="862" t="str">
        <f>VLOOKUP(A41,EQUIPOS!A11:D155,3,FALSE)</f>
        <v xml:space="preserve">Equipo de oxicorte, Capacidad de corte: hasta 6´´ (152mm) </v>
      </c>
      <c r="C41" s="863"/>
      <c r="D41" s="863"/>
      <c r="E41" s="863"/>
      <c r="F41" s="863"/>
      <c r="G41" s="863"/>
      <c r="H41" s="864"/>
      <c r="I41" s="275"/>
      <c r="J41" s="276"/>
      <c r="K41" s="277">
        <f>VLOOKUP(A41,EQUIPOS!A11:D168,4,FALSE)</f>
        <v>39431.407749702325</v>
      </c>
      <c r="L41" s="278"/>
      <c r="M41" s="344">
        <v>15</v>
      </c>
      <c r="N41" s="280">
        <f t="shared" si="0"/>
        <v>2628.7605166468215</v>
      </c>
    </row>
    <row r="42" spans="1:14">
      <c r="A42" s="119" t="s">
        <v>240</v>
      </c>
      <c r="B42" s="862" t="str">
        <f>VLOOKUP(A42,EQUIPOS!A12:D156,3,FALSE)</f>
        <v>Gato para tensionamiento, fuerza Max 200 ton, área de tensión 314 cm2.</v>
      </c>
      <c r="C42" s="863"/>
      <c r="D42" s="863"/>
      <c r="E42" s="863"/>
      <c r="F42" s="863"/>
      <c r="G42" s="863"/>
      <c r="H42" s="864"/>
      <c r="I42" s="275"/>
      <c r="J42" s="276"/>
      <c r="K42" s="277">
        <f>VLOOKUP(A42,EQUIPOS!A12:D169,4,FALSE)</f>
        <v>163951.28697666232</v>
      </c>
      <c r="L42" s="278"/>
      <c r="M42" s="344">
        <v>12</v>
      </c>
      <c r="N42" s="280">
        <f t="shared" si="0"/>
        <v>13662.607248055194</v>
      </c>
    </row>
    <row r="43" spans="1:14">
      <c r="A43" s="119"/>
      <c r="B43" s="862"/>
      <c r="C43" s="863"/>
      <c r="D43" s="863"/>
      <c r="E43" s="863"/>
      <c r="F43" s="863"/>
      <c r="G43" s="863"/>
      <c r="H43" s="864"/>
      <c r="I43" s="429"/>
      <c r="J43" s="430"/>
      <c r="K43" s="277"/>
      <c r="L43" s="343"/>
      <c r="M43" s="344"/>
      <c r="N43" s="280"/>
    </row>
    <row r="44" spans="1:14">
      <c r="A44" s="119"/>
      <c r="B44" s="862"/>
      <c r="C44" s="863"/>
      <c r="D44" s="863"/>
      <c r="E44" s="863"/>
      <c r="F44" s="863"/>
      <c r="G44" s="863"/>
      <c r="H44" s="864"/>
      <c r="I44" s="336"/>
      <c r="J44" s="338"/>
      <c r="K44" s="277"/>
      <c r="L44" s="431"/>
      <c r="M44" s="432"/>
      <c r="N44" s="280"/>
    </row>
    <row r="45" spans="1:14">
      <c r="B45" s="862"/>
      <c r="C45" s="863"/>
      <c r="D45" s="863"/>
      <c r="E45" s="863"/>
      <c r="F45" s="863"/>
      <c r="G45" s="863"/>
      <c r="H45" s="864"/>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3928.2465543153844</v>
      </c>
    </row>
    <row r="48" spans="1:14" ht="15.75" thickBot="1">
      <c r="B48" s="862"/>
      <c r="C48" s="863"/>
      <c r="D48" s="863"/>
      <c r="E48" s="863"/>
      <c r="F48" s="863"/>
      <c r="G48" s="863"/>
      <c r="H48" s="864"/>
      <c r="I48" s="872"/>
      <c r="J48" s="873"/>
      <c r="K48" s="47"/>
      <c r="L48" s="874"/>
      <c r="M48" s="875"/>
      <c r="N48" s="111"/>
    </row>
    <row r="49" spans="1:14" ht="15.75" thickBot="1">
      <c r="B49" s="813" t="s">
        <v>1037</v>
      </c>
      <c r="C49" s="814"/>
      <c r="D49" s="814"/>
      <c r="E49" s="814"/>
      <c r="F49" s="814"/>
      <c r="G49" s="814"/>
      <c r="H49" s="814"/>
      <c r="I49" s="814"/>
      <c r="J49" s="814"/>
      <c r="K49" s="814"/>
      <c r="L49" s="814"/>
      <c r="M49" s="815"/>
      <c r="N49" s="402">
        <f>SUM(N36:N48)</f>
        <v>350598.2279135891</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3" t="s">
        <v>1029</v>
      </c>
      <c r="K53" s="91" t="s">
        <v>1030</v>
      </c>
      <c r="L53" s="894" t="s">
        <v>1039</v>
      </c>
      <c r="M53" s="893"/>
      <c r="N53" s="92" t="s">
        <v>1035</v>
      </c>
    </row>
    <row r="54" spans="1:14">
      <c r="A54" s="167" t="s">
        <v>859</v>
      </c>
      <c r="B54" s="49" t="str">
        <f>VLOOKUP(A54,MATERIALES!A5:D373,3,FALSE)</f>
        <v>Alambre negro para amarre calibre 18</v>
      </c>
      <c r="C54" s="289"/>
      <c r="D54" s="289"/>
      <c r="E54" s="289"/>
      <c r="F54" s="289"/>
      <c r="G54" s="289"/>
      <c r="H54" s="289"/>
      <c r="I54" s="289"/>
      <c r="J54" s="319" t="str">
        <f>VLOOKUP(A54,MATERIALES!A8:D646,2,FALSE)</f>
        <v>kg</v>
      </c>
      <c r="K54" s="290">
        <v>0.2</v>
      </c>
      <c r="L54" s="275"/>
      <c r="M54" s="410">
        <f>VLOOKUP(A54,MATERIALES!A5:D396,4,FALSE)</f>
        <v>5000</v>
      </c>
      <c r="N54" s="280">
        <f>K54*M54</f>
        <v>1000</v>
      </c>
    </row>
    <row r="55" spans="1:14">
      <c r="A55" s="167" t="s">
        <v>748</v>
      </c>
      <c r="B55" s="49" t="str">
        <f>VLOOKUP(A55,MATERIALES!A6:D373,3,FALSE)</f>
        <v>Torón de tensionmiento 1/2´´ o 5/8´´</v>
      </c>
      <c r="C55" s="433"/>
      <c r="D55" s="433"/>
      <c r="E55" s="433"/>
      <c r="F55" s="433"/>
      <c r="G55" s="433"/>
      <c r="H55" s="433"/>
      <c r="I55" s="433"/>
      <c r="J55" s="320" t="str">
        <f>VLOOKUP(A55,MATERIALES!A9:D647,2,FALSE)</f>
        <v>kg</v>
      </c>
      <c r="K55" s="405">
        <v>5.53</v>
      </c>
      <c r="L55" s="429"/>
      <c r="M55" s="410">
        <f>VLOOKUP(A55,MATERIALES!A6:D397,4,FALSE)</f>
        <v>5782.4554957341943</v>
      </c>
      <c r="N55" s="280">
        <f t="shared" ref="N55:N67" si="1">K55*M55</f>
        <v>31976.978891410097</v>
      </c>
    </row>
    <row r="56" spans="1:14">
      <c r="A56" s="167" t="s">
        <v>494</v>
      </c>
      <c r="B56" s="49" t="str">
        <f>VLOOKUP(A56,MATERIALES!A6:D373,3,FALSE)</f>
        <v>Limpiador 1/4 de galón (anclajes)</v>
      </c>
      <c r="C56" s="433"/>
      <c r="D56" s="433"/>
      <c r="E56" s="433"/>
      <c r="F56" s="433"/>
      <c r="G56" s="433"/>
      <c r="H56" s="433"/>
      <c r="I56" s="433"/>
      <c r="J56" s="320" t="str">
        <f>VLOOKUP(A56,MATERIALES!A10:D648,2,FALSE)</f>
        <v>u</v>
      </c>
      <c r="K56" s="405">
        <v>8.0000000000000002E-3</v>
      </c>
      <c r="L56" s="429"/>
      <c r="M56" s="410">
        <f>VLOOKUP(A56,MATERIALES!A6:D398,4,FALSE)</f>
        <v>27100</v>
      </c>
      <c r="N56" s="280">
        <f t="shared" si="1"/>
        <v>216.8</v>
      </c>
    </row>
    <row r="57" spans="1:14">
      <c r="A57" s="167" t="s">
        <v>708</v>
      </c>
      <c r="B57" s="49" t="str">
        <f>VLOOKUP(A57,MATERIALES!A6:D373,3,FALSE)</f>
        <v xml:space="preserve">Soldadura en PVC 1/8 de galón (anclajes)
</v>
      </c>
      <c r="C57" s="433"/>
      <c r="D57" s="433"/>
      <c r="E57" s="433"/>
      <c r="F57" s="433"/>
      <c r="G57" s="433"/>
      <c r="H57" s="433"/>
      <c r="I57" s="433"/>
      <c r="J57" s="320" t="str">
        <f>VLOOKUP(A57,MATERIALES!A11:D649,2,FALSE)</f>
        <v>u</v>
      </c>
      <c r="K57" s="405">
        <v>2.1999999999999999E-2</v>
      </c>
      <c r="L57" s="429"/>
      <c r="M57" s="410">
        <f>VLOOKUP(A57,MATERIALES!A6:D399,4,FALSE)</f>
        <v>25126.050420168067</v>
      </c>
      <c r="N57" s="280">
        <f t="shared" si="1"/>
        <v>552.77310924369749</v>
      </c>
    </row>
    <row r="58" spans="1:14">
      <c r="A58" s="167" t="s">
        <v>795</v>
      </c>
      <c r="B58" s="49" t="str">
        <f>VLOOKUP(A58,MATERIALES!A7:D373,3,FALSE)</f>
        <v xml:space="preserve">Unión en PVC RD21 de 1´´ (para anclajes)
</v>
      </c>
      <c r="C58" s="433"/>
      <c r="D58" s="433"/>
      <c r="E58" s="433"/>
      <c r="F58" s="433"/>
      <c r="G58" s="433"/>
      <c r="H58" s="433"/>
      <c r="I58" s="433"/>
      <c r="J58" s="320" t="str">
        <f>VLOOKUP(A58,MATERIALES!A11:D650,2,FALSE)</f>
        <v>u</v>
      </c>
      <c r="K58" s="405">
        <v>0.3</v>
      </c>
      <c r="L58" s="429"/>
      <c r="M58" s="410">
        <f>VLOOKUP(A58,MATERIALES!A7:D400,4,FALSE)</f>
        <v>884</v>
      </c>
      <c r="N58" s="280">
        <f t="shared" si="1"/>
        <v>265.2</v>
      </c>
    </row>
    <row r="59" spans="1:14">
      <c r="A59" s="167" t="s">
        <v>740</v>
      </c>
      <c r="B59" s="49" t="str">
        <f>VLOOKUP(A59,MATERIALES!A8:D373,3,FALSE)</f>
        <v xml:space="preserve">Tapón en PVC RD21 de 1´´ (para anclaje)
</v>
      </c>
      <c r="C59" s="433"/>
      <c r="D59" s="433"/>
      <c r="E59" s="433"/>
      <c r="F59" s="433"/>
      <c r="G59" s="433"/>
      <c r="H59" s="433"/>
      <c r="I59" s="433"/>
      <c r="J59" s="320" t="str">
        <f>VLOOKUP(A59,MATERIALES!A12:D651,2,FALSE)</f>
        <v>u</v>
      </c>
      <c r="K59" s="405">
        <v>0.1</v>
      </c>
      <c r="L59" s="429"/>
      <c r="M59" s="410">
        <f>VLOOKUP(A59,MATERIALES!A8:D401,4,FALSE)</f>
        <v>750</v>
      </c>
      <c r="N59" s="280">
        <f t="shared" si="1"/>
        <v>75</v>
      </c>
    </row>
    <row r="60" spans="1:14">
      <c r="A60" s="167" t="s">
        <v>437</v>
      </c>
      <c r="B60" s="49" t="str">
        <f>VLOOKUP(A60,MATERIALES!A9:D373,3,FALSE)</f>
        <v>Anclajes o Cuñas para el tensionamiento</v>
      </c>
      <c r="C60" s="433"/>
      <c r="D60" s="433"/>
      <c r="E60" s="433"/>
      <c r="F60" s="433"/>
      <c r="G60" s="433"/>
      <c r="H60" s="433"/>
      <c r="I60" s="433"/>
      <c r="J60" s="320" t="str">
        <f>VLOOKUP(A60,MATERIALES!A13:D652,2,FALSE)</f>
        <v>u</v>
      </c>
      <c r="K60" s="405">
        <v>0.5</v>
      </c>
      <c r="L60" s="429"/>
      <c r="M60" s="410">
        <f>VLOOKUP(A60,MATERIALES!A9:D402,4,FALSE)</f>
        <v>27926.845408988702</v>
      </c>
      <c r="N60" s="280">
        <f t="shared" si="1"/>
        <v>13963.422704494351</v>
      </c>
    </row>
    <row r="61" spans="1:14">
      <c r="A61" s="167" t="s">
        <v>759</v>
      </c>
      <c r="B61" s="49" t="str">
        <f>VLOOKUP(A61,MATERIALES!A10:D373,3,FALSE)</f>
        <v xml:space="preserve">Trompetas de 12 torones (tensionamiento)
</v>
      </c>
      <c r="C61" s="433"/>
      <c r="D61" s="433"/>
      <c r="E61" s="433"/>
      <c r="F61" s="433"/>
      <c r="G61" s="433"/>
      <c r="H61" s="433"/>
      <c r="I61" s="433"/>
      <c r="J61" s="320" t="s">
        <v>92</v>
      </c>
      <c r="K61" s="405">
        <v>0.1</v>
      </c>
      <c r="L61" s="429"/>
      <c r="M61" s="410">
        <f>VLOOKUP(A61,MATERIALES!A10:D403,4,FALSE)</f>
        <v>79790.986882824873</v>
      </c>
      <c r="N61" s="280">
        <f t="shared" si="1"/>
        <v>7979.0986882824873</v>
      </c>
    </row>
    <row r="62" spans="1:14">
      <c r="A62" s="167" t="s">
        <v>502</v>
      </c>
      <c r="B62" s="49" t="str">
        <f>VLOOKUP(A62,MATERIALES!A11:D373,3,FALSE)</f>
        <v>Lechada Para Ductos (Acero De Preesfuerzo)</v>
      </c>
      <c r="C62" s="433"/>
      <c r="D62" s="433"/>
      <c r="E62" s="433"/>
      <c r="F62" s="433"/>
      <c r="G62" s="433"/>
      <c r="H62" s="433"/>
      <c r="I62" s="433"/>
      <c r="J62" s="320" t="s">
        <v>425</v>
      </c>
      <c r="K62" s="405">
        <v>10</v>
      </c>
      <c r="L62" s="429"/>
      <c r="M62" s="410">
        <f>VLOOKUP(A62,MATERIALES!A11:D404,4,FALSE)</f>
        <v>1148.5066293739944</v>
      </c>
      <c r="N62" s="280">
        <f t="shared" si="1"/>
        <v>11485.066293739945</v>
      </c>
    </row>
    <row r="63" spans="1:14">
      <c r="A63" s="167" t="s">
        <v>452</v>
      </c>
      <c r="B63" s="49" t="str">
        <f>VLOOKUP(A63,MATERIALES!A11:D373,3,FALSE)</f>
        <v>Ductos para tensionimiento</v>
      </c>
      <c r="C63" s="433"/>
      <c r="D63" s="433"/>
      <c r="E63" s="433"/>
      <c r="F63" s="433"/>
      <c r="G63" s="433"/>
      <c r="H63" s="433"/>
      <c r="I63" s="433"/>
      <c r="J63" s="320" t="str">
        <f>VLOOKUP(A63,MATERIALES!A14:D655,2,FALSE)</f>
        <v>m</v>
      </c>
      <c r="K63" s="405">
        <v>1</v>
      </c>
      <c r="L63" s="429"/>
      <c r="M63" s="410">
        <f>VLOOKUP(A63,MATERIALES!A11:D405,4,FALSE)</f>
        <v>17771.628896629176</v>
      </c>
      <c r="N63" s="280">
        <f t="shared" si="1"/>
        <v>17771.628896629176</v>
      </c>
    </row>
    <row r="64" spans="1:14">
      <c r="A64" s="167" t="s">
        <v>613</v>
      </c>
      <c r="B64" s="49" t="str">
        <f>VLOOKUP(A64,MATERIALES!A12:D373,3,FALSE)</f>
        <v xml:space="preserve">Oxigeno industrial
</v>
      </c>
      <c r="C64" s="433"/>
      <c r="D64" s="433"/>
      <c r="E64" s="433"/>
      <c r="F64" s="433"/>
      <c r="G64" s="433"/>
      <c r="H64" s="433"/>
      <c r="I64" s="433"/>
      <c r="J64" s="320" t="str">
        <f>VLOOKUP(A64,MATERIALES!A15:D656,2,FALSE)</f>
        <v>kg</v>
      </c>
      <c r="K64" s="405">
        <v>0.5</v>
      </c>
      <c r="L64" s="429"/>
      <c r="M64" s="410">
        <f>VLOOKUP(A64,MATERIALES!A12:D406,4,FALSE)</f>
        <v>13999.691334895637</v>
      </c>
      <c r="N64" s="280">
        <f t="shared" si="1"/>
        <v>6999.8456674478184</v>
      </c>
    </row>
    <row r="65" spans="1:14">
      <c r="A65" s="167" t="s">
        <v>517</v>
      </c>
      <c r="B65" s="49" t="str">
        <f>VLOOKUP(A65,MATERIALES!A13:D374,3,FALSE)</f>
        <v>Manguera de polietileno de 3´´</v>
      </c>
      <c r="C65" s="433"/>
      <c r="D65" s="433"/>
      <c r="E65" s="433"/>
      <c r="F65" s="433"/>
      <c r="G65" s="433"/>
      <c r="H65" s="433"/>
      <c r="I65" s="433"/>
      <c r="J65" s="320" t="str">
        <f>VLOOKUP(A65,MATERIALES!A16:D657,2,FALSE)</f>
        <v>m</v>
      </c>
      <c r="K65" s="405">
        <v>0.55000000000000004</v>
      </c>
      <c r="L65" s="429"/>
      <c r="M65" s="410">
        <f>VLOOKUP(A65,MATERIALES!A13:D407,4,FALSE)</f>
        <v>7737.3078189405933</v>
      </c>
      <c r="N65" s="280">
        <f t="shared" si="1"/>
        <v>4255.519300417327</v>
      </c>
    </row>
    <row r="66" spans="1:14">
      <c r="A66" s="167" t="s">
        <v>976</v>
      </c>
      <c r="B66" s="49" t="str">
        <f>VLOOKUP(A66,MATERIALES!A13:D375,3,FALSE)</f>
        <v>Alambre Negro Para Amarre</v>
      </c>
      <c r="C66" s="433"/>
      <c r="D66" s="433"/>
      <c r="E66" s="433"/>
      <c r="F66" s="433"/>
      <c r="G66" s="433"/>
      <c r="H66" s="433"/>
      <c r="I66" s="433"/>
      <c r="J66" s="320" t="str">
        <f>VLOOKUP(A66,MATERIALES!A17:D658,2,FALSE)</f>
        <v>kg</v>
      </c>
      <c r="K66" s="405">
        <v>0.05</v>
      </c>
      <c r="L66" s="429"/>
      <c r="M66" s="410">
        <f>VLOOKUP(A66,MATERIALES!A13:D408,4,FALSE)</f>
        <v>5918.7662267221112</v>
      </c>
      <c r="N66" s="280">
        <f t="shared" si="1"/>
        <v>295.93831133610558</v>
      </c>
    </row>
    <row r="67" spans="1:14">
      <c r="A67" s="167" t="s">
        <v>766</v>
      </c>
      <c r="B67" s="49" t="str">
        <f>VLOOKUP(A67,MATERIALES!A13:D376,3,FALSE)</f>
        <v>Tubería PVC RD21 de 1´´ (para anclajes)</v>
      </c>
      <c r="C67" s="433"/>
      <c r="D67" s="433"/>
      <c r="E67" s="433"/>
      <c r="F67" s="433"/>
      <c r="G67" s="433"/>
      <c r="H67" s="433"/>
      <c r="I67" s="433"/>
      <c r="J67" s="320" t="str">
        <f>VLOOKUP(A67,MATERIALES!A18:D659,2,FALSE)</f>
        <v>m</v>
      </c>
      <c r="K67" s="405">
        <v>1</v>
      </c>
      <c r="L67" s="429"/>
      <c r="M67" s="410">
        <f>VLOOKUP(A67,MATERIALES!A13:D409,4,FALSE)</f>
        <v>3000</v>
      </c>
      <c r="N67" s="280">
        <f t="shared" si="1"/>
        <v>3000</v>
      </c>
    </row>
    <row r="68" spans="1:14" ht="15.75" thickBot="1">
      <c r="B68" s="49"/>
      <c r="C68" s="318"/>
      <c r="D68" s="318"/>
      <c r="E68" s="318"/>
      <c r="F68" s="318"/>
      <c r="G68" s="318"/>
      <c r="H68" s="318"/>
      <c r="I68" s="318"/>
      <c r="J68" s="443"/>
      <c r="K68" s="132"/>
      <c r="L68" s="333"/>
      <c r="M68" s="410"/>
      <c r="N68" s="280"/>
    </row>
    <row r="69" spans="1:14" ht="15.75" thickBot="1">
      <c r="B69" s="813" t="s">
        <v>1037</v>
      </c>
      <c r="C69" s="814"/>
      <c r="D69" s="814"/>
      <c r="E69" s="814"/>
      <c r="F69" s="814"/>
      <c r="G69" s="814"/>
      <c r="H69" s="814"/>
      <c r="I69" s="814"/>
      <c r="J69" s="814"/>
      <c r="K69" s="814"/>
      <c r="L69" s="814"/>
      <c r="M69" s="815"/>
      <c r="N69" s="402">
        <f>SUM(N54:N68)</f>
        <v>99837.271863001006</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1" t="s">
        <v>1041</v>
      </c>
      <c r="C73" s="322"/>
      <c r="D73" s="322"/>
      <c r="E73" s="322"/>
      <c r="F73" s="322"/>
      <c r="G73" s="322"/>
      <c r="H73" s="79" t="s">
        <v>1029</v>
      </c>
      <c r="I73" s="80" t="s">
        <v>1042</v>
      </c>
      <c r="J73" s="81" t="s">
        <v>1043</v>
      </c>
      <c r="K73" s="79" t="s">
        <v>1044</v>
      </c>
      <c r="L73" s="899" t="s">
        <v>1045</v>
      </c>
      <c r="M73" s="878"/>
      <c r="N73" s="82" t="s">
        <v>1035</v>
      </c>
    </row>
    <row r="74" spans="1:14">
      <c r="B74" s="52"/>
      <c r="C74" s="325"/>
      <c r="D74" s="325"/>
      <c r="E74" s="325"/>
      <c r="F74" s="325"/>
      <c r="G74" s="325"/>
      <c r="H74" s="319"/>
      <c r="I74" s="287"/>
      <c r="J74" s="294"/>
      <c r="K74" s="287"/>
      <c r="L74" s="900"/>
      <c r="M74" s="901"/>
      <c r="N74" s="295"/>
    </row>
    <row r="75" spans="1:14">
      <c r="B75" s="52"/>
      <c r="C75" s="53"/>
      <c r="D75" s="53"/>
      <c r="E75" s="53"/>
      <c r="F75" s="53"/>
      <c r="G75" s="53"/>
      <c r="H75" s="319"/>
      <c r="I75" s="287"/>
      <c r="J75" s="294"/>
      <c r="K75" s="287"/>
      <c r="L75" s="900"/>
      <c r="M75" s="901"/>
      <c r="N75" s="295"/>
    </row>
    <row r="76" spans="1:14">
      <c r="B76" s="52"/>
      <c r="C76" s="53"/>
      <c r="D76" s="53"/>
      <c r="E76" s="53"/>
      <c r="F76" s="53"/>
      <c r="G76" s="53"/>
      <c r="H76" s="319"/>
      <c r="I76" s="287"/>
      <c r="J76" s="294"/>
      <c r="K76" s="287"/>
      <c r="L76" s="900"/>
      <c r="M76" s="901"/>
      <c r="N76" s="295"/>
    </row>
    <row r="77" spans="1:14">
      <c r="B77" s="52"/>
      <c r="C77" s="53"/>
      <c r="D77" s="53"/>
      <c r="E77" s="53"/>
      <c r="F77" s="53"/>
      <c r="G77" s="53"/>
      <c r="H77" s="319"/>
      <c r="I77" s="287"/>
      <c r="J77" s="294"/>
      <c r="K77" s="287"/>
      <c r="L77" s="900"/>
      <c r="M77" s="901"/>
      <c r="N77" s="295"/>
    </row>
    <row r="78" spans="1:14">
      <c r="B78" s="52"/>
      <c r="C78" s="53"/>
      <c r="D78" s="53"/>
      <c r="E78" s="53"/>
      <c r="F78" s="53"/>
      <c r="G78" s="53"/>
      <c r="H78" s="296"/>
      <c r="I78" s="287"/>
      <c r="J78" s="287"/>
      <c r="K78" s="287"/>
      <c r="L78" s="297"/>
      <c r="M78" s="298"/>
      <c r="N78" s="299"/>
    </row>
    <row r="79" spans="1:14" ht="15.75" thickBot="1">
      <c r="B79" s="455"/>
      <c r="C79" s="456"/>
      <c r="D79" s="456"/>
      <c r="E79" s="456"/>
      <c r="F79" s="456"/>
      <c r="G79" s="456"/>
      <c r="H79" s="54"/>
      <c r="I79" s="132"/>
      <c r="J79" s="132"/>
      <c r="K79" s="132"/>
      <c r="L79" s="891"/>
      <c r="M79" s="892"/>
      <c r="N79" s="133"/>
    </row>
    <row r="80" spans="1:14" ht="15.75" thickBot="1">
      <c r="B80" s="902" t="s">
        <v>1037</v>
      </c>
      <c r="C80" s="856"/>
      <c r="D80" s="856"/>
      <c r="E80" s="856"/>
      <c r="F80" s="856"/>
      <c r="G80" s="856"/>
      <c r="H80" s="856"/>
      <c r="I80" s="856"/>
      <c r="J80" s="856"/>
      <c r="K80" s="856"/>
      <c r="L80" s="856"/>
      <c r="M80" s="857"/>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2" t="s">
        <v>1047</v>
      </c>
      <c r="C84" s="853"/>
      <c r="D84" s="853"/>
      <c r="E84" s="853"/>
      <c r="F84" s="853"/>
      <c r="G84" s="853"/>
      <c r="H84" s="853"/>
      <c r="I84" s="79" t="s">
        <v>1048</v>
      </c>
      <c r="J84" s="81" t="s">
        <v>1494</v>
      </c>
      <c r="K84" s="80" t="s">
        <v>1050</v>
      </c>
      <c r="L84" s="854" t="s">
        <v>1034</v>
      </c>
      <c r="M84" s="855"/>
      <c r="N84" s="104" t="s">
        <v>1035</v>
      </c>
    </row>
    <row r="85" spans="1:15">
      <c r="A85" s="168" t="s">
        <v>11</v>
      </c>
      <c r="B85" s="55" t="str">
        <f>VLOOKUP(A85,'MANO DE OBRA'!A8:D68,3,FALSE)</f>
        <v>Obrero (4)</v>
      </c>
      <c r="C85" s="53"/>
      <c r="D85" s="53"/>
      <c r="E85" s="53"/>
      <c r="F85" s="53"/>
      <c r="G85" s="53"/>
      <c r="H85" s="53"/>
      <c r="I85" s="300">
        <f>K85/J85*100</f>
        <v>110415.578824</v>
      </c>
      <c r="J85" s="301">
        <v>185</v>
      </c>
      <c r="K85" s="302">
        <f>VLOOKUP(A85,'MANO DE OBRA'!A8:D99,4,FALSE)</f>
        <v>204268.8208244</v>
      </c>
      <c r="L85" s="56"/>
      <c r="M85" s="442">
        <v>10.4</v>
      </c>
      <c r="N85" s="403">
        <f>K85/M85</f>
        <v>19641.232771576921</v>
      </c>
      <c r="O85" s="112"/>
    </row>
    <row r="86" spans="1:15">
      <c r="A86" s="168" t="s">
        <v>32</v>
      </c>
      <c r="B86" s="55" t="str">
        <f>VLOOKUP(A86,'MANO DE OBRA'!A8:D69,3,FALSE)</f>
        <v>Oficial (2)</v>
      </c>
      <c r="C86" s="53"/>
      <c r="D86" s="53"/>
      <c r="E86" s="53"/>
      <c r="F86" s="53"/>
      <c r="G86" s="53"/>
      <c r="H86" s="53"/>
      <c r="I86" s="300">
        <f>K86/J86*100</f>
        <v>110415.578824</v>
      </c>
      <c r="J86" s="301">
        <v>185</v>
      </c>
      <c r="K86" s="302">
        <f>VLOOKUP(A86,'MANO DE OBRA'!A8:D100,4,FALSE)</f>
        <v>204268.8208244</v>
      </c>
      <c r="L86" s="56"/>
      <c r="M86" s="439">
        <v>10.4</v>
      </c>
      <c r="N86" s="403">
        <f>K86/M86</f>
        <v>19641.232771576921</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75" thickBot="1">
      <c r="B90" s="889"/>
      <c r="C90" s="890"/>
      <c r="D90" s="890"/>
      <c r="E90" s="890"/>
      <c r="F90" s="890"/>
      <c r="G90" s="890"/>
      <c r="H90" s="890"/>
      <c r="I90" s="132"/>
      <c r="J90" s="132"/>
      <c r="K90" s="132"/>
      <c r="L90" s="903"/>
      <c r="M90" s="903"/>
      <c r="N90" s="51"/>
    </row>
    <row r="91" spans="1:15" ht="15.75" thickBot="1">
      <c r="B91" s="902" t="s">
        <v>1037</v>
      </c>
      <c r="C91" s="856"/>
      <c r="D91" s="856"/>
      <c r="E91" s="856"/>
      <c r="F91" s="856"/>
      <c r="G91" s="856"/>
      <c r="H91" s="856"/>
      <c r="I91" s="856"/>
      <c r="J91" s="856"/>
      <c r="K91" s="856"/>
      <c r="L91" s="856"/>
      <c r="M91" s="857"/>
      <c r="N91" s="309">
        <f>SUM(N85:N90)</f>
        <v>39282.465543153841</v>
      </c>
    </row>
    <row r="92" spans="1:15" ht="15.75" thickBot="1">
      <c r="B92" s="39"/>
      <c r="C92" s="40"/>
      <c r="D92" s="40"/>
      <c r="E92" s="40"/>
      <c r="F92" s="40"/>
      <c r="G92" s="40"/>
      <c r="H92" s="40"/>
      <c r="I92" s="40"/>
      <c r="J92" s="40"/>
      <c r="K92" s="40"/>
      <c r="L92" s="40"/>
      <c r="M92" s="40"/>
      <c r="N92" s="41"/>
    </row>
    <row r="93" spans="1:15" ht="15.75" thickBot="1">
      <c r="B93" s="813" t="s">
        <v>1051</v>
      </c>
      <c r="C93" s="814"/>
      <c r="D93" s="814"/>
      <c r="E93" s="814"/>
      <c r="F93" s="814"/>
      <c r="G93" s="814"/>
      <c r="H93" s="814"/>
      <c r="I93" s="814"/>
      <c r="J93" s="814"/>
      <c r="K93" s="814"/>
      <c r="L93" s="814"/>
      <c r="M93" s="815"/>
      <c r="N93" s="105">
        <f>N49+N69+N80+N91</f>
        <v>489717.96531974396</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58" t="s">
        <v>1053</v>
      </c>
      <c r="C97" s="859"/>
      <c r="D97" s="859"/>
      <c r="E97" s="859"/>
      <c r="F97" s="859"/>
      <c r="G97" s="859"/>
      <c r="H97" s="859"/>
      <c r="I97" s="322"/>
      <c r="J97" s="342"/>
      <c r="K97" s="310" t="s">
        <v>1054</v>
      </c>
      <c r="L97" s="860" t="s">
        <v>1055</v>
      </c>
      <c r="M97" s="861"/>
      <c r="N97" s="311"/>
    </row>
    <row r="98" spans="1:14">
      <c r="B98" s="846" t="s">
        <v>1056</v>
      </c>
      <c r="C98" s="847"/>
      <c r="D98" s="847"/>
      <c r="E98" s="847"/>
      <c r="F98" s="847"/>
      <c r="G98" s="847"/>
      <c r="H98" s="847"/>
      <c r="I98" s="93"/>
      <c r="J98" s="94"/>
      <c r="K98" s="312">
        <v>0.2</v>
      </c>
      <c r="L98" s="848">
        <f>N93*K98</f>
        <v>97943.593063948792</v>
      </c>
      <c r="M98" s="849"/>
      <c r="N98" s="57"/>
    </row>
    <row r="99" spans="1:14">
      <c r="B99" s="95" t="s">
        <v>1057</v>
      </c>
      <c r="C99" s="96"/>
      <c r="D99" s="96"/>
      <c r="E99" s="96"/>
      <c r="F99" s="96"/>
      <c r="G99" s="96"/>
      <c r="H99" s="96"/>
      <c r="I99" s="93"/>
      <c r="J99" s="94"/>
      <c r="K99" s="312">
        <v>0.05</v>
      </c>
      <c r="L99" s="848">
        <f>N93*K99</f>
        <v>24485.898265987198</v>
      </c>
      <c r="M99" s="849"/>
      <c r="N99" s="57"/>
    </row>
    <row r="100" spans="1:14" ht="15.75" thickBot="1">
      <c r="B100" s="97" t="s">
        <v>1058</v>
      </c>
      <c r="C100" s="98"/>
      <c r="D100" s="98"/>
      <c r="E100" s="98"/>
      <c r="F100" s="98"/>
      <c r="G100" s="98"/>
      <c r="H100" s="98"/>
      <c r="I100" s="99"/>
      <c r="J100" s="100"/>
      <c r="K100" s="313">
        <v>0.05</v>
      </c>
      <c r="L100" s="850">
        <f>N93*K100</f>
        <v>24485.898265987198</v>
      </c>
      <c r="M100" s="851"/>
      <c r="N100" s="57"/>
    </row>
    <row r="101" spans="1:14" ht="15.75" thickBot="1">
      <c r="B101" s="813" t="s">
        <v>1037</v>
      </c>
      <c r="C101" s="814"/>
      <c r="D101" s="814"/>
      <c r="E101" s="814"/>
      <c r="F101" s="814"/>
      <c r="G101" s="814"/>
      <c r="H101" s="814"/>
      <c r="I101" s="814"/>
      <c r="J101" s="814"/>
      <c r="K101" s="814"/>
      <c r="L101" s="814"/>
      <c r="M101" s="815"/>
      <c r="N101" s="58">
        <f>L98+L99+L100</f>
        <v>146915.38959592319</v>
      </c>
    </row>
    <row r="102" spans="1:14" ht="15.75" thickBot="1">
      <c r="B102" s="39"/>
      <c r="C102" s="40"/>
      <c r="D102" s="40"/>
      <c r="E102" s="40"/>
      <c r="F102" s="40"/>
      <c r="G102" s="40"/>
      <c r="H102" s="40"/>
      <c r="I102" s="40"/>
      <c r="J102" s="40"/>
      <c r="K102" s="40"/>
      <c r="L102" s="40"/>
      <c r="M102" s="40"/>
      <c r="N102" s="41"/>
    </row>
    <row r="103" spans="1:14" ht="15.75" thickBot="1">
      <c r="A103" t="s">
        <v>2122</v>
      </c>
      <c r="B103" s="813" t="s">
        <v>1059</v>
      </c>
      <c r="C103" s="814"/>
      <c r="D103" s="814"/>
      <c r="E103" s="814"/>
      <c r="F103" s="814"/>
      <c r="G103" s="814"/>
      <c r="H103" s="814"/>
      <c r="I103" s="814"/>
      <c r="J103" s="814"/>
      <c r="K103" s="814"/>
      <c r="L103" s="814"/>
      <c r="M103" s="815"/>
      <c r="N103" s="195">
        <f>N93+N101</f>
        <v>636633.35491566709</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7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7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57" t="s">
        <v>2324</v>
      </c>
      <c r="C120" s="958"/>
      <c r="D120" s="958"/>
      <c r="E120" s="958"/>
      <c r="F120" s="958"/>
      <c r="G120" s="958"/>
      <c r="H120" s="958"/>
      <c r="I120" s="958"/>
      <c r="J120" s="958"/>
      <c r="K120" s="958"/>
      <c r="L120" s="958"/>
      <c r="M120" s="958"/>
      <c r="N120" s="959"/>
    </row>
    <row r="121" spans="2:14" ht="15" customHeight="1">
      <c r="B121" s="957"/>
      <c r="C121" s="958"/>
      <c r="D121" s="958"/>
      <c r="E121" s="958"/>
      <c r="F121" s="958"/>
      <c r="G121" s="958"/>
      <c r="H121" s="958"/>
      <c r="I121" s="958"/>
      <c r="J121" s="958"/>
      <c r="K121" s="958"/>
      <c r="L121" s="958"/>
      <c r="M121" s="958"/>
      <c r="N121" s="959"/>
    </row>
    <row r="122" spans="2:14" ht="30" customHeight="1">
      <c r="B122" s="960" t="s">
        <v>2325</v>
      </c>
      <c r="C122" s="961"/>
      <c r="D122" s="961"/>
      <c r="E122" s="961"/>
      <c r="F122" s="961"/>
      <c r="G122" s="961"/>
      <c r="H122" s="961"/>
      <c r="I122" s="961"/>
      <c r="J122" s="961"/>
      <c r="K122" s="961"/>
      <c r="L122" s="961"/>
      <c r="M122" s="961"/>
      <c r="N122" s="962"/>
    </row>
    <row r="123" spans="2:14">
      <c r="B123" s="960"/>
      <c r="C123" s="961"/>
      <c r="D123" s="961"/>
      <c r="E123" s="961"/>
      <c r="F123" s="961"/>
      <c r="G123" s="961"/>
      <c r="H123" s="961"/>
      <c r="I123" s="961"/>
      <c r="J123" s="961"/>
      <c r="K123" s="961"/>
      <c r="L123" s="961"/>
      <c r="M123" s="961"/>
      <c r="N123" s="962"/>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63"/>
      <c r="K133" s="963"/>
      <c r="L133" s="963"/>
      <c r="M133" s="963"/>
      <c r="N133" s="964"/>
    </row>
    <row r="134" spans="2:14" ht="15.75" thickBot="1">
      <c r="B134" s="427" t="s">
        <v>2327</v>
      </c>
      <c r="C134" s="428"/>
      <c r="D134" s="428"/>
      <c r="E134" s="267"/>
      <c r="F134" s="267"/>
      <c r="G134" s="267"/>
      <c r="H134" s="267"/>
      <c r="I134" s="267"/>
      <c r="J134" s="965"/>
      <c r="K134" s="965"/>
      <c r="L134" s="965"/>
      <c r="M134" s="965"/>
      <c r="N134" s="96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224</v>
      </c>
      <c r="B36" s="862" t="str">
        <f>VLOOKUP(A36,EQUIPOS!A6:D154,3,FALSE)</f>
        <v>Equipo de Medición (Deformimetros Eléctricos, Mecánicos, Celdas de Carga,  Etc.)</v>
      </c>
      <c r="C36" s="863"/>
      <c r="D36" s="863"/>
      <c r="E36" s="863"/>
      <c r="F36" s="863"/>
      <c r="G36" s="863"/>
      <c r="H36" s="864"/>
      <c r="I36" s="275"/>
      <c r="J36" s="276"/>
      <c r="K36" s="277">
        <f>VLOOKUP(A36,EQUIPOS!A6:D163,4,FALSE)</f>
        <v>220120.38265466865</v>
      </c>
      <c r="L36" s="278"/>
      <c r="M36" s="344">
        <v>3.3333333330000001</v>
      </c>
      <c r="N36" s="280">
        <f>K36/M36</f>
        <v>66036.11480300421</v>
      </c>
    </row>
    <row r="37" spans="1:14">
      <c r="A37" s="119" t="s">
        <v>125</v>
      </c>
      <c r="B37" s="862" t="str">
        <f>VLOOKUP(A37,EQUIPOS!A7:D154,3,FALSE)</f>
        <v>Bomba para gato de tensionamiento</v>
      </c>
      <c r="C37" s="863"/>
      <c r="D37" s="863"/>
      <c r="E37" s="863"/>
      <c r="F37" s="863"/>
      <c r="G37" s="863"/>
      <c r="H37" s="864"/>
      <c r="I37" s="429"/>
      <c r="J37" s="430"/>
      <c r="K37" s="277">
        <f>VLOOKUP(A37,EQUIPOS!A7:D164,4,FALSE)</f>
        <v>52857.238782650988</v>
      </c>
      <c r="L37" s="343"/>
      <c r="M37" s="344">
        <v>0.1</v>
      </c>
      <c r="N37" s="280">
        <f>K37/M37</f>
        <v>528572.38782650989</v>
      </c>
    </row>
    <row r="38" spans="1:14">
      <c r="A38" s="119" t="s">
        <v>240</v>
      </c>
      <c r="B38" s="862" t="str">
        <f>VLOOKUP(A38,EQUIPOS!A8:D154,3,FALSE)</f>
        <v>Gato para tensionamiento, fuerza Max 200 ton, área de tensión 314 cm2.</v>
      </c>
      <c r="C38" s="863"/>
      <c r="D38" s="863"/>
      <c r="E38" s="863"/>
      <c r="F38" s="863"/>
      <c r="G38" s="863"/>
      <c r="H38" s="864"/>
      <c r="I38" s="336"/>
      <c r="J38" s="338"/>
      <c r="K38" s="277">
        <f>VLOOKUP(A38,EQUIPOS!A8:D165,4,FALSE)</f>
        <v>163951.28697666232</v>
      </c>
      <c r="L38" s="431"/>
      <c r="M38" s="432">
        <v>0.1</v>
      </c>
      <c r="N38" s="280">
        <f>K38/M38</f>
        <v>1639512.869766623</v>
      </c>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2234121.3723961371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900">
        <f>VLOOKUP(A60,TRANSPORTE!A2:D117,4,FALSE)</f>
        <v>3697.8086378912117</v>
      </c>
      <c r="M60" s="901"/>
      <c r="N60" s="295">
        <f>K60*L60</f>
        <v>55467.129568368175</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55467.129568368175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8" t="s">
        <v>4</v>
      </c>
      <c r="B71" s="55" t="str">
        <f>VLOOKUP(A71,'MANO DE OBRA'!A8:D68,3,FALSE)</f>
        <v>Inspector de fabricación y montaje</v>
      </c>
      <c r="C71" s="53"/>
      <c r="D71" s="53"/>
      <c r="E71" s="53"/>
      <c r="F71" s="53"/>
      <c r="G71" s="53"/>
      <c r="H71" s="53"/>
      <c r="I71" s="300">
        <f>K71/J71*100</f>
        <v>84190.500000000015</v>
      </c>
      <c r="J71" s="301">
        <v>185</v>
      </c>
      <c r="K71" s="302">
        <f>VLOOKUP(A71,'MANO DE OBRA'!A8:D99,4,FALSE)</f>
        <v>155752.42500000002</v>
      </c>
      <c r="L71" s="56"/>
      <c r="M71" s="442">
        <v>26.666666664000001</v>
      </c>
      <c r="N71" s="403">
        <f>K71/M71</f>
        <v>5840.7159380840721</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5840.7159380840721</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2295429.2179025896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459085.84358051792</v>
      </c>
      <c r="M84" s="849"/>
      <c r="N84" s="57"/>
    </row>
    <row r="85" spans="1:14">
      <c r="B85" s="95" t="s">
        <v>1057</v>
      </c>
      <c r="C85" s="96"/>
      <c r="D85" s="96"/>
      <c r="E85" s="96"/>
      <c r="F85" s="96"/>
      <c r="G85" s="96"/>
      <c r="H85" s="96"/>
      <c r="I85" s="93"/>
      <c r="J85" s="94"/>
      <c r="K85" s="312">
        <v>0.05</v>
      </c>
      <c r="L85" s="848">
        <f>N79*K85</f>
        <v>114771.46089512948</v>
      </c>
      <c r="M85" s="849"/>
      <c r="N85" s="57"/>
    </row>
    <row r="86" spans="1:14" ht="15.75" thickBot="1">
      <c r="B86" s="97" t="s">
        <v>1058</v>
      </c>
      <c r="C86" s="98"/>
      <c r="D86" s="98"/>
      <c r="E86" s="98"/>
      <c r="F86" s="98"/>
      <c r="G86" s="98"/>
      <c r="H86" s="98"/>
      <c r="I86" s="99"/>
      <c r="J86" s="100"/>
      <c r="K86" s="313">
        <v>0.05</v>
      </c>
      <c r="L86" s="850">
        <f>N79*K86</f>
        <v>114771.46089512948</v>
      </c>
      <c r="M86" s="851"/>
      <c r="N86" s="57"/>
    </row>
    <row r="87" spans="1:14" ht="15.75" thickBot="1">
      <c r="B87" s="813" t="s">
        <v>1037</v>
      </c>
      <c r="C87" s="814"/>
      <c r="D87" s="814"/>
      <c r="E87" s="814"/>
      <c r="F87" s="814"/>
      <c r="G87" s="814"/>
      <c r="H87" s="814"/>
      <c r="I87" s="814"/>
      <c r="J87" s="814"/>
      <c r="K87" s="814"/>
      <c r="L87" s="814"/>
      <c r="M87" s="815"/>
      <c r="N87" s="58">
        <f>L84+L85+L86</f>
        <v>688628.76537077688</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2984057.9832733665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5"/>
      <c r="J36" s="276"/>
      <c r="K36" s="277">
        <f>VLOOKUP(A36,EQUIPOS!A6:D163,4,FALSE)</f>
        <v>3790.4691027751237</v>
      </c>
      <c r="L36" s="278"/>
      <c r="M36" s="344">
        <v>2</v>
      </c>
      <c r="N36" s="280">
        <f>K36/M36</f>
        <v>1895.2345513875619</v>
      </c>
    </row>
    <row r="37" spans="1:14">
      <c r="A37" s="119" t="s">
        <v>363</v>
      </c>
      <c r="B37" s="862" t="str">
        <f>VLOOKUP(A37,EQUIPOS!A7:D154,3,FALSE)</f>
        <v>Vibrador de concreto, Motor de 3 hp a 18.000 rpm Mangueras de 4 mt</v>
      </c>
      <c r="C37" s="863"/>
      <c r="D37" s="863"/>
      <c r="E37" s="863"/>
      <c r="F37" s="863"/>
      <c r="G37" s="863"/>
      <c r="H37" s="864"/>
      <c r="I37" s="429"/>
      <c r="J37" s="430"/>
      <c r="K37" s="277">
        <f>VLOOKUP(A37,EQUIPOS!A7:D164,4,FALSE)</f>
        <v>11266.116499914953</v>
      </c>
      <c r="L37" s="343"/>
      <c r="M37" s="344">
        <v>2</v>
      </c>
      <c r="N37" s="280">
        <f>K37/M37</f>
        <v>5633.0582499574766</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1595.850162690625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9124.1429640356637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58029.808642054442</v>
      </c>
      <c r="N48" s="280">
        <f>K48*M48</f>
        <v>266937.11975345039</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14812</v>
      </c>
      <c r="N49" s="280">
        <f>K49*M49</f>
        <v>14812</v>
      </c>
    </row>
    <row r="50" spans="1:14">
      <c r="A50" s="167" t="s">
        <v>902</v>
      </c>
      <c r="B50" s="49" t="str">
        <f>VLOOKUP(A50,MATERIALES!A6:D373,3,FALSE)</f>
        <v>Concreto Resistencia  35 (Mpa)</v>
      </c>
      <c r="C50" s="433"/>
      <c r="D50" s="433"/>
      <c r="E50" s="433"/>
      <c r="F50" s="433"/>
      <c r="G50" s="433"/>
      <c r="H50" s="433"/>
      <c r="I50" s="433"/>
      <c r="J50" s="320" t="str">
        <f>VLOOKUP(A50,MATERIALES!A6:D642,2,FALSE)</f>
        <v>m3</v>
      </c>
      <c r="K50" s="405">
        <v>1</v>
      </c>
      <c r="L50" s="429"/>
      <c r="M50" s="410">
        <f>VLOOKUP(A50,MATERIALES!A6:D398,4,FALSE)</f>
        <v>975000</v>
      </c>
      <c r="N50" s="280">
        <f>K50*M50</f>
        <v>975000</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20611.56038709452</v>
      </c>
      <c r="N51" s="280">
        <f>K51*M51</f>
        <v>94813.177780634782</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1351562.2975340851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0">
        <f>VLOOKUP(A60,TRANSPORTE!A2:D117,4,FALSE)</f>
        <v>1774.2255661967749</v>
      </c>
      <c r="M60" s="901"/>
      <c r="N60" s="295">
        <f>K60*L60</f>
        <v>1774.2255661967749</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1774.2255661967749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2">
        <v>16</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31917.003253812498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1394377.66931813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278875.53386362601</v>
      </c>
      <c r="M84" s="849"/>
      <c r="N84" s="57"/>
    </row>
    <row r="85" spans="1:14">
      <c r="B85" s="95" t="s">
        <v>1057</v>
      </c>
      <c r="C85" s="96"/>
      <c r="D85" s="96"/>
      <c r="E85" s="96"/>
      <c r="F85" s="96"/>
      <c r="G85" s="96"/>
      <c r="H85" s="96"/>
      <c r="I85" s="93"/>
      <c r="J85" s="94"/>
      <c r="K85" s="312">
        <v>0.05</v>
      </c>
      <c r="L85" s="848">
        <f>N79*K85</f>
        <v>69718.883465906503</v>
      </c>
      <c r="M85" s="849"/>
      <c r="N85" s="57"/>
    </row>
    <row r="86" spans="1:14" ht="15.75" thickBot="1">
      <c r="B86" s="97" t="s">
        <v>1058</v>
      </c>
      <c r="C86" s="98"/>
      <c r="D86" s="98"/>
      <c r="E86" s="98"/>
      <c r="F86" s="98"/>
      <c r="G86" s="98"/>
      <c r="H86" s="98"/>
      <c r="I86" s="99"/>
      <c r="J86" s="100"/>
      <c r="K86" s="313">
        <v>0.05</v>
      </c>
      <c r="L86" s="850">
        <f>N79*K86</f>
        <v>69718.883465906503</v>
      </c>
      <c r="M86" s="851"/>
      <c r="N86" s="57"/>
    </row>
    <row r="87" spans="1:14" ht="15.75" thickBot="1">
      <c r="B87" s="813" t="s">
        <v>1037</v>
      </c>
      <c r="C87" s="814"/>
      <c r="D87" s="814"/>
      <c r="E87" s="814"/>
      <c r="F87" s="814"/>
      <c r="G87" s="814"/>
      <c r="H87" s="814"/>
      <c r="I87" s="814"/>
      <c r="J87" s="814"/>
      <c r="K87" s="814"/>
      <c r="L87" s="814"/>
      <c r="M87" s="815"/>
      <c r="N87" s="58">
        <f>L84+L85+L86</f>
        <v>418313.30079543899</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1812690.9701135689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5"/>
      <c r="J36" s="276"/>
      <c r="K36" s="277">
        <f>VLOOKUP(A36,EQUIPOS!A6:D163,4,FALSE)</f>
        <v>3790.4691027751237</v>
      </c>
      <c r="L36" s="278"/>
      <c r="M36" s="344">
        <v>2</v>
      </c>
      <c r="N36" s="280">
        <f>K36/M36</f>
        <v>1895.2345513875619</v>
      </c>
    </row>
    <row r="37" spans="1:14">
      <c r="A37" s="119" t="s">
        <v>363</v>
      </c>
      <c r="B37" s="862" t="str">
        <f>VLOOKUP(A37,EQUIPOS!A7:D154,3,FALSE)</f>
        <v>Vibrador de concreto, Motor de 3 hp a 18.000 rpm Mangueras de 4 mt</v>
      </c>
      <c r="C37" s="863"/>
      <c r="D37" s="863"/>
      <c r="E37" s="863"/>
      <c r="F37" s="863"/>
      <c r="G37" s="863"/>
      <c r="H37" s="864"/>
      <c r="I37" s="429"/>
      <c r="J37" s="430"/>
      <c r="K37" s="277">
        <f>VLOOKUP(A37,EQUIPOS!A7:D164,4,FALSE)</f>
        <v>11266.116499914953</v>
      </c>
      <c r="L37" s="343"/>
      <c r="M37" s="344">
        <v>2</v>
      </c>
      <c r="N37" s="280">
        <f>K37/M37</f>
        <v>5633.0582499574766</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1276.6801301525002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8804.9729314975375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58029.808642054442</v>
      </c>
      <c r="N48" s="280">
        <f>K48*M48</f>
        <v>266937.11975345039</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14812</v>
      </c>
      <c r="N49" s="280">
        <f>K49*M49</f>
        <v>14812</v>
      </c>
    </row>
    <row r="50" spans="1:14">
      <c r="A50" s="167" t="s">
        <v>903</v>
      </c>
      <c r="B50" s="49" t="str">
        <f>VLOOKUP(A50,MATERIALES!A6:D373,3,FALSE)</f>
        <v>Concreto Resistencia  32 (Mpa)</v>
      </c>
      <c r="C50" s="433"/>
      <c r="D50" s="433"/>
      <c r="E50" s="433"/>
      <c r="F50" s="433"/>
      <c r="G50" s="433"/>
      <c r="H50" s="433"/>
      <c r="I50" s="433"/>
      <c r="J50" s="320" t="str">
        <f>VLOOKUP(A50,MATERIALES!A6:D642,2,FALSE)</f>
        <v>m3</v>
      </c>
      <c r="K50" s="405">
        <v>1</v>
      </c>
      <c r="L50" s="429"/>
      <c r="M50" s="410">
        <f>VLOOKUP(A50,MATERIALES!A6:D398,4,FALSE)</f>
        <v>950000</v>
      </c>
      <c r="N50" s="280">
        <f>K50*M50</f>
        <v>950000</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20611.56038709452</v>
      </c>
      <c r="N51" s="280">
        <f>K51*M51</f>
        <v>94813.177780634782</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1326562.2975340851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0">
        <f>VLOOKUP(A60,TRANSPORTE!A2:D117,4,FALSE)</f>
        <v>1774.2255661967749</v>
      </c>
      <c r="M60" s="901"/>
      <c r="N60" s="295">
        <f>K60*L60</f>
        <v>1774.2255661967749</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1774.2255661967749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25533.60260305</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1362675.0986348293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272535.01972696587</v>
      </c>
      <c r="M84" s="849"/>
      <c r="N84" s="57"/>
    </row>
    <row r="85" spans="1:14">
      <c r="B85" s="95" t="s">
        <v>1057</v>
      </c>
      <c r="C85" s="96"/>
      <c r="D85" s="96"/>
      <c r="E85" s="96"/>
      <c r="F85" s="96"/>
      <c r="G85" s="96"/>
      <c r="H85" s="96"/>
      <c r="I85" s="93"/>
      <c r="J85" s="94"/>
      <c r="K85" s="312">
        <v>0.05</v>
      </c>
      <c r="L85" s="848">
        <f>N79*K85</f>
        <v>68133.754931741467</v>
      </c>
      <c r="M85" s="849"/>
      <c r="N85" s="57"/>
    </row>
    <row r="86" spans="1:14" ht="15.75" thickBot="1">
      <c r="B86" s="97" t="s">
        <v>1058</v>
      </c>
      <c r="C86" s="98"/>
      <c r="D86" s="98"/>
      <c r="E86" s="98"/>
      <c r="F86" s="98"/>
      <c r="G86" s="98"/>
      <c r="H86" s="98"/>
      <c r="I86" s="99"/>
      <c r="J86" s="100"/>
      <c r="K86" s="313">
        <v>0.05</v>
      </c>
      <c r="L86" s="850">
        <f>N79*K86</f>
        <v>68133.754931741467</v>
      </c>
      <c r="M86" s="851"/>
      <c r="N86" s="57"/>
    </row>
    <row r="87" spans="1:14" ht="15.75" thickBot="1">
      <c r="B87" s="813" t="s">
        <v>1037</v>
      </c>
      <c r="C87" s="814"/>
      <c r="D87" s="814"/>
      <c r="E87" s="814"/>
      <c r="F87" s="814"/>
      <c r="G87" s="814"/>
      <c r="H87" s="814"/>
      <c r="I87" s="814"/>
      <c r="J87" s="814"/>
      <c r="K87" s="814"/>
      <c r="L87" s="814"/>
      <c r="M87" s="815"/>
      <c r="N87" s="58">
        <f>L84+L85+L86</f>
        <v>408802.52959044877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1771477.6282252781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5"/>
      <c r="J36" s="276"/>
      <c r="K36" s="277">
        <f>VLOOKUP(A36,EQUIPOS!A6:D163,4,FALSE)</f>
        <v>3790.4691027751237</v>
      </c>
      <c r="L36" s="278"/>
      <c r="M36" s="344">
        <v>2</v>
      </c>
      <c r="N36" s="280">
        <f>K36/M36</f>
        <v>1895.2345513875619</v>
      </c>
    </row>
    <row r="37" spans="1:14">
      <c r="A37" s="119" t="s">
        <v>363</v>
      </c>
      <c r="B37" s="862" t="str">
        <f>VLOOKUP(A37,EQUIPOS!A7:D154,3,FALSE)</f>
        <v>Vibrador de concreto, Motor de 3 hp a 18.000 rpm Mangueras de 4 mt</v>
      </c>
      <c r="C37" s="863"/>
      <c r="D37" s="863"/>
      <c r="E37" s="863"/>
      <c r="F37" s="863"/>
      <c r="G37" s="863"/>
      <c r="H37" s="864"/>
      <c r="I37" s="429"/>
      <c r="J37" s="430"/>
      <c r="K37" s="277">
        <f>VLOOKUP(A37,EQUIPOS!A7:D164,4,FALSE)</f>
        <v>11266.116499914953</v>
      </c>
      <c r="L37" s="343"/>
      <c r="M37" s="344">
        <v>2</v>
      </c>
      <c r="N37" s="280">
        <f>K37/M37</f>
        <v>5633.0582499574766</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1276.6801301525002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8804.9729314975375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901</v>
      </c>
      <c r="B48" s="49" t="str">
        <f>VLOOKUP(A48,MATERIALES!A5:D373,3,FALSE)</f>
        <v>Concreto Resistencia  28 (Mpa)</v>
      </c>
      <c r="C48" s="289"/>
      <c r="D48" s="289"/>
      <c r="E48" s="289"/>
      <c r="F48" s="289"/>
      <c r="G48" s="289"/>
      <c r="H48" s="289"/>
      <c r="I48" s="289"/>
      <c r="J48" s="319" t="str">
        <f>VLOOKUP(A48,MATERIALES!A4:D640,2,FALSE)</f>
        <v>m3</v>
      </c>
      <c r="K48" s="290">
        <v>1</v>
      </c>
      <c r="L48" s="275"/>
      <c r="M48" s="410">
        <f>VLOOKUP(A48,MATERIALES!A5:D396,4,FALSE)</f>
        <v>945000</v>
      </c>
      <c r="N48" s="280">
        <f>K48*M48</f>
        <v>945000</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14812</v>
      </c>
      <c r="N49" s="280">
        <f>K49*M49</f>
        <v>14812</v>
      </c>
    </row>
    <row r="50" spans="1:14">
      <c r="A50" s="167" t="s">
        <v>951</v>
      </c>
      <c r="B50" s="49" t="str">
        <f>VLOOKUP(A50,MATERIALES!A6:D373,3,FALSE)</f>
        <v>FORMALETA (Depende para que sea el Concreto)</v>
      </c>
      <c r="C50" s="433"/>
      <c r="D50" s="433"/>
      <c r="E50" s="433"/>
      <c r="F50" s="433"/>
      <c r="G50" s="433"/>
      <c r="H50" s="433"/>
      <c r="I50" s="433"/>
      <c r="J50" s="320" t="str">
        <f>VLOOKUP(A50,MATERIALES!A6:D642,2,FALSE)</f>
        <v>m2</v>
      </c>
      <c r="K50" s="405">
        <v>4.5999999999999996</v>
      </c>
      <c r="L50" s="429"/>
      <c r="M50" s="410">
        <f>VLOOKUP(A50,MATERIALES!A6:D398,4,FALSE)</f>
        <v>20611.56038709452</v>
      </c>
      <c r="N50" s="280">
        <f>K50*M50</f>
        <v>94813.177780634782</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1054625.1777806347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0">
        <f>VLOOKUP(A60,TRANSPORTE!A2:D117,4,FALSE)</f>
        <v>1774.2255661967749</v>
      </c>
      <c r="M60" s="901"/>
      <c r="N60" s="295">
        <f>K60*L60</f>
        <v>1774.2255661967749</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1774.2255661967749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25533.60260305</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1090737.9788813789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218147.59577627579</v>
      </c>
      <c r="M84" s="849"/>
      <c r="N84" s="57"/>
    </row>
    <row r="85" spans="1:14">
      <c r="B85" s="95" t="s">
        <v>1057</v>
      </c>
      <c r="C85" s="96"/>
      <c r="D85" s="96"/>
      <c r="E85" s="96"/>
      <c r="F85" s="96"/>
      <c r="G85" s="96"/>
      <c r="H85" s="96"/>
      <c r="I85" s="93"/>
      <c r="J85" s="94"/>
      <c r="K85" s="312">
        <v>0.05</v>
      </c>
      <c r="L85" s="848">
        <f>N79*K85</f>
        <v>54536.898944068947</v>
      </c>
      <c r="M85" s="849"/>
      <c r="N85" s="57"/>
    </row>
    <row r="86" spans="1:14" ht="15.75" thickBot="1">
      <c r="B86" s="97" t="s">
        <v>1058</v>
      </c>
      <c r="C86" s="98"/>
      <c r="D86" s="98"/>
      <c r="E86" s="98"/>
      <c r="F86" s="98"/>
      <c r="G86" s="98"/>
      <c r="H86" s="98"/>
      <c r="I86" s="99"/>
      <c r="J86" s="100"/>
      <c r="K86" s="313">
        <v>0.05</v>
      </c>
      <c r="L86" s="850">
        <f>N79*K86</f>
        <v>54536.898944068947</v>
      </c>
      <c r="M86" s="851"/>
      <c r="N86" s="57"/>
    </row>
    <row r="87" spans="1:14" ht="15.75" thickBot="1">
      <c r="B87" s="813" t="s">
        <v>1037</v>
      </c>
      <c r="C87" s="814"/>
      <c r="D87" s="814"/>
      <c r="E87" s="814"/>
      <c r="F87" s="814"/>
      <c r="G87" s="814"/>
      <c r="H87" s="814"/>
      <c r="I87" s="814"/>
      <c r="J87" s="814"/>
      <c r="K87" s="814"/>
      <c r="L87" s="814"/>
      <c r="M87" s="815"/>
      <c r="N87" s="58">
        <f>L84+L85+L86</f>
        <v>327221.39366441366</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1417959.3725457925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5"/>
      <c r="J36" s="276"/>
      <c r="K36" s="277">
        <f>VLOOKUP(A36,EQUIPOS!A6:D163,4,FALSE)</f>
        <v>3790.4691027751237</v>
      </c>
      <c r="L36" s="278"/>
      <c r="M36" s="344">
        <v>2</v>
      </c>
      <c r="N36" s="280">
        <f>K36/M36</f>
        <v>1895.2345513875619</v>
      </c>
    </row>
    <row r="37" spans="1:14">
      <c r="A37" s="119" t="s">
        <v>363</v>
      </c>
      <c r="B37" s="862" t="str">
        <f>VLOOKUP(A37,EQUIPOS!A7:D154,3,FALSE)</f>
        <v>Vibrador de concreto, Motor de 3 hp a 18.000 rpm Mangueras de 4 mt</v>
      </c>
      <c r="C37" s="863"/>
      <c r="D37" s="863"/>
      <c r="E37" s="863"/>
      <c r="F37" s="863"/>
      <c r="G37" s="863"/>
      <c r="H37" s="864"/>
      <c r="I37" s="429"/>
      <c r="J37" s="430"/>
      <c r="K37" s="277">
        <f>VLOOKUP(A37,EQUIPOS!A7:D164,4,FALSE)</f>
        <v>11266.116499914953</v>
      </c>
      <c r="L37" s="343"/>
      <c r="M37" s="344">
        <v>2</v>
      </c>
      <c r="N37" s="280">
        <f>K37/M37</f>
        <v>5633.0582499574766</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1276.6801301525002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8804.9729314975375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904</v>
      </c>
      <c r="B48" s="49" t="str">
        <f>VLOOKUP(A48,MATERIALES!A5:D373,3,FALSE)</f>
        <v>Concreto Resistencia  21 (Mpa)</v>
      </c>
      <c r="C48" s="289"/>
      <c r="D48" s="289"/>
      <c r="E48" s="289"/>
      <c r="F48" s="289"/>
      <c r="G48" s="289"/>
      <c r="H48" s="289"/>
      <c r="I48" s="289"/>
      <c r="J48" s="319" t="str">
        <f>VLOOKUP(A48,MATERIALES!A4:D640,2,FALSE)</f>
        <v>m3</v>
      </c>
      <c r="K48" s="290">
        <v>1</v>
      </c>
      <c r="L48" s="275"/>
      <c r="M48" s="410">
        <f>VLOOKUP(A48,MATERIALES!A5:D396,4,FALSE)</f>
        <v>915000</v>
      </c>
      <c r="N48" s="280">
        <f>K48*M48</f>
        <v>915000</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14812</v>
      </c>
      <c r="N49" s="280">
        <f>K49*M49</f>
        <v>14812</v>
      </c>
    </row>
    <row r="50" spans="1:14">
      <c r="A50" s="167"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4.5999999999999996</v>
      </c>
      <c r="L50" s="429"/>
      <c r="M50" s="410">
        <f>VLOOKUP(A50,MATERIALES!A6:D398,4,FALSE)</f>
        <v>25388.041280898822</v>
      </c>
      <c r="N50" s="280">
        <f>K50*M50</f>
        <v>116784.98989213457</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3" t="s">
        <v>1037</v>
      </c>
      <c r="C55" s="814"/>
      <c r="D55" s="814"/>
      <c r="E55" s="814"/>
      <c r="F55" s="814"/>
      <c r="G55" s="814"/>
      <c r="H55" s="814"/>
      <c r="I55" s="814"/>
      <c r="J55" s="814"/>
      <c r="K55" s="814"/>
      <c r="L55" s="814"/>
      <c r="M55" s="815"/>
      <c r="N55" s="402">
        <f>SUM(N48:N54)</f>
        <v>1046596.9898921346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0">
        <f>VLOOKUP(A60,TRANSPORTE!A2:D117,4,FALSE)</f>
        <v>1774.2255661967749</v>
      </c>
      <c r="M60" s="901"/>
      <c r="N60" s="295">
        <f>K60*L60</f>
        <v>1774.2255661967749</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1774.2255661967749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25533.60260305</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1082709.7909928788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216541.95819857577</v>
      </c>
      <c r="M84" s="849"/>
      <c r="N84" s="57"/>
    </row>
    <row r="85" spans="1:14">
      <c r="B85" s="95" t="s">
        <v>1057</v>
      </c>
      <c r="C85" s="96"/>
      <c r="D85" s="96"/>
      <c r="E85" s="96"/>
      <c r="F85" s="96"/>
      <c r="G85" s="96"/>
      <c r="H85" s="96"/>
      <c r="I85" s="93"/>
      <c r="J85" s="94"/>
      <c r="K85" s="312">
        <v>0.05</v>
      </c>
      <c r="L85" s="848">
        <f>N79*K85</f>
        <v>54135.489549643942</v>
      </c>
      <c r="M85" s="849"/>
      <c r="N85" s="57"/>
    </row>
    <row r="86" spans="1:14" ht="15.75" thickBot="1">
      <c r="B86" s="97" t="s">
        <v>1058</v>
      </c>
      <c r="C86" s="98"/>
      <c r="D86" s="98"/>
      <c r="E86" s="98"/>
      <c r="F86" s="98"/>
      <c r="G86" s="98"/>
      <c r="H86" s="98"/>
      <c r="I86" s="99"/>
      <c r="J86" s="100"/>
      <c r="K86" s="313">
        <v>0.05</v>
      </c>
      <c r="L86" s="850">
        <f>N79*K86</f>
        <v>54135.489549643942</v>
      </c>
      <c r="M86" s="851"/>
      <c r="N86" s="57"/>
    </row>
    <row r="87" spans="1:14" ht="15.75" thickBot="1">
      <c r="B87" s="813" t="s">
        <v>1037</v>
      </c>
      <c r="C87" s="814"/>
      <c r="D87" s="814"/>
      <c r="E87" s="814"/>
      <c r="F87" s="814"/>
      <c r="G87" s="814"/>
      <c r="H87" s="814"/>
      <c r="I87" s="814"/>
      <c r="J87" s="814"/>
      <c r="K87" s="814"/>
      <c r="L87" s="814"/>
      <c r="M87" s="815"/>
      <c r="N87" s="58">
        <f>L84+L85+L86</f>
        <v>324812.93729786365</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1407522.7282907425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ht="25.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257</v>
      </c>
      <c r="B36" s="862" t="str">
        <f>VLOOKUP(A36,EQUIPOS!A6:D154,3,FALSE)</f>
        <v>Mezcladora de concreto 1 bulto</v>
      </c>
      <c r="C36" s="863"/>
      <c r="D36" s="863"/>
      <c r="E36" s="863"/>
      <c r="F36" s="863"/>
      <c r="G36" s="863"/>
      <c r="H36" s="864"/>
      <c r="I36" s="275"/>
      <c r="J36" s="276"/>
      <c r="K36" s="277">
        <f>VLOOKUP(A36,EQUIPOS!A6:D163,4,FALSE)</f>
        <v>19337.5</v>
      </c>
      <c r="L36" s="278"/>
      <c r="M36" s="344">
        <v>1</v>
      </c>
      <c r="N36" s="280">
        <f>K36/M36</f>
        <v>19337.5</v>
      </c>
    </row>
    <row r="37" spans="1:14">
      <c r="A37" s="119" t="s">
        <v>363</v>
      </c>
      <c r="B37" s="862" t="str">
        <f>VLOOKUP(A37,EQUIPOS!A7:D154,3,FALSE)</f>
        <v>Vibrador de concreto, Motor de 3 hp a 18.000 rpm Mangueras de 4 mt</v>
      </c>
      <c r="C37" s="863"/>
      <c r="D37" s="863"/>
      <c r="E37" s="863"/>
      <c r="F37" s="863"/>
      <c r="G37" s="863"/>
      <c r="H37" s="864"/>
      <c r="I37" s="429"/>
      <c r="J37" s="430"/>
      <c r="K37" s="277">
        <f>VLOOKUP(A37,EQUIPOS!A7:D164,4,FALSE)</f>
        <v>11266.116499914953</v>
      </c>
      <c r="L37" s="343"/>
      <c r="M37" s="344">
        <v>1</v>
      </c>
      <c r="N37" s="280">
        <f>K37/M37</f>
        <v>11266.116499914953</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N81*M41</f>
        <v>3191.7003253812504</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33795.316825296206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0.95</v>
      </c>
      <c r="L48" s="275"/>
      <c r="M48" s="410">
        <f>VLOOKUP(A48,MATERIALES!A5:D396,4,FALSE)</f>
        <v>410000</v>
      </c>
      <c r="N48" s="280">
        <f>K48*M48</f>
        <v>389500</v>
      </c>
    </row>
    <row r="49" spans="1:14">
      <c r="A49" s="167" t="s">
        <v>845</v>
      </c>
      <c r="B49" s="49" t="str">
        <f>VLOOKUP(A49,MATERIALES!A6:D373,3,FALSE)</f>
        <v>Agua</v>
      </c>
      <c r="C49" s="433"/>
      <c r="D49" s="433"/>
      <c r="E49" s="433"/>
      <c r="F49" s="433"/>
      <c r="G49" s="433"/>
      <c r="H49" s="433"/>
      <c r="I49" s="433"/>
      <c r="J49" s="320" t="str">
        <f>VLOOKUP(A49,MATERIALES!A5:D641,2,FALSE)</f>
        <v>lt</v>
      </c>
      <c r="K49" s="405">
        <v>170</v>
      </c>
      <c r="L49" s="429"/>
      <c r="M49" s="410">
        <f>VLOOKUP(A49,MATERIALES!A6:D397,4,FALSE)</f>
        <v>604.47717335473385</v>
      </c>
      <c r="N49" s="280">
        <f>K49*M49</f>
        <v>102761.11947030475</v>
      </c>
    </row>
    <row r="50" spans="1:14">
      <c r="A50" s="167" t="s">
        <v>873</v>
      </c>
      <c r="B50" s="49" t="str">
        <f>VLOOKUP(A50,MATERIALES!A6:D373,3,FALSE)</f>
        <v>Arena lavada</v>
      </c>
      <c r="C50" s="433"/>
      <c r="D50" s="433"/>
      <c r="E50" s="433"/>
      <c r="F50" s="433"/>
      <c r="G50" s="433"/>
      <c r="H50" s="433"/>
      <c r="I50" s="433"/>
      <c r="J50" s="320" t="str">
        <f>VLOOKUP(A50,MATERIALES!A6:D642,2,FALSE)</f>
        <v>m3</v>
      </c>
      <c r="K50" s="405">
        <v>0.55000000000000004</v>
      </c>
      <c r="L50" s="429"/>
      <c r="M50" s="410">
        <f>VLOOKUP(A50,MATERIALES!A6:D398,4,FALSE)</f>
        <v>370000</v>
      </c>
      <c r="N50" s="280">
        <f>K50*M50</f>
        <v>203500.00000000003</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300</v>
      </c>
      <c r="L51" s="429"/>
      <c r="M51" s="410">
        <f>VLOOKUP(A51,MATERIALES!A6:D399,4,FALSE)</f>
        <v>588</v>
      </c>
      <c r="N51" s="280">
        <f>K51*M51</f>
        <v>176400</v>
      </c>
    </row>
    <row r="52" spans="1:14">
      <c r="A52" s="167" t="s">
        <v>941</v>
      </c>
      <c r="B52" s="49" t="str">
        <f>VLOOKUP(A52,MATERIALES!A7:D373,3,FALSE)</f>
        <v xml:space="preserve">Formaleta (gaviones, juntas de bordillos, juntas de cunetas, muros, concretos clase D,E, F y G)
</v>
      </c>
      <c r="C52" s="433"/>
      <c r="D52" s="433"/>
      <c r="E52" s="433"/>
      <c r="F52" s="433"/>
      <c r="G52" s="433"/>
      <c r="H52" s="433"/>
      <c r="I52" s="433"/>
      <c r="J52" s="320" t="str">
        <f>VLOOKUP(A52,MATERIALES!A6:D644,2,FALSE)</f>
        <v>m2</v>
      </c>
      <c r="K52" s="405">
        <v>3.1</v>
      </c>
      <c r="L52" s="429"/>
      <c r="M52" s="410">
        <f>VLOOKUP(A52,MATERIALES!A7:D400,4,FALSE)</f>
        <v>25388.041280898822</v>
      </c>
      <c r="N52" s="280">
        <f>K52*M52</f>
        <v>78702.927970786346</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3" t="s">
        <v>1037</v>
      </c>
      <c r="C59" s="814"/>
      <c r="D59" s="814"/>
      <c r="E59" s="814"/>
      <c r="F59" s="814"/>
      <c r="G59" s="814"/>
      <c r="H59" s="814"/>
      <c r="I59" s="814"/>
      <c r="J59" s="814"/>
      <c r="K59" s="814"/>
      <c r="L59" s="814"/>
      <c r="M59" s="815"/>
      <c r="N59" s="402">
        <f>SUM(N48:N58)</f>
        <v>950864.04744109116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900">
        <f>VLOOKUP(A64,TRANSPORTE!A2:D117,4,FALSE)</f>
        <v>1774.2255661967749</v>
      </c>
      <c r="M64" s="901"/>
      <c r="N64" s="295">
        <f>K64*L64</f>
        <v>975.82406140822627</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900">
        <f>VLOOKUP(A65,TRANSPORTE!A3:D117,4,FALSE)</f>
        <v>1774.2255661967749</v>
      </c>
      <c r="M65" s="901"/>
      <c r="N65" s="295">
        <f>K65*L65</f>
        <v>1685.514287886936</v>
      </c>
    </row>
    <row r="66" spans="1:15">
      <c r="B66" s="52"/>
      <c r="C66" s="53"/>
      <c r="D66" s="53"/>
      <c r="E66" s="53"/>
      <c r="F66" s="53"/>
      <c r="G66" s="53"/>
      <c r="H66" s="319"/>
      <c r="I66" s="287"/>
      <c r="J66" s="294"/>
      <c r="K66" s="287"/>
      <c r="L66" s="900"/>
      <c r="M66" s="901"/>
      <c r="N66" s="295"/>
    </row>
    <row r="67" spans="1:15">
      <c r="B67" s="52"/>
      <c r="C67" s="53"/>
      <c r="D67" s="53"/>
      <c r="E67" s="53"/>
      <c r="F67" s="53"/>
      <c r="G67" s="53"/>
      <c r="H67" s="319"/>
      <c r="I67" s="287"/>
      <c r="J67" s="294"/>
      <c r="K67" s="287"/>
      <c r="L67" s="900"/>
      <c r="M67" s="901"/>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2661.3383492951625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63834.006507625003</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N43+N59+N70+N81</f>
        <v>1051154.7091233076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210230.94182466154</v>
      </c>
      <c r="M88" s="849"/>
      <c r="N88" s="57"/>
    </row>
    <row r="89" spans="1:14">
      <c r="B89" s="95" t="s">
        <v>1057</v>
      </c>
      <c r="C89" s="96"/>
      <c r="D89" s="96"/>
      <c r="E89" s="96"/>
      <c r="F89" s="96"/>
      <c r="G89" s="96"/>
      <c r="H89" s="96"/>
      <c r="I89" s="93"/>
      <c r="J89" s="94"/>
      <c r="K89" s="312">
        <v>0.05</v>
      </c>
      <c r="L89" s="848">
        <f>N83*K89</f>
        <v>52557.735456165385</v>
      </c>
      <c r="M89" s="849"/>
      <c r="N89" s="57"/>
    </row>
    <row r="90" spans="1:14" ht="15.75" thickBot="1">
      <c r="B90" s="97" t="s">
        <v>1058</v>
      </c>
      <c r="C90" s="98"/>
      <c r="D90" s="98"/>
      <c r="E90" s="98"/>
      <c r="F90" s="98"/>
      <c r="G90" s="98"/>
      <c r="H90" s="98"/>
      <c r="I90" s="99"/>
      <c r="J90" s="100"/>
      <c r="K90" s="313">
        <v>0.05</v>
      </c>
      <c r="L90" s="850">
        <f>N83*K90</f>
        <v>52557.735456165385</v>
      </c>
      <c r="M90" s="851"/>
      <c r="N90" s="57"/>
    </row>
    <row r="91" spans="1:14" ht="15.75" thickBot="1">
      <c r="B91" s="813" t="s">
        <v>1037</v>
      </c>
      <c r="C91" s="814"/>
      <c r="D91" s="814"/>
      <c r="E91" s="814"/>
      <c r="F91" s="814"/>
      <c r="G91" s="814"/>
      <c r="H91" s="814"/>
      <c r="I91" s="814"/>
      <c r="J91" s="814"/>
      <c r="K91" s="814"/>
      <c r="L91" s="814"/>
      <c r="M91" s="815"/>
      <c r="N91" s="58">
        <f>L88+L89+L90</f>
        <v>315346.41273699229</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1366501.1218603</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3"/>
      <c r="K123" s="963"/>
      <c r="L123" s="963"/>
      <c r="M123" s="963"/>
      <c r="N123" s="964"/>
    </row>
    <row r="124" spans="2:14" ht="15.75" thickBot="1">
      <c r="B124" s="427" t="s">
        <v>2327</v>
      </c>
      <c r="C124" s="428"/>
      <c r="D124" s="428"/>
      <c r="E124" s="267"/>
      <c r="F124" s="267"/>
      <c r="G124" s="267"/>
      <c r="H124" s="267"/>
      <c r="I124" s="267"/>
      <c r="J124" s="965"/>
      <c r="K124" s="965"/>
      <c r="L124" s="965"/>
      <c r="M124" s="965"/>
      <c r="N124" s="96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257</v>
      </c>
      <c r="B36" s="862" t="str">
        <f>VLOOKUP(A36,EQUIPOS!A6:D154,3,FALSE)</f>
        <v>Mezcladora de concreto 1 bulto</v>
      </c>
      <c r="C36" s="863"/>
      <c r="D36" s="863"/>
      <c r="E36" s="863"/>
      <c r="F36" s="863"/>
      <c r="G36" s="863"/>
      <c r="H36" s="864"/>
      <c r="I36" s="275"/>
      <c r="J36" s="276"/>
      <c r="K36" s="277">
        <f>VLOOKUP(A36,EQUIPOS!A6:D163,4,FALSE)</f>
        <v>19337.5</v>
      </c>
      <c r="L36" s="278"/>
      <c r="M36" s="344">
        <v>1</v>
      </c>
      <c r="N36" s="280">
        <f>K36/M36</f>
        <v>19337.5</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N81*M41</f>
        <v>3191.7003253812504</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22529.200325381251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0.84</v>
      </c>
      <c r="L48" s="275"/>
      <c r="M48" s="410">
        <f>VLOOKUP(A48,MATERIALES!A5:D396,4,FALSE)</f>
        <v>410000</v>
      </c>
      <c r="N48" s="280">
        <f>K48*M48</f>
        <v>344400</v>
      </c>
    </row>
    <row r="49" spans="1:14">
      <c r="A49" s="167" t="s">
        <v>845</v>
      </c>
      <c r="B49" s="49" t="str">
        <f>VLOOKUP(A49,MATERIALES!A6:D373,3,FALSE)</f>
        <v>Agua</v>
      </c>
      <c r="C49" s="433"/>
      <c r="D49" s="433"/>
      <c r="E49" s="433"/>
      <c r="F49" s="433"/>
      <c r="G49" s="433"/>
      <c r="H49" s="433"/>
      <c r="I49" s="433"/>
      <c r="J49" s="320" t="str">
        <f>VLOOKUP(A49,MATERIALES!A5:D641,2,FALSE)</f>
        <v>lt</v>
      </c>
      <c r="K49" s="405">
        <v>185</v>
      </c>
      <c r="L49" s="429"/>
      <c r="M49" s="410">
        <f>VLOOKUP(A49,MATERIALES!A6:D397,4,FALSE)</f>
        <v>604.47717335473385</v>
      </c>
      <c r="N49" s="280">
        <f>K49*M49</f>
        <v>111828.27707062576</v>
      </c>
    </row>
    <row r="50" spans="1:14">
      <c r="A50" s="167" t="s">
        <v>873</v>
      </c>
      <c r="B50" s="49" t="str">
        <f>VLOOKUP(A50,MATERIALES!A6:D373,3,FALSE)</f>
        <v>Arena lavada</v>
      </c>
      <c r="C50" s="433"/>
      <c r="D50" s="433"/>
      <c r="E50" s="433"/>
      <c r="F50" s="433"/>
      <c r="G50" s="433"/>
      <c r="H50" s="433"/>
      <c r="I50" s="433"/>
      <c r="J50" s="320" t="str">
        <f>VLOOKUP(A50,MATERIALES!A6:D642,2,FALSE)</f>
        <v>m3</v>
      </c>
      <c r="K50" s="405">
        <v>0.63</v>
      </c>
      <c r="L50" s="429"/>
      <c r="M50" s="410">
        <f>VLOOKUP(A50,MATERIALES!A6:D398,4,FALSE)</f>
        <v>370000</v>
      </c>
      <c r="N50" s="280">
        <f>K50*M50</f>
        <v>233100</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260</v>
      </c>
      <c r="L51" s="429"/>
      <c r="M51" s="410">
        <f>VLOOKUP(A51,MATERIALES!A6:D399,4,FALSE)</f>
        <v>588</v>
      </c>
      <c r="N51" s="280">
        <f>K51*M51</f>
        <v>152880</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3" t="s">
        <v>1037</v>
      </c>
      <c r="C59" s="814"/>
      <c r="D59" s="814"/>
      <c r="E59" s="814"/>
      <c r="F59" s="814"/>
      <c r="G59" s="814"/>
      <c r="H59" s="814"/>
      <c r="I59" s="814"/>
      <c r="J59" s="814"/>
      <c r="K59" s="814"/>
      <c r="L59" s="814"/>
      <c r="M59" s="815"/>
      <c r="N59" s="402">
        <f>SUM(N48:N58)</f>
        <v>842208.27707062569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900">
        <f>VLOOKUP(A64,TRANSPORTE!A2:D117,4,FALSE)</f>
        <v>1774.2255661967749</v>
      </c>
      <c r="M64" s="901"/>
      <c r="N64" s="295">
        <f>K64*L64</f>
        <v>1117.7621067039681</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900">
        <f>VLOOKUP(A65,TRANSPORTE!A3:D117,4,FALSE)</f>
        <v>1774.2255661967749</v>
      </c>
      <c r="M65" s="901"/>
      <c r="N65" s="295">
        <f>K65*L65</f>
        <v>1490.349475605291</v>
      </c>
    </row>
    <row r="66" spans="1:15">
      <c r="B66" s="52"/>
      <c r="C66" s="53"/>
      <c r="D66" s="53"/>
      <c r="E66" s="53"/>
      <c r="F66" s="53"/>
      <c r="G66" s="53"/>
      <c r="H66" s="319"/>
      <c r="I66" s="287"/>
      <c r="J66" s="294"/>
      <c r="K66" s="287"/>
      <c r="L66" s="900"/>
      <c r="M66" s="901"/>
      <c r="N66" s="295"/>
    </row>
    <row r="67" spans="1:15">
      <c r="B67" s="52"/>
      <c r="C67" s="53"/>
      <c r="D67" s="53"/>
      <c r="E67" s="53"/>
      <c r="F67" s="53"/>
      <c r="G67" s="53"/>
      <c r="H67" s="319"/>
      <c r="I67" s="287"/>
      <c r="J67" s="294"/>
      <c r="K67" s="287"/>
      <c r="L67" s="900"/>
      <c r="M67" s="901"/>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2608.1115823092591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63834.006507625003</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N43+N59+N70+N81</f>
        <v>931179.59548594116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186235.91909718825</v>
      </c>
      <c r="M88" s="849"/>
      <c r="N88" s="57"/>
    </row>
    <row r="89" spans="1:14">
      <c r="B89" s="95" t="s">
        <v>1057</v>
      </c>
      <c r="C89" s="96"/>
      <c r="D89" s="96"/>
      <c r="E89" s="96"/>
      <c r="F89" s="96"/>
      <c r="G89" s="96"/>
      <c r="H89" s="96"/>
      <c r="I89" s="93"/>
      <c r="J89" s="94"/>
      <c r="K89" s="312">
        <v>0.05</v>
      </c>
      <c r="L89" s="848">
        <f>N83*K89</f>
        <v>46558.979774297062</v>
      </c>
      <c r="M89" s="849"/>
      <c r="N89" s="57"/>
    </row>
    <row r="90" spans="1:14" ht="15.75" thickBot="1">
      <c r="B90" s="97" t="s">
        <v>1058</v>
      </c>
      <c r="C90" s="98"/>
      <c r="D90" s="98"/>
      <c r="E90" s="98"/>
      <c r="F90" s="98"/>
      <c r="G90" s="98"/>
      <c r="H90" s="98"/>
      <c r="I90" s="99"/>
      <c r="J90" s="100"/>
      <c r="K90" s="313">
        <v>0.05</v>
      </c>
      <c r="L90" s="850">
        <f>N83*K90</f>
        <v>46558.979774297062</v>
      </c>
      <c r="M90" s="851"/>
      <c r="N90" s="57"/>
    </row>
    <row r="91" spans="1:14" ht="15.75" thickBot="1">
      <c r="B91" s="813" t="s">
        <v>1037</v>
      </c>
      <c r="C91" s="814"/>
      <c r="D91" s="814"/>
      <c r="E91" s="814"/>
      <c r="F91" s="814"/>
      <c r="G91" s="814"/>
      <c r="H91" s="814"/>
      <c r="I91" s="814"/>
      <c r="J91" s="814"/>
      <c r="K91" s="814"/>
      <c r="L91" s="814"/>
      <c r="M91" s="815"/>
      <c r="N91" s="58">
        <f>L88+L89+L90</f>
        <v>279353.87864578236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1210533.4741317234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3"/>
      <c r="K123" s="963"/>
      <c r="L123" s="963"/>
      <c r="M123" s="963"/>
      <c r="N123" s="964"/>
    </row>
    <row r="124" spans="2:14" ht="15.75" thickBot="1">
      <c r="B124" s="427" t="s">
        <v>2327</v>
      </c>
      <c r="C124" s="428"/>
      <c r="D124" s="428"/>
      <c r="E124" s="267"/>
      <c r="F124" s="267"/>
      <c r="G124" s="267"/>
      <c r="H124" s="267"/>
      <c r="I124" s="267"/>
      <c r="J124" s="965"/>
      <c r="K124" s="965"/>
      <c r="L124" s="965"/>
      <c r="M124" s="965"/>
      <c r="N124" s="96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257</v>
      </c>
      <c r="B36" s="862" t="str">
        <f>VLOOKUP(A36,EQUIPOS!A6:D154,3,FALSE)</f>
        <v>Mezcladora de concreto 1 bulto</v>
      </c>
      <c r="C36" s="863"/>
      <c r="D36" s="863"/>
      <c r="E36" s="863"/>
      <c r="F36" s="863"/>
      <c r="G36" s="863"/>
      <c r="H36" s="864"/>
      <c r="I36" s="275"/>
      <c r="J36" s="276"/>
      <c r="K36" s="277">
        <f>VLOOKUP(A36,EQUIPOS!A6:D163,4,FALSE)</f>
        <v>19337.5</v>
      </c>
      <c r="L36" s="278"/>
      <c r="M36" s="344">
        <v>1</v>
      </c>
      <c r="N36" s="280">
        <f>K36/M36</f>
        <v>19337.5</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N81*M41</f>
        <v>2553.3602603050003</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21890.860260305002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410000</v>
      </c>
      <c r="N48" s="280">
        <f>K48*M48</f>
        <v>206640</v>
      </c>
    </row>
    <row r="49" spans="1:14">
      <c r="A49" s="167" t="s">
        <v>845</v>
      </c>
      <c r="B49" s="49" t="str">
        <f>VLOOKUP(A49,MATERIALES!A6:D373,3,FALSE)</f>
        <v>Agua</v>
      </c>
      <c r="C49" s="433"/>
      <c r="D49" s="433"/>
      <c r="E49" s="433"/>
      <c r="F49" s="433"/>
      <c r="G49" s="433"/>
      <c r="H49" s="433"/>
      <c r="I49" s="433"/>
      <c r="J49" s="320" t="str">
        <f>VLOOKUP(A49,MATERIALES!A5:D641,2,FALSE)</f>
        <v>lt</v>
      </c>
      <c r="K49" s="405">
        <v>111</v>
      </c>
      <c r="L49" s="429"/>
      <c r="M49" s="410">
        <f>VLOOKUP(A49,MATERIALES!A6:D397,4,FALSE)</f>
        <v>604.47717335473385</v>
      </c>
      <c r="N49" s="280">
        <f>K49*M49</f>
        <v>67096.966242375463</v>
      </c>
    </row>
    <row r="50" spans="1:14">
      <c r="A50" s="167" t="s">
        <v>625</v>
      </c>
      <c r="B50" s="49" t="str">
        <f>VLOOKUP(A50,MATERIALES!A6:D373,3,FALSE)</f>
        <v xml:space="preserve">Piedra para concreto ciclópeo (rajón o canto rodado)
</v>
      </c>
      <c r="C50" s="433"/>
      <c r="D50" s="433"/>
      <c r="E50" s="433"/>
      <c r="F50" s="433"/>
      <c r="G50" s="433"/>
      <c r="H50" s="433"/>
      <c r="I50" s="433"/>
      <c r="J50" s="320" t="str">
        <f>VLOOKUP(A50,MATERIALES!A6:D642,2,FALSE)</f>
        <v>m3</v>
      </c>
      <c r="K50" s="405">
        <v>0.4</v>
      </c>
      <c r="L50" s="429"/>
      <c r="M50" s="410">
        <f>VLOOKUP(A50,MATERIALES!A6:D398,4,FALSE)</f>
        <v>295000</v>
      </c>
      <c r="N50" s="280">
        <f>K50*M50</f>
        <v>118000</v>
      </c>
    </row>
    <row r="51" spans="1:14">
      <c r="A51" s="167" t="s">
        <v>873</v>
      </c>
      <c r="B51" s="49" t="str">
        <f>VLOOKUP(A51,MATERIALES!A6:D373,3,FALSE)</f>
        <v>Arena lavada</v>
      </c>
      <c r="C51" s="433"/>
      <c r="D51" s="433"/>
      <c r="E51" s="433"/>
      <c r="F51" s="433"/>
      <c r="G51" s="433"/>
      <c r="H51" s="433"/>
      <c r="I51" s="433"/>
      <c r="J51" s="320" t="str">
        <f>VLOOKUP(A51,MATERIALES!A6:D643,2,FALSE)</f>
        <v>m3</v>
      </c>
      <c r="K51" s="405">
        <v>0.378</v>
      </c>
      <c r="L51" s="429"/>
      <c r="M51" s="410">
        <f>VLOOKUP(A51,MATERIALES!A6:D399,4,FALSE)</f>
        <v>370000</v>
      </c>
      <c r="N51" s="280">
        <f>K51*M51</f>
        <v>139860</v>
      </c>
    </row>
    <row r="52" spans="1:14">
      <c r="A52" s="167" t="s">
        <v>875</v>
      </c>
      <c r="B52" s="49" t="str">
        <f>VLOOKUP(A52,MATERIALES!A7:D373,3,FALSE)</f>
        <v xml:space="preserve">Cemento gris
</v>
      </c>
      <c r="C52" s="433"/>
      <c r="D52" s="433"/>
      <c r="E52" s="433"/>
      <c r="F52" s="433"/>
      <c r="G52" s="433"/>
      <c r="H52" s="433"/>
      <c r="I52" s="433"/>
      <c r="J52" s="320" t="str">
        <f>VLOOKUP(A52,MATERIALES!A6:D644,2,FALSE)</f>
        <v>kg</v>
      </c>
      <c r="K52" s="405">
        <v>156</v>
      </c>
      <c r="L52" s="429"/>
      <c r="M52" s="410">
        <f>VLOOKUP(A52,MATERIALES!A7:D400,4,FALSE)</f>
        <v>588</v>
      </c>
      <c r="N52" s="280">
        <f>K52*M52</f>
        <v>91728</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3" t="s">
        <v>1037</v>
      </c>
      <c r="C59" s="814"/>
      <c r="D59" s="814"/>
      <c r="E59" s="814"/>
      <c r="F59" s="814"/>
      <c r="G59" s="814"/>
      <c r="H59" s="814"/>
      <c r="I59" s="814"/>
      <c r="J59" s="814"/>
      <c r="K59" s="814"/>
      <c r="L59" s="814"/>
      <c r="M59" s="815"/>
      <c r="N59" s="402">
        <f>SUM(N48:N58)</f>
        <v>623324.96624237543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900">
        <f>VLOOKUP(A64,TRANSPORTE!A2:D117,4,FALSE)</f>
        <v>1774.2255661967749</v>
      </c>
      <c r="M64" s="901"/>
      <c r="N64" s="295">
        <f>K64*L64</f>
        <v>670.6572640223809</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900">
        <f>VLOOKUP(A65,TRANSPORTE!A3:D117,4,FALSE)</f>
        <v>1774.2255661967749</v>
      </c>
      <c r="M65" s="901"/>
      <c r="N65" s="295">
        <f>K65*L65</f>
        <v>894.20968536317457</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900">
        <f>VLOOKUP(A66,TRANSPORTE!A3:D117,4,FALSE)</f>
        <v>1774.2255661967749</v>
      </c>
      <c r="M66" s="901"/>
      <c r="N66" s="295">
        <f>K66*L66</f>
        <v>709.69022647870997</v>
      </c>
    </row>
    <row r="67" spans="1:15">
      <c r="B67" s="52"/>
      <c r="C67" s="53"/>
      <c r="D67" s="53"/>
      <c r="E67" s="53"/>
      <c r="F67" s="53"/>
      <c r="G67" s="53"/>
      <c r="H67" s="319"/>
      <c r="I67" s="287"/>
      <c r="J67" s="294"/>
      <c r="K67" s="287"/>
      <c r="L67" s="900"/>
      <c r="M67" s="901"/>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f>N64+N65+N66+N67+N68</f>
        <v>2274.5571758642654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10</v>
      </c>
      <c r="N75" s="403">
        <f>K75/M75</f>
        <v>40853.764164879998</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10</v>
      </c>
      <c r="N76" s="403">
        <f>K76/M76</f>
        <v>10213.44104122</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89"/>
      <c r="C80" s="890"/>
      <c r="D80" s="890"/>
      <c r="E80" s="890"/>
      <c r="F80" s="890"/>
      <c r="G80" s="890"/>
      <c r="H80" s="890"/>
      <c r="I80" s="132"/>
      <c r="J80" s="132"/>
      <c r="K80" s="132"/>
      <c r="L80" s="903"/>
      <c r="M80" s="903"/>
      <c r="N80" s="51"/>
    </row>
    <row r="81" spans="1:14" ht="15.75" thickBot="1">
      <c r="B81" s="902" t="s">
        <v>1037</v>
      </c>
      <c r="C81" s="856"/>
      <c r="D81" s="856"/>
      <c r="E81" s="856"/>
      <c r="F81" s="856"/>
      <c r="G81" s="856"/>
      <c r="H81" s="856"/>
      <c r="I81" s="856"/>
      <c r="J81" s="856"/>
      <c r="K81" s="856"/>
      <c r="L81" s="856"/>
      <c r="M81" s="857"/>
      <c r="N81" s="309">
        <f>SUM(N75:N80)</f>
        <v>51067.205206099999</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N43+N59+N70+N81</f>
        <v>698557.58888464468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139711.51777692893</v>
      </c>
      <c r="M88" s="849"/>
      <c r="N88" s="57"/>
    </row>
    <row r="89" spans="1:14">
      <c r="B89" s="95" t="s">
        <v>1057</v>
      </c>
      <c r="C89" s="96"/>
      <c r="D89" s="96"/>
      <c r="E89" s="96"/>
      <c r="F89" s="96"/>
      <c r="G89" s="96"/>
      <c r="H89" s="96"/>
      <c r="I89" s="93"/>
      <c r="J89" s="94"/>
      <c r="K89" s="312">
        <v>0.05</v>
      </c>
      <c r="L89" s="848">
        <f>N83*K89</f>
        <v>34927.879444232232</v>
      </c>
      <c r="M89" s="849"/>
      <c r="N89" s="57"/>
    </row>
    <row r="90" spans="1:14" ht="15.75" thickBot="1">
      <c r="B90" s="97" t="s">
        <v>1058</v>
      </c>
      <c r="C90" s="98"/>
      <c r="D90" s="98"/>
      <c r="E90" s="98"/>
      <c r="F90" s="98"/>
      <c r="G90" s="98"/>
      <c r="H90" s="98"/>
      <c r="I90" s="99"/>
      <c r="J90" s="100"/>
      <c r="K90" s="313">
        <v>0.05</v>
      </c>
      <c r="L90" s="850">
        <f>N83*K90</f>
        <v>34927.879444232232</v>
      </c>
      <c r="M90" s="851"/>
      <c r="N90" s="57"/>
    </row>
    <row r="91" spans="1:14" ht="15.75" thickBot="1">
      <c r="B91" s="813" t="s">
        <v>1037</v>
      </c>
      <c r="C91" s="814"/>
      <c r="D91" s="814"/>
      <c r="E91" s="814"/>
      <c r="F91" s="814"/>
      <c r="G91" s="814"/>
      <c r="H91" s="814"/>
      <c r="I91" s="814"/>
      <c r="J91" s="814"/>
      <c r="K91" s="814"/>
      <c r="L91" s="814"/>
      <c r="M91" s="815"/>
      <c r="N91" s="58">
        <f>L88+L89+L90</f>
        <v>209567.27666539341</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908124.86555003806</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3"/>
      <c r="K123" s="963"/>
      <c r="L123" s="963"/>
      <c r="M123" s="963"/>
      <c r="N123" s="964"/>
    </row>
    <row r="124" spans="2:14" ht="15.75" thickBot="1">
      <c r="B124" s="427" t="s">
        <v>2327</v>
      </c>
      <c r="C124" s="428"/>
      <c r="D124" s="428"/>
      <c r="E124" s="267"/>
      <c r="F124" s="267"/>
      <c r="G124" s="267"/>
      <c r="H124" s="267"/>
      <c r="I124" s="267"/>
      <c r="J124" s="965"/>
      <c r="K124" s="965"/>
      <c r="L124" s="965"/>
      <c r="M124" s="965"/>
      <c r="N124" s="96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363</v>
      </c>
      <c r="B36" s="862" t="str">
        <f>VLOOKUP(A36,EQUIPOS!A6:D154,3,FALSE)</f>
        <v>Vibrador de concreto, Motor de 3 hp a 18.000 rpm Mangueras de 4 mt</v>
      </c>
      <c r="C36" s="863"/>
      <c r="D36" s="863"/>
      <c r="E36" s="863"/>
      <c r="F36" s="863"/>
      <c r="G36" s="863"/>
      <c r="H36" s="864"/>
      <c r="I36" s="275"/>
      <c r="J36" s="276"/>
      <c r="K36" s="277">
        <f>VLOOKUP(A36,EQUIPOS!A6:D163,4,FALSE)</f>
        <v>11266.116499914953</v>
      </c>
      <c r="L36" s="278"/>
      <c r="M36" s="344">
        <v>1</v>
      </c>
      <c r="N36" s="280">
        <f>K36/M36</f>
        <v>11266.116499914953</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0.02</v>
      </c>
      <c r="N41" s="352">
        <f>N78*M41</f>
        <v>1501.9766237088236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12768.093123623778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3083</v>
      </c>
      <c r="N48" s="280">
        <f>K48*M48</f>
        <v>105167.296</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38000</v>
      </c>
      <c r="N49" s="280">
        <f>K49*M49</f>
        <v>5700</v>
      </c>
    </row>
    <row r="50" spans="1:14">
      <c r="A50" s="167" t="s">
        <v>904</v>
      </c>
      <c r="B50" s="49" t="str">
        <f>VLOOKUP(A50,MATERIALES!A6:D373,3,FALSE)</f>
        <v>Concreto Resistencia  21 (Mpa)</v>
      </c>
      <c r="C50" s="433"/>
      <c r="D50" s="433"/>
      <c r="E50" s="433"/>
      <c r="F50" s="433"/>
      <c r="G50" s="433"/>
      <c r="H50" s="433"/>
      <c r="I50" s="433"/>
      <c r="J50" s="320" t="str">
        <f>VLOOKUP(A50,MATERIALES!A6:D642,2,FALSE)</f>
        <v>m3</v>
      </c>
      <c r="K50" s="405">
        <v>0.126</v>
      </c>
      <c r="L50" s="429"/>
      <c r="M50" s="410">
        <f>VLOOKUP(A50,MATERIALES!A6:D398,4,FALSE)</f>
        <v>915000</v>
      </c>
      <c r="N50" s="280">
        <f>K50*M50</f>
        <v>115290</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51380.559735152368</v>
      </c>
      <c r="N51" s="280">
        <f>K51*M51</f>
        <v>51380.559735152368</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3" t="s">
        <v>1037</v>
      </c>
      <c r="C56" s="814"/>
      <c r="D56" s="814"/>
      <c r="E56" s="814"/>
      <c r="F56" s="814"/>
      <c r="G56" s="814"/>
      <c r="H56" s="814"/>
      <c r="I56" s="814"/>
      <c r="J56" s="814"/>
      <c r="K56" s="814"/>
      <c r="L56" s="814"/>
      <c r="M56" s="815"/>
      <c r="N56" s="402">
        <f>SUM(N48:N55)</f>
        <v>277537.85573515238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99" t="s">
        <v>1045</v>
      </c>
      <c r="M60" s="878"/>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900">
        <f>VLOOKUP(A61,TRANSPORTE!A3:D117,4,FALSE)</f>
        <v>1774.2255661967749</v>
      </c>
      <c r="M61" s="901"/>
      <c r="N61" s="295">
        <f>K61*L61</f>
        <v>223.55242134079364</v>
      </c>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1"/>
      <c r="M66" s="892"/>
      <c r="N66" s="133"/>
    </row>
    <row r="67" spans="1:15" ht="15.75" thickBot="1">
      <c r="B67" s="902" t="s">
        <v>1037</v>
      </c>
      <c r="C67" s="856"/>
      <c r="D67" s="856"/>
      <c r="E67" s="856"/>
      <c r="F67" s="856"/>
      <c r="G67" s="856"/>
      <c r="H67" s="856"/>
      <c r="I67" s="856"/>
      <c r="J67" s="856"/>
      <c r="K67" s="856"/>
      <c r="L67" s="856"/>
      <c r="M67" s="857"/>
      <c r="N67" s="110">
        <f>N61+N62+N63+N64+N65</f>
        <v>223.55242134079364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2" t="s">
        <v>1047</v>
      </c>
      <c r="C71" s="853"/>
      <c r="D71" s="853"/>
      <c r="E71" s="853"/>
      <c r="F71" s="853"/>
      <c r="G71" s="853"/>
      <c r="H71" s="853"/>
      <c r="I71" s="79" t="s">
        <v>1048</v>
      </c>
      <c r="J71" s="81" t="s">
        <v>1494</v>
      </c>
      <c r="K71" s="80" t="s">
        <v>1050</v>
      </c>
      <c r="L71" s="854" t="s">
        <v>1034</v>
      </c>
      <c r="M71" s="967"/>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89"/>
      <c r="C77" s="890"/>
      <c r="D77" s="890"/>
      <c r="E77" s="890"/>
      <c r="F77" s="890"/>
      <c r="G77" s="890"/>
      <c r="H77" s="890"/>
      <c r="I77" s="132"/>
      <c r="J77" s="132"/>
      <c r="K77" s="132"/>
      <c r="L77" s="903"/>
      <c r="M77" s="903"/>
      <c r="N77" s="51"/>
    </row>
    <row r="78" spans="1:15" ht="15.75" thickBot="1">
      <c r="B78" s="902" t="s">
        <v>1037</v>
      </c>
      <c r="C78" s="856"/>
      <c r="D78" s="856"/>
      <c r="E78" s="856"/>
      <c r="F78" s="856"/>
      <c r="G78" s="856"/>
      <c r="H78" s="856"/>
      <c r="I78" s="856"/>
      <c r="J78" s="856"/>
      <c r="K78" s="856"/>
      <c r="L78" s="856"/>
      <c r="M78" s="857"/>
      <c r="N78" s="309">
        <f>SUM(N72:N77)</f>
        <v>75098.831185441173</v>
      </c>
    </row>
    <row r="79" spans="1:15" ht="15.75" thickBot="1">
      <c r="B79" s="39"/>
      <c r="C79" s="40"/>
      <c r="D79" s="40"/>
      <c r="E79" s="40"/>
      <c r="F79" s="40"/>
      <c r="G79" s="40"/>
      <c r="H79" s="40"/>
      <c r="I79" s="40"/>
      <c r="J79" s="40"/>
      <c r="K79" s="40"/>
      <c r="L79" s="40"/>
      <c r="M79" s="40"/>
      <c r="N79" s="41"/>
    </row>
    <row r="80" spans="1:15" ht="15.75" thickBot="1">
      <c r="B80" s="813" t="s">
        <v>1051</v>
      </c>
      <c r="C80" s="814"/>
      <c r="D80" s="814"/>
      <c r="E80" s="814"/>
      <c r="F80" s="814"/>
      <c r="G80" s="814"/>
      <c r="H80" s="814"/>
      <c r="I80" s="814"/>
      <c r="J80" s="814"/>
      <c r="K80" s="814"/>
      <c r="L80" s="814"/>
      <c r="M80" s="815"/>
      <c r="N80" s="105">
        <f>N43+N56+N67+N78</f>
        <v>365628.33246555808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2"/>
      <c r="J84" s="342"/>
      <c r="K84" s="310" t="s">
        <v>1054</v>
      </c>
      <c r="L84" s="860" t="s">
        <v>1055</v>
      </c>
      <c r="M84" s="861"/>
      <c r="N84" s="311"/>
    </row>
    <row r="85" spans="1:14">
      <c r="B85" s="846" t="s">
        <v>1056</v>
      </c>
      <c r="C85" s="847"/>
      <c r="D85" s="847"/>
      <c r="E85" s="847"/>
      <c r="F85" s="847"/>
      <c r="G85" s="847"/>
      <c r="H85" s="847"/>
      <c r="I85" s="93"/>
      <c r="J85" s="94"/>
      <c r="K85" s="312">
        <v>0.2</v>
      </c>
      <c r="L85" s="848">
        <f>N80*K85</f>
        <v>73125.666493111625</v>
      </c>
      <c r="M85" s="849"/>
      <c r="N85" s="57"/>
    </row>
    <row r="86" spans="1:14">
      <c r="B86" s="95" t="s">
        <v>1057</v>
      </c>
      <c r="C86" s="96"/>
      <c r="D86" s="96"/>
      <c r="E86" s="96"/>
      <c r="F86" s="96"/>
      <c r="G86" s="96"/>
      <c r="H86" s="96"/>
      <c r="I86" s="93"/>
      <c r="J86" s="94"/>
      <c r="K86" s="312">
        <v>0.05</v>
      </c>
      <c r="L86" s="848">
        <f>N80*K86</f>
        <v>18281.416623277906</v>
      </c>
      <c r="M86" s="849"/>
      <c r="N86" s="57"/>
    </row>
    <row r="87" spans="1:14" ht="15.75" thickBot="1">
      <c r="B87" s="97" t="s">
        <v>1058</v>
      </c>
      <c r="C87" s="98"/>
      <c r="D87" s="98"/>
      <c r="E87" s="98"/>
      <c r="F87" s="98"/>
      <c r="G87" s="98"/>
      <c r="H87" s="98"/>
      <c r="I87" s="99"/>
      <c r="J87" s="100"/>
      <c r="K87" s="313">
        <v>0.05</v>
      </c>
      <c r="L87" s="850">
        <f>N80*K87</f>
        <v>18281.416623277906</v>
      </c>
      <c r="M87" s="851"/>
      <c r="N87" s="57"/>
    </row>
    <row r="88" spans="1:14" ht="15.75" thickBot="1">
      <c r="B88" s="813" t="s">
        <v>1037</v>
      </c>
      <c r="C88" s="814"/>
      <c r="D88" s="814"/>
      <c r="E88" s="814"/>
      <c r="F88" s="814"/>
      <c r="G88" s="814"/>
      <c r="H88" s="814"/>
      <c r="I88" s="814"/>
      <c r="J88" s="814"/>
      <c r="K88" s="814"/>
      <c r="L88" s="814"/>
      <c r="M88" s="815"/>
      <c r="N88" s="58">
        <f>L85+L86+L87</f>
        <v>109688.49973966744</v>
      </c>
    </row>
    <row r="89" spans="1:14" ht="15.75" thickBot="1">
      <c r="B89" s="39"/>
      <c r="C89" s="40"/>
      <c r="D89" s="40"/>
      <c r="E89" s="40"/>
      <c r="F89" s="40"/>
      <c r="G89" s="40"/>
      <c r="H89" s="40"/>
      <c r="I89" s="40"/>
      <c r="J89" s="40"/>
      <c r="K89" s="40"/>
      <c r="L89" s="40"/>
      <c r="M89" s="40"/>
      <c r="N89" s="41"/>
    </row>
    <row r="90" spans="1:14" ht="15.75" thickBot="1">
      <c r="A90" t="s">
        <v>2122</v>
      </c>
      <c r="B90" s="813" t="s">
        <v>1059</v>
      </c>
      <c r="C90" s="814"/>
      <c r="D90" s="814"/>
      <c r="E90" s="814"/>
      <c r="F90" s="814"/>
      <c r="G90" s="814"/>
      <c r="H90" s="814"/>
      <c r="I90" s="814"/>
      <c r="J90" s="814"/>
      <c r="K90" s="814"/>
      <c r="L90" s="814"/>
      <c r="M90" s="815"/>
      <c r="N90" s="195">
        <f>N80+N88</f>
        <v>475316.83220522554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3"/>
      <c r="K120" s="963"/>
      <c r="L120" s="963"/>
      <c r="M120" s="963"/>
      <c r="N120" s="964"/>
    </row>
    <row r="121" spans="2:14" ht="15.75" thickBot="1">
      <c r="B121" s="427" t="s">
        <v>2327</v>
      </c>
      <c r="C121" s="428"/>
      <c r="D121" s="428"/>
      <c r="E121" s="267"/>
      <c r="F121" s="267"/>
      <c r="G121" s="267"/>
      <c r="H121" s="267"/>
      <c r="I121" s="267"/>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363</v>
      </c>
      <c r="B36" s="862" t="str">
        <f>VLOOKUP(A36,EQUIPOS!A6:D154,3,FALSE)</f>
        <v>Vibrador de concreto, Motor de 3 hp a 18.000 rpm Mangueras de 4 mt</v>
      </c>
      <c r="C36" s="863"/>
      <c r="D36" s="863"/>
      <c r="E36" s="863"/>
      <c r="F36" s="863"/>
      <c r="G36" s="863"/>
      <c r="H36" s="864"/>
      <c r="I36" s="275"/>
      <c r="J36" s="276"/>
      <c r="K36" s="277">
        <f>VLOOKUP(A36,EQUIPOS!A6:D163,4,FALSE)</f>
        <v>11266.116499914953</v>
      </c>
      <c r="L36" s="278"/>
      <c r="M36" s="344">
        <v>1</v>
      </c>
      <c r="N36" s="280">
        <f>K36/M36</f>
        <v>11266.116499914953</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0.02</v>
      </c>
      <c r="N41" s="352">
        <f>N78*M41</f>
        <v>1501.9766237088236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12768.093123623778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3083</v>
      </c>
      <c r="N48" s="280">
        <f>K48*M48</f>
        <v>105167.296</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38000</v>
      </c>
      <c r="N49" s="280">
        <f>K49*M49</f>
        <v>5700</v>
      </c>
    </row>
    <row r="50" spans="1:14">
      <c r="A50" s="167" t="s">
        <v>1745</v>
      </c>
      <c r="B50" s="49" t="str">
        <f>VLOOKUP(A50,MATERIALES!A6:D373,3,FALSE)</f>
        <v>Concreto Resistencia  28 (Mpa)</v>
      </c>
      <c r="C50" s="433"/>
      <c r="D50" s="433"/>
      <c r="E50" s="433"/>
      <c r="F50" s="433"/>
      <c r="G50" s="433"/>
      <c r="H50" s="433"/>
      <c r="I50" s="433"/>
      <c r="J50" s="320" t="str">
        <f>VLOOKUP(A50,MATERIALES!A6:D642,2,FALSE)</f>
        <v>m3</v>
      </c>
      <c r="K50" s="405">
        <v>0.126</v>
      </c>
      <c r="L50" s="429"/>
      <c r="M50" s="410">
        <f>VLOOKUP(A50,MATERIALES!A6:D398,4,FALSE)</f>
        <v>925000</v>
      </c>
      <c r="N50" s="280">
        <f>K50*M50</f>
        <v>116550</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51380.559735152368</v>
      </c>
      <c r="N51" s="280">
        <f>K51*M51</f>
        <v>51380.559735152368</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3" t="s">
        <v>1037</v>
      </c>
      <c r="C56" s="814"/>
      <c r="D56" s="814"/>
      <c r="E56" s="814"/>
      <c r="F56" s="814"/>
      <c r="G56" s="814"/>
      <c r="H56" s="814"/>
      <c r="I56" s="814"/>
      <c r="J56" s="814"/>
      <c r="K56" s="814"/>
      <c r="L56" s="814"/>
      <c r="M56" s="815"/>
      <c r="N56" s="402">
        <f>SUM(N48:N55)</f>
        <v>278797.85573515238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99" t="s">
        <v>1045</v>
      </c>
      <c r="M60" s="878"/>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900">
        <f>VLOOKUP(A61,TRANSPORTE!A3:D117,4,FALSE)</f>
        <v>1774.2255661967749</v>
      </c>
      <c r="M61" s="901"/>
      <c r="N61" s="295">
        <f>K61*L61</f>
        <v>223.55242134079364</v>
      </c>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1"/>
      <c r="M66" s="892"/>
      <c r="N66" s="133"/>
    </row>
    <row r="67" spans="1:15" ht="15.75" thickBot="1">
      <c r="B67" s="902" t="s">
        <v>1037</v>
      </c>
      <c r="C67" s="856"/>
      <c r="D67" s="856"/>
      <c r="E67" s="856"/>
      <c r="F67" s="856"/>
      <c r="G67" s="856"/>
      <c r="H67" s="856"/>
      <c r="I67" s="856"/>
      <c r="J67" s="856"/>
      <c r="K67" s="856"/>
      <c r="L67" s="856"/>
      <c r="M67" s="857"/>
      <c r="N67" s="110">
        <f>N61+N62+N63+N64+N65</f>
        <v>223.55242134079364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2" t="s">
        <v>1047</v>
      </c>
      <c r="C71" s="853"/>
      <c r="D71" s="853"/>
      <c r="E71" s="853"/>
      <c r="F71" s="853"/>
      <c r="G71" s="853"/>
      <c r="H71" s="853"/>
      <c r="I71" s="79" t="s">
        <v>1048</v>
      </c>
      <c r="J71" s="81" t="s">
        <v>1494</v>
      </c>
      <c r="K71" s="80" t="s">
        <v>1050</v>
      </c>
      <c r="L71" s="854" t="s">
        <v>1034</v>
      </c>
      <c r="M71" s="967"/>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89"/>
      <c r="C77" s="890"/>
      <c r="D77" s="890"/>
      <c r="E77" s="890"/>
      <c r="F77" s="890"/>
      <c r="G77" s="890"/>
      <c r="H77" s="890"/>
      <c r="I77" s="132"/>
      <c r="J77" s="132"/>
      <c r="K77" s="132"/>
      <c r="L77" s="903"/>
      <c r="M77" s="903"/>
      <c r="N77" s="133"/>
    </row>
    <row r="78" spans="1:15" ht="15.75" thickBot="1">
      <c r="B78" s="902" t="s">
        <v>1037</v>
      </c>
      <c r="C78" s="856"/>
      <c r="D78" s="856"/>
      <c r="E78" s="856"/>
      <c r="F78" s="856"/>
      <c r="G78" s="856"/>
      <c r="H78" s="856"/>
      <c r="I78" s="856"/>
      <c r="J78" s="856"/>
      <c r="K78" s="856"/>
      <c r="L78" s="856"/>
      <c r="M78" s="857"/>
      <c r="N78" s="468">
        <f>SUM(N72:N77)</f>
        <v>75098.831185441173</v>
      </c>
    </row>
    <row r="79" spans="1:15" ht="15.75" thickBot="1">
      <c r="B79" s="39"/>
      <c r="C79" s="40"/>
      <c r="D79" s="40"/>
      <c r="E79" s="40"/>
      <c r="F79" s="40"/>
      <c r="G79" s="40"/>
      <c r="H79" s="40"/>
      <c r="I79" s="40"/>
      <c r="J79" s="40"/>
      <c r="K79" s="40"/>
      <c r="L79" s="40"/>
      <c r="M79" s="40"/>
      <c r="N79" s="41"/>
    </row>
    <row r="80" spans="1:15" ht="15.75" thickBot="1">
      <c r="B80" s="813" t="s">
        <v>1051</v>
      </c>
      <c r="C80" s="814"/>
      <c r="D80" s="814"/>
      <c r="E80" s="814"/>
      <c r="F80" s="814"/>
      <c r="G80" s="814"/>
      <c r="H80" s="814"/>
      <c r="I80" s="814"/>
      <c r="J80" s="814"/>
      <c r="K80" s="814"/>
      <c r="L80" s="814"/>
      <c r="M80" s="815"/>
      <c r="N80" s="105">
        <f>N43+N56+N67+N78</f>
        <v>366888.33246555808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2"/>
      <c r="J84" s="342"/>
      <c r="K84" s="310" t="s">
        <v>1054</v>
      </c>
      <c r="L84" s="860" t="s">
        <v>1055</v>
      </c>
      <c r="M84" s="861"/>
      <c r="N84" s="311"/>
    </row>
    <row r="85" spans="1:14">
      <c r="B85" s="846" t="s">
        <v>1056</v>
      </c>
      <c r="C85" s="847"/>
      <c r="D85" s="847"/>
      <c r="E85" s="847"/>
      <c r="F85" s="847"/>
      <c r="G85" s="847"/>
      <c r="H85" s="847"/>
      <c r="I85" s="93"/>
      <c r="J85" s="94"/>
      <c r="K85" s="312">
        <v>0.2</v>
      </c>
      <c r="L85" s="848">
        <f>N80*K85</f>
        <v>73377.666493111625</v>
      </c>
      <c r="M85" s="849"/>
      <c r="N85" s="57"/>
    </row>
    <row r="86" spans="1:14">
      <c r="B86" s="95" t="s">
        <v>1057</v>
      </c>
      <c r="C86" s="96"/>
      <c r="D86" s="96"/>
      <c r="E86" s="96"/>
      <c r="F86" s="96"/>
      <c r="G86" s="96"/>
      <c r="H86" s="96"/>
      <c r="I86" s="93"/>
      <c r="J86" s="94"/>
      <c r="K86" s="312">
        <v>0.05</v>
      </c>
      <c r="L86" s="848">
        <f>N80*K86</f>
        <v>18344.416623277906</v>
      </c>
      <c r="M86" s="849"/>
      <c r="N86" s="57"/>
    </row>
    <row r="87" spans="1:14" ht="15.75" thickBot="1">
      <c r="B87" s="97" t="s">
        <v>1058</v>
      </c>
      <c r="C87" s="98"/>
      <c r="D87" s="98"/>
      <c r="E87" s="98"/>
      <c r="F87" s="98"/>
      <c r="G87" s="98"/>
      <c r="H87" s="98"/>
      <c r="I87" s="99"/>
      <c r="J87" s="100"/>
      <c r="K87" s="313">
        <v>0.05</v>
      </c>
      <c r="L87" s="850">
        <f>N80*K87</f>
        <v>18344.416623277906</v>
      </c>
      <c r="M87" s="851"/>
      <c r="N87" s="57"/>
    </row>
    <row r="88" spans="1:14" ht="15.75" thickBot="1">
      <c r="B88" s="813" t="s">
        <v>1037</v>
      </c>
      <c r="C88" s="814"/>
      <c r="D88" s="814"/>
      <c r="E88" s="814"/>
      <c r="F88" s="814"/>
      <c r="G88" s="814"/>
      <c r="H88" s="814"/>
      <c r="I88" s="814"/>
      <c r="J88" s="814"/>
      <c r="K88" s="814"/>
      <c r="L88" s="814"/>
      <c r="M88" s="815"/>
      <c r="N88" s="58">
        <f>L85+L86+L87</f>
        <v>110066.49973966744</v>
      </c>
    </row>
    <row r="89" spans="1:14" ht="15.75" thickBot="1">
      <c r="B89" s="39"/>
      <c r="C89" s="40"/>
      <c r="D89" s="40"/>
      <c r="E89" s="40"/>
      <c r="F89" s="40"/>
      <c r="G89" s="40"/>
      <c r="H89" s="40"/>
      <c r="I89" s="40"/>
      <c r="J89" s="40"/>
      <c r="K89" s="40"/>
      <c r="L89" s="40"/>
      <c r="M89" s="40"/>
      <c r="N89" s="41"/>
    </row>
    <row r="90" spans="1:14" ht="15.75" thickBot="1">
      <c r="A90" t="s">
        <v>2122</v>
      </c>
      <c r="B90" s="813" t="s">
        <v>1059</v>
      </c>
      <c r="C90" s="814"/>
      <c r="D90" s="814"/>
      <c r="E90" s="814"/>
      <c r="F90" s="814"/>
      <c r="G90" s="814"/>
      <c r="H90" s="814"/>
      <c r="I90" s="814"/>
      <c r="J90" s="814"/>
      <c r="K90" s="814"/>
      <c r="L90" s="814"/>
      <c r="M90" s="815"/>
      <c r="N90" s="195">
        <f>N80+N88</f>
        <v>476954.83220522554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3"/>
      <c r="K120" s="963"/>
      <c r="L120" s="963"/>
      <c r="M120" s="963"/>
      <c r="N120" s="964"/>
    </row>
    <row r="121" spans="2:14" ht="15.75" thickBot="1">
      <c r="B121" s="427" t="s">
        <v>2327</v>
      </c>
      <c r="C121" s="428"/>
      <c r="D121" s="428"/>
      <c r="E121" s="267"/>
      <c r="F121" s="267"/>
      <c r="G121" s="267"/>
      <c r="H121" s="267"/>
      <c r="I121" s="267"/>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7"/>
      <c r="C1" s="919"/>
      <c r="D1" s="920"/>
      <c r="E1" s="920"/>
      <c r="F1" s="920"/>
      <c r="G1" s="920"/>
      <c r="H1" s="920"/>
      <c r="I1" s="920"/>
      <c r="J1" s="921"/>
      <c r="K1" s="922" t="s">
        <v>1017</v>
      </c>
      <c r="L1" s="924" t="s">
        <v>2304</v>
      </c>
      <c r="M1" s="925"/>
      <c r="N1" s="926"/>
    </row>
    <row r="2" spans="2:14" ht="22.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156</v>
      </c>
      <c r="B36" s="862" t="str">
        <f>VLOOKUP(A36,EQUIPOS!A6:D154,3,FALSE)</f>
        <v>Cizalla manual de 90 cm.</v>
      </c>
      <c r="C36" s="863"/>
      <c r="D36" s="863"/>
      <c r="E36" s="863"/>
      <c r="F36" s="863"/>
      <c r="G36" s="863"/>
      <c r="H36" s="864"/>
      <c r="I36" s="275"/>
      <c r="J36" s="276"/>
      <c r="K36" s="277">
        <f>VLOOKUP(A36,EQUIPOS!A6:D163,4,FALSE)</f>
        <v>2022.2679117347348</v>
      </c>
      <c r="L36" s="278"/>
      <c r="M36" s="344">
        <v>37.5</v>
      </c>
      <c r="N36" s="280">
        <f>K36/M36</f>
        <v>53.927144312926259</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0.02</v>
      </c>
      <c r="N41" s="352">
        <f>N78*M41</f>
        <v>15.32016156183</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69.247305874756265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1.05</v>
      </c>
      <c r="L48" s="275"/>
      <c r="M48" s="410">
        <f>VLOOKUP(A48,MATERIALES!A5:D396,4,FALSE)</f>
        <v>3083</v>
      </c>
      <c r="N48" s="280">
        <f>K48*M48</f>
        <v>3237.15</v>
      </c>
    </row>
    <row r="49" spans="1:14">
      <c r="A49" s="167" t="s">
        <v>976</v>
      </c>
      <c r="B49" s="49" t="str">
        <f>VLOOKUP(A49,MATERIALES!A6:D373,3,FALSE)</f>
        <v>Alambre Negro Para Amarre</v>
      </c>
      <c r="C49" s="433"/>
      <c r="D49" s="433"/>
      <c r="E49" s="433"/>
      <c r="F49" s="433"/>
      <c r="G49" s="433"/>
      <c r="H49" s="433"/>
      <c r="I49" s="433"/>
      <c r="J49" s="319" t="str">
        <f>VLOOKUP(A49,MATERIALES!A5:D641,2,FALSE)</f>
        <v>kg</v>
      </c>
      <c r="K49" s="405">
        <v>0.03</v>
      </c>
      <c r="L49" s="429"/>
      <c r="M49" s="410">
        <f>VLOOKUP(A49,MATERIALES!A6:D397,4,FALSE)</f>
        <v>5918.7662267221112</v>
      </c>
      <c r="N49" s="280">
        <f>K49*M49</f>
        <v>177.56298680166333</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3" t="s">
        <v>1037</v>
      </c>
      <c r="C56" s="814"/>
      <c r="D56" s="814"/>
      <c r="E56" s="814"/>
      <c r="F56" s="814"/>
      <c r="G56" s="814"/>
      <c r="H56" s="814"/>
      <c r="I56" s="814"/>
      <c r="J56" s="814"/>
      <c r="K56" s="814"/>
      <c r="L56" s="814"/>
      <c r="M56" s="815"/>
      <c r="N56" s="402">
        <f>SUM(N48:N55)</f>
        <v>3414.7129868016636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99" t="s">
        <v>1045</v>
      </c>
      <c r="M60" s="878"/>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0">
        <f>VLOOKUP(A61,TRANSPORTE!A3:D117,4,FALSE)</f>
        <v>0.30238081239327508</v>
      </c>
      <c r="M61" s="901"/>
      <c r="N61" s="295">
        <f>K61*L61</f>
        <v>0.31749985301293887</v>
      </c>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1"/>
      <c r="M66" s="892"/>
      <c r="N66" s="133"/>
    </row>
    <row r="67" spans="1:15" ht="15.75" thickBot="1">
      <c r="B67" s="902" t="s">
        <v>1037</v>
      </c>
      <c r="C67" s="856"/>
      <c r="D67" s="856"/>
      <c r="E67" s="856"/>
      <c r="F67" s="856"/>
      <c r="G67" s="856"/>
      <c r="H67" s="856"/>
      <c r="I67" s="856"/>
      <c r="J67" s="856"/>
      <c r="K67" s="856"/>
      <c r="L67" s="856"/>
      <c r="M67" s="857"/>
      <c r="N67" s="110">
        <f>N61+N62+N63+N64+N65</f>
        <v>0.31749985301293887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2" t="s">
        <v>1047</v>
      </c>
      <c r="C71" s="853"/>
      <c r="D71" s="853"/>
      <c r="E71" s="853"/>
      <c r="F71" s="853"/>
      <c r="G71" s="853"/>
      <c r="H71" s="853"/>
      <c r="I71" s="79" t="s">
        <v>1048</v>
      </c>
      <c r="J71" s="81" t="s">
        <v>1494</v>
      </c>
      <c r="K71" s="80" t="s">
        <v>1050</v>
      </c>
      <c r="L71" s="854" t="s">
        <v>1034</v>
      </c>
      <c r="M71" s="855"/>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89"/>
      <c r="C77" s="890"/>
      <c r="D77" s="890"/>
      <c r="E77" s="890"/>
      <c r="F77" s="890"/>
      <c r="G77" s="890"/>
      <c r="H77" s="890"/>
      <c r="I77" s="132"/>
      <c r="J77" s="132"/>
      <c r="K77" s="132"/>
      <c r="L77" s="903"/>
      <c r="M77" s="903"/>
      <c r="N77" s="51"/>
    </row>
    <row r="78" spans="1:15" ht="15.75" thickBot="1">
      <c r="B78" s="902" t="s">
        <v>1037</v>
      </c>
      <c r="C78" s="856"/>
      <c r="D78" s="856"/>
      <c r="E78" s="856"/>
      <c r="F78" s="856"/>
      <c r="G78" s="856"/>
      <c r="H78" s="856"/>
      <c r="I78" s="856"/>
      <c r="J78" s="856"/>
      <c r="K78" s="856"/>
      <c r="L78" s="856"/>
      <c r="M78" s="857"/>
      <c r="N78" s="309">
        <f>SUM(N72:N77)</f>
        <v>766.00807809150001</v>
      </c>
    </row>
    <row r="79" spans="1:15" ht="15.75" thickBot="1">
      <c r="B79" s="39"/>
      <c r="C79" s="40"/>
      <c r="D79" s="40"/>
      <c r="E79" s="40"/>
      <c r="F79" s="40"/>
      <c r="G79" s="40"/>
      <c r="H79" s="40"/>
      <c r="I79" s="40"/>
      <c r="J79" s="40"/>
      <c r="K79" s="40"/>
      <c r="L79" s="40"/>
      <c r="M79" s="40"/>
      <c r="N79" s="41"/>
    </row>
    <row r="80" spans="1:15" ht="15.75" thickBot="1">
      <c r="B80" s="813" t="s">
        <v>1051</v>
      </c>
      <c r="C80" s="814"/>
      <c r="D80" s="814"/>
      <c r="E80" s="814"/>
      <c r="F80" s="814"/>
      <c r="G80" s="814"/>
      <c r="H80" s="814"/>
      <c r="I80" s="814"/>
      <c r="J80" s="814"/>
      <c r="K80" s="814"/>
      <c r="L80" s="814"/>
      <c r="M80" s="815"/>
      <c r="N80" s="105">
        <f>N43+N56+N67+N78</f>
        <v>4250.2858706209336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2"/>
      <c r="J84" s="342"/>
      <c r="K84" s="310" t="s">
        <v>1054</v>
      </c>
      <c r="L84" s="860" t="s">
        <v>1055</v>
      </c>
      <c r="M84" s="861"/>
      <c r="N84" s="311"/>
    </row>
    <row r="85" spans="1:14">
      <c r="B85" s="846" t="s">
        <v>1056</v>
      </c>
      <c r="C85" s="847"/>
      <c r="D85" s="847"/>
      <c r="E85" s="847"/>
      <c r="F85" s="847"/>
      <c r="G85" s="847"/>
      <c r="H85" s="847"/>
      <c r="I85" s="93"/>
      <c r="J85" s="94"/>
      <c r="K85" s="312">
        <v>0.2</v>
      </c>
      <c r="L85" s="848">
        <f>N80*K85</f>
        <v>850.05717412418676</v>
      </c>
      <c r="M85" s="849"/>
      <c r="N85" s="57"/>
    </row>
    <row r="86" spans="1:14">
      <c r="B86" s="95" t="s">
        <v>1057</v>
      </c>
      <c r="C86" s="96"/>
      <c r="D86" s="96"/>
      <c r="E86" s="96"/>
      <c r="F86" s="96"/>
      <c r="G86" s="96"/>
      <c r="H86" s="96"/>
      <c r="I86" s="93"/>
      <c r="J86" s="94"/>
      <c r="K86" s="312">
        <v>0.05</v>
      </c>
      <c r="L86" s="848">
        <f>N80*K86</f>
        <v>212.51429353104669</v>
      </c>
      <c r="M86" s="849"/>
      <c r="N86" s="57"/>
    </row>
    <row r="87" spans="1:14" ht="15.75" thickBot="1">
      <c r="B87" s="97" t="s">
        <v>1058</v>
      </c>
      <c r="C87" s="98"/>
      <c r="D87" s="98"/>
      <c r="E87" s="98"/>
      <c r="F87" s="98"/>
      <c r="G87" s="98"/>
      <c r="H87" s="98"/>
      <c r="I87" s="99"/>
      <c r="J87" s="100"/>
      <c r="K87" s="313">
        <v>0.05</v>
      </c>
      <c r="L87" s="850">
        <f>N80*K87</f>
        <v>212.51429353104669</v>
      </c>
      <c r="M87" s="851"/>
      <c r="N87" s="57"/>
    </row>
    <row r="88" spans="1:14" ht="15.75" thickBot="1">
      <c r="B88" s="813" t="s">
        <v>1037</v>
      </c>
      <c r="C88" s="814"/>
      <c r="D88" s="814"/>
      <c r="E88" s="814"/>
      <c r="F88" s="814"/>
      <c r="G88" s="814"/>
      <c r="H88" s="814"/>
      <c r="I88" s="814"/>
      <c r="J88" s="814"/>
      <c r="K88" s="814"/>
      <c r="L88" s="814"/>
      <c r="M88" s="815"/>
      <c r="N88" s="58">
        <f>L85+L86+L87</f>
        <v>1275.08576118628</v>
      </c>
    </row>
    <row r="89" spans="1:14" ht="15.75" thickBot="1">
      <c r="B89" s="39"/>
      <c r="C89" s="40"/>
      <c r="D89" s="40"/>
      <c r="E89" s="40"/>
      <c r="F89" s="40"/>
      <c r="G89" s="40"/>
      <c r="H89" s="40"/>
      <c r="I89" s="40"/>
      <c r="J89" s="40"/>
      <c r="K89" s="40"/>
      <c r="L89" s="40"/>
      <c r="M89" s="40"/>
      <c r="N89" s="41"/>
    </row>
    <row r="90" spans="1:14" ht="15.75" thickBot="1">
      <c r="A90" t="s">
        <v>2122</v>
      </c>
      <c r="B90" s="813" t="s">
        <v>1059</v>
      </c>
      <c r="C90" s="814"/>
      <c r="D90" s="814"/>
      <c r="E90" s="814"/>
      <c r="F90" s="814"/>
      <c r="G90" s="814"/>
      <c r="H90" s="814"/>
      <c r="I90" s="814"/>
      <c r="J90" s="814"/>
      <c r="K90" s="814"/>
      <c r="L90" s="814"/>
      <c r="M90" s="815"/>
      <c r="N90" s="195">
        <f>N80+N88</f>
        <v>5525.3716318072138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3"/>
      <c r="K120" s="963"/>
      <c r="L120" s="963"/>
      <c r="M120" s="963"/>
      <c r="N120" s="964"/>
    </row>
    <row r="121" spans="2:14" ht="15.75" thickBot="1">
      <c r="B121" s="427" t="s">
        <v>2327</v>
      </c>
      <c r="C121" s="428"/>
      <c r="D121" s="428"/>
      <c r="E121" s="267"/>
      <c r="F121" s="267"/>
      <c r="G121" s="267"/>
      <c r="H121" s="267"/>
      <c r="I121" s="267"/>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156</v>
      </c>
      <c r="B36" s="862" t="str">
        <f>VLOOKUP(A36,EQUIPOS!A6:D154,3,FALSE)</f>
        <v>Cizalla manual de 90 cm.</v>
      </c>
      <c r="C36" s="863"/>
      <c r="D36" s="863"/>
      <c r="E36" s="863"/>
      <c r="F36" s="863"/>
      <c r="G36" s="863"/>
      <c r="H36" s="864"/>
      <c r="I36" s="275"/>
      <c r="J36" s="276"/>
      <c r="K36" s="277">
        <f>VLOOKUP(A36,EQUIPOS!A6:D163,4,FALSE)</f>
        <v>2022.2679117347348</v>
      </c>
      <c r="L36" s="278"/>
      <c r="M36" s="344">
        <v>37.5</v>
      </c>
      <c r="N36" s="280">
        <f>K36/M36</f>
        <v>53.927144312926259</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0.02</v>
      </c>
      <c r="N41" s="352">
        <f>N78*M41</f>
        <v>15.32016156183</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69.247305874756265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810</v>
      </c>
      <c r="B48" s="49" t="str">
        <f>VLOOKUP(A48,MATERIALES!A5:D373,3,FALSE)</f>
        <v>Acero A-40</v>
      </c>
      <c r="C48" s="289"/>
      <c r="D48" s="289"/>
      <c r="E48" s="289"/>
      <c r="F48" s="289"/>
      <c r="G48" s="289"/>
      <c r="H48" s="289"/>
      <c r="I48" s="289"/>
      <c r="J48" s="319" t="str">
        <f>VLOOKUP(A48,MATERIALES!A4:D640,2,FALSE)</f>
        <v>kg</v>
      </c>
      <c r="K48" s="290">
        <v>1.05</v>
      </c>
      <c r="L48" s="275"/>
      <c r="M48" s="410">
        <f>VLOOKUP(A48,MATERIALES!A5:D396,4,FALSE)</f>
        <v>3107.125657430875</v>
      </c>
      <c r="N48" s="280">
        <f>K48*M48</f>
        <v>3262.4819403024189</v>
      </c>
    </row>
    <row r="49" spans="1:14">
      <c r="A49" s="167" t="s">
        <v>976</v>
      </c>
      <c r="B49" s="49" t="str">
        <f>VLOOKUP(A49,MATERIALES!A6:D373,3,FALSE)</f>
        <v>Alambre Negro Para Amarre</v>
      </c>
      <c r="C49" s="433"/>
      <c r="D49" s="433"/>
      <c r="E49" s="433"/>
      <c r="F49" s="433"/>
      <c r="G49" s="433"/>
      <c r="H49" s="433"/>
      <c r="I49" s="433"/>
      <c r="J49" s="320" t="str">
        <f>VLOOKUP(A49,MATERIALES!A5:D641,2,FALSE)</f>
        <v>kg</v>
      </c>
      <c r="K49" s="405">
        <v>0.03</v>
      </c>
      <c r="L49" s="429"/>
      <c r="M49" s="410">
        <f>VLOOKUP(A49,MATERIALES!A6:D397,4,FALSE)</f>
        <v>5918.7662267221112</v>
      </c>
      <c r="N49" s="280">
        <f>K49*M49</f>
        <v>177.56298680166333</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3" t="s">
        <v>1037</v>
      </c>
      <c r="C56" s="814"/>
      <c r="D56" s="814"/>
      <c r="E56" s="814"/>
      <c r="F56" s="814"/>
      <c r="G56" s="814"/>
      <c r="H56" s="814"/>
      <c r="I56" s="814"/>
      <c r="J56" s="814"/>
      <c r="K56" s="814"/>
      <c r="L56" s="814"/>
      <c r="M56" s="815"/>
      <c r="N56" s="402">
        <f>SUM(N48:N55)</f>
        <v>3440.0449271040825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99" t="s">
        <v>1045</v>
      </c>
      <c r="M60" s="878"/>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0">
        <f>VLOOKUP(A61,TRANSPORTE!A3:D117,4,FALSE)</f>
        <v>0.30238081239327508</v>
      </c>
      <c r="M61" s="901"/>
      <c r="N61" s="295">
        <f>K61*L61</f>
        <v>0.31749985301293887</v>
      </c>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1"/>
      <c r="M66" s="892"/>
      <c r="N66" s="133"/>
    </row>
    <row r="67" spans="1:15" ht="15.75" thickBot="1">
      <c r="B67" s="902" t="s">
        <v>1037</v>
      </c>
      <c r="C67" s="856"/>
      <c r="D67" s="856"/>
      <c r="E67" s="856"/>
      <c r="F67" s="856"/>
      <c r="G67" s="856"/>
      <c r="H67" s="856"/>
      <c r="I67" s="856"/>
      <c r="J67" s="856"/>
      <c r="K67" s="856"/>
      <c r="L67" s="856"/>
      <c r="M67" s="857"/>
      <c r="N67" s="110">
        <f>N61+N62+N63+N64+N65</f>
        <v>0.31749985301293887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2" t="s">
        <v>1047</v>
      </c>
      <c r="C71" s="853"/>
      <c r="D71" s="853"/>
      <c r="E71" s="853"/>
      <c r="F71" s="853"/>
      <c r="G71" s="853"/>
      <c r="H71" s="853"/>
      <c r="I71" s="79" t="s">
        <v>1048</v>
      </c>
      <c r="J71" s="81" t="s">
        <v>1494</v>
      </c>
      <c r="K71" s="80" t="s">
        <v>1050</v>
      </c>
      <c r="L71" s="854" t="s">
        <v>1034</v>
      </c>
      <c r="M71" s="855"/>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89"/>
      <c r="C77" s="890"/>
      <c r="D77" s="890"/>
      <c r="E77" s="890"/>
      <c r="F77" s="890"/>
      <c r="G77" s="890"/>
      <c r="H77" s="890"/>
      <c r="I77" s="132"/>
      <c r="J77" s="132"/>
      <c r="K77" s="132"/>
      <c r="L77" s="903"/>
      <c r="M77" s="903"/>
      <c r="N77" s="51"/>
    </row>
    <row r="78" spans="1:15" ht="15.75" thickBot="1">
      <c r="B78" s="902" t="s">
        <v>1037</v>
      </c>
      <c r="C78" s="856"/>
      <c r="D78" s="856"/>
      <c r="E78" s="856"/>
      <c r="F78" s="856"/>
      <c r="G78" s="856"/>
      <c r="H78" s="856"/>
      <c r="I78" s="856"/>
      <c r="J78" s="856"/>
      <c r="K78" s="856"/>
      <c r="L78" s="856"/>
      <c r="M78" s="857"/>
      <c r="N78" s="309">
        <f>SUM(N72:N77)</f>
        <v>766.00807809150001</v>
      </c>
    </row>
    <row r="79" spans="1:15" ht="15.75" thickBot="1">
      <c r="B79" s="39"/>
      <c r="C79" s="40"/>
      <c r="D79" s="40"/>
      <c r="E79" s="40"/>
      <c r="F79" s="40"/>
      <c r="G79" s="40"/>
      <c r="H79" s="40"/>
      <c r="I79" s="40"/>
      <c r="J79" s="40"/>
      <c r="K79" s="40"/>
      <c r="L79" s="40"/>
      <c r="M79" s="40"/>
      <c r="N79" s="41"/>
    </row>
    <row r="80" spans="1:15" ht="15.75" thickBot="1">
      <c r="B80" s="813" t="s">
        <v>1051</v>
      </c>
      <c r="C80" s="814"/>
      <c r="D80" s="814"/>
      <c r="E80" s="814"/>
      <c r="F80" s="814"/>
      <c r="G80" s="814"/>
      <c r="H80" s="814"/>
      <c r="I80" s="814"/>
      <c r="J80" s="814"/>
      <c r="K80" s="814"/>
      <c r="L80" s="814"/>
      <c r="M80" s="815"/>
      <c r="N80" s="105">
        <f>N43+N56+N67+N78</f>
        <v>4275.6178109233515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2"/>
      <c r="J84" s="342"/>
      <c r="K84" s="310" t="s">
        <v>1054</v>
      </c>
      <c r="L84" s="860" t="s">
        <v>1055</v>
      </c>
      <c r="M84" s="861"/>
      <c r="N84" s="311"/>
    </row>
    <row r="85" spans="1:14">
      <c r="B85" s="846" t="s">
        <v>1056</v>
      </c>
      <c r="C85" s="847"/>
      <c r="D85" s="847"/>
      <c r="E85" s="847"/>
      <c r="F85" s="847"/>
      <c r="G85" s="847"/>
      <c r="H85" s="847"/>
      <c r="I85" s="93"/>
      <c r="J85" s="94"/>
      <c r="K85" s="312">
        <v>0.2</v>
      </c>
      <c r="L85" s="848">
        <f>N80*K85</f>
        <v>855.12356218467039</v>
      </c>
      <c r="M85" s="849"/>
      <c r="N85" s="57"/>
    </row>
    <row r="86" spans="1:14">
      <c r="B86" s="95" t="s">
        <v>1057</v>
      </c>
      <c r="C86" s="96"/>
      <c r="D86" s="96"/>
      <c r="E86" s="96"/>
      <c r="F86" s="96"/>
      <c r="G86" s="96"/>
      <c r="H86" s="96"/>
      <c r="I86" s="93"/>
      <c r="J86" s="94"/>
      <c r="K86" s="312">
        <v>0.05</v>
      </c>
      <c r="L86" s="848">
        <f>N80*K86</f>
        <v>213.7808905461676</v>
      </c>
      <c r="M86" s="849"/>
      <c r="N86" s="57"/>
    </row>
    <row r="87" spans="1:14" ht="15.75" thickBot="1">
      <c r="B87" s="97" t="s">
        <v>1058</v>
      </c>
      <c r="C87" s="98"/>
      <c r="D87" s="98"/>
      <c r="E87" s="98"/>
      <c r="F87" s="98"/>
      <c r="G87" s="98"/>
      <c r="H87" s="98"/>
      <c r="I87" s="99"/>
      <c r="J87" s="100"/>
      <c r="K87" s="313">
        <v>0.05</v>
      </c>
      <c r="L87" s="850">
        <f>N80*K87</f>
        <v>213.7808905461676</v>
      </c>
      <c r="M87" s="851"/>
      <c r="N87" s="57"/>
    </row>
    <row r="88" spans="1:14" ht="15.75" thickBot="1">
      <c r="B88" s="813" t="s">
        <v>1037</v>
      </c>
      <c r="C88" s="814"/>
      <c r="D88" s="814"/>
      <c r="E88" s="814"/>
      <c r="F88" s="814"/>
      <c r="G88" s="814"/>
      <c r="H88" s="814"/>
      <c r="I88" s="814"/>
      <c r="J88" s="814"/>
      <c r="K88" s="814"/>
      <c r="L88" s="814"/>
      <c r="M88" s="815"/>
      <c r="N88" s="58">
        <f>L85+L86+L87</f>
        <v>1282.6853432770054</v>
      </c>
    </row>
    <row r="89" spans="1:14" ht="15.75" thickBot="1">
      <c r="B89" s="39"/>
      <c r="C89" s="40"/>
      <c r="D89" s="40"/>
      <c r="E89" s="40"/>
      <c r="F89" s="40"/>
      <c r="G89" s="40"/>
      <c r="H89" s="40"/>
      <c r="I89" s="40"/>
      <c r="J89" s="40"/>
      <c r="K89" s="40"/>
      <c r="L89" s="40"/>
      <c r="M89" s="40"/>
      <c r="N89" s="41"/>
    </row>
    <row r="90" spans="1:14" ht="15.75" thickBot="1">
      <c r="A90" t="s">
        <v>2122</v>
      </c>
      <c r="B90" s="813" t="s">
        <v>1059</v>
      </c>
      <c r="C90" s="814"/>
      <c r="D90" s="814"/>
      <c r="E90" s="814"/>
      <c r="F90" s="814"/>
      <c r="G90" s="814"/>
      <c r="H90" s="814"/>
      <c r="I90" s="814"/>
      <c r="J90" s="814"/>
      <c r="K90" s="814"/>
      <c r="L90" s="814"/>
      <c r="M90" s="815"/>
      <c r="N90" s="195">
        <f>N80+N88</f>
        <v>5558.3031542003573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3"/>
      <c r="K120" s="963"/>
      <c r="L120" s="963"/>
      <c r="M120" s="963"/>
      <c r="N120" s="964"/>
    </row>
    <row r="121" spans="2:14" ht="15.75" thickBot="1">
      <c r="B121" s="427" t="s">
        <v>2327</v>
      </c>
      <c r="C121" s="428"/>
      <c r="D121" s="428"/>
      <c r="E121" s="267"/>
      <c r="F121" s="267"/>
      <c r="G121" s="267"/>
      <c r="H121" s="267"/>
      <c r="I121" s="267"/>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123</v>
      </c>
      <c r="B36" s="862" t="str">
        <f>VLOOKUP(A36,EQUIPOS!A6:D154,3,FALSE)</f>
        <v>Bomba de inyección de lechada</v>
      </c>
      <c r="C36" s="863"/>
      <c r="D36" s="863"/>
      <c r="E36" s="863"/>
      <c r="F36" s="863"/>
      <c r="G36" s="863"/>
      <c r="H36" s="864"/>
      <c r="I36" s="275"/>
      <c r="J36" s="276"/>
      <c r="K36" s="277">
        <f>VLOOKUP(A36,EQUIPOS!A6:D163,4,FALSE)</f>
        <v>27475.804919992588</v>
      </c>
      <c r="L36" s="278"/>
      <c r="M36" s="344">
        <v>670</v>
      </c>
      <c r="N36" s="280">
        <f>K36/M36</f>
        <v>41.008664059690432</v>
      </c>
    </row>
    <row r="37" spans="1:14">
      <c r="A37" s="119" t="s">
        <v>125</v>
      </c>
      <c r="B37" s="862" t="str">
        <f>VLOOKUP(A37,EQUIPOS!A7:D154,3,FALSE)</f>
        <v>Bomba para gato de tensionamiento</v>
      </c>
      <c r="C37" s="863"/>
      <c r="D37" s="863"/>
      <c r="E37" s="863"/>
      <c r="F37" s="863"/>
      <c r="G37" s="863"/>
      <c r="H37" s="864"/>
      <c r="I37" s="429"/>
      <c r="J37" s="430"/>
      <c r="K37" s="277">
        <f>VLOOKUP(A37,EQUIPOS!A7:D164,4,FALSE)</f>
        <v>52857.238782650988</v>
      </c>
      <c r="L37" s="343"/>
      <c r="M37" s="344">
        <v>670</v>
      </c>
      <c r="N37" s="280">
        <f>K37/M37</f>
        <v>78.891401168135801</v>
      </c>
    </row>
    <row r="38" spans="1:14">
      <c r="A38" s="119" t="s">
        <v>240</v>
      </c>
      <c r="B38" s="862" t="str">
        <f>VLOOKUP(A38,EQUIPOS!A8:D154,3,FALSE)</f>
        <v>Gato para tensionamiento, fuerza Max 200 ton, área de tensión 314 cm2.</v>
      </c>
      <c r="C38" s="863"/>
      <c r="D38" s="863"/>
      <c r="E38" s="863"/>
      <c r="F38" s="863"/>
      <c r="G38" s="863"/>
      <c r="H38" s="864"/>
      <c r="I38" s="336"/>
      <c r="J38" s="338"/>
      <c r="K38" s="277">
        <f>VLOOKUP(A38,EQUIPOS!A8:D165,4,FALSE)</f>
        <v>163951.28697666232</v>
      </c>
      <c r="L38" s="431"/>
      <c r="M38" s="432">
        <v>670</v>
      </c>
      <c r="N38" s="280">
        <f>K38/M38</f>
        <v>244.70341339800345</v>
      </c>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0.02</v>
      </c>
      <c r="N41" s="352">
        <f>N78*M41</f>
        <v>6.0975767410268658</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370.70105536685651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27926.845408988702</v>
      </c>
      <c r="N48" s="280">
        <f t="shared" ref="N48:N53" si="0">K48*M48</f>
        <v>111.7073816359548</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17771.628896629176</v>
      </c>
      <c r="N49" s="280">
        <f t="shared" si="0"/>
        <v>71.086515586516711</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1148.5066293739944</v>
      </c>
      <c r="N50" s="280">
        <f t="shared" si="0"/>
        <v>22.970132587479888</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8.5000000000000006E-2</v>
      </c>
      <c r="L51" s="429"/>
      <c r="M51" s="410">
        <f>VLOOKUP(A51,MATERIALES!A6:D399,4,FALSE)</f>
        <v>5782.4554957341943</v>
      </c>
      <c r="N51" s="280">
        <f t="shared" si="0"/>
        <v>491.50871713740656</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79790.986882824873</v>
      </c>
      <c r="N52" s="280">
        <f t="shared" si="0"/>
        <v>79.790986882824868</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5918.7662267221112</v>
      </c>
      <c r="N53" s="280">
        <f t="shared" si="0"/>
        <v>118.37532453444223</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3" t="s">
        <v>1037</v>
      </c>
      <c r="C56" s="814"/>
      <c r="D56" s="814"/>
      <c r="E56" s="814"/>
      <c r="F56" s="814"/>
      <c r="G56" s="814"/>
      <c r="H56" s="814"/>
      <c r="I56" s="814"/>
      <c r="J56" s="814"/>
      <c r="K56" s="814"/>
      <c r="L56" s="814"/>
      <c r="M56" s="815"/>
      <c r="N56" s="402">
        <f>SUM(N48:N55)</f>
        <v>895.43905836462511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99" t="s">
        <v>1045</v>
      </c>
      <c r="M60" s="878"/>
      <c r="N60" s="82" t="s">
        <v>1035</v>
      </c>
    </row>
    <row r="61" spans="1:14">
      <c r="B61" s="52"/>
      <c r="C61" s="325"/>
      <c r="D61" s="325"/>
      <c r="E61" s="325"/>
      <c r="F61" s="325"/>
      <c r="G61" s="325"/>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1"/>
      <c r="M66" s="892"/>
      <c r="N66" s="133"/>
    </row>
    <row r="67" spans="1:15" ht="15.75" thickBot="1">
      <c r="B67" s="902" t="s">
        <v>1037</v>
      </c>
      <c r="C67" s="856"/>
      <c r="D67" s="856"/>
      <c r="E67" s="856"/>
      <c r="F67" s="856"/>
      <c r="G67" s="856"/>
      <c r="H67" s="856"/>
      <c r="I67" s="856"/>
      <c r="J67" s="856"/>
      <c r="K67" s="856"/>
      <c r="L67" s="856"/>
      <c r="M67" s="85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2" t="s">
        <v>1047</v>
      </c>
      <c r="C71" s="853"/>
      <c r="D71" s="853"/>
      <c r="E71" s="853"/>
      <c r="F71" s="853"/>
      <c r="G71" s="853"/>
      <c r="H71" s="853"/>
      <c r="I71" s="79" t="s">
        <v>1048</v>
      </c>
      <c r="J71" s="81" t="s">
        <v>1494</v>
      </c>
      <c r="K71" s="80" t="s">
        <v>1050</v>
      </c>
      <c r="L71" s="854" t="s">
        <v>1034</v>
      </c>
      <c r="M71" s="855"/>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89"/>
      <c r="C77" s="890"/>
      <c r="D77" s="890"/>
      <c r="E77" s="890"/>
      <c r="F77" s="890"/>
      <c r="G77" s="890"/>
      <c r="H77" s="890"/>
      <c r="I77" s="132"/>
      <c r="J77" s="132"/>
      <c r="K77" s="132"/>
      <c r="L77" s="903"/>
      <c r="M77" s="903"/>
      <c r="N77" s="133"/>
    </row>
    <row r="78" spans="1:15" ht="15.75" thickBot="1">
      <c r="B78" s="902" t="s">
        <v>1037</v>
      </c>
      <c r="C78" s="856"/>
      <c r="D78" s="856"/>
      <c r="E78" s="856"/>
      <c r="F78" s="856"/>
      <c r="G78" s="856"/>
      <c r="H78" s="856"/>
      <c r="I78" s="856"/>
      <c r="J78" s="856"/>
      <c r="K78" s="856"/>
      <c r="L78" s="856"/>
      <c r="M78" s="857"/>
      <c r="N78" s="468">
        <f>SUM(N72:N77)</f>
        <v>304.87883705134328</v>
      </c>
    </row>
    <row r="79" spans="1:15" ht="15.75" thickBot="1">
      <c r="B79" s="39"/>
      <c r="C79" s="40"/>
      <c r="D79" s="40"/>
      <c r="E79" s="40"/>
      <c r="F79" s="40"/>
      <c r="G79" s="40"/>
      <c r="H79" s="40"/>
      <c r="I79" s="40"/>
      <c r="J79" s="40"/>
      <c r="K79" s="40"/>
      <c r="L79" s="40"/>
      <c r="M79" s="40"/>
      <c r="N79" s="41"/>
    </row>
    <row r="80" spans="1:15" ht="15.75" thickBot="1">
      <c r="B80" s="813" t="s">
        <v>1051</v>
      </c>
      <c r="C80" s="814"/>
      <c r="D80" s="814"/>
      <c r="E80" s="814"/>
      <c r="F80" s="814"/>
      <c r="G80" s="814"/>
      <c r="H80" s="814"/>
      <c r="I80" s="814"/>
      <c r="J80" s="814"/>
      <c r="K80" s="814"/>
      <c r="L80" s="814"/>
      <c r="M80" s="815"/>
      <c r="N80" s="105">
        <f>N43+N56+N67+N78</f>
        <v>1571.0189507828247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2"/>
      <c r="J84" s="342"/>
      <c r="K84" s="310" t="s">
        <v>1054</v>
      </c>
      <c r="L84" s="860" t="s">
        <v>1055</v>
      </c>
      <c r="M84" s="861"/>
      <c r="N84" s="311"/>
    </row>
    <row r="85" spans="1:14">
      <c r="B85" s="846" t="s">
        <v>1056</v>
      </c>
      <c r="C85" s="847"/>
      <c r="D85" s="847"/>
      <c r="E85" s="847"/>
      <c r="F85" s="847"/>
      <c r="G85" s="847"/>
      <c r="H85" s="847"/>
      <c r="I85" s="93"/>
      <c r="J85" s="94"/>
      <c r="K85" s="312">
        <v>0.2</v>
      </c>
      <c r="L85" s="848">
        <f>N80*K85</f>
        <v>314.20379015656499</v>
      </c>
      <c r="M85" s="849"/>
      <c r="N85" s="57"/>
    </row>
    <row r="86" spans="1:14">
      <c r="B86" s="95" t="s">
        <v>1057</v>
      </c>
      <c r="C86" s="96"/>
      <c r="D86" s="96"/>
      <c r="E86" s="96"/>
      <c r="F86" s="96"/>
      <c r="G86" s="96"/>
      <c r="H86" s="96"/>
      <c r="I86" s="93"/>
      <c r="J86" s="94"/>
      <c r="K86" s="312">
        <v>0.05</v>
      </c>
      <c r="L86" s="848">
        <f>N80*K86</f>
        <v>78.550947539141248</v>
      </c>
      <c r="M86" s="849"/>
      <c r="N86" s="57"/>
    </row>
    <row r="87" spans="1:14" ht="15.75" thickBot="1">
      <c r="B87" s="97" t="s">
        <v>1058</v>
      </c>
      <c r="C87" s="98"/>
      <c r="D87" s="98"/>
      <c r="E87" s="98"/>
      <c r="F87" s="98"/>
      <c r="G87" s="98"/>
      <c r="H87" s="98"/>
      <c r="I87" s="99"/>
      <c r="J87" s="100"/>
      <c r="K87" s="313">
        <v>0.05</v>
      </c>
      <c r="L87" s="850">
        <f>N80*K87</f>
        <v>78.550947539141248</v>
      </c>
      <c r="M87" s="851"/>
      <c r="N87" s="57"/>
    </row>
    <row r="88" spans="1:14" ht="15.75" thickBot="1">
      <c r="B88" s="813" t="s">
        <v>1037</v>
      </c>
      <c r="C88" s="814"/>
      <c r="D88" s="814"/>
      <c r="E88" s="814"/>
      <c r="F88" s="814"/>
      <c r="G88" s="814"/>
      <c r="H88" s="814"/>
      <c r="I88" s="814"/>
      <c r="J88" s="814"/>
      <c r="K88" s="814"/>
      <c r="L88" s="814"/>
      <c r="M88" s="815"/>
      <c r="N88" s="58">
        <f>L85+L86+L87</f>
        <v>471.30568523484749</v>
      </c>
    </row>
    <row r="89" spans="1:14" ht="15.75" thickBot="1">
      <c r="B89" s="39"/>
      <c r="C89" s="40"/>
      <c r="D89" s="40"/>
      <c r="E89" s="40"/>
      <c r="F89" s="40"/>
      <c r="G89" s="40"/>
      <c r="H89" s="40"/>
      <c r="I89" s="40"/>
      <c r="J89" s="40"/>
      <c r="K89" s="40"/>
      <c r="L89" s="40"/>
      <c r="M89" s="40"/>
      <c r="N89" s="41"/>
    </row>
    <row r="90" spans="1:14" ht="15.75" thickBot="1">
      <c r="A90" t="s">
        <v>2122</v>
      </c>
      <c r="B90" s="813" t="s">
        <v>1059</v>
      </c>
      <c r="C90" s="814"/>
      <c r="D90" s="814"/>
      <c r="E90" s="814"/>
      <c r="F90" s="814"/>
      <c r="G90" s="814"/>
      <c r="H90" s="814"/>
      <c r="I90" s="814"/>
      <c r="J90" s="814"/>
      <c r="K90" s="814"/>
      <c r="L90" s="814"/>
      <c r="M90" s="815"/>
      <c r="N90" s="195">
        <f>N80+N88</f>
        <v>2042.3246360176722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3"/>
      <c r="K120" s="963"/>
      <c r="L120" s="963"/>
      <c r="M120" s="963"/>
      <c r="N120" s="964"/>
    </row>
    <row r="121" spans="2:14" ht="15.75" thickBot="1">
      <c r="B121" s="427" t="s">
        <v>2327</v>
      </c>
      <c r="C121" s="428"/>
      <c r="D121" s="428"/>
      <c r="E121" s="267"/>
      <c r="F121" s="267"/>
      <c r="G121" s="267"/>
      <c r="H121" s="267"/>
      <c r="I121" s="267"/>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123</v>
      </c>
      <c r="B36" s="862" t="str">
        <f>VLOOKUP(A36,EQUIPOS!A6:D154,3,FALSE)</f>
        <v>Bomba de inyección de lechada</v>
      </c>
      <c r="C36" s="863"/>
      <c r="D36" s="863"/>
      <c r="E36" s="863"/>
      <c r="F36" s="863"/>
      <c r="G36" s="863"/>
      <c r="H36" s="864"/>
      <c r="I36" s="275"/>
      <c r="J36" s="276"/>
      <c r="K36" s="277">
        <f>VLOOKUP(A36,EQUIPOS!A6:D163,4,FALSE)</f>
        <v>27475.804919992588</v>
      </c>
      <c r="L36" s="278"/>
      <c r="M36" s="344">
        <v>670</v>
      </c>
      <c r="N36" s="280">
        <f>K36/M36</f>
        <v>41.008664059690432</v>
      </c>
    </row>
    <row r="37" spans="1:14">
      <c r="A37" s="119" t="s">
        <v>125</v>
      </c>
      <c r="B37" s="862" t="str">
        <f>VLOOKUP(A37,EQUIPOS!A7:D154,3,FALSE)</f>
        <v>Bomba para gato de tensionamiento</v>
      </c>
      <c r="C37" s="863"/>
      <c r="D37" s="863"/>
      <c r="E37" s="863"/>
      <c r="F37" s="863"/>
      <c r="G37" s="863"/>
      <c r="H37" s="864"/>
      <c r="I37" s="429"/>
      <c r="J37" s="430"/>
      <c r="K37" s="277">
        <f>VLOOKUP(A37,EQUIPOS!A7:D164,4,FALSE)</f>
        <v>52857.238782650988</v>
      </c>
      <c r="L37" s="343"/>
      <c r="M37" s="344">
        <v>670</v>
      </c>
      <c r="N37" s="280">
        <f>K37/M37</f>
        <v>78.891401168135801</v>
      </c>
    </row>
    <row r="38" spans="1:14">
      <c r="A38" s="119" t="s">
        <v>240</v>
      </c>
      <c r="B38" s="862" t="str">
        <f>VLOOKUP(A38,EQUIPOS!A8:D154,3,FALSE)</f>
        <v>Gato para tensionamiento, fuerza Max 200 ton, área de tensión 314 cm2.</v>
      </c>
      <c r="C38" s="863"/>
      <c r="D38" s="863"/>
      <c r="E38" s="863"/>
      <c r="F38" s="863"/>
      <c r="G38" s="863"/>
      <c r="H38" s="864"/>
      <c r="I38" s="336"/>
      <c r="J38" s="338"/>
      <c r="K38" s="277">
        <f>VLOOKUP(A38,EQUIPOS!A8:D165,4,FALSE)</f>
        <v>163951.28697666232</v>
      </c>
      <c r="L38" s="431"/>
      <c r="M38" s="432">
        <v>670</v>
      </c>
      <c r="N38" s="280">
        <f>K38/M38</f>
        <v>244.70341339800345</v>
      </c>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0.02</v>
      </c>
      <c r="N41" s="352">
        <f>N78*M41</f>
        <v>6.0975767410268658</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370.70105536685651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27926.845408988702</v>
      </c>
      <c r="N48" s="280">
        <f t="shared" ref="N48:N53" si="0">K48*M48</f>
        <v>111.7073816359548</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17771.628896629176</v>
      </c>
      <c r="N49" s="280">
        <f t="shared" si="0"/>
        <v>71.086515586516711</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1148.5066293739944</v>
      </c>
      <c r="N50" s="280">
        <f t="shared" si="0"/>
        <v>22.970132587479888</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5.53</v>
      </c>
      <c r="L51" s="429"/>
      <c r="M51" s="410">
        <f>VLOOKUP(A51,MATERIALES!A6:D399,4,FALSE)</f>
        <v>5782.4554957341943</v>
      </c>
      <c r="N51" s="280">
        <f t="shared" si="0"/>
        <v>31976.978891410097</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79790.986882824873</v>
      </c>
      <c r="N52" s="280">
        <f t="shared" si="0"/>
        <v>79.790986882824868</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5918.7662267221112</v>
      </c>
      <c r="N53" s="280">
        <f t="shared" si="0"/>
        <v>118.37532453444223</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3" t="s">
        <v>1037</v>
      </c>
      <c r="C56" s="814"/>
      <c r="D56" s="814"/>
      <c r="E56" s="814"/>
      <c r="F56" s="814"/>
      <c r="G56" s="814"/>
      <c r="H56" s="814"/>
      <c r="I56" s="814"/>
      <c r="J56" s="814"/>
      <c r="K56" s="814"/>
      <c r="L56" s="814"/>
      <c r="M56" s="815"/>
      <c r="N56" s="402">
        <f>SUM(N48:N55)</f>
        <v>32380.909232637314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99" t="s">
        <v>1045</v>
      </c>
      <c r="M60" s="878"/>
      <c r="N60" s="82" t="s">
        <v>1035</v>
      </c>
    </row>
    <row r="61" spans="1:14">
      <c r="B61" s="52"/>
      <c r="C61" s="325"/>
      <c r="D61" s="325"/>
      <c r="E61" s="325"/>
      <c r="F61" s="325"/>
      <c r="G61" s="325"/>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1"/>
      <c r="M66" s="892"/>
      <c r="N66" s="133"/>
    </row>
    <row r="67" spans="1:15" ht="15.75" thickBot="1">
      <c r="B67" s="902" t="s">
        <v>1037</v>
      </c>
      <c r="C67" s="856"/>
      <c r="D67" s="856"/>
      <c r="E67" s="856"/>
      <c r="F67" s="856"/>
      <c r="G67" s="856"/>
      <c r="H67" s="856"/>
      <c r="I67" s="856"/>
      <c r="J67" s="856"/>
      <c r="K67" s="856"/>
      <c r="L67" s="856"/>
      <c r="M67" s="85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2" t="s">
        <v>1047</v>
      </c>
      <c r="C71" s="853"/>
      <c r="D71" s="853"/>
      <c r="E71" s="853"/>
      <c r="F71" s="853"/>
      <c r="G71" s="853"/>
      <c r="H71" s="853"/>
      <c r="I71" s="79" t="s">
        <v>1048</v>
      </c>
      <c r="J71" s="81" t="s">
        <v>1494</v>
      </c>
      <c r="K71" s="80" t="s">
        <v>1050</v>
      </c>
      <c r="L71" s="854" t="s">
        <v>1034</v>
      </c>
      <c r="M71" s="855"/>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89"/>
      <c r="C77" s="890"/>
      <c r="D77" s="890"/>
      <c r="E77" s="890"/>
      <c r="F77" s="890"/>
      <c r="G77" s="890"/>
      <c r="H77" s="890"/>
      <c r="I77" s="132"/>
      <c r="J77" s="132"/>
      <c r="K77" s="132"/>
      <c r="L77" s="903"/>
      <c r="M77" s="903"/>
      <c r="N77" s="51"/>
    </row>
    <row r="78" spans="1:15" ht="15.75" thickBot="1">
      <c r="B78" s="902" t="s">
        <v>1037</v>
      </c>
      <c r="C78" s="856"/>
      <c r="D78" s="856"/>
      <c r="E78" s="856"/>
      <c r="F78" s="856"/>
      <c r="G78" s="856"/>
      <c r="H78" s="856"/>
      <c r="I78" s="856"/>
      <c r="J78" s="856"/>
      <c r="K78" s="856"/>
      <c r="L78" s="856"/>
      <c r="M78" s="857"/>
      <c r="N78" s="309">
        <f>SUM(N72:N77)</f>
        <v>304.87883705134328</v>
      </c>
    </row>
    <row r="79" spans="1:15" ht="15.75" thickBot="1">
      <c r="B79" s="39"/>
      <c r="C79" s="40"/>
      <c r="D79" s="40"/>
      <c r="E79" s="40"/>
      <c r="F79" s="40"/>
      <c r="G79" s="40"/>
      <c r="H79" s="40"/>
      <c r="I79" s="40"/>
      <c r="J79" s="40"/>
      <c r="K79" s="40"/>
      <c r="L79" s="40"/>
      <c r="M79" s="40"/>
      <c r="N79" s="41"/>
    </row>
    <row r="80" spans="1:15" ht="15.75" thickBot="1">
      <c r="B80" s="813" t="s">
        <v>1051</v>
      </c>
      <c r="C80" s="814"/>
      <c r="D80" s="814"/>
      <c r="E80" s="814"/>
      <c r="F80" s="814"/>
      <c r="G80" s="814"/>
      <c r="H80" s="814"/>
      <c r="I80" s="814"/>
      <c r="J80" s="814"/>
      <c r="K80" s="814"/>
      <c r="L80" s="814"/>
      <c r="M80" s="815"/>
      <c r="N80" s="105">
        <f>N43+N56+N67+N78</f>
        <v>33056.489125055516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2"/>
      <c r="J84" s="342"/>
      <c r="K84" s="310" t="s">
        <v>1054</v>
      </c>
      <c r="L84" s="860" t="s">
        <v>1055</v>
      </c>
      <c r="M84" s="861"/>
      <c r="N84" s="311"/>
    </row>
    <row r="85" spans="1:14">
      <c r="B85" s="846" t="s">
        <v>1056</v>
      </c>
      <c r="C85" s="847"/>
      <c r="D85" s="847"/>
      <c r="E85" s="847"/>
      <c r="F85" s="847"/>
      <c r="G85" s="847"/>
      <c r="H85" s="847"/>
      <c r="I85" s="93"/>
      <c r="J85" s="94"/>
      <c r="K85" s="312">
        <v>0.2</v>
      </c>
      <c r="L85" s="848">
        <f>N80*K85</f>
        <v>6611.2978250111037</v>
      </c>
      <c r="M85" s="849"/>
      <c r="N85" s="57"/>
    </row>
    <row r="86" spans="1:14">
      <c r="B86" s="95" t="s">
        <v>1057</v>
      </c>
      <c r="C86" s="96"/>
      <c r="D86" s="96"/>
      <c r="E86" s="96"/>
      <c r="F86" s="96"/>
      <c r="G86" s="96"/>
      <c r="H86" s="96"/>
      <c r="I86" s="93"/>
      <c r="J86" s="94"/>
      <c r="K86" s="312">
        <v>0.05</v>
      </c>
      <c r="L86" s="848">
        <f>N80*K86</f>
        <v>1652.8244562527759</v>
      </c>
      <c r="M86" s="849"/>
      <c r="N86" s="57"/>
    </row>
    <row r="87" spans="1:14" ht="15.75" thickBot="1">
      <c r="B87" s="97" t="s">
        <v>1058</v>
      </c>
      <c r="C87" s="98"/>
      <c r="D87" s="98"/>
      <c r="E87" s="98"/>
      <c r="F87" s="98"/>
      <c r="G87" s="98"/>
      <c r="H87" s="98"/>
      <c r="I87" s="99"/>
      <c r="J87" s="100"/>
      <c r="K87" s="313">
        <v>0.05</v>
      </c>
      <c r="L87" s="850">
        <f>N80*K87</f>
        <v>1652.8244562527759</v>
      </c>
      <c r="M87" s="851"/>
      <c r="N87" s="57"/>
    </row>
    <row r="88" spans="1:14" ht="15.75" thickBot="1">
      <c r="B88" s="813" t="s">
        <v>1037</v>
      </c>
      <c r="C88" s="814"/>
      <c r="D88" s="814"/>
      <c r="E88" s="814"/>
      <c r="F88" s="814"/>
      <c r="G88" s="814"/>
      <c r="H88" s="814"/>
      <c r="I88" s="814"/>
      <c r="J88" s="814"/>
      <c r="K88" s="814"/>
      <c r="L88" s="814"/>
      <c r="M88" s="815"/>
      <c r="N88" s="58">
        <f>L85+L86+L87</f>
        <v>9916.946737516655</v>
      </c>
    </row>
    <row r="89" spans="1:14" ht="15.75" thickBot="1">
      <c r="B89" s="39"/>
      <c r="C89" s="40"/>
      <c r="D89" s="40"/>
      <c r="E89" s="40"/>
      <c r="F89" s="40"/>
      <c r="G89" s="40"/>
      <c r="H89" s="40"/>
      <c r="I89" s="40"/>
      <c r="J89" s="40"/>
      <c r="K89" s="40"/>
      <c r="L89" s="40"/>
      <c r="M89" s="40"/>
      <c r="N89" s="41"/>
    </row>
    <row r="90" spans="1:14" ht="15.75" thickBot="1">
      <c r="A90" t="s">
        <v>2122</v>
      </c>
      <c r="B90" s="813" t="s">
        <v>1059</v>
      </c>
      <c r="C90" s="814"/>
      <c r="D90" s="814"/>
      <c r="E90" s="814"/>
      <c r="F90" s="814"/>
      <c r="G90" s="814"/>
      <c r="H90" s="814"/>
      <c r="I90" s="814"/>
      <c r="J90" s="814"/>
      <c r="K90" s="814"/>
      <c r="L90" s="814"/>
      <c r="M90" s="815"/>
      <c r="N90" s="195">
        <f>N80+N88</f>
        <v>42973.435862572172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3"/>
      <c r="K120" s="963"/>
      <c r="L120" s="963"/>
      <c r="M120" s="963"/>
      <c r="N120" s="964"/>
    </row>
    <row r="121" spans="2:14" ht="15.75" thickBot="1">
      <c r="B121" s="427" t="s">
        <v>2327</v>
      </c>
      <c r="C121" s="428"/>
      <c r="D121" s="428"/>
      <c r="E121" s="267"/>
      <c r="F121" s="267"/>
      <c r="G121" s="267"/>
      <c r="H121" s="267"/>
      <c r="I121" s="267"/>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7"/>
      <c r="C1" s="919"/>
      <c r="D1" s="920"/>
      <c r="E1" s="920"/>
      <c r="F1" s="920"/>
      <c r="G1" s="920"/>
      <c r="H1" s="920"/>
      <c r="I1" s="920"/>
      <c r="J1" s="921"/>
      <c r="K1" s="972" t="s">
        <v>1017</v>
      </c>
      <c r="L1" s="924" t="s">
        <v>2304</v>
      </c>
      <c r="M1" s="925"/>
      <c r="N1" s="926"/>
    </row>
    <row r="2" spans="2:14">
      <c r="B2" s="908"/>
      <c r="C2" s="930" t="s">
        <v>1018</v>
      </c>
      <c r="D2" s="931"/>
      <c r="E2" s="931"/>
      <c r="F2" s="931"/>
      <c r="G2" s="931"/>
      <c r="H2" s="931"/>
      <c r="I2" s="931"/>
      <c r="J2" s="932"/>
      <c r="K2" s="971"/>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71"/>
      <c r="L4" s="927"/>
      <c r="M4" s="928"/>
      <c r="N4" s="92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973" t="s">
        <v>1029</v>
      </c>
      <c r="M30" s="790"/>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8" t="s">
        <v>1032</v>
      </c>
      <c r="J35" s="885"/>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948"/>
      <c r="D41" s="948"/>
      <c r="E41" s="44"/>
      <c r="F41" s="45"/>
      <c r="G41" s="45"/>
      <c r="H41" s="46"/>
      <c r="I41" s="42"/>
      <c r="J41" s="43"/>
      <c r="K41" s="287"/>
      <c r="L41" s="284"/>
      <c r="M41" s="409">
        <v>0.01</v>
      </c>
      <c r="N41" s="352">
        <f>N78*M41</f>
        <v>15.95850162690625</v>
      </c>
    </row>
    <row r="42" spans="1:14" ht="15.75" thickBot="1">
      <c r="B42" s="949"/>
      <c r="C42" s="950"/>
      <c r="D42" s="950"/>
      <c r="E42" s="950"/>
      <c r="F42" s="950"/>
      <c r="G42" s="950"/>
      <c r="H42" s="951"/>
      <c r="I42" s="872"/>
      <c r="J42" s="873"/>
      <c r="K42" s="47"/>
      <c r="L42" s="874"/>
      <c r="M42" s="952"/>
      <c r="N42" s="111"/>
    </row>
    <row r="43" spans="1:14" ht="15.75" thickBot="1">
      <c r="B43" s="813" t="s">
        <v>1037</v>
      </c>
      <c r="C43" s="814"/>
      <c r="D43" s="814"/>
      <c r="E43" s="814"/>
      <c r="F43" s="814"/>
      <c r="G43" s="814"/>
      <c r="H43" s="814"/>
      <c r="I43" s="814"/>
      <c r="J43" s="814"/>
      <c r="K43" s="814"/>
      <c r="L43" s="814"/>
      <c r="M43" s="815"/>
      <c r="N43" s="402">
        <f>SUM(N36:N42)</f>
        <v>15.95850162690625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999</v>
      </c>
      <c r="B48" s="49" t="str">
        <f>VLOOKUP(A48,MATERIALES!A5:D373,3,FALSE)</f>
        <v xml:space="preserve">Almohadillas de neopreno dureza 60 (35cm*45cm*5cm con 2 laminas de 3mm)
</v>
      </c>
      <c r="C48" s="289"/>
      <c r="D48" s="289"/>
      <c r="E48" s="289"/>
      <c r="F48" s="289"/>
      <c r="G48" s="289"/>
      <c r="H48" s="289"/>
      <c r="I48" s="276"/>
      <c r="J48" s="232" t="str">
        <f>VLOOKUP(A48,MATERIALES!A4:D640,2,FALSE)</f>
        <v>u</v>
      </c>
      <c r="K48" s="290">
        <v>1</v>
      </c>
      <c r="L48" s="275"/>
      <c r="M48" s="410">
        <f>VLOOKUP(A48,MATERIALES!A5:D396,4,FALSE)</f>
        <v>483581.73868378717</v>
      </c>
      <c r="N48" s="280">
        <f>K48*M48</f>
        <v>483581.73868378717</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3" t="s">
        <v>1037</v>
      </c>
      <c r="C56" s="814"/>
      <c r="D56" s="814"/>
      <c r="E56" s="814"/>
      <c r="F56" s="814"/>
      <c r="G56" s="814"/>
      <c r="H56" s="814"/>
      <c r="I56" s="814"/>
      <c r="J56" s="814"/>
      <c r="K56" s="814"/>
      <c r="L56" s="814"/>
      <c r="M56" s="815"/>
      <c r="N56" s="402">
        <f>SUM(N48:N55)</f>
        <v>483581.73868378717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99" t="s">
        <v>1045</v>
      </c>
      <c r="M60" s="878"/>
      <c r="N60" s="82" t="s">
        <v>1035</v>
      </c>
    </row>
    <row r="61" spans="1:14">
      <c r="B61" s="52"/>
      <c r="C61" s="325"/>
      <c r="D61" s="325"/>
      <c r="E61" s="325"/>
      <c r="F61" s="325"/>
      <c r="G61" s="325"/>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1"/>
      <c r="M66" s="892"/>
      <c r="N66" s="133"/>
    </row>
    <row r="67" spans="1:15" ht="15.75" thickBot="1">
      <c r="B67" s="902" t="s">
        <v>1037</v>
      </c>
      <c r="C67" s="856"/>
      <c r="D67" s="856"/>
      <c r="E67" s="856"/>
      <c r="F67" s="856"/>
      <c r="G67" s="856"/>
      <c r="H67" s="856"/>
      <c r="I67" s="856"/>
      <c r="J67" s="856"/>
      <c r="K67" s="856"/>
      <c r="L67" s="856"/>
      <c r="M67" s="85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2" t="s">
        <v>1047</v>
      </c>
      <c r="C71" s="853"/>
      <c r="D71" s="853"/>
      <c r="E71" s="853"/>
      <c r="F71" s="853"/>
      <c r="G71" s="853"/>
      <c r="H71" s="974"/>
      <c r="I71" s="79" t="s">
        <v>1048</v>
      </c>
      <c r="J71" s="81" t="s">
        <v>1494</v>
      </c>
      <c r="K71" s="80" t="s">
        <v>1050</v>
      </c>
      <c r="L71" s="854" t="s">
        <v>1034</v>
      </c>
      <c r="M71" s="967"/>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32</v>
      </c>
      <c r="N72" s="403">
        <f>K72/M72</f>
        <v>1595.850162690625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89"/>
      <c r="C77" s="890"/>
      <c r="D77" s="890"/>
      <c r="E77" s="890"/>
      <c r="F77" s="890"/>
      <c r="G77" s="890"/>
      <c r="H77" s="873"/>
      <c r="I77" s="132"/>
      <c r="J77" s="132"/>
      <c r="K77" s="132"/>
      <c r="L77" s="975"/>
      <c r="M77" s="875"/>
      <c r="N77" s="133"/>
    </row>
    <row r="78" spans="1:15" ht="15.75" thickBot="1">
      <c r="B78" s="902" t="s">
        <v>1037</v>
      </c>
      <c r="C78" s="856"/>
      <c r="D78" s="856"/>
      <c r="E78" s="856"/>
      <c r="F78" s="856"/>
      <c r="G78" s="856"/>
      <c r="H78" s="856"/>
      <c r="I78" s="856"/>
      <c r="J78" s="856"/>
      <c r="K78" s="856"/>
      <c r="L78" s="856"/>
      <c r="M78" s="857"/>
      <c r="N78" s="468">
        <f>SUM(N72:N77)</f>
        <v>1595.850162690625</v>
      </c>
    </row>
    <row r="79" spans="1:15" ht="15.75" thickBot="1">
      <c r="B79" s="39"/>
      <c r="C79" s="40"/>
      <c r="D79" s="40"/>
      <c r="E79" s="40"/>
      <c r="F79" s="40"/>
      <c r="G79" s="40"/>
      <c r="H79" s="40"/>
      <c r="I79" s="40"/>
      <c r="J79" s="40"/>
      <c r="K79" s="40"/>
      <c r="L79" s="40"/>
      <c r="M79" s="40"/>
      <c r="N79" s="41"/>
    </row>
    <row r="80" spans="1:15" ht="15.75" thickBot="1">
      <c r="B80" s="813" t="s">
        <v>1051</v>
      </c>
      <c r="C80" s="814"/>
      <c r="D80" s="814"/>
      <c r="E80" s="814"/>
      <c r="F80" s="814"/>
      <c r="G80" s="814"/>
      <c r="H80" s="814"/>
      <c r="I80" s="814"/>
      <c r="J80" s="814"/>
      <c r="K80" s="814"/>
      <c r="L80" s="814"/>
      <c r="M80" s="815"/>
      <c r="N80" s="105">
        <f>N43+N56+N67+N78</f>
        <v>485193.54734810471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2"/>
      <c r="J84" s="342"/>
      <c r="K84" s="310" t="s">
        <v>1054</v>
      </c>
      <c r="L84" s="860" t="s">
        <v>1055</v>
      </c>
      <c r="M84" s="861"/>
      <c r="N84" s="311"/>
    </row>
    <row r="85" spans="1:14">
      <c r="B85" s="846" t="s">
        <v>1056</v>
      </c>
      <c r="C85" s="847"/>
      <c r="D85" s="847"/>
      <c r="E85" s="847"/>
      <c r="F85" s="847"/>
      <c r="G85" s="847"/>
      <c r="H85" s="847"/>
      <c r="I85" s="93"/>
      <c r="J85" s="94"/>
      <c r="K85" s="312">
        <v>0.2</v>
      </c>
      <c r="L85" s="848">
        <f>N80*K85</f>
        <v>97038.709469620953</v>
      </c>
      <c r="M85" s="849"/>
      <c r="N85" s="57"/>
    </row>
    <row r="86" spans="1:14">
      <c r="B86" s="95" t="s">
        <v>1057</v>
      </c>
      <c r="C86" s="96"/>
      <c r="D86" s="96"/>
      <c r="E86" s="96"/>
      <c r="F86" s="96"/>
      <c r="G86" s="96"/>
      <c r="H86" s="96"/>
      <c r="I86" s="93"/>
      <c r="J86" s="94"/>
      <c r="K86" s="312">
        <v>0.05</v>
      </c>
      <c r="L86" s="848">
        <f>N80*K86</f>
        <v>24259.677367405238</v>
      </c>
      <c r="M86" s="849"/>
      <c r="N86" s="57"/>
    </row>
    <row r="87" spans="1:14" ht="15.75" thickBot="1">
      <c r="B87" s="97" t="s">
        <v>1058</v>
      </c>
      <c r="C87" s="98"/>
      <c r="D87" s="98"/>
      <c r="E87" s="98"/>
      <c r="F87" s="98"/>
      <c r="G87" s="98"/>
      <c r="H87" s="98"/>
      <c r="I87" s="99"/>
      <c r="J87" s="100"/>
      <c r="K87" s="313">
        <v>0.05</v>
      </c>
      <c r="L87" s="850">
        <f>N80*K87</f>
        <v>24259.677367405238</v>
      </c>
      <c r="M87" s="851"/>
      <c r="N87" s="57"/>
    </row>
    <row r="88" spans="1:14" ht="15.75" thickBot="1">
      <c r="B88" s="813" t="s">
        <v>1037</v>
      </c>
      <c r="C88" s="814"/>
      <c r="D88" s="814"/>
      <c r="E88" s="814"/>
      <c r="F88" s="814"/>
      <c r="G88" s="814"/>
      <c r="H88" s="814"/>
      <c r="I88" s="814"/>
      <c r="J88" s="814"/>
      <c r="K88" s="814"/>
      <c r="L88" s="814"/>
      <c r="M88" s="815"/>
      <c r="N88" s="58">
        <f>L85+L86+L87</f>
        <v>145558.06420443143</v>
      </c>
    </row>
    <row r="89" spans="1:14" ht="15.75" thickBot="1">
      <c r="B89" s="39"/>
      <c r="C89" s="40"/>
      <c r="D89" s="40"/>
      <c r="E89" s="40"/>
      <c r="F89" s="40"/>
      <c r="G89" s="40"/>
      <c r="H89" s="40"/>
      <c r="I89" s="40"/>
      <c r="J89" s="40"/>
      <c r="K89" s="40"/>
      <c r="L89" s="40"/>
      <c r="M89" s="40"/>
      <c r="N89" s="41"/>
    </row>
    <row r="90" spans="1:14" ht="15.75" thickBot="1">
      <c r="A90" t="s">
        <v>2122</v>
      </c>
      <c r="B90" s="813" t="s">
        <v>1059</v>
      </c>
      <c r="C90" s="814"/>
      <c r="D90" s="814"/>
      <c r="E90" s="814"/>
      <c r="F90" s="814"/>
      <c r="G90" s="814"/>
      <c r="H90" s="814"/>
      <c r="I90" s="814"/>
      <c r="J90" s="814"/>
      <c r="K90" s="814"/>
      <c r="L90" s="814"/>
      <c r="M90" s="815"/>
      <c r="N90" s="195">
        <f>N80+N88</f>
        <v>630751.61155253614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3"/>
      <c r="K120" s="963"/>
      <c r="L120" s="963"/>
      <c r="M120" s="963"/>
      <c r="N120" s="964"/>
    </row>
    <row r="121" spans="2:14" ht="15.75" thickBot="1">
      <c r="B121" s="427" t="s">
        <v>2327</v>
      </c>
      <c r="C121" s="428"/>
      <c r="D121" s="428"/>
      <c r="E121" s="267"/>
      <c r="F121" s="267"/>
      <c r="G121" s="267"/>
      <c r="H121" s="267"/>
      <c r="I121" s="267"/>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N78*M41</f>
        <v>51.067205206099999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7" t="s">
        <v>416</v>
      </c>
      <c r="B48" s="49" t="str">
        <f>VLOOKUP(A48,MATERIALES!A5:D373,3,FALSE)</f>
        <v>Cinta Sika PVC 0,22</v>
      </c>
      <c r="C48" s="289"/>
      <c r="D48" s="289"/>
      <c r="E48" s="289"/>
      <c r="F48" s="289"/>
      <c r="G48" s="289"/>
      <c r="H48" s="289"/>
      <c r="I48" s="276"/>
      <c r="J48" s="232" t="str">
        <f>VLOOKUP(A48,MATERIALES!A4:D640,2,FALSE)</f>
        <v>m</v>
      </c>
      <c r="K48" s="290">
        <v>1.05</v>
      </c>
      <c r="L48" s="275"/>
      <c r="M48" s="410">
        <f>VLOOKUP(A48,MATERIALES!A5:D396,4,FALSE)</f>
        <v>20900</v>
      </c>
      <c r="N48" s="280">
        <f>K48*M48</f>
        <v>21945</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3" t="s">
        <v>1037</v>
      </c>
      <c r="C56" s="814"/>
      <c r="D56" s="814"/>
      <c r="E56" s="814"/>
      <c r="F56" s="814"/>
      <c r="G56" s="814"/>
      <c r="H56" s="814"/>
      <c r="I56" s="814"/>
      <c r="J56" s="814"/>
      <c r="K56" s="814"/>
      <c r="L56" s="814"/>
      <c r="M56" s="815"/>
      <c r="N56" s="402">
        <f>SUM(N48:N55)</f>
        <v>21945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99" t="s">
        <v>1045</v>
      </c>
      <c r="M60" s="878"/>
      <c r="N60" s="82" t="s">
        <v>1035</v>
      </c>
    </row>
    <row r="61" spans="1:14">
      <c r="B61" s="52"/>
      <c r="C61" s="325"/>
      <c r="D61" s="325"/>
      <c r="E61" s="325"/>
      <c r="F61" s="325"/>
      <c r="G61" s="325"/>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1"/>
      <c r="M66" s="892"/>
      <c r="N66" s="133"/>
    </row>
    <row r="67" spans="1:15" ht="15.75" thickBot="1">
      <c r="B67" s="902" t="s">
        <v>1037</v>
      </c>
      <c r="C67" s="856"/>
      <c r="D67" s="856"/>
      <c r="E67" s="856"/>
      <c r="F67" s="856"/>
      <c r="G67" s="856"/>
      <c r="H67" s="856"/>
      <c r="I67" s="856"/>
      <c r="J67" s="856"/>
      <c r="K67" s="856"/>
      <c r="L67" s="856"/>
      <c r="M67" s="85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2" t="s">
        <v>1047</v>
      </c>
      <c r="C71" s="853"/>
      <c r="D71" s="853"/>
      <c r="E71" s="853"/>
      <c r="F71" s="853"/>
      <c r="G71" s="853"/>
      <c r="H71" s="853"/>
      <c r="I71" s="79" t="s">
        <v>1048</v>
      </c>
      <c r="J71" s="81" t="s">
        <v>1494</v>
      </c>
      <c r="K71" s="80" t="s">
        <v>1050</v>
      </c>
      <c r="L71" s="854" t="s">
        <v>1034</v>
      </c>
      <c r="M71" s="967"/>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39">
        <v>100</v>
      </c>
      <c r="N72" s="403">
        <f>K72/M72</f>
        <v>1021.344104122</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89"/>
      <c r="C77" s="890"/>
      <c r="D77" s="890"/>
      <c r="E77" s="890"/>
      <c r="F77" s="890"/>
      <c r="G77" s="890"/>
      <c r="H77" s="890"/>
      <c r="I77" s="132"/>
      <c r="J77" s="132"/>
      <c r="K77" s="132"/>
      <c r="L77" s="903"/>
      <c r="M77" s="903"/>
      <c r="N77" s="51"/>
    </row>
    <row r="78" spans="1:15" ht="15.75" thickBot="1">
      <c r="B78" s="902" t="s">
        <v>1037</v>
      </c>
      <c r="C78" s="856"/>
      <c r="D78" s="856"/>
      <c r="E78" s="856"/>
      <c r="F78" s="856"/>
      <c r="G78" s="856"/>
      <c r="H78" s="856"/>
      <c r="I78" s="856"/>
      <c r="J78" s="856"/>
      <c r="K78" s="856"/>
      <c r="L78" s="856"/>
      <c r="M78" s="857"/>
      <c r="N78" s="309">
        <f>SUM(N72:N77)</f>
        <v>1021.344104122</v>
      </c>
    </row>
    <row r="79" spans="1:15" ht="15.75" thickBot="1">
      <c r="B79" s="39"/>
      <c r="C79" s="40"/>
      <c r="D79" s="40"/>
      <c r="E79" s="40"/>
      <c r="F79" s="40"/>
      <c r="G79" s="40"/>
      <c r="H79" s="40"/>
      <c r="I79" s="40"/>
      <c r="J79" s="40"/>
      <c r="K79" s="40"/>
      <c r="L79" s="40"/>
      <c r="M79" s="40"/>
      <c r="N79" s="41"/>
    </row>
    <row r="80" spans="1:15" ht="15.75" thickBot="1">
      <c r="B80" s="813" t="s">
        <v>1051</v>
      </c>
      <c r="C80" s="814"/>
      <c r="D80" s="814"/>
      <c r="E80" s="814"/>
      <c r="F80" s="814"/>
      <c r="G80" s="814"/>
      <c r="H80" s="814"/>
      <c r="I80" s="814"/>
      <c r="J80" s="814"/>
      <c r="K80" s="814"/>
      <c r="L80" s="814"/>
      <c r="M80" s="815"/>
      <c r="N80" s="105">
        <f>N43+N56+N67+N78</f>
        <v>23017.411309328101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2"/>
      <c r="J84" s="342"/>
      <c r="K84" s="310" t="s">
        <v>1054</v>
      </c>
      <c r="L84" s="860" t="s">
        <v>1055</v>
      </c>
      <c r="M84" s="861"/>
      <c r="N84" s="311"/>
    </row>
    <row r="85" spans="1:14">
      <c r="B85" s="846" t="s">
        <v>1056</v>
      </c>
      <c r="C85" s="847"/>
      <c r="D85" s="847"/>
      <c r="E85" s="847"/>
      <c r="F85" s="847"/>
      <c r="G85" s="847"/>
      <c r="H85" s="847"/>
      <c r="I85" s="93"/>
      <c r="J85" s="94"/>
      <c r="K85" s="312">
        <v>0.2</v>
      </c>
      <c r="L85" s="848">
        <f>N80*K85</f>
        <v>4603.4822618656208</v>
      </c>
      <c r="M85" s="849"/>
      <c r="N85" s="57"/>
    </row>
    <row r="86" spans="1:14">
      <c r="B86" s="95" t="s">
        <v>1057</v>
      </c>
      <c r="C86" s="96"/>
      <c r="D86" s="96"/>
      <c r="E86" s="96"/>
      <c r="F86" s="96"/>
      <c r="G86" s="96"/>
      <c r="H86" s="96"/>
      <c r="I86" s="93"/>
      <c r="J86" s="94"/>
      <c r="K86" s="312">
        <v>0.05</v>
      </c>
      <c r="L86" s="848">
        <f>N80*K86</f>
        <v>1150.8705654664052</v>
      </c>
      <c r="M86" s="849"/>
      <c r="N86" s="57"/>
    </row>
    <row r="87" spans="1:14" ht="15.75" thickBot="1">
      <c r="B87" s="97" t="s">
        <v>1058</v>
      </c>
      <c r="C87" s="98"/>
      <c r="D87" s="98"/>
      <c r="E87" s="98"/>
      <c r="F87" s="98"/>
      <c r="G87" s="98"/>
      <c r="H87" s="98"/>
      <c r="I87" s="99"/>
      <c r="J87" s="100"/>
      <c r="K87" s="313">
        <v>0.05</v>
      </c>
      <c r="L87" s="850">
        <f>N80*K87</f>
        <v>1150.8705654664052</v>
      </c>
      <c r="M87" s="851"/>
      <c r="N87" s="57"/>
    </row>
    <row r="88" spans="1:14" ht="15.75" thickBot="1">
      <c r="B88" s="813" t="s">
        <v>1037</v>
      </c>
      <c r="C88" s="814"/>
      <c r="D88" s="814"/>
      <c r="E88" s="814"/>
      <c r="F88" s="814"/>
      <c r="G88" s="814"/>
      <c r="H88" s="814"/>
      <c r="I88" s="814"/>
      <c r="J88" s="814"/>
      <c r="K88" s="814"/>
      <c r="L88" s="814"/>
      <c r="M88" s="815"/>
      <c r="N88" s="58">
        <f>L85+L86+L87</f>
        <v>6905.2233927984316</v>
      </c>
    </row>
    <row r="89" spans="1:14" ht="15.75" thickBot="1">
      <c r="B89" s="39"/>
      <c r="C89" s="40"/>
      <c r="D89" s="40"/>
      <c r="E89" s="40"/>
      <c r="F89" s="40"/>
      <c r="G89" s="40"/>
      <c r="H89" s="40"/>
      <c r="I89" s="40"/>
      <c r="J89" s="40"/>
      <c r="K89" s="40"/>
      <c r="L89" s="40"/>
      <c r="M89" s="40"/>
      <c r="N89" s="41"/>
    </row>
    <row r="90" spans="1:14" ht="15.75" thickBot="1">
      <c r="A90" t="s">
        <v>2122</v>
      </c>
      <c r="B90" s="813" t="s">
        <v>1059</v>
      </c>
      <c r="C90" s="814"/>
      <c r="D90" s="814"/>
      <c r="E90" s="814"/>
      <c r="F90" s="814"/>
      <c r="G90" s="814"/>
      <c r="H90" s="814"/>
      <c r="I90" s="814"/>
      <c r="J90" s="814"/>
      <c r="K90" s="814"/>
      <c r="L90" s="814"/>
      <c r="M90" s="815"/>
      <c r="N90" s="195">
        <f>N80+N88</f>
        <v>29922.634702126532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3"/>
      <c r="K120" s="963"/>
      <c r="L120" s="963"/>
      <c r="M120" s="963"/>
      <c r="N120" s="964"/>
    </row>
    <row r="121" spans="2:14" ht="15.75" thickBot="1">
      <c r="B121" s="427" t="s">
        <v>2327</v>
      </c>
      <c r="C121" s="428"/>
      <c r="D121" s="428"/>
      <c r="E121" s="267"/>
      <c r="F121" s="267"/>
      <c r="G121" s="267"/>
      <c r="H121" s="267"/>
      <c r="I121" s="267"/>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190</v>
      </c>
      <c r="B36" s="862" t="str">
        <f>VLOOKUP(A36,EQUIPOS!A6:D154,3,FALSE)</f>
        <v>Diferencial de 3 ton</v>
      </c>
      <c r="C36" s="863"/>
      <c r="D36" s="863"/>
      <c r="E36" s="863"/>
      <c r="F36" s="863"/>
      <c r="G36" s="863"/>
      <c r="H36" s="864"/>
      <c r="I36" s="275"/>
      <c r="J36" s="276"/>
      <c r="K36" s="277">
        <f>VLOOKUP(A36,EQUIPOS!A6:D163,4,FALSE)</f>
        <v>5947.3829003051051</v>
      </c>
      <c r="L36" s="278"/>
      <c r="M36" s="344">
        <v>40</v>
      </c>
      <c r="N36" s="280">
        <f>K36/M36</f>
        <v>148.68457250762762</v>
      </c>
    </row>
    <row r="37" spans="1:14">
      <c r="A37" s="119" t="s">
        <v>195</v>
      </c>
      <c r="B37" s="862" t="str">
        <f>VLOOKUP(A37,EQUIPOS!A7:D154,3,FALSE)</f>
        <v xml:space="preserve">Equipo de oxicorte, Capacidad de corte: hasta 6´´ (152mm) </v>
      </c>
      <c r="C37" s="863"/>
      <c r="D37" s="863"/>
      <c r="E37" s="863"/>
      <c r="F37" s="863"/>
      <c r="G37" s="863"/>
      <c r="H37" s="864"/>
      <c r="I37" s="429"/>
      <c r="J37" s="430"/>
      <c r="K37" s="277">
        <f>VLOOKUP(A37,EQUIPOS!A7:D164,4,FALSE)</f>
        <v>39431.407749702325</v>
      </c>
      <c r="L37" s="343"/>
      <c r="M37" s="344">
        <v>40</v>
      </c>
      <c r="N37" s="280">
        <f t="shared" ref="N37:N43" si="0">K37/M37</f>
        <v>985.78519374255814</v>
      </c>
    </row>
    <row r="38" spans="1:14">
      <c r="A38" s="119" t="s">
        <v>204</v>
      </c>
      <c r="B38" s="862" t="str">
        <f>VLOOKUP(A38,EQUIPOS!A8:D154,3,FALSE)</f>
        <v xml:space="preserve">Equipo de soldadura 250 AMP
</v>
      </c>
      <c r="C38" s="863"/>
      <c r="D38" s="863"/>
      <c r="E38" s="863"/>
      <c r="F38" s="863"/>
      <c r="G38" s="863"/>
      <c r="H38" s="864"/>
      <c r="I38" s="429"/>
      <c r="J38" s="430"/>
      <c r="K38" s="277">
        <f>VLOOKUP(A38,EQUIPOS!A8:D165,4,FALSE)</f>
        <v>28165.291249787384</v>
      </c>
      <c r="L38" s="343"/>
      <c r="M38" s="344">
        <v>40</v>
      </c>
      <c r="N38" s="280">
        <f t="shared" si="0"/>
        <v>704.13228124468458</v>
      </c>
    </row>
    <row r="39" spans="1:14">
      <c r="A39" s="119" t="s">
        <v>208</v>
      </c>
      <c r="B39" s="862" t="str">
        <f>VLOOKUP(A39,EQUIPOS!A9:D154,3,FALSE)</f>
        <v>Equipo de soldadura 400</v>
      </c>
      <c r="C39" s="863"/>
      <c r="D39" s="863"/>
      <c r="E39" s="863"/>
      <c r="F39" s="863"/>
      <c r="G39" s="863"/>
      <c r="H39" s="864"/>
      <c r="I39" s="429"/>
      <c r="J39" s="430"/>
      <c r="K39" s="277">
        <f>VLOOKUP(A39,EQUIPOS!A9:D166,4,FALSE)</f>
        <v>33798.349499744858</v>
      </c>
      <c r="L39" s="343"/>
      <c r="M39" s="344">
        <v>40</v>
      </c>
      <c r="N39" s="280">
        <f t="shared" si="0"/>
        <v>844.95873749362147</v>
      </c>
    </row>
    <row r="40" spans="1:14">
      <c r="A40" s="119" t="s">
        <v>210</v>
      </c>
      <c r="B40" s="862" t="str">
        <f>VLOOKUP(A40,EQUIPOS!A10:D154,3,FALSE)</f>
        <v>Equipo de soldadura 600</v>
      </c>
      <c r="C40" s="863"/>
      <c r="D40" s="863"/>
      <c r="E40" s="863"/>
      <c r="F40" s="863"/>
      <c r="G40" s="863"/>
      <c r="H40" s="864"/>
      <c r="I40" s="429"/>
      <c r="J40" s="430"/>
      <c r="K40" s="277">
        <f>VLOOKUP(A40,EQUIPOS!A10:D167,4,FALSE)</f>
        <v>39431.407749702325</v>
      </c>
      <c r="L40" s="343"/>
      <c r="M40" s="344">
        <v>40</v>
      </c>
      <c r="N40" s="280">
        <f t="shared" si="0"/>
        <v>985.78519374255814</v>
      </c>
    </row>
    <row r="41" spans="1:14">
      <c r="A41" s="119" t="s">
        <v>202</v>
      </c>
      <c r="B41" s="862" t="str">
        <f>VLOOKUP(A41,EQUIPOS!A11:D155,3,FALSE)</f>
        <v xml:space="preserve">Equipo de rayos X y/o ultrasonido
</v>
      </c>
      <c r="C41" s="863"/>
      <c r="D41" s="863"/>
      <c r="E41" s="863"/>
      <c r="F41" s="863"/>
      <c r="G41" s="863"/>
      <c r="H41" s="864"/>
      <c r="I41" s="429"/>
      <c r="J41" s="430"/>
      <c r="K41" s="277">
        <f>VLOOKUP(A41,EQUIPOS!A11:D168,4,FALSE)</f>
        <v>94001.484268728746</v>
      </c>
      <c r="L41" s="343"/>
      <c r="M41" s="344">
        <v>4000</v>
      </c>
      <c r="N41" s="280">
        <f t="shared" si="0"/>
        <v>23.500371067182186</v>
      </c>
    </row>
    <row r="42" spans="1:14">
      <c r="A42" s="119" t="s">
        <v>294</v>
      </c>
      <c r="B42" s="862" t="str">
        <f>VLOOKUP(A42,EQUIPOS!A12:D156,3,FALSE)</f>
        <v>Puente grúa</v>
      </c>
      <c r="C42" s="863"/>
      <c r="D42" s="863"/>
      <c r="E42" s="863"/>
      <c r="F42" s="863"/>
      <c r="G42" s="863"/>
      <c r="H42" s="864"/>
      <c r="I42" s="429"/>
      <c r="J42" s="430"/>
      <c r="K42" s="277">
        <f>VLOOKUP(A42,EQUIPOS!A12:D169,4,FALSE)</f>
        <v>855613.67317628674</v>
      </c>
      <c r="L42" s="343"/>
      <c r="M42" s="344">
        <v>40000</v>
      </c>
      <c r="N42" s="280">
        <f t="shared" si="0"/>
        <v>21.39034182940717</v>
      </c>
    </row>
    <row r="43" spans="1:14">
      <c r="A43" s="119" t="s">
        <v>334</v>
      </c>
      <c r="B43" s="862" t="str">
        <f>VLOOKUP(A43,EQUIPOS!A13:D157,3,FALSE)</f>
        <v>Taladro industrial</v>
      </c>
      <c r="C43" s="863"/>
      <c r="D43" s="863"/>
      <c r="E43" s="863"/>
      <c r="F43" s="863"/>
      <c r="G43" s="863"/>
      <c r="H43" s="864"/>
      <c r="I43" s="429"/>
      <c r="J43" s="430"/>
      <c r="K43" s="277">
        <f>VLOOKUP(A43,EQUIPOS!A13:D170,4,FALSE)</f>
        <v>3895.7599111855452</v>
      </c>
      <c r="L43" s="343"/>
      <c r="M43" s="344">
        <v>40</v>
      </c>
      <c r="N43" s="280">
        <f t="shared" si="0"/>
        <v>97.393997779638624</v>
      </c>
    </row>
    <row r="44" spans="1:14">
      <c r="B44" s="862"/>
      <c r="C44" s="863"/>
      <c r="D44" s="863"/>
      <c r="E44" s="863"/>
      <c r="F44" s="863"/>
      <c r="G44" s="863"/>
      <c r="H44" s="864"/>
      <c r="I44" s="42"/>
      <c r="J44" s="43"/>
      <c r="K44" s="277"/>
      <c r="L44" s="284"/>
      <c r="M44" s="344"/>
      <c r="N44" s="280"/>
    </row>
    <row r="45" spans="1:14">
      <c r="B45" s="328"/>
      <c r="C45" s="329"/>
      <c r="D45" s="329"/>
      <c r="E45" s="329"/>
      <c r="F45" s="331"/>
      <c r="G45" s="331"/>
      <c r="H45" s="131"/>
      <c r="I45" s="42"/>
      <c r="J45" s="43"/>
      <c r="K45" s="277"/>
      <c r="L45" s="284"/>
      <c r="M45" s="285"/>
      <c r="N45" s="281"/>
    </row>
    <row r="46" spans="1:14">
      <c r="B46" s="870" t="s">
        <v>1036</v>
      </c>
      <c r="C46" s="871"/>
      <c r="D46" s="871"/>
      <c r="E46" s="44"/>
      <c r="F46" s="45"/>
      <c r="G46" s="45"/>
      <c r="H46" s="46"/>
      <c r="I46" s="42"/>
      <c r="J46" s="43"/>
      <c r="K46" s="287"/>
      <c r="L46" s="284"/>
      <c r="M46" s="409">
        <v>0.1</v>
      </c>
      <c r="N46" s="352">
        <f>N83*M46</f>
        <v>316.77546014452503</v>
      </c>
    </row>
    <row r="47" spans="1:14" ht="15.75" thickBot="1">
      <c r="B47" s="862"/>
      <c r="C47" s="863"/>
      <c r="D47" s="863"/>
      <c r="E47" s="863"/>
      <c r="F47" s="863"/>
      <c r="G47" s="863"/>
      <c r="H47" s="864"/>
      <c r="I47" s="872"/>
      <c r="J47" s="873"/>
      <c r="K47" s="47"/>
      <c r="L47" s="874"/>
      <c r="M47" s="875"/>
      <c r="N47" s="111"/>
    </row>
    <row r="48" spans="1:14" ht="15.75" thickBot="1">
      <c r="B48" s="813" t="s">
        <v>1037</v>
      </c>
      <c r="C48" s="814"/>
      <c r="D48" s="814"/>
      <c r="E48" s="814"/>
      <c r="F48" s="814"/>
      <c r="G48" s="814"/>
      <c r="H48" s="814"/>
      <c r="I48" s="814"/>
      <c r="J48" s="814"/>
      <c r="K48" s="814"/>
      <c r="L48" s="814"/>
      <c r="M48" s="815"/>
      <c r="N48" s="402">
        <f>SUM(N36:N46)</f>
        <v>4128.4061495518026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3" t="s">
        <v>1029</v>
      </c>
      <c r="K52" s="91" t="s">
        <v>1030</v>
      </c>
      <c r="L52" s="894" t="s">
        <v>1039</v>
      </c>
      <c r="M52" s="893"/>
      <c r="N52" s="92" t="s">
        <v>1035</v>
      </c>
    </row>
    <row r="53" spans="1:14">
      <c r="A53" s="167" t="s">
        <v>469</v>
      </c>
      <c r="B53" s="49" t="str">
        <f>VLOOKUP(A53,MATERIALES!A5:D373,3,FALSE)</f>
        <v>Fundente</v>
      </c>
      <c r="C53" s="289"/>
      <c r="D53" s="289"/>
      <c r="E53" s="289"/>
      <c r="F53" s="289"/>
      <c r="G53" s="289"/>
      <c r="H53" s="289"/>
      <c r="I53" s="289"/>
      <c r="J53" s="319" t="str">
        <f>VLOOKUP(A53,MATERIALES!A7:D645,2,FALSE)</f>
        <v>kg</v>
      </c>
      <c r="K53" s="290">
        <v>5.0000000000000001E-3</v>
      </c>
      <c r="L53" s="275"/>
      <c r="M53" s="410">
        <f>VLOOKUP(A53,MATERIALES!A5:D396,4,FALSE)</f>
        <v>30949.231275762373</v>
      </c>
      <c r="N53" s="280">
        <f t="shared" ref="N53:N58" si="1">K53*M53</f>
        <v>154.74615637881186</v>
      </c>
    </row>
    <row r="54" spans="1:14">
      <c r="A54" s="167" t="s">
        <v>471</v>
      </c>
      <c r="B54" s="49" t="str">
        <f>VLOOKUP(A54,MATERIALES!A6:D373,3,FALSE)</f>
        <v>Gas propano</v>
      </c>
      <c r="C54" s="433"/>
      <c r="D54" s="433"/>
      <c r="E54" s="433"/>
      <c r="F54" s="433"/>
      <c r="G54" s="433"/>
      <c r="H54" s="433"/>
      <c r="I54" s="433"/>
      <c r="J54" s="320" t="str">
        <f>VLOOKUP(A54,MATERIALES!A8:D646,2,FALSE)</f>
        <v>kg</v>
      </c>
      <c r="K54" s="405">
        <v>5.0000000000000001E-3</v>
      </c>
      <c r="L54" s="429"/>
      <c r="M54" s="410">
        <f>VLOOKUP(A54,MATERIALES!A6:D397,4,FALSE)</f>
        <v>10155.21651235953</v>
      </c>
      <c r="N54" s="280">
        <f t="shared" si="1"/>
        <v>50.776082561797651</v>
      </c>
    </row>
    <row r="55" spans="1:14">
      <c r="A55" s="167" t="s">
        <v>613</v>
      </c>
      <c r="B55" s="49" t="str">
        <f>VLOOKUP(A55,MATERIALES!A6:D373,3,FALSE)</f>
        <v xml:space="preserve">Oxigeno industrial
</v>
      </c>
      <c r="C55" s="433"/>
      <c r="D55" s="433"/>
      <c r="E55" s="433"/>
      <c r="F55" s="433"/>
      <c r="G55" s="433"/>
      <c r="H55" s="433"/>
      <c r="I55" s="433"/>
      <c r="J55" s="320" t="str">
        <f>VLOOKUP(A55,MATERIALES!A9:D647,2,FALSE)</f>
        <v>kg</v>
      </c>
      <c r="K55" s="405">
        <v>5.0000000000000001E-3</v>
      </c>
      <c r="L55" s="429"/>
      <c r="M55" s="410">
        <f>VLOOKUP(A55,MATERIALES!A6:D398,4,FALSE)</f>
        <v>13999.691334895637</v>
      </c>
      <c r="N55" s="280">
        <f t="shared" si="1"/>
        <v>69.998456674478192</v>
      </c>
    </row>
    <row r="56" spans="1:14">
      <c r="A56" s="167" t="s">
        <v>706</v>
      </c>
      <c r="B56" s="49" t="str">
        <f>VLOOKUP(A56,MATERIALES!A6:D373,3,FALSE)</f>
        <v>Soldadura 7018</v>
      </c>
      <c r="C56" s="433"/>
      <c r="D56" s="433"/>
      <c r="E56" s="433"/>
      <c r="F56" s="433"/>
      <c r="G56" s="433"/>
      <c r="H56" s="433"/>
      <c r="I56" s="433"/>
      <c r="J56" s="320" t="str">
        <f>VLOOKUP(A56,MATERIALES!A10:D648,2,FALSE)</f>
        <v>kg</v>
      </c>
      <c r="K56" s="405">
        <v>0.01</v>
      </c>
      <c r="L56" s="429"/>
      <c r="M56" s="410">
        <f>VLOOKUP(A56,MATERIALES!A6:D399,4,FALSE)</f>
        <v>11422.180437533898</v>
      </c>
      <c r="N56" s="280">
        <f t="shared" si="1"/>
        <v>114.22180437533898</v>
      </c>
    </row>
    <row r="57" spans="1:14">
      <c r="A57" s="167" t="s">
        <v>710</v>
      </c>
      <c r="B57" s="49" t="str">
        <f>VLOOKUP(A57,MATERIALES!A7:D373,3,FALSE)</f>
        <v>Soldadura L-70</v>
      </c>
      <c r="C57" s="433"/>
      <c r="D57" s="433"/>
      <c r="E57" s="433"/>
      <c r="F57" s="433"/>
      <c r="G57" s="433"/>
      <c r="H57" s="433"/>
      <c r="I57" s="433"/>
      <c r="J57" s="320" t="str">
        <f>VLOOKUP(A57,MATERIALES!A11:D649,2,FALSE)</f>
        <v>kg</v>
      </c>
      <c r="K57" s="405">
        <v>0.01</v>
      </c>
      <c r="L57" s="429"/>
      <c r="M57" s="410">
        <f>VLOOKUP(A57,MATERIALES!A7:D400,4,FALSE)</f>
        <v>19585.060416693377</v>
      </c>
      <c r="N57" s="280">
        <f t="shared" si="1"/>
        <v>195.85060416693378</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VLOOKUP(A58,MATERIALES!A1:D650,2,FALSE)</f>
        <v>kg</v>
      </c>
      <c r="K58" s="405">
        <v>1</v>
      </c>
      <c r="L58" s="429"/>
      <c r="M58" s="410">
        <f>VLOOKUP(A58,MATERIALES!A1:D401,4,FALSE)</f>
        <v>3107.125657430875</v>
      </c>
      <c r="N58" s="280">
        <f t="shared" si="1"/>
        <v>3107.125657430875</v>
      </c>
    </row>
    <row r="59" spans="1:14">
      <c r="A59" s="167"/>
      <c r="B59" s="49"/>
      <c r="C59" s="433"/>
      <c r="D59" s="433"/>
      <c r="E59" s="433"/>
      <c r="F59" s="433"/>
      <c r="G59" s="433"/>
      <c r="H59" s="433"/>
      <c r="I59" s="433"/>
      <c r="J59" s="319"/>
      <c r="K59" s="405"/>
      <c r="L59" s="429"/>
      <c r="M59" s="410"/>
      <c r="N59" s="280"/>
    </row>
    <row r="60" spans="1:14" ht="15.75" thickBot="1">
      <c r="B60" s="49"/>
      <c r="C60" s="318"/>
      <c r="D60" s="318"/>
      <c r="E60" s="318"/>
      <c r="F60" s="318"/>
      <c r="G60" s="318"/>
      <c r="H60" s="318"/>
      <c r="I60" s="318"/>
      <c r="J60" s="443"/>
      <c r="K60" s="132"/>
      <c r="L60" s="333"/>
      <c r="M60" s="410"/>
      <c r="N60" s="280"/>
    </row>
    <row r="61" spans="1:14" ht="15.75" thickBot="1">
      <c r="B61" s="813" t="s">
        <v>1037</v>
      </c>
      <c r="C61" s="814"/>
      <c r="D61" s="814"/>
      <c r="E61" s="814"/>
      <c r="F61" s="814"/>
      <c r="G61" s="814"/>
      <c r="H61" s="814"/>
      <c r="I61" s="814"/>
      <c r="J61" s="814"/>
      <c r="K61" s="814"/>
      <c r="L61" s="814"/>
      <c r="M61" s="815"/>
      <c r="N61" s="402">
        <f>SUM(N53:N60)</f>
        <v>3692.7187615882353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99" t="s">
        <v>1045</v>
      </c>
      <c r="M65" s="878"/>
      <c r="N65" s="82" t="s">
        <v>1035</v>
      </c>
    </row>
    <row r="66" spans="1:15">
      <c r="B66" s="52"/>
      <c r="C66" s="325"/>
      <c r="D66" s="325"/>
      <c r="E66" s="325"/>
      <c r="F66" s="325"/>
      <c r="G66" s="325"/>
      <c r="H66" s="319"/>
      <c r="I66" s="287"/>
      <c r="J66" s="294"/>
      <c r="K66" s="287"/>
      <c r="L66" s="900"/>
      <c r="M66" s="901"/>
      <c r="N66" s="295"/>
    </row>
    <row r="67" spans="1:15">
      <c r="B67" s="52"/>
      <c r="C67" s="53"/>
      <c r="D67" s="53"/>
      <c r="E67" s="53"/>
      <c r="F67" s="53"/>
      <c r="G67" s="53"/>
      <c r="H67" s="319"/>
      <c r="I67" s="287"/>
      <c r="J67" s="294"/>
      <c r="K67" s="287"/>
      <c r="L67" s="900"/>
      <c r="M67" s="901"/>
      <c r="N67" s="295"/>
    </row>
    <row r="68" spans="1:15">
      <c r="B68" s="52"/>
      <c r="C68" s="53"/>
      <c r="D68" s="53"/>
      <c r="E68" s="53"/>
      <c r="F68" s="53"/>
      <c r="G68" s="53"/>
      <c r="H68" s="319"/>
      <c r="I68" s="287"/>
      <c r="J68" s="294"/>
      <c r="K68" s="287"/>
      <c r="L68" s="900"/>
      <c r="M68" s="901"/>
      <c r="N68" s="295"/>
    </row>
    <row r="69" spans="1:15">
      <c r="B69" s="52"/>
      <c r="C69" s="53"/>
      <c r="D69" s="53"/>
      <c r="E69" s="53"/>
      <c r="F69" s="53"/>
      <c r="G69" s="53"/>
      <c r="H69" s="319"/>
      <c r="I69" s="287"/>
      <c r="J69" s="294"/>
      <c r="K69" s="287"/>
      <c r="L69" s="900"/>
      <c r="M69" s="901"/>
      <c r="N69" s="295"/>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91"/>
      <c r="M71" s="892"/>
      <c r="N71" s="133"/>
    </row>
    <row r="72" spans="1:15" ht="15.75" thickBot="1">
      <c r="B72" s="902" t="s">
        <v>1037</v>
      </c>
      <c r="C72" s="856"/>
      <c r="D72" s="856"/>
      <c r="E72" s="856"/>
      <c r="F72" s="856"/>
      <c r="G72" s="856"/>
      <c r="H72" s="856"/>
      <c r="I72" s="856"/>
      <c r="J72" s="856"/>
      <c r="K72" s="856"/>
      <c r="L72" s="856"/>
      <c r="M72" s="857"/>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2" t="s">
        <v>1047</v>
      </c>
      <c r="C76" s="853"/>
      <c r="D76" s="853"/>
      <c r="E76" s="853"/>
      <c r="F76" s="853"/>
      <c r="G76" s="853"/>
      <c r="H76" s="853"/>
      <c r="I76" s="79" t="s">
        <v>1048</v>
      </c>
      <c r="J76" s="81" t="s">
        <v>1494</v>
      </c>
      <c r="K76" s="80" t="s">
        <v>1050</v>
      </c>
      <c r="L76" s="854" t="s">
        <v>1034</v>
      </c>
      <c r="M76" s="855"/>
      <c r="N76" s="104" t="s">
        <v>1035</v>
      </c>
    </row>
    <row r="77" spans="1:15">
      <c r="A77" s="168" t="s">
        <v>2</v>
      </c>
      <c r="B77" s="55" t="str">
        <f>VLOOKUP(A77,'MANO DE OBRA'!A8:D68,3,FALSE)</f>
        <v>Soldador (2)</v>
      </c>
      <c r="C77" s="53"/>
      <c r="D77" s="53"/>
      <c r="E77" s="53"/>
      <c r="F77" s="53"/>
      <c r="G77" s="53"/>
      <c r="H77" s="53"/>
      <c r="I77" s="300">
        <f t="shared" ref="I77:I82" si="2">K77/J77*100</f>
        <v>110415.578824</v>
      </c>
      <c r="J77" s="301">
        <v>185</v>
      </c>
      <c r="K77" s="302">
        <f>VLOOKUP(A77,'MANO DE OBRA'!A8:D99,4,FALSE)</f>
        <v>204268.8208244</v>
      </c>
      <c r="L77" s="56"/>
      <c r="M77" s="442">
        <v>320</v>
      </c>
      <c r="N77" s="403">
        <f t="shared" ref="N77:N82" si="3">K77/M77</f>
        <v>638.34006507624997</v>
      </c>
      <c r="O77" s="112"/>
    </row>
    <row r="78" spans="1:15">
      <c r="A78" s="168" t="s">
        <v>4</v>
      </c>
      <c r="B78" s="55" t="str">
        <f>VLOOKUP(A78,'MANO DE OBRA'!A8:D69,3,FALSE)</f>
        <v>Inspector de fabricación y montaje</v>
      </c>
      <c r="C78" s="53"/>
      <c r="D78" s="53"/>
      <c r="E78" s="53"/>
      <c r="F78" s="53"/>
      <c r="G78" s="53"/>
      <c r="H78" s="53"/>
      <c r="I78" s="300">
        <f t="shared" si="2"/>
        <v>84190.500000000015</v>
      </c>
      <c r="J78" s="301">
        <v>185</v>
      </c>
      <c r="K78" s="302">
        <f>VLOOKUP(A78,'MANO DE OBRA'!A8:D100,4,FALSE)</f>
        <v>155752.42500000002</v>
      </c>
      <c r="L78" s="56"/>
      <c r="M78" s="442">
        <v>320</v>
      </c>
      <c r="N78" s="403">
        <f t="shared" si="3"/>
        <v>486.72632812500007</v>
      </c>
    </row>
    <row r="79" spans="1:15">
      <c r="A79" t="s">
        <v>9</v>
      </c>
      <c r="B79" s="55" t="str">
        <f>VLOOKUP(A79,'MANO DE OBRA'!A9:D70,3,FALSE)</f>
        <v>Obrero (3)</v>
      </c>
      <c r="C79" s="53"/>
      <c r="D79" s="53"/>
      <c r="E79" s="53"/>
      <c r="F79" s="53"/>
      <c r="G79" s="53"/>
      <c r="H79" s="53"/>
      <c r="I79" s="300">
        <f t="shared" si="2"/>
        <v>82811.68411799999</v>
      </c>
      <c r="J79" s="301">
        <v>185</v>
      </c>
      <c r="K79" s="302">
        <f>VLOOKUP(A79,'MANO DE OBRA'!A9:D101,4,FALSE)</f>
        <v>153201.61561829998</v>
      </c>
      <c r="L79" s="56"/>
      <c r="M79" s="442">
        <v>320</v>
      </c>
      <c r="N79" s="403">
        <f t="shared" si="3"/>
        <v>478.75504880718745</v>
      </c>
    </row>
    <row r="80" spans="1:15">
      <c r="A80" t="s">
        <v>30</v>
      </c>
      <c r="B80" s="55" t="str">
        <f>VLOOKUP(A80,'MANO DE OBRA'!A10:D71,3,FALSE)</f>
        <v>Oficial</v>
      </c>
      <c r="C80" s="53"/>
      <c r="D80" s="53"/>
      <c r="E80" s="53"/>
      <c r="F80" s="53"/>
      <c r="G80" s="53"/>
      <c r="H80" s="53"/>
      <c r="I80" s="300">
        <f t="shared" si="2"/>
        <v>55207.789411999998</v>
      </c>
      <c r="J80" s="301">
        <v>185</v>
      </c>
      <c r="K80" s="302">
        <f>VLOOKUP(A80,'MANO DE OBRA'!A10:D102,4,FALSE)</f>
        <v>102134.4104122</v>
      </c>
      <c r="L80" s="326"/>
      <c r="M80" s="442">
        <v>320</v>
      </c>
      <c r="N80" s="403">
        <f t="shared" si="3"/>
        <v>319.17003253812499</v>
      </c>
    </row>
    <row r="81" spans="1:14">
      <c r="A81" t="s">
        <v>1758</v>
      </c>
      <c r="B81" s="55" t="str">
        <f>VLOOKUP(A81,'MANO DE OBRA'!A11:D72,3,FALSE)</f>
        <v>Calculista</v>
      </c>
      <c r="C81" s="53"/>
      <c r="D81" s="53"/>
      <c r="E81" s="53"/>
      <c r="F81" s="53"/>
      <c r="G81" s="53"/>
      <c r="H81" s="53"/>
      <c r="I81" s="300">
        <f t="shared" si="2"/>
        <v>165623.36823599998</v>
      </c>
      <c r="J81" s="301">
        <v>185</v>
      </c>
      <c r="K81" s="302">
        <f>VLOOKUP(A81,'MANO DE OBRA'!A11:D103,4,FALSE)</f>
        <v>306403.23123659997</v>
      </c>
      <c r="L81" s="326"/>
      <c r="M81" s="442">
        <v>320</v>
      </c>
      <c r="N81" s="403">
        <f t="shared" si="3"/>
        <v>957.5100976143749</v>
      </c>
    </row>
    <row r="82" spans="1:14" ht="15.75" thickBot="1">
      <c r="A82" t="s">
        <v>1759</v>
      </c>
      <c r="B82" s="889" t="str">
        <f>VLOOKUP(A82,'MANO DE OBRA'!A12:D73,3,FALSE)</f>
        <v>Dibujante 2</v>
      </c>
      <c r="C82" s="890" t="e">
        <f>VLOOKUP(B82,'MANO DE OBRA'!B12:E73,3,FALSE)</f>
        <v>#N/A</v>
      </c>
      <c r="D82" s="890" t="e">
        <f>VLOOKUP(C82,'MANO DE OBRA'!C12:F73,3,FALSE)</f>
        <v>#N/A</v>
      </c>
      <c r="E82" s="890" t="e">
        <f>VLOOKUP(D82,'MANO DE OBRA'!D12:G73,3,FALSE)</f>
        <v>#N/A</v>
      </c>
      <c r="F82" s="890" t="e">
        <f>VLOOKUP(E82,'MANO DE OBRA'!E12:H73,3,FALSE)</f>
        <v>#N/A</v>
      </c>
      <c r="G82" s="890" t="e">
        <f>VLOOKUP(F82,'MANO DE OBRA'!F12:I73,3,FALSE)</f>
        <v>#N/A</v>
      </c>
      <c r="H82" s="890" t="e">
        <f>VLOOKUP(G82,'MANO DE OBRA'!G12:J73,3,FALSE)</f>
        <v>#N/A</v>
      </c>
      <c r="I82" s="478">
        <f t="shared" si="2"/>
        <v>49687.010470799993</v>
      </c>
      <c r="J82" s="479">
        <v>185</v>
      </c>
      <c r="K82" s="482">
        <f>VLOOKUP(A82,'MANO DE OBRA'!A12:D104,4,FALSE)</f>
        <v>91920.96937097999</v>
      </c>
      <c r="L82" s="483"/>
      <c r="M82" s="484">
        <v>320</v>
      </c>
      <c r="N82" s="448">
        <f t="shared" si="3"/>
        <v>287.25302928431245</v>
      </c>
    </row>
    <row r="83" spans="1:14" ht="15.75" thickBot="1">
      <c r="B83" s="902" t="s">
        <v>1037</v>
      </c>
      <c r="C83" s="856"/>
      <c r="D83" s="856"/>
      <c r="E83" s="856"/>
      <c r="F83" s="856"/>
      <c r="G83" s="856"/>
      <c r="H83" s="856"/>
      <c r="I83" s="856"/>
      <c r="J83" s="856"/>
      <c r="K83" s="856"/>
      <c r="L83" s="856"/>
      <c r="M83" s="857"/>
      <c r="N83" s="468">
        <f>SUM(N77:N82)</f>
        <v>3167.75460144525</v>
      </c>
    </row>
    <row r="84" spans="1:14" ht="15.75" thickBot="1">
      <c r="B84" s="39"/>
      <c r="C84" s="40"/>
      <c r="D84" s="40"/>
      <c r="E84" s="40"/>
      <c r="F84" s="40"/>
      <c r="G84" s="40"/>
      <c r="H84" s="40"/>
      <c r="I84" s="40"/>
      <c r="J84" s="40"/>
      <c r="K84" s="40"/>
      <c r="L84" s="40"/>
      <c r="M84" s="40"/>
      <c r="N84" s="41"/>
    </row>
    <row r="85" spans="1:14" ht="15.75" thickBot="1">
      <c r="B85" s="813" t="s">
        <v>1051</v>
      </c>
      <c r="C85" s="814"/>
      <c r="D85" s="814"/>
      <c r="E85" s="814"/>
      <c r="F85" s="814"/>
      <c r="G85" s="814"/>
      <c r="H85" s="814"/>
      <c r="I85" s="814"/>
      <c r="J85" s="814"/>
      <c r="K85" s="814"/>
      <c r="L85" s="814"/>
      <c r="M85" s="815"/>
      <c r="N85" s="105">
        <f>N48+N61+N72+N83</f>
        <v>10988.879512585288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58" t="s">
        <v>1053</v>
      </c>
      <c r="C89" s="859"/>
      <c r="D89" s="859"/>
      <c r="E89" s="859"/>
      <c r="F89" s="859"/>
      <c r="G89" s="859"/>
      <c r="H89" s="859"/>
      <c r="I89" s="322"/>
      <c r="J89" s="342"/>
      <c r="K89" s="310" t="s">
        <v>1054</v>
      </c>
      <c r="L89" s="860" t="s">
        <v>1055</v>
      </c>
      <c r="M89" s="861"/>
      <c r="N89" s="311"/>
    </row>
    <row r="90" spans="1:14">
      <c r="B90" s="846" t="s">
        <v>1056</v>
      </c>
      <c r="C90" s="847"/>
      <c r="D90" s="847"/>
      <c r="E90" s="847"/>
      <c r="F90" s="847"/>
      <c r="G90" s="847"/>
      <c r="H90" s="847"/>
      <c r="I90" s="93"/>
      <c r="J90" s="94"/>
      <c r="K90" s="312">
        <v>0.2</v>
      </c>
      <c r="L90" s="848">
        <f>N85*K90</f>
        <v>2197.7759025170576</v>
      </c>
      <c r="M90" s="849"/>
      <c r="N90" s="57"/>
    </row>
    <row r="91" spans="1:14">
      <c r="B91" s="95" t="s">
        <v>1057</v>
      </c>
      <c r="C91" s="96"/>
      <c r="D91" s="96"/>
      <c r="E91" s="96"/>
      <c r="F91" s="96"/>
      <c r="G91" s="96"/>
      <c r="H91" s="96"/>
      <c r="I91" s="93"/>
      <c r="J91" s="94"/>
      <c r="K91" s="312">
        <v>0.05</v>
      </c>
      <c r="L91" s="848">
        <f>N85*K91</f>
        <v>549.4439756292644</v>
      </c>
      <c r="M91" s="849"/>
      <c r="N91" s="57"/>
    </row>
    <row r="92" spans="1:14" ht="15.75" thickBot="1">
      <c r="B92" s="97" t="s">
        <v>1058</v>
      </c>
      <c r="C92" s="98"/>
      <c r="D92" s="98"/>
      <c r="E92" s="98"/>
      <c r="F92" s="98"/>
      <c r="G92" s="98"/>
      <c r="H92" s="98"/>
      <c r="I92" s="99"/>
      <c r="J92" s="100"/>
      <c r="K92" s="313">
        <v>0.05</v>
      </c>
      <c r="L92" s="850">
        <f>N85*K92</f>
        <v>549.4439756292644</v>
      </c>
      <c r="M92" s="851"/>
      <c r="N92" s="57"/>
    </row>
    <row r="93" spans="1:14" ht="15.75" thickBot="1">
      <c r="B93" s="813" t="s">
        <v>1037</v>
      </c>
      <c r="C93" s="814"/>
      <c r="D93" s="814"/>
      <c r="E93" s="814"/>
      <c r="F93" s="814"/>
      <c r="G93" s="814"/>
      <c r="H93" s="814"/>
      <c r="I93" s="814"/>
      <c r="J93" s="814"/>
      <c r="K93" s="814"/>
      <c r="L93" s="814"/>
      <c r="M93" s="815"/>
      <c r="N93" s="58">
        <f>L90+L91+L92</f>
        <v>3296.6638537755866</v>
      </c>
    </row>
    <row r="94" spans="1:14" ht="15.75" thickBot="1">
      <c r="B94" s="39"/>
      <c r="C94" s="40"/>
      <c r="D94" s="40"/>
      <c r="E94" s="40"/>
      <c r="F94" s="40"/>
      <c r="G94" s="40"/>
      <c r="H94" s="40"/>
      <c r="I94" s="40"/>
      <c r="J94" s="40"/>
      <c r="K94" s="40"/>
      <c r="L94" s="40"/>
      <c r="M94" s="40"/>
      <c r="N94" s="41"/>
    </row>
    <row r="95" spans="1:14" ht="15.75" thickBot="1">
      <c r="A95" t="s">
        <v>2122</v>
      </c>
      <c r="B95" s="813" t="s">
        <v>1059</v>
      </c>
      <c r="C95" s="814"/>
      <c r="D95" s="814"/>
      <c r="E95" s="814"/>
      <c r="F95" s="814"/>
      <c r="G95" s="814"/>
      <c r="H95" s="814"/>
      <c r="I95" s="814"/>
      <c r="J95" s="814"/>
      <c r="K95" s="814"/>
      <c r="L95" s="814"/>
      <c r="M95" s="815"/>
      <c r="N95" s="195">
        <f>N85+N93</f>
        <v>14285.543366360875</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7" t="s">
        <v>2324</v>
      </c>
      <c r="C112" s="958"/>
      <c r="D112" s="958"/>
      <c r="E112" s="958"/>
      <c r="F112" s="958"/>
      <c r="G112" s="958"/>
      <c r="H112" s="958"/>
      <c r="I112" s="958"/>
      <c r="J112" s="958"/>
      <c r="K112" s="958"/>
      <c r="L112" s="958"/>
      <c r="M112" s="958"/>
      <c r="N112" s="959"/>
    </row>
    <row r="113" spans="2:14" ht="15" customHeight="1">
      <c r="B113" s="957"/>
      <c r="C113" s="958"/>
      <c r="D113" s="958"/>
      <c r="E113" s="958"/>
      <c r="F113" s="958"/>
      <c r="G113" s="958"/>
      <c r="H113" s="958"/>
      <c r="I113" s="958"/>
      <c r="J113" s="958"/>
      <c r="K113" s="958"/>
      <c r="L113" s="958"/>
      <c r="M113" s="958"/>
      <c r="N113" s="959"/>
    </row>
    <row r="114" spans="2:14" ht="30" customHeight="1">
      <c r="B114" s="960" t="s">
        <v>2325</v>
      </c>
      <c r="C114" s="961"/>
      <c r="D114" s="961"/>
      <c r="E114" s="961"/>
      <c r="F114" s="961"/>
      <c r="G114" s="961"/>
      <c r="H114" s="961"/>
      <c r="I114" s="961"/>
      <c r="J114" s="961"/>
      <c r="K114" s="961"/>
      <c r="L114" s="961"/>
      <c r="M114" s="961"/>
      <c r="N114" s="962"/>
    </row>
    <row r="115" spans="2:14">
      <c r="B115" s="960"/>
      <c r="C115" s="961"/>
      <c r="D115" s="961"/>
      <c r="E115" s="961"/>
      <c r="F115" s="961"/>
      <c r="G115" s="961"/>
      <c r="H115" s="961"/>
      <c r="I115" s="961"/>
      <c r="J115" s="961"/>
      <c r="K115" s="961"/>
      <c r="L115" s="961"/>
      <c r="M115" s="961"/>
      <c r="N115" s="962"/>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3"/>
      <c r="K125" s="963"/>
      <c r="L125" s="963"/>
      <c r="M125" s="963"/>
      <c r="N125" s="964"/>
    </row>
    <row r="126" spans="2:14" ht="15.75" thickBot="1">
      <c r="B126" s="427" t="s">
        <v>2327</v>
      </c>
      <c r="C126" s="428"/>
      <c r="D126" s="428"/>
      <c r="E126" s="267"/>
      <c r="F126" s="267"/>
      <c r="G126" s="267"/>
      <c r="H126" s="267"/>
      <c r="I126" s="267"/>
      <c r="J126" s="965"/>
      <c r="K126" s="965"/>
      <c r="L126" s="965"/>
      <c r="M126" s="965"/>
      <c r="N126" s="96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190</v>
      </c>
      <c r="B36" s="862" t="str">
        <f>VLOOKUP(A36,EQUIPOS!A6:D154,3,FALSE)</f>
        <v>Diferencial de 3 ton</v>
      </c>
      <c r="C36" s="863"/>
      <c r="D36" s="863"/>
      <c r="E36" s="863"/>
      <c r="F36" s="863"/>
      <c r="G36" s="863"/>
      <c r="H36" s="864"/>
      <c r="I36" s="275"/>
      <c r="J36" s="276"/>
      <c r="K36" s="277">
        <f>VLOOKUP(A36,EQUIPOS!A6:D163,4,FALSE)</f>
        <v>5947.3829003051051</v>
      </c>
      <c r="L36" s="278"/>
      <c r="M36" s="344">
        <v>40</v>
      </c>
      <c r="N36" s="280">
        <f t="shared" ref="N36:N41" si="0">K36/M36</f>
        <v>148.68457250762762</v>
      </c>
    </row>
    <row r="37" spans="1:14">
      <c r="A37" s="119" t="s">
        <v>334</v>
      </c>
      <c r="B37" s="862" t="str">
        <f>VLOOKUP(A37,EQUIPOS!A7:D154,3,FALSE)</f>
        <v>Taladro industrial</v>
      </c>
      <c r="C37" s="863"/>
      <c r="D37" s="863"/>
      <c r="E37" s="863"/>
      <c r="F37" s="863"/>
      <c r="G37" s="863"/>
      <c r="H37" s="864"/>
      <c r="I37" s="429"/>
      <c r="J37" s="430"/>
      <c r="K37" s="277">
        <f>VLOOKUP(A37,EQUIPOS!A7:D164,4,FALSE)</f>
        <v>3895.7599111855452</v>
      </c>
      <c r="L37" s="343"/>
      <c r="M37" s="344">
        <v>40</v>
      </c>
      <c r="N37" s="280">
        <f t="shared" si="0"/>
        <v>97.393997779638624</v>
      </c>
    </row>
    <row r="38" spans="1:14">
      <c r="A38" s="119" t="s">
        <v>195</v>
      </c>
      <c r="B38" s="862" t="str">
        <f>VLOOKUP(A38,EQUIPOS!A8:D154,3,FALSE)</f>
        <v xml:space="preserve">Equipo de oxicorte, Capacidad de corte: hasta 6´´ (152mm) </v>
      </c>
      <c r="C38" s="863"/>
      <c r="D38" s="863"/>
      <c r="E38" s="863"/>
      <c r="F38" s="863"/>
      <c r="G38" s="863"/>
      <c r="H38" s="864"/>
      <c r="I38" s="429"/>
      <c r="J38" s="430"/>
      <c r="K38" s="277">
        <f>VLOOKUP(A38,EQUIPOS!A8:D165,4,FALSE)</f>
        <v>39431.407749702325</v>
      </c>
      <c r="L38" s="343"/>
      <c r="M38" s="344">
        <v>40</v>
      </c>
      <c r="N38" s="280">
        <f t="shared" si="0"/>
        <v>985.78519374255814</v>
      </c>
    </row>
    <row r="39" spans="1:14">
      <c r="A39" s="119" t="s">
        <v>204</v>
      </c>
      <c r="B39" s="862" t="str">
        <f>VLOOKUP(A39,EQUIPOS!A9:D154,3,FALSE)</f>
        <v xml:space="preserve">Equipo de soldadura 250 AMP
</v>
      </c>
      <c r="C39" s="863"/>
      <c r="D39" s="863"/>
      <c r="E39" s="863"/>
      <c r="F39" s="863"/>
      <c r="G39" s="863"/>
      <c r="H39" s="864"/>
      <c r="I39" s="429"/>
      <c r="J39" s="430"/>
      <c r="K39" s="277">
        <f>VLOOKUP(A39,EQUIPOS!A9:D166,4,FALSE)</f>
        <v>28165.291249787384</v>
      </c>
      <c r="L39" s="343"/>
      <c r="M39" s="344">
        <v>40</v>
      </c>
      <c r="N39" s="280">
        <f t="shared" si="0"/>
        <v>704.13228124468458</v>
      </c>
    </row>
    <row r="40" spans="1:14">
      <c r="A40" s="119" t="s">
        <v>208</v>
      </c>
      <c r="B40" s="862" t="str">
        <f>VLOOKUP(A40,EQUIPOS!A10:D154,3,FALSE)</f>
        <v>Equipo de soldadura 400</v>
      </c>
      <c r="C40" s="863"/>
      <c r="D40" s="863"/>
      <c r="E40" s="863"/>
      <c r="F40" s="863"/>
      <c r="G40" s="863"/>
      <c r="H40" s="864"/>
      <c r="I40" s="429"/>
      <c r="J40" s="430"/>
      <c r="K40" s="277">
        <f>VLOOKUP(A40,EQUIPOS!A10:D167,4,FALSE)</f>
        <v>33798.349499744858</v>
      </c>
      <c r="L40" s="343"/>
      <c r="M40" s="344">
        <v>40</v>
      </c>
      <c r="N40" s="280">
        <f t="shared" si="0"/>
        <v>844.95873749362147</v>
      </c>
    </row>
    <row r="41" spans="1:14">
      <c r="A41" s="119" t="s">
        <v>210</v>
      </c>
      <c r="B41" s="862" t="str">
        <f>VLOOKUP(A41,EQUIPOS!A11:D155,3,FALSE)</f>
        <v>Equipo de soldadura 600</v>
      </c>
      <c r="C41" s="863"/>
      <c r="D41" s="863"/>
      <c r="E41" s="863"/>
      <c r="F41" s="863"/>
      <c r="G41" s="863"/>
      <c r="H41" s="864"/>
      <c r="I41" s="429"/>
      <c r="J41" s="430"/>
      <c r="K41" s="277">
        <f>VLOOKUP(A41,EQUIPOS!A11:D168,4,FALSE)</f>
        <v>39431.407749702325</v>
      </c>
      <c r="L41" s="343"/>
      <c r="M41" s="344">
        <v>40</v>
      </c>
      <c r="N41" s="280">
        <f t="shared" si="0"/>
        <v>985.78519374255814</v>
      </c>
    </row>
    <row r="42" spans="1:14">
      <c r="B42" s="862"/>
      <c r="C42" s="863"/>
      <c r="D42" s="863"/>
      <c r="E42" s="863"/>
      <c r="F42" s="863"/>
      <c r="G42" s="863"/>
      <c r="H42" s="864"/>
      <c r="I42" s="42"/>
      <c r="J42" s="43"/>
      <c r="K42" s="277"/>
      <c r="L42" s="284"/>
      <c r="M42" s="344"/>
      <c r="N42" s="280"/>
    </row>
    <row r="43" spans="1:14">
      <c r="B43" s="328"/>
      <c r="C43" s="329"/>
      <c r="D43" s="329"/>
      <c r="E43" s="329"/>
      <c r="F43" s="331"/>
      <c r="G43" s="331"/>
      <c r="H43" s="131"/>
      <c r="I43" s="42"/>
      <c r="J43" s="43"/>
      <c r="K43" s="277"/>
      <c r="L43" s="284"/>
      <c r="M43" s="285"/>
      <c r="N43" s="281"/>
    </row>
    <row r="44" spans="1:14">
      <c r="B44" s="870" t="s">
        <v>1036</v>
      </c>
      <c r="C44" s="871"/>
      <c r="D44" s="871"/>
      <c r="E44" s="44"/>
      <c r="F44" s="45"/>
      <c r="G44" s="45"/>
      <c r="H44" s="46"/>
      <c r="I44" s="42"/>
      <c r="J44" s="43"/>
      <c r="K44" s="287"/>
      <c r="L44" s="284"/>
      <c r="M44" s="409">
        <v>0.05</v>
      </c>
      <c r="N44" s="352">
        <f>N81*M44</f>
        <v>96.149573727328132</v>
      </c>
    </row>
    <row r="45" spans="1:14" ht="15.75" thickBot="1">
      <c r="B45" s="862"/>
      <c r="C45" s="863"/>
      <c r="D45" s="863"/>
      <c r="E45" s="863"/>
      <c r="F45" s="863"/>
      <c r="G45" s="863"/>
      <c r="H45" s="864"/>
      <c r="I45" s="872"/>
      <c r="J45" s="873"/>
      <c r="K45" s="47"/>
      <c r="L45" s="874"/>
      <c r="M45" s="875"/>
      <c r="N45" s="111"/>
    </row>
    <row r="46" spans="1:14" ht="15.75" thickBot="1">
      <c r="B46" s="813" t="s">
        <v>1037</v>
      </c>
      <c r="C46" s="814"/>
      <c r="D46" s="814"/>
      <c r="E46" s="814"/>
      <c r="F46" s="814"/>
      <c r="G46" s="814"/>
      <c r="H46" s="814"/>
      <c r="I46" s="814"/>
      <c r="J46" s="814"/>
      <c r="K46" s="814"/>
      <c r="L46" s="814"/>
      <c r="M46" s="815"/>
      <c r="N46" s="402">
        <f>SUM(N36:N44)</f>
        <v>3862.8895502380165</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58" t="s">
        <v>1028</v>
      </c>
      <c r="C50" s="859"/>
      <c r="D50" s="859"/>
      <c r="E50" s="859"/>
      <c r="F50" s="859"/>
      <c r="G50" s="859"/>
      <c r="H50" s="859"/>
      <c r="I50" s="893"/>
      <c r="J50" s="323" t="s">
        <v>1029</v>
      </c>
      <c r="K50" s="91" t="s">
        <v>1030</v>
      </c>
      <c r="L50" s="894" t="s">
        <v>1039</v>
      </c>
      <c r="M50" s="893"/>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30949.231275762373</v>
      </c>
      <c r="N51" s="280">
        <f t="shared" ref="N51:N56" si="1">K51*M51</f>
        <v>154.74615637881186</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10155.21651235953</v>
      </c>
      <c r="N52" s="280">
        <f t="shared" si="1"/>
        <v>50.776082561797651</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13999.691334895637</v>
      </c>
      <c r="N53" s="280">
        <f t="shared" si="1"/>
        <v>69.998456674478192</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11422.180437533898</v>
      </c>
      <c r="N54" s="280">
        <f t="shared" si="1"/>
        <v>114.22180437533898</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19585.060416693377</v>
      </c>
      <c r="N55" s="280">
        <f t="shared" si="1"/>
        <v>195.85060416693378</v>
      </c>
    </row>
    <row r="56" spans="1:14">
      <c r="A56" s="169" t="s">
        <v>809</v>
      </c>
      <c r="B56" s="49" t="str">
        <f>VLOOKUP(A56,MATERIALES!A1:D373,3,FALSE)</f>
        <v xml:space="preserve">Acero A-36 para estructura metálica
</v>
      </c>
      <c r="C56" s="433"/>
      <c r="D56" s="433"/>
      <c r="E56" s="433"/>
      <c r="F56" s="433"/>
      <c r="G56" s="433"/>
      <c r="H56" s="433"/>
      <c r="I56" s="433"/>
      <c r="J56" s="320" t="str">
        <f>VLOOKUP(A56,MATERIALES!A1:D648,2,FALSE)</f>
        <v>kg</v>
      </c>
      <c r="K56" s="405">
        <v>1</v>
      </c>
      <c r="L56" s="429"/>
      <c r="M56" s="410">
        <f>VLOOKUP(A56,MATERIALES!A1:D401,4,FALSE)</f>
        <v>3107.125657430875</v>
      </c>
      <c r="N56" s="280">
        <f t="shared" si="1"/>
        <v>3107.125657430875</v>
      </c>
    </row>
    <row r="57" spans="1:14">
      <c r="A57" s="169"/>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3" t="s">
        <v>1037</v>
      </c>
      <c r="C59" s="814"/>
      <c r="D59" s="814"/>
      <c r="E59" s="814"/>
      <c r="F59" s="814"/>
      <c r="G59" s="814"/>
      <c r="H59" s="814"/>
      <c r="I59" s="814"/>
      <c r="J59" s="814"/>
      <c r="K59" s="814"/>
      <c r="L59" s="814"/>
      <c r="M59" s="815"/>
      <c r="N59" s="402">
        <f>SUM(N51:N58)</f>
        <v>3692.7187615882353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B64" s="52"/>
      <c r="C64" s="325"/>
      <c r="D64" s="325"/>
      <c r="E64" s="325"/>
      <c r="F64" s="325"/>
      <c r="G64" s="325"/>
      <c r="H64" s="319"/>
      <c r="I64" s="287"/>
      <c r="J64" s="294"/>
      <c r="K64" s="287"/>
      <c r="L64" s="900"/>
      <c r="M64" s="901"/>
      <c r="N64" s="295"/>
    </row>
    <row r="65" spans="1:15">
      <c r="B65" s="52"/>
      <c r="C65" s="53"/>
      <c r="D65" s="53"/>
      <c r="E65" s="53"/>
      <c r="F65" s="53"/>
      <c r="G65" s="53"/>
      <c r="H65" s="319"/>
      <c r="I65" s="287"/>
      <c r="J65" s="294"/>
      <c r="K65" s="287"/>
      <c r="L65" s="900"/>
      <c r="M65" s="901"/>
      <c r="N65" s="295"/>
    </row>
    <row r="66" spans="1:15">
      <c r="B66" s="52"/>
      <c r="C66" s="53"/>
      <c r="D66" s="53"/>
      <c r="E66" s="53"/>
      <c r="F66" s="53"/>
      <c r="G66" s="53"/>
      <c r="H66" s="319"/>
      <c r="I66" s="287"/>
      <c r="J66" s="294"/>
      <c r="K66" s="287"/>
      <c r="L66" s="900"/>
      <c r="M66" s="901"/>
      <c r="N66" s="295"/>
    </row>
    <row r="67" spans="1:15">
      <c r="B67" s="52"/>
      <c r="C67" s="53"/>
      <c r="D67" s="53"/>
      <c r="E67" s="53"/>
      <c r="F67" s="53"/>
      <c r="G67" s="53"/>
      <c r="H67" s="319"/>
      <c r="I67" s="287"/>
      <c r="J67" s="294"/>
      <c r="K67" s="287"/>
      <c r="L67" s="900"/>
      <c r="M67" s="901"/>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39"/>
      <c r="N79" s="403"/>
    </row>
    <row r="80" spans="1:15" ht="15.75" thickBot="1">
      <c r="B80" s="889"/>
      <c r="C80" s="890"/>
      <c r="D80" s="890"/>
      <c r="E80" s="890"/>
      <c r="F80" s="890"/>
      <c r="G80" s="890"/>
      <c r="H80" s="890"/>
      <c r="I80" s="478"/>
      <c r="J80" s="479"/>
      <c r="K80" s="480"/>
      <c r="L80" s="483"/>
      <c r="M80" s="484"/>
      <c r="N80" s="448"/>
    </row>
    <row r="81" spans="1:14" ht="15.75" thickBot="1">
      <c r="B81" s="902" t="s">
        <v>1037</v>
      </c>
      <c r="C81" s="856"/>
      <c r="D81" s="856"/>
      <c r="E81" s="856"/>
      <c r="F81" s="856"/>
      <c r="G81" s="856"/>
      <c r="H81" s="856"/>
      <c r="I81" s="856"/>
      <c r="J81" s="856"/>
      <c r="K81" s="856"/>
      <c r="L81" s="856"/>
      <c r="M81" s="857"/>
      <c r="N81" s="309">
        <f>SUM(N75:N80)</f>
        <v>1922.9914745465626</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N46+N59+N70+N81</f>
        <v>9478.5997863728153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1895.7199572745631</v>
      </c>
      <c r="M88" s="849"/>
      <c r="N88" s="57"/>
    </row>
    <row r="89" spans="1:14">
      <c r="B89" s="95" t="s">
        <v>1057</v>
      </c>
      <c r="C89" s="96"/>
      <c r="D89" s="96"/>
      <c r="E89" s="96"/>
      <c r="F89" s="96"/>
      <c r="G89" s="96"/>
      <c r="H89" s="96"/>
      <c r="I89" s="93"/>
      <c r="J89" s="94"/>
      <c r="K89" s="312">
        <v>0.05</v>
      </c>
      <c r="L89" s="848">
        <f>N83*K89</f>
        <v>473.92998931864076</v>
      </c>
      <c r="M89" s="849"/>
      <c r="N89" s="57"/>
    </row>
    <row r="90" spans="1:14" ht="15.75" thickBot="1">
      <c r="B90" s="97" t="s">
        <v>1058</v>
      </c>
      <c r="C90" s="98"/>
      <c r="D90" s="98"/>
      <c r="E90" s="98"/>
      <c r="F90" s="98"/>
      <c r="G90" s="98"/>
      <c r="H90" s="98"/>
      <c r="I90" s="99"/>
      <c r="J90" s="100"/>
      <c r="K90" s="313">
        <v>0.05</v>
      </c>
      <c r="L90" s="850">
        <f>N83*K90</f>
        <v>473.92998931864076</v>
      </c>
      <c r="M90" s="851"/>
      <c r="N90" s="57"/>
    </row>
    <row r="91" spans="1:14" ht="15.75" thickBot="1">
      <c r="B91" s="813" t="s">
        <v>1037</v>
      </c>
      <c r="C91" s="814"/>
      <c r="D91" s="814"/>
      <c r="E91" s="814"/>
      <c r="F91" s="814"/>
      <c r="G91" s="814"/>
      <c r="H91" s="814"/>
      <c r="I91" s="814"/>
      <c r="J91" s="814"/>
      <c r="K91" s="814"/>
      <c r="L91" s="814"/>
      <c r="M91" s="815"/>
      <c r="N91" s="58">
        <f>L88+L89+L90</f>
        <v>2843.5799359118446</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12322.17972228466</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3"/>
      <c r="K123" s="963"/>
      <c r="L123" s="963"/>
      <c r="M123" s="963"/>
      <c r="N123" s="964"/>
    </row>
    <row r="124" spans="2:14" ht="15.75" thickBot="1">
      <c r="B124" s="427" t="s">
        <v>2327</v>
      </c>
      <c r="C124" s="428"/>
      <c r="D124" s="428"/>
      <c r="E124" s="267"/>
      <c r="F124" s="267"/>
      <c r="G124" s="267"/>
      <c r="H124" s="267"/>
      <c r="I124" s="267"/>
      <c r="J124" s="965"/>
      <c r="K124" s="965"/>
      <c r="L124" s="965"/>
      <c r="M124" s="965"/>
      <c r="N124" s="96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3" t="s">
        <v>1037</v>
      </c>
      <c r="C56" s="814"/>
      <c r="D56" s="814"/>
      <c r="E56" s="814"/>
      <c r="F56" s="814"/>
      <c r="G56" s="814"/>
      <c r="H56" s="814"/>
      <c r="I56" s="814"/>
      <c r="J56" s="814"/>
      <c r="K56" s="814"/>
      <c r="L56" s="814"/>
      <c r="M56" s="815"/>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99" t="s">
        <v>1045</v>
      </c>
      <c r="M60" s="878"/>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900">
        <f>VLOOKUP(A61,TRANSPORTE!A3:D117,4,FALSE)</f>
        <v>0.30238081239327508</v>
      </c>
      <c r="M61" s="901"/>
      <c r="N61" s="295">
        <f>K61*L61</f>
        <v>0.30238081239327508</v>
      </c>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319"/>
      <c r="I64" s="287"/>
      <c r="J64" s="294"/>
      <c r="K64" s="287"/>
      <c r="L64" s="900"/>
      <c r="M64" s="901"/>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1"/>
      <c r="M66" s="892"/>
      <c r="N66" s="133"/>
    </row>
    <row r="67" spans="1:15" ht="15.75" thickBot="1">
      <c r="B67" s="902" t="s">
        <v>1037</v>
      </c>
      <c r="C67" s="856"/>
      <c r="D67" s="856"/>
      <c r="E67" s="856"/>
      <c r="F67" s="856"/>
      <c r="G67" s="856"/>
      <c r="H67" s="856"/>
      <c r="I67" s="856"/>
      <c r="J67" s="856"/>
      <c r="K67" s="856"/>
      <c r="L67" s="856"/>
      <c r="M67" s="857"/>
      <c r="N67" s="110">
        <f>N61+N62+N63+N64+N65</f>
        <v>0.30238081239327508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2" t="s">
        <v>1047</v>
      </c>
      <c r="C71" s="853"/>
      <c r="D71" s="853"/>
      <c r="E71" s="853"/>
      <c r="F71" s="853"/>
      <c r="G71" s="853"/>
      <c r="H71" s="853"/>
      <c r="I71" s="79" t="s">
        <v>1048</v>
      </c>
      <c r="J71" s="81" t="s">
        <v>1494</v>
      </c>
      <c r="K71" s="80" t="s">
        <v>1050</v>
      </c>
      <c r="L71" s="854" t="s">
        <v>1034</v>
      </c>
      <c r="M71" s="855"/>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89"/>
      <c r="C77" s="890"/>
      <c r="D77" s="890"/>
      <c r="E77" s="890"/>
      <c r="F77" s="890"/>
      <c r="G77" s="890"/>
      <c r="H77" s="890"/>
      <c r="I77" s="132"/>
      <c r="J77" s="132"/>
      <c r="K77" s="132"/>
      <c r="L77" s="903"/>
      <c r="M77" s="903"/>
      <c r="N77" s="133"/>
    </row>
    <row r="78" spans="1:15" ht="15.75" thickBot="1">
      <c r="B78" s="902" t="s">
        <v>1037</v>
      </c>
      <c r="C78" s="856"/>
      <c r="D78" s="856"/>
      <c r="E78" s="856"/>
      <c r="F78" s="856"/>
      <c r="G78" s="856"/>
      <c r="H78" s="856"/>
      <c r="I78" s="856"/>
      <c r="J78" s="856"/>
      <c r="K78" s="856"/>
      <c r="L78" s="856"/>
      <c r="M78" s="857"/>
      <c r="N78" s="468"/>
    </row>
    <row r="79" spans="1:15" ht="15.75" thickBot="1">
      <c r="B79" s="39"/>
      <c r="C79" s="40"/>
      <c r="D79" s="40"/>
      <c r="E79" s="40"/>
      <c r="F79" s="40"/>
      <c r="G79" s="40"/>
      <c r="H79" s="40"/>
      <c r="I79" s="40"/>
      <c r="J79" s="40"/>
      <c r="K79" s="40"/>
      <c r="L79" s="40"/>
      <c r="M79" s="40"/>
      <c r="N79" s="41"/>
    </row>
    <row r="80" spans="1:15" ht="15.75" thickBot="1">
      <c r="B80" s="813" t="s">
        <v>1051</v>
      </c>
      <c r="C80" s="814"/>
      <c r="D80" s="814"/>
      <c r="E80" s="814"/>
      <c r="F80" s="814"/>
      <c r="G80" s="814"/>
      <c r="H80" s="814"/>
      <c r="I80" s="814"/>
      <c r="J80" s="814"/>
      <c r="K80" s="814"/>
      <c r="L80" s="814"/>
      <c r="M80" s="815"/>
      <c r="N80" s="105">
        <f>N43+N56+N67+N78</f>
        <v>0.30238081239327508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2"/>
      <c r="J84" s="342"/>
      <c r="K84" s="310" t="s">
        <v>1054</v>
      </c>
      <c r="L84" s="860" t="s">
        <v>1055</v>
      </c>
      <c r="M84" s="861"/>
      <c r="N84" s="311"/>
    </row>
    <row r="85" spans="1:14">
      <c r="B85" s="846" t="s">
        <v>1056</v>
      </c>
      <c r="C85" s="847"/>
      <c r="D85" s="847"/>
      <c r="E85" s="847"/>
      <c r="F85" s="847"/>
      <c r="G85" s="847"/>
      <c r="H85" s="847"/>
      <c r="I85" s="93"/>
      <c r="J85" s="94"/>
      <c r="K85" s="312">
        <v>0.2</v>
      </c>
      <c r="L85" s="848">
        <f>N80*K85</f>
        <v>6.0476162478655018E-2</v>
      </c>
      <c r="M85" s="849"/>
      <c r="N85" s="57"/>
    </row>
    <row r="86" spans="1:14">
      <c r="B86" s="95" t="s">
        <v>1057</v>
      </c>
      <c r="C86" s="96"/>
      <c r="D86" s="96"/>
      <c r="E86" s="96"/>
      <c r="F86" s="96"/>
      <c r="G86" s="96"/>
      <c r="H86" s="96"/>
      <c r="I86" s="93"/>
      <c r="J86" s="94"/>
      <c r="K86" s="312">
        <v>0.05</v>
      </c>
      <c r="L86" s="848">
        <f>N80*K86</f>
        <v>1.5119040619663755E-2</v>
      </c>
      <c r="M86" s="849"/>
      <c r="N86" s="57"/>
    </row>
    <row r="87" spans="1:14" ht="15.75" thickBot="1">
      <c r="B87" s="97" t="s">
        <v>1058</v>
      </c>
      <c r="C87" s="98"/>
      <c r="D87" s="98"/>
      <c r="E87" s="98"/>
      <c r="F87" s="98"/>
      <c r="G87" s="98"/>
      <c r="H87" s="98"/>
      <c r="I87" s="99"/>
      <c r="J87" s="100"/>
      <c r="K87" s="313">
        <v>0.05</v>
      </c>
      <c r="L87" s="850">
        <f>N80*K87</f>
        <v>1.5119040619663755E-2</v>
      </c>
      <c r="M87" s="851"/>
      <c r="N87" s="57"/>
    </row>
    <row r="88" spans="1:14" ht="15.75" thickBot="1">
      <c r="B88" s="813" t="s">
        <v>1037</v>
      </c>
      <c r="C88" s="814"/>
      <c r="D88" s="814"/>
      <c r="E88" s="814"/>
      <c r="F88" s="814"/>
      <c r="G88" s="814"/>
      <c r="H88" s="814"/>
      <c r="I88" s="814"/>
      <c r="J88" s="814"/>
      <c r="K88" s="814"/>
      <c r="L88" s="814"/>
      <c r="M88" s="815"/>
      <c r="N88" s="58">
        <f>L85+L86+L87</f>
        <v>9.0714243717982521E-2</v>
      </c>
    </row>
    <row r="89" spans="1:14" ht="15.75" thickBot="1">
      <c r="B89" s="39"/>
      <c r="C89" s="40"/>
      <c r="D89" s="40"/>
      <c r="E89" s="40"/>
      <c r="F89" s="40"/>
      <c r="G89" s="40"/>
      <c r="H89" s="40"/>
      <c r="I89" s="40"/>
      <c r="J89" s="40"/>
      <c r="K89" s="40"/>
      <c r="L89" s="40"/>
      <c r="M89" s="40"/>
      <c r="N89" s="41"/>
    </row>
    <row r="90" spans="1:14" ht="15.75" thickBot="1">
      <c r="A90" t="s">
        <v>2122</v>
      </c>
      <c r="B90" s="813" t="s">
        <v>1059</v>
      </c>
      <c r="C90" s="814"/>
      <c r="D90" s="814"/>
      <c r="E90" s="814"/>
      <c r="F90" s="814"/>
      <c r="G90" s="814"/>
      <c r="H90" s="814"/>
      <c r="I90" s="814"/>
      <c r="J90" s="814"/>
      <c r="K90" s="814"/>
      <c r="L90" s="814"/>
      <c r="M90" s="815"/>
      <c r="N90" s="58">
        <f>N80+N88</f>
        <v>0.39309505611125761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3"/>
      <c r="K120" s="963"/>
      <c r="L120" s="963"/>
      <c r="M120" s="963"/>
      <c r="N120" s="964"/>
    </row>
    <row r="121" spans="2:14" ht="15.75" thickBot="1">
      <c r="B121" s="427" t="s">
        <v>2327</v>
      </c>
      <c r="C121" s="428"/>
      <c r="D121" s="428"/>
      <c r="E121" s="267"/>
      <c r="F121" s="267"/>
      <c r="G121" s="267"/>
      <c r="H121" s="267"/>
      <c r="I121" s="267"/>
      <c r="J121" s="965"/>
      <c r="K121" s="965"/>
      <c r="L121" s="965"/>
      <c r="M121" s="965"/>
      <c r="N121" s="96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190</v>
      </c>
      <c r="B36" s="862" t="str">
        <f>VLOOKUP(A36,EQUIPOS!A6:D154,3,FALSE)</f>
        <v>Diferencial de 3 ton</v>
      </c>
      <c r="C36" s="863"/>
      <c r="D36" s="863"/>
      <c r="E36" s="863"/>
      <c r="F36" s="863"/>
      <c r="G36" s="863"/>
      <c r="H36" s="864"/>
      <c r="I36" s="275"/>
      <c r="J36" s="276"/>
      <c r="K36" s="277">
        <f>VLOOKUP(A36,EQUIPOS!A6:D163,4,FALSE)</f>
        <v>5947.3829003051051</v>
      </c>
      <c r="L36" s="278"/>
      <c r="M36" s="344">
        <v>40</v>
      </c>
      <c r="N36" s="280">
        <f t="shared" ref="N36:N41" si="0">K36/M36</f>
        <v>148.68457250762762</v>
      </c>
    </row>
    <row r="37" spans="1:14">
      <c r="A37" s="119" t="s">
        <v>195</v>
      </c>
      <c r="B37" s="862" t="str">
        <f>VLOOKUP(A37,EQUIPOS!A7:D154,3,FALSE)</f>
        <v xml:space="preserve">Equipo de oxicorte, Capacidad de corte: hasta 6´´ (152mm) </v>
      </c>
      <c r="C37" s="863"/>
      <c r="D37" s="863"/>
      <c r="E37" s="863"/>
      <c r="F37" s="863"/>
      <c r="G37" s="863"/>
      <c r="H37" s="864"/>
      <c r="I37" s="429"/>
      <c r="J37" s="430"/>
      <c r="K37" s="277">
        <f>VLOOKUP(A37,EQUIPOS!A7:D164,4,FALSE)</f>
        <v>39431.407749702325</v>
      </c>
      <c r="L37" s="343"/>
      <c r="M37" s="344">
        <v>400</v>
      </c>
      <c r="N37" s="280">
        <f t="shared" si="0"/>
        <v>98.578519374255805</v>
      </c>
    </row>
    <row r="38" spans="1:14">
      <c r="A38" s="119" t="s">
        <v>204</v>
      </c>
      <c r="B38" s="862" t="str">
        <f>VLOOKUP(A38,EQUIPOS!A8:D154,3,FALSE)</f>
        <v xml:space="preserve">Equipo de soldadura 250 AMP
</v>
      </c>
      <c r="C38" s="863"/>
      <c r="D38" s="863"/>
      <c r="E38" s="863"/>
      <c r="F38" s="863"/>
      <c r="G38" s="863"/>
      <c r="H38" s="864"/>
      <c r="I38" s="429"/>
      <c r="J38" s="430"/>
      <c r="K38" s="277">
        <f>VLOOKUP(A38,EQUIPOS!A8:D165,4,FALSE)</f>
        <v>28165.291249787384</v>
      </c>
      <c r="L38" s="343"/>
      <c r="M38" s="344">
        <v>400</v>
      </c>
      <c r="N38" s="280">
        <f t="shared" si="0"/>
        <v>70.413228124468461</v>
      </c>
    </row>
    <row r="39" spans="1:14">
      <c r="A39" s="119" t="s">
        <v>208</v>
      </c>
      <c r="B39" s="862" t="str">
        <f>VLOOKUP(A39,EQUIPOS!A9:D154,3,FALSE)</f>
        <v>Equipo de soldadura 400</v>
      </c>
      <c r="C39" s="863"/>
      <c r="D39" s="863"/>
      <c r="E39" s="863"/>
      <c r="F39" s="863"/>
      <c r="G39" s="863"/>
      <c r="H39" s="864"/>
      <c r="I39" s="429"/>
      <c r="J39" s="430"/>
      <c r="K39" s="277">
        <f>VLOOKUP(A39,EQUIPOS!A9:D166,4,FALSE)</f>
        <v>33798.349499744858</v>
      </c>
      <c r="L39" s="343"/>
      <c r="M39" s="344">
        <v>400</v>
      </c>
      <c r="N39" s="280">
        <f t="shared" si="0"/>
        <v>84.495873749362147</v>
      </c>
    </row>
    <row r="40" spans="1:14">
      <c r="A40" s="119" t="s">
        <v>210</v>
      </c>
      <c r="B40" s="862" t="str">
        <f>VLOOKUP(A40,EQUIPOS!A10:D154,3,FALSE)</f>
        <v>Equipo de soldadura 600</v>
      </c>
      <c r="C40" s="863"/>
      <c r="D40" s="863"/>
      <c r="E40" s="863"/>
      <c r="F40" s="863"/>
      <c r="G40" s="863"/>
      <c r="H40" s="864"/>
      <c r="I40" s="429"/>
      <c r="J40" s="430"/>
      <c r="K40" s="277">
        <f>VLOOKUP(A40,EQUIPOS!A10:D167,4,FALSE)</f>
        <v>39431.407749702325</v>
      </c>
      <c r="L40" s="343"/>
      <c r="M40" s="344">
        <v>400</v>
      </c>
      <c r="N40" s="280">
        <f t="shared" si="0"/>
        <v>98.578519374255805</v>
      </c>
    </row>
    <row r="41" spans="1:14">
      <c r="A41" s="119" t="s">
        <v>243</v>
      </c>
      <c r="B41" s="862" t="str">
        <f>VLOOKUP(A41,EQUIPOS!A11:D155,3,FALSE)</f>
        <v>Grúa 10 ton</v>
      </c>
      <c r="C41" s="863"/>
      <c r="D41" s="863"/>
      <c r="E41" s="863"/>
      <c r="F41" s="863"/>
      <c r="G41" s="863"/>
      <c r="H41" s="864"/>
      <c r="I41" s="429"/>
      <c r="J41" s="430"/>
      <c r="K41" s="277">
        <f>VLOOKUP(A41,EQUIPOS!A11:D168,4,FALSE)</f>
        <v>187918.82321858141</v>
      </c>
      <c r="L41" s="343"/>
      <c r="M41" s="344">
        <v>400</v>
      </c>
      <c r="N41" s="280">
        <f t="shared" si="0"/>
        <v>469.79705804645351</v>
      </c>
    </row>
    <row r="42" spans="1:14">
      <c r="B42" s="862"/>
      <c r="C42" s="863"/>
      <c r="D42" s="863"/>
      <c r="E42" s="863"/>
      <c r="F42" s="863"/>
      <c r="G42" s="863"/>
      <c r="H42" s="864"/>
      <c r="I42" s="42"/>
      <c r="J42" s="43"/>
      <c r="K42" s="277"/>
      <c r="L42" s="284"/>
      <c r="M42" s="344"/>
      <c r="N42" s="280"/>
    </row>
    <row r="43" spans="1:14">
      <c r="B43" s="328"/>
      <c r="C43" s="329"/>
      <c r="D43" s="329"/>
      <c r="E43" s="329"/>
      <c r="F43" s="331"/>
      <c r="G43" s="331"/>
      <c r="H43" s="131"/>
      <c r="I43" s="42"/>
      <c r="J43" s="43"/>
      <c r="K43" s="277"/>
      <c r="L43" s="284"/>
      <c r="M43" s="285"/>
      <c r="N43" s="281"/>
    </row>
    <row r="44" spans="1:14">
      <c r="B44" s="870" t="s">
        <v>1036</v>
      </c>
      <c r="C44" s="871"/>
      <c r="D44" s="871"/>
      <c r="E44" s="44"/>
      <c r="F44" s="45"/>
      <c r="G44" s="45"/>
      <c r="H44" s="46"/>
      <c r="I44" s="42"/>
      <c r="J44" s="43"/>
      <c r="K44" s="287"/>
      <c r="L44" s="284"/>
      <c r="M44" s="409">
        <v>0.05</v>
      </c>
      <c r="N44" s="352">
        <f>N81*M44</f>
        <v>96.149573727328132</v>
      </c>
    </row>
    <row r="45" spans="1:14" ht="15.75" thickBot="1">
      <c r="B45" s="862"/>
      <c r="C45" s="863"/>
      <c r="D45" s="863"/>
      <c r="E45" s="863"/>
      <c r="F45" s="863"/>
      <c r="G45" s="863"/>
      <c r="H45" s="864"/>
      <c r="I45" s="872"/>
      <c r="J45" s="873"/>
      <c r="K45" s="47"/>
      <c r="L45" s="874"/>
      <c r="M45" s="875"/>
      <c r="N45" s="111"/>
    </row>
    <row r="46" spans="1:14" ht="15.75" thickBot="1">
      <c r="B46" s="813" t="s">
        <v>1037</v>
      </c>
      <c r="C46" s="814"/>
      <c r="D46" s="814"/>
      <c r="E46" s="814"/>
      <c r="F46" s="814"/>
      <c r="G46" s="814"/>
      <c r="H46" s="814"/>
      <c r="I46" s="814"/>
      <c r="J46" s="814"/>
      <c r="K46" s="814"/>
      <c r="L46" s="814"/>
      <c r="M46" s="815"/>
      <c r="N46" s="402">
        <f>SUM(N36:N44)</f>
        <v>1066.6973449037514</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58" t="s">
        <v>1028</v>
      </c>
      <c r="C50" s="859"/>
      <c r="D50" s="859"/>
      <c r="E50" s="859"/>
      <c r="F50" s="859"/>
      <c r="G50" s="859"/>
      <c r="H50" s="859"/>
      <c r="I50" s="893"/>
      <c r="J50" s="323" t="s">
        <v>1029</v>
      </c>
      <c r="K50" s="91" t="s">
        <v>1030</v>
      </c>
      <c r="L50" s="894" t="s">
        <v>1039</v>
      </c>
      <c r="M50" s="893"/>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30949.231275762373</v>
      </c>
      <c r="N51" s="280">
        <f>K51*M51</f>
        <v>154.74615637881186</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10155.21651235953</v>
      </c>
      <c r="N52" s="280">
        <f t="shared" ref="N52:N58" si="1">K52*M52</f>
        <v>50.776082561797651</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13999.691334895637</v>
      </c>
      <c r="N53" s="280">
        <f t="shared" si="1"/>
        <v>69.998456674478192</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11422.180437533898</v>
      </c>
      <c r="N54" s="280">
        <f t="shared" si="1"/>
        <v>114.22180437533898</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19585.060416693377</v>
      </c>
      <c r="N55" s="280">
        <f t="shared" si="1"/>
        <v>195.85060416693378</v>
      </c>
    </row>
    <row r="56" spans="1:14">
      <c r="A56" s="169" t="s">
        <v>639</v>
      </c>
      <c r="B56" s="49" t="str">
        <f>VLOOKUP(A56,MATERIALES!A8:D373,3,FALSE)</f>
        <v>Pintura anticorrosiva</v>
      </c>
      <c r="C56" s="433"/>
      <c r="D56" s="433"/>
      <c r="E56" s="433"/>
      <c r="F56" s="433"/>
      <c r="G56" s="433"/>
      <c r="H56" s="433"/>
      <c r="I56" s="433"/>
      <c r="J56" s="320" t="str">
        <f>VLOOKUP(A56,MATERIALES!A10:D648,2,FALSE)</f>
        <v>gal</v>
      </c>
      <c r="K56" s="444">
        <v>5.0000000000000001E-4</v>
      </c>
      <c r="L56" s="429"/>
      <c r="M56" s="410">
        <f>VLOOKUP(A56,MATERIALES!A8:D401,4,FALSE)</f>
        <v>38000</v>
      </c>
      <c r="N56" s="280">
        <f t="shared" si="1"/>
        <v>19</v>
      </c>
    </row>
    <row r="57" spans="1:14">
      <c r="A57" s="169" t="s">
        <v>638</v>
      </c>
      <c r="B57" s="49" t="str">
        <f>VLOOKUP(A57,MATERIALES!A9:D373,3,FALSE)</f>
        <v xml:space="preserve">Pintura acrílica, esmalte o similar </v>
      </c>
      <c r="C57" s="433"/>
      <c r="D57" s="433"/>
      <c r="E57" s="433"/>
      <c r="F57" s="433"/>
      <c r="G57" s="433"/>
      <c r="H57" s="433"/>
      <c r="I57" s="433"/>
      <c r="J57" s="320" t="str">
        <f>VLOOKUP(A57,MATERIALES!A11:D649,2,FALSE)</f>
        <v>gal</v>
      </c>
      <c r="K57" s="405">
        <v>1E-3</v>
      </c>
      <c r="L57" s="429"/>
      <c r="M57" s="410">
        <f>VLOOKUP(A57,MATERIALES!A9:D402,4,FALSE)</f>
        <v>63000</v>
      </c>
      <c r="N57" s="280">
        <f t="shared" si="1"/>
        <v>63</v>
      </c>
    </row>
    <row r="58" spans="1:14" ht="15.75" thickBot="1">
      <c r="A58" t="s">
        <v>912</v>
      </c>
      <c r="B58" s="49" t="str">
        <f>VLOOKUP(A58,MATERIALES!A10:D373,3,FALSE)</f>
        <v xml:space="preserve">Disolvente para pintura (TINNER)
</v>
      </c>
      <c r="C58" s="318"/>
      <c r="D58" s="318"/>
      <c r="E58" s="318"/>
      <c r="F58" s="318"/>
      <c r="G58" s="318"/>
      <c r="H58" s="318"/>
      <c r="I58" s="318"/>
      <c r="J58" s="441" t="str">
        <f>VLOOKUP(A58,MATERIALES!A11:D650,2,FALSE)</f>
        <v>gal</v>
      </c>
      <c r="K58" s="132">
        <v>1E-3</v>
      </c>
      <c r="L58" s="333"/>
      <c r="M58" s="410">
        <f>VLOOKUP(A58,MATERIALES!A10:D403,4,FALSE)</f>
        <v>35000</v>
      </c>
      <c r="N58" s="280">
        <f t="shared" si="1"/>
        <v>35</v>
      </c>
    </row>
    <row r="59" spans="1:14" ht="15.75" thickBot="1">
      <c r="B59" s="813" t="s">
        <v>1037</v>
      </c>
      <c r="C59" s="814"/>
      <c r="D59" s="814"/>
      <c r="E59" s="814"/>
      <c r="F59" s="814"/>
      <c r="G59" s="814"/>
      <c r="H59" s="814"/>
      <c r="I59" s="814"/>
      <c r="J59" s="814"/>
      <c r="K59" s="814"/>
      <c r="L59" s="814"/>
      <c r="M59" s="815"/>
      <c r="N59" s="402">
        <f>SUM(N51:N58)</f>
        <v>702.59310415736047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99" t="s">
        <v>1045</v>
      </c>
      <c r="M63" s="878"/>
      <c r="N63" s="82" t="s">
        <v>1035</v>
      </c>
    </row>
    <row r="64" spans="1:14">
      <c r="B64" s="52"/>
      <c r="C64" s="325"/>
      <c r="D64" s="325"/>
      <c r="E64" s="325"/>
      <c r="F64" s="325"/>
      <c r="G64" s="325"/>
      <c r="H64" s="319"/>
      <c r="I64" s="287"/>
      <c r="J64" s="294"/>
      <c r="K64" s="287"/>
      <c r="L64" s="900"/>
      <c r="M64" s="901"/>
      <c r="N64" s="295"/>
    </row>
    <row r="65" spans="1:15">
      <c r="B65" s="52"/>
      <c r="C65" s="53"/>
      <c r="D65" s="53"/>
      <c r="E65" s="53"/>
      <c r="F65" s="53"/>
      <c r="G65" s="53"/>
      <c r="H65" s="319"/>
      <c r="I65" s="287"/>
      <c r="J65" s="294"/>
      <c r="K65" s="287"/>
      <c r="L65" s="900"/>
      <c r="M65" s="901"/>
      <c r="N65" s="295"/>
    </row>
    <row r="66" spans="1:15">
      <c r="B66" s="52"/>
      <c r="C66" s="53"/>
      <c r="D66" s="53"/>
      <c r="E66" s="53"/>
      <c r="F66" s="53"/>
      <c r="G66" s="53"/>
      <c r="H66" s="319"/>
      <c r="I66" s="287"/>
      <c r="J66" s="294"/>
      <c r="K66" s="287"/>
      <c r="L66" s="900"/>
      <c r="M66" s="901"/>
      <c r="N66" s="295"/>
    </row>
    <row r="67" spans="1:15">
      <c r="B67" s="52"/>
      <c r="C67" s="53"/>
      <c r="D67" s="53"/>
      <c r="E67" s="53"/>
      <c r="F67" s="53"/>
      <c r="G67" s="53"/>
      <c r="H67" s="319"/>
      <c r="I67" s="287"/>
      <c r="J67" s="294"/>
      <c r="K67" s="287"/>
      <c r="L67" s="900"/>
      <c r="M67" s="901"/>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1"/>
      <c r="M69" s="892"/>
      <c r="N69" s="133"/>
    </row>
    <row r="70" spans="1:15" ht="15.75" thickBot="1">
      <c r="B70" s="902" t="s">
        <v>1037</v>
      </c>
      <c r="C70" s="856"/>
      <c r="D70" s="856"/>
      <c r="E70" s="856"/>
      <c r="F70" s="856"/>
      <c r="G70" s="856"/>
      <c r="H70" s="856"/>
      <c r="I70" s="856"/>
      <c r="J70" s="856"/>
      <c r="K70" s="856"/>
      <c r="L70" s="856"/>
      <c r="M70" s="857"/>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2" t="s">
        <v>1047</v>
      </c>
      <c r="C74" s="853"/>
      <c r="D74" s="853"/>
      <c r="E74" s="853"/>
      <c r="F74" s="853"/>
      <c r="G74" s="853"/>
      <c r="H74" s="853"/>
      <c r="I74" s="79" t="s">
        <v>1048</v>
      </c>
      <c r="J74" s="81" t="s">
        <v>1494</v>
      </c>
      <c r="K74" s="80" t="s">
        <v>1050</v>
      </c>
      <c r="L74" s="854" t="s">
        <v>1034</v>
      </c>
      <c r="M74" s="855"/>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42"/>
      <c r="N79" s="403"/>
    </row>
    <row r="80" spans="1:15" ht="15.75" thickBot="1">
      <c r="B80" s="889"/>
      <c r="C80" s="890"/>
      <c r="D80" s="890"/>
      <c r="E80" s="890"/>
      <c r="F80" s="890"/>
      <c r="G80" s="890"/>
      <c r="H80" s="890"/>
      <c r="I80" s="478"/>
      <c r="J80" s="479"/>
      <c r="K80" s="482"/>
      <c r="L80" s="483"/>
      <c r="M80" s="484"/>
      <c r="N80" s="403"/>
    </row>
    <row r="81" spans="1:14" ht="15.75" thickBot="1">
      <c r="B81" s="902" t="s">
        <v>1037</v>
      </c>
      <c r="C81" s="856"/>
      <c r="D81" s="856"/>
      <c r="E81" s="856"/>
      <c r="F81" s="856"/>
      <c r="G81" s="856"/>
      <c r="H81" s="856"/>
      <c r="I81" s="856"/>
      <c r="J81" s="856"/>
      <c r="K81" s="856"/>
      <c r="L81" s="856"/>
      <c r="M81" s="857"/>
      <c r="N81" s="309">
        <f>SUM(N75:N80)</f>
        <v>1922.9914745465626</v>
      </c>
    </row>
    <row r="82" spans="1:14" ht="15.75" thickBot="1">
      <c r="B82" s="39"/>
      <c r="C82" s="40"/>
      <c r="D82" s="40"/>
      <c r="E82" s="40"/>
      <c r="F82" s="40"/>
      <c r="G82" s="40"/>
      <c r="H82" s="40"/>
      <c r="I82" s="40"/>
      <c r="J82" s="40"/>
      <c r="K82" s="40"/>
      <c r="L82" s="40"/>
      <c r="M82" s="40"/>
      <c r="N82" s="41"/>
    </row>
    <row r="83" spans="1:14" ht="15.75" thickBot="1">
      <c r="B83" s="813" t="s">
        <v>1051</v>
      </c>
      <c r="C83" s="814"/>
      <c r="D83" s="814"/>
      <c r="E83" s="814"/>
      <c r="F83" s="814"/>
      <c r="G83" s="814"/>
      <c r="H83" s="814"/>
      <c r="I83" s="814"/>
      <c r="J83" s="814"/>
      <c r="K83" s="814"/>
      <c r="L83" s="814"/>
      <c r="M83" s="815"/>
      <c r="N83" s="105">
        <f>N46+N59+N70+N81</f>
        <v>3692.2819236076743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2"/>
      <c r="J87" s="342"/>
      <c r="K87" s="310" t="s">
        <v>1054</v>
      </c>
      <c r="L87" s="860" t="s">
        <v>1055</v>
      </c>
      <c r="M87" s="861"/>
      <c r="N87" s="311"/>
    </row>
    <row r="88" spans="1:14">
      <c r="B88" s="846" t="s">
        <v>1056</v>
      </c>
      <c r="C88" s="847"/>
      <c r="D88" s="847"/>
      <c r="E88" s="847"/>
      <c r="F88" s="847"/>
      <c r="G88" s="847"/>
      <c r="H88" s="847"/>
      <c r="I88" s="93"/>
      <c r="J88" s="94"/>
      <c r="K88" s="312">
        <v>0.2</v>
      </c>
      <c r="L88" s="848">
        <f>N83*K88</f>
        <v>738.45638472153496</v>
      </c>
      <c r="M88" s="849"/>
      <c r="N88" s="57"/>
    </row>
    <row r="89" spans="1:14">
      <c r="B89" s="95" t="s">
        <v>1057</v>
      </c>
      <c r="C89" s="96"/>
      <c r="D89" s="96"/>
      <c r="E89" s="96"/>
      <c r="F89" s="96"/>
      <c r="G89" s="96"/>
      <c r="H89" s="96"/>
      <c r="I89" s="93"/>
      <c r="J89" s="94"/>
      <c r="K89" s="312">
        <v>0.05</v>
      </c>
      <c r="L89" s="848">
        <f>N83*K89</f>
        <v>184.61409618038374</v>
      </c>
      <c r="M89" s="849"/>
      <c r="N89" s="57"/>
    </row>
    <row r="90" spans="1:14" ht="15.75" thickBot="1">
      <c r="B90" s="97" t="s">
        <v>1058</v>
      </c>
      <c r="C90" s="98"/>
      <c r="D90" s="98"/>
      <c r="E90" s="98"/>
      <c r="F90" s="98"/>
      <c r="G90" s="98"/>
      <c r="H90" s="98"/>
      <c r="I90" s="99"/>
      <c r="J90" s="100"/>
      <c r="K90" s="313">
        <v>0.05</v>
      </c>
      <c r="L90" s="850">
        <f>N83*K90</f>
        <v>184.61409618038374</v>
      </c>
      <c r="M90" s="851"/>
      <c r="N90" s="57"/>
    </row>
    <row r="91" spans="1:14" ht="15.75" thickBot="1">
      <c r="B91" s="813" t="s">
        <v>1037</v>
      </c>
      <c r="C91" s="814"/>
      <c r="D91" s="814"/>
      <c r="E91" s="814"/>
      <c r="F91" s="814"/>
      <c r="G91" s="814"/>
      <c r="H91" s="814"/>
      <c r="I91" s="814"/>
      <c r="J91" s="814"/>
      <c r="K91" s="814"/>
      <c r="L91" s="814"/>
      <c r="M91" s="815"/>
      <c r="N91" s="58">
        <f>L88+L89+L90</f>
        <v>1107.6845770823024</v>
      </c>
    </row>
    <row r="92" spans="1:14" ht="15.75" thickBot="1">
      <c r="B92" s="39"/>
      <c r="C92" s="40"/>
      <c r="D92" s="40"/>
      <c r="E92" s="40"/>
      <c r="F92" s="40"/>
      <c r="G92" s="40"/>
      <c r="H92" s="40"/>
      <c r="I92" s="40"/>
      <c r="J92" s="40"/>
      <c r="K92" s="40"/>
      <c r="L92" s="40"/>
      <c r="M92" s="40"/>
      <c r="N92" s="41"/>
    </row>
    <row r="93" spans="1:14" ht="15.75" thickBot="1">
      <c r="A93" t="s">
        <v>2122</v>
      </c>
      <c r="B93" s="813" t="s">
        <v>1059</v>
      </c>
      <c r="C93" s="814"/>
      <c r="D93" s="814"/>
      <c r="E93" s="814"/>
      <c r="F93" s="814"/>
      <c r="G93" s="814"/>
      <c r="H93" s="814"/>
      <c r="I93" s="814"/>
      <c r="J93" s="814"/>
      <c r="K93" s="814"/>
      <c r="L93" s="814"/>
      <c r="M93" s="815"/>
      <c r="N93" s="195">
        <f>N83+N91</f>
        <v>4799.9665006899768</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3"/>
      <c r="K123" s="963"/>
      <c r="L123" s="963"/>
      <c r="M123" s="963"/>
      <c r="N123" s="964"/>
    </row>
    <row r="124" spans="2:14" ht="15.75" thickBot="1">
      <c r="B124" s="427" t="s">
        <v>2327</v>
      </c>
      <c r="C124" s="428"/>
      <c r="D124" s="428"/>
      <c r="E124" s="267"/>
      <c r="F124" s="267"/>
      <c r="G124" s="267"/>
      <c r="H124" s="267"/>
      <c r="I124" s="267"/>
      <c r="J124" s="965"/>
      <c r="K124" s="965"/>
      <c r="L124" s="965"/>
      <c r="M124" s="965"/>
      <c r="N124" s="96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42.75" customHeight="1" thickBot="1">
      <c r="A31" t="s">
        <v>1929</v>
      </c>
      <c r="B31" s="86" t="s">
        <v>1212</v>
      </c>
      <c r="C31" s="955" t="s">
        <v>2238</v>
      </c>
      <c r="D31" s="956"/>
      <c r="E31" s="956"/>
      <c r="F31" s="956"/>
      <c r="G31" s="956"/>
      <c r="H31" s="956"/>
      <c r="I31" s="956"/>
      <c r="J31" s="956"/>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188</v>
      </c>
      <c r="B36" s="862" t="str">
        <f>VLOOKUP(A36,EQUIPOS!A6:D154,3,FALSE)</f>
        <v>Diferencial</v>
      </c>
      <c r="C36" s="863"/>
      <c r="D36" s="863"/>
      <c r="E36" s="863"/>
      <c r="F36" s="863"/>
      <c r="G36" s="863"/>
      <c r="H36" s="864"/>
      <c r="I36" s="275"/>
      <c r="J36" s="276"/>
      <c r="K36" s="277">
        <f>VLOOKUP(A36,EQUIPOS!A6:D163,4,FALSE)</f>
        <v>3372.5803061144998</v>
      </c>
      <c r="L36" s="278"/>
      <c r="M36" s="344">
        <v>4</v>
      </c>
      <c r="N36" s="280">
        <f>K36/M36</f>
        <v>843.14507652862494</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N75*M41</f>
        <v>957.5100976143749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1800.6551741429998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0.01</v>
      </c>
      <c r="L48" s="275"/>
      <c r="M48" s="410">
        <f>VLOOKUP(A48,MATERIALES!A5:D396,4,FALSE)</f>
        <v>1073370.6816579388</v>
      </c>
      <c r="N48" s="280">
        <f>K48*M48</f>
        <v>10733.706816579388</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124285.026297235</v>
      </c>
      <c r="N49" s="280">
        <f>K49*M49</f>
        <v>124285.026297235</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0.36499999999999999</v>
      </c>
      <c r="L50" s="429"/>
      <c r="M50" s="410">
        <f>VLOOKUP(A50,MATERIALES!A6:D398,4,FALSE)</f>
        <v>915000</v>
      </c>
      <c r="N50" s="280">
        <f>K50*M50</f>
        <v>333975</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468993.73311381438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0">
        <f>VLOOKUP(A58,TRANSPORTE!A1:D117,4,FALSE)</f>
        <v>2.0431826751872024</v>
      </c>
      <c r="M58" s="901"/>
      <c r="N58" s="295">
        <f>K58*L58</f>
        <v>0.57209114905241676</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317"/>
      <c r="C63" s="318"/>
      <c r="D63" s="318"/>
      <c r="E63" s="318"/>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f>
        <v>0.57209114905241676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9575.100976143749</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480370.06135525013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96074.012271050029</v>
      </c>
      <c r="M82" s="849"/>
      <c r="N82" s="57"/>
    </row>
    <row r="83" spans="1:14">
      <c r="B83" s="95" t="s">
        <v>1057</v>
      </c>
      <c r="C83" s="96"/>
      <c r="D83" s="96"/>
      <c r="E83" s="96"/>
      <c r="F83" s="96"/>
      <c r="G83" s="96"/>
      <c r="H83" s="96"/>
      <c r="I83" s="93"/>
      <c r="J83" s="94"/>
      <c r="K83" s="312">
        <v>0.05</v>
      </c>
      <c r="L83" s="848">
        <f>N77*K83</f>
        <v>24018.503067762507</v>
      </c>
      <c r="M83" s="849"/>
      <c r="N83" s="57"/>
    </row>
    <row r="84" spans="1:14" ht="15.75" thickBot="1">
      <c r="B84" s="97" t="s">
        <v>1058</v>
      </c>
      <c r="C84" s="98"/>
      <c r="D84" s="98"/>
      <c r="E84" s="98"/>
      <c r="F84" s="98"/>
      <c r="G84" s="98"/>
      <c r="H84" s="98"/>
      <c r="I84" s="99"/>
      <c r="J84" s="100"/>
      <c r="K84" s="313">
        <v>0.05</v>
      </c>
      <c r="L84" s="850">
        <f>N77*K84</f>
        <v>24018.503067762507</v>
      </c>
      <c r="M84" s="851"/>
      <c r="N84" s="57"/>
    </row>
    <row r="85" spans="1:14" ht="15.75" thickBot="1">
      <c r="B85" s="813" t="s">
        <v>1037</v>
      </c>
      <c r="C85" s="814"/>
      <c r="D85" s="814"/>
      <c r="E85" s="814"/>
      <c r="F85" s="814"/>
      <c r="G85" s="814"/>
      <c r="H85" s="814"/>
      <c r="I85" s="814"/>
      <c r="J85" s="814"/>
      <c r="K85" s="814"/>
      <c r="L85" s="814"/>
      <c r="M85" s="815"/>
      <c r="N85" s="58">
        <f>L82+L83+L84</f>
        <v>144111.01840657505</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624481.07976182515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45" customHeight="1" thickBot="1">
      <c r="A31" t="s">
        <v>1929</v>
      </c>
      <c r="B31" s="86" t="s">
        <v>1213</v>
      </c>
      <c r="C31" s="976" t="s">
        <v>2239</v>
      </c>
      <c r="D31" s="977"/>
      <c r="E31" s="977"/>
      <c r="F31" s="977"/>
      <c r="G31" s="977"/>
      <c r="H31" s="977"/>
      <c r="I31" s="977"/>
      <c r="J31" s="977"/>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188</v>
      </c>
      <c r="B36" s="862" t="str">
        <f>VLOOKUP(A36,EQUIPOS!A6:D154,3,FALSE)</f>
        <v>Diferencial</v>
      </c>
      <c r="C36" s="863"/>
      <c r="D36" s="863"/>
      <c r="E36" s="863"/>
      <c r="F36" s="863"/>
      <c r="G36" s="863"/>
      <c r="H36" s="864"/>
      <c r="I36" s="275"/>
      <c r="J36" s="276"/>
      <c r="K36" s="277">
        <f>VLOOKUP(A36,EQUIPOS!A6:D163,4,FALSE)</f>
        <v>3372.5803061144998</v>
      </c>
      <c r="L36" s="278"/>
      <c r="M36" s="449">
        <v>4</v>
      </c>
      <c r="N36" s="280">
        <f>K36/M36</f>
        <v>843.14507652862494</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N75*M41</f>
        <v>957.5100976143749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1800.6551741429998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1073370.6816579388</v>
      </c>
      <c r="N48" s="280">
        <f>K48*M48</f>
        <v>21467.413633158776</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124285.026297235</v>
      </c>
      <c r="N49" s="280">
        <f>K49*M49</f>
        <v>124285.026297235</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0.46</v>
      </c>
      <c r="L50" s="429"/>
      <c r="M50" s="410">
        <f>VLOOKUP(A50,MATERIALES!A6:D398,4,FALSE)</f>
        <v>915000</v>
      </c>
      <c r="N50" s="280">
        <f>K50*M50</f>
        <v>420900</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566652.43993039383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0">
        <f>VLOOKUP(A58,TRANSPORTE!A1:D117,4,FALSE)</f>
        <v>2.0431826751872024</v>
      </c>
      <c r="M58" s="901"/>
      <c r="N58" s="295">
        <f>K58*L58</f>
        <v>0.57209114905241676</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f>
        <v>0.57209114905241676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9575.100976143749</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578028.76817182964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115605.75363436593</v>
      </c>
      <c r="M82" s="849"/>
      <c r="N82" s="57"/>
    </row>
    <row r="83" spans="1:14">
      <c r="B83" s="95" t="s">
        <v>1057</v>
      </c>
      <c r="C83" s="96"/>
      <c r="D83" s="96"/>
      <c r="E83" s="96"/>
      <c r="F83" s="96"/>
      <c r="G83" s="96"/>
      <c r="H83" s="96"/>
      <c r="I83" s="93"/>
      <c r="J83" s="94"/>
      <c r="K83" s="312">
        <v>0.05</v>
      </c>
      <c r="L83" s="848">
        <f>N77*K83</f>
        <v>28901.438408591483</v>
      </c>
      <c r="M83" s="849"/>
      <c r="N83" s="57"/>
    </row>
    <row r="84" spans="1:14" ht="15.75" thickBot="1">
      <c r="B84" s="97" t="s">
        <v>1058</v>
      </c>
      <c r="C84" s="98"/>
      <c r="D84" s="98"/>
      <c r="E84" s="98"/>
      <c r="F84" s="98"/>
      <c r="G84" s="98"/>
      <c r="H84" s="98"/>
      <c r="I84" s="99"/>
      <c r="J84" s="100"/>
      <c r="K84" s="313">
        <v>0.05</v>
      </c>
      <c r="L84" s="850">
        <f>N77*K84</f>
        <v>28901.438408591483</v>
      </c>
      <c r="M84" s="851"/>
      <c r="N84" s="57"/>
    </row>
    <row r="85" spans="1:14" ht="15.75" thickBot="1">
      <c r="B85" s="813" t="s">
        <v>1037</v>
      </c>
      <c r="C85" s="814"/>
      <c r="D85" s="814"/>
      <c r="E85" s="814"/>
      <c r="F85" s="814"/>
      <c r="G85" s="814"/>
      <c r="H85" s="814"/>
      <c r="I85" s="814"/>
      <c r="J85" s="814"/>
      <c r="K85" s="814"/>
      <c r="L85" s="814"/>
      <c r="M85" s="815"/>
      <c r="N85" s="58">
        <f>L82+L83+L84</f>
        <v>173408.6304515489</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751437.39862337848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310</v>
      </c>
      <c r="B36" s="862" t="str">
        <f>VLOOKUP(A36,EQUIPOS!A6:D154,3,FALSE)</f>
        <v>Retroexcavadora A25C</v>
      </c>
      <c r="C36" s="863"/>
      <c r="D36" s="863"/>
      <c r="E36" s="863"/>
      <c r="F36" s="863"/>
      <c r="G36" s="863"/>
      <c r="H36" s="864"/>
      <c r="I36" s="275"/>
      <c r="J36" s="276"/>
      <c r="K36" s="277">
        <f>VLOOKUP(A36,EQUIPOS!A6:D163,4,FALSE)</f>
        <v>257178.10456610008</v>
      </c>
      <c r="L36" s="278"/>
      <c r="M36" s="344">
        <v>3</v>
      </c>
      <c r="N36" s="280">
        <f>K36/M36</f>
        <v>85726.034855366699</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N75*M41</f>
        <v>1276.6801301525002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87002.714985519196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1073370.6816579388</v>
      </c>
      <c r="N48" s="280">
        <f>K48*M48</f>
        <v>21467.413633158776</v>
      </c>
    </row>
    <row r="49" spans="1:14">
      <c r="A49" s="169" t="s">
        <v>562</v>
      </c>
      <c r="B49" s="49" t="str">
        <f>VLOOKUP(A49,MATERIALES!A6:D373,3,FALSE)</f>
        <v>Material para solado y atraque</v>
      </c>
      <c r="C49" s="433"/>
      <c r="D49" s="433"/>
      <c r="E49" s="433"/>
      <c r="F49" s="433"/>
      <c r="G49" s="433"/>
      <c r="H49" s="433"/>
      <c r="I49" s="433"/>
      <c r="J49" s="320" t="str">
        <f>VLOOKUP(A49,MATERIALES!A5:D641,2,FALSE)</f>
        <v>m3</v>
      </c>
      <c r="K49" s="405">
        <v>0.46</v>
      </c>
      <c r="L49" s="429"/>
      <c r="M49" s="410">
        <f>VLOOKUP(A49,MATERIALES!A6:D397,4,FALSE)</f>
        <v>253880.41280898821</v>
      </c>
      <c r="N49" s="280">
        <f>K49*M49</f>
        <v>116784.98989213459</v>
      </c>
    </row>
    <row r="50" spans="1:14">
      <c r="A50" s="169" t="s">
        <v>774</v>
      </c>
      <c r="B50" s="49" t="str">
        <f>VLOOKUP(A50,MATERIALES!A6:D373,3,FALSE)</f>
        <v xml:space="preserve">Tubo concreto reforzado 900mm (tipo 1)
</v>
      </c>
      <c r="C50" s="433"/>
      <c r="D50" s="433"/>
      <c r="E50" s="433"/>
      <c r="F50" s="433"/>
      <c r="G50" s="433"/>
      <c r="H50" s="433"/>
      <c r="I50" s="433"/>
      <c r="J50" s="320" t="str">
        <f>VLOOKUP(A50,MATERIALES!A6:D642,2,FALSE)</f>
        <v>m</v>
      </c>
      <c r="K50" s="405">
        <v>1</v>
      </c>
      <c r="L50" s="429"/>
      <c r="M50" s="410">
        <f>VLOOKUP(A50,MATERIALES!A6:D398,4,FALSE)</f>
        <v>673398.86975592771</v>
      </c>
      <c r="N50" s="280">
        <f>K50*M50</f>
        <v>673398.86975592771</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811651.27328122105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0">
        <f>VLOOKUP(A58,TRANSPORTE!A1:D117,4,FALSE)</f>
        <v>2.0431826751872024</v>
      </c>
      <c r="M58" s="901"/>
      <c r="N58" s="295">
        <f>K58*L58</f>
        <v>0.57209114905241676</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900">
        <f>VLOOKUP(A59,TRANSPORTE!A1:D117,4,FALSE)</f>
        <v>1774.2255661967749</v>
      </c>
      <c r="M59" s="901"/>
      <c r="N59" s="295">
        <f>K59*L59</f>
        <v>816.14376045051654</v>
      </c>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317"/>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816.71585159956896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24</v>
      </c>
      <c r="N69" s="403">
        <f>K69/M69</f>
        <v>8511.2008676833339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24</v>
      </c>
      <c r="N70" s="403">
        <f>K70/M70</f>
        <v>4255.6004338416669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133"/>
    </row>
    <row r="75" spans="1:15" ht="15.75" thickBot="1">
      <c r="B75" s="902" t="s">
        <v>1037</v>
      </c>
      <c r="C75" s="856"/>
      <c r="D75" s="856"/>
      <c r="E75" s="856"/>
      <c r="F75" s="856"/>
      <c r="G75" s="856"/>
      <c r="H75" s="856"/>
      <c r="I75" s="856"/>
      <c r="J75" s="856"/>
      <c r="K75" s="856"/>
      <c r="L75" s="856"/>
      <c r="M75" s="857"/>
      <c r="N75" s="468">
        <f>SUM(N69:N74)</f>
        <v>12766.801301525</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912237.50541986478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182447.50108397298</v>
      </c>
      <c r="M82" s="849"/>
      <c r="N82" s="57"/>
    </row>
    <row r="83" spans="1:14">
      <c r="B83" s="95" t="s">
        <v>1057</v>
      </c>
      <c r="C83" s="96"/>
      <c r="D83" s="96"/>
      <c r="E83" s="96"/>
      <c r="F83" s="96"/>
      <c r="G83" s="96"/>
      <c r="H83" s="96"/>
      <c r="I83" s="93"/>
      <c r="J83" s="94"/>
      <c r="K83" s="312">
        <v>0.05</v>
      </c>
      <c r="L83" s="848">
        <f>N77*K83</f>
        <v>45611.875270993245</v>
      </c>
      <c r="M83" s="849"/>
      <c r="N83" s="57"/>
    </row>
    <row r="84" spans="1:14" ht="15.75" thickBot="1">
      <c r="B84" s="97" t="s">
        <v>1058</v>
      </c>
      <c r="C84" s="98"/>
      <c r="D84" s="98"/>
      <c r="E84" s="98"/>
      <c r="F84" s="98"/>
      <c r="G84" s="98"/>
      <c r="H84" s="98"/>
      <c r="I84" s="99"/>
      <c r="J84" s="100"/>
      <c r="K84" s="313">
        <v>0.05</v>
      </c>
      <c r="L84" s="850">
        <f>N77*K84</f>
        <v>45611.875270993245</v>
      </c>
      <c r="M84" s="851"/>
      <c r="N84" s="57"/>
    </row>
    <row r="85" spans="1:14" ht="15.75" thickBot="1">
      <c r="B85" s="813" t="s">
        <v>1037</v>
      </c>
      <c r="C85" s="814"/>
      <c r="D85" s="814"/>
      <c r="E85" s="814"/>
      <c r="F85" s="814"/>
      <c r="G85" s="814"/>
      <c r="H85" s="814"/>
      <c r="I85" s="814"/>
      <c r="J85" s="814"/>
      <c r="K85" s="814"/>
      <c r="L85" s="814"/>
      <c r="M85" s="815"/>
      <c r="N85" s="58">
        <f>L82+L83+L84</f>
        <v>273671.25162595947</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1185908.7570458243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5"/>
      <c r="J36" s="276"/>
      <c r="K36" s="277">
        <f>VLOOKUP(A36,EQUIPOS!A6:D163,4,FALSE)</f>
        <v>17109.756366693269</v>
      </c>
      <c r="L36" s="278"/>
      <c r="M36" s="344">
        <v>0.5</v>
      </c>
      <c r="N36" s="280">
        <f>K36/M36</f>
        <v>34219.512733386538</v>
      </c>
    </row>
    <row r="37" spans="1:14">
      <c r="A37" s="119" t="s">
        <v>320</v>
      </c>
      <c r="B37" s="862" t="str">
        <f>VLOOKUP(A37,EQUIPOS!A7:D154,3,FALSE)</f>
        <v>Retroexcavadora sobre llantas, motor 62HP, Profundidad de excavación de 5.41 metros.</v>
      </c>
      <c r="C37" s="863"/>
      <c r="D37" s="863"/>
      <c r="E37" s="863"/>
      <c r="F37" s="863"/>
      <c r="G37" s="863"/>
      <c r="H37" s="864"/>
      <c r="I37" s="429"/>
      <c r="J37" s="430"/>
      <c r="K37" s="277">
        <f>VLOOKUP(A37,EQUIPOS!A7:D164,4,FALSE)</f>
        <v>263227.02102605032</v>
      </c>
      <c r="L37" s="343"/>
      <c r="M37" s="344">
        <v>1.5</v>
      </c>
      <c r="N37" s="280">
        <f>K37/M37</f>
        <v>175484.68068403355</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N75*M41</f>
        <v>2553.3602603050003</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212257.55367772508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253880.41280898821</v>
      </c>
      <c r="N48" s="280">
        <f>K48*M48</f>
        <v>147250.63942921316</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181343.15200642013</v>
      </c>
      <c r="N49" s="280">
        <f>K49*M49</f>
        <v>181343.15200642013</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328593.79143563332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0">
        <f>VLOOKUP(A58,TRANSPORTE!A1:D117,4,FALSE)</f>
        <v>707.82697319902627</v>
      </c>
      <c r="M58" s="901"/>
      <c r="N58" s="295">
        <f>K58*L58</f>
        <v>707.82697319902627</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0">
        <f>VLOOKUP(A59,TRANSPORTE!A1:D117,4,FALSE)</f>
        <v>1774.2255661967749</v>
      </c>
      <c r="M59" s="901"/>
      <c r="N59" s="295">
        <f>K59*L59</f>
        <v>1029.0508283941294</v>
      </c>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f>
        <v>1736.8778015931557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25533.60260305</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568121.82551800157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113624.36510360031</v>
      </c>
      <c r="M82" s="849"/>
      <c r="N82" s="57"/>
    </row>
    <row r="83" spans="1:14">
      <c r="B83" s="95" t="s">
        <v>1057</v>
      </c>
      <c r="C83" s="96"/>
      <c r="D83" s="96"/>
      <c r="E83" s="96"/>
      <c r="F83" s="96"/>
      <c r="G83" s="96"/>
      <c r="H83" s="96"/>
      <c r="I83" s="93"/>
      <c r="J83" s="94"/>
      <c r="K83" s="312">
        <v>0.05</v>
      </c>
      <c r="L83" s="848">
        <f>N77*K83</f>
        <v>28406.091275900078</v>
      </c>
      <c r="M83" s="849"/>
      <c r="N83" s="57"/>
    </row>
    <row r="84" spans="1:14" ht="15.75" thickBot="1">
      <c r="B84" s="97" t="s">
        <v>1058</v>
      </c>
      <c r="C84" s="98"/>
      <c r="D84" s="98"/>
      <c r="E84" s="98"/>
      <c r="F84" s="98"/>
      <c r="G84" s="98"/>
      <c r="H84" s="98"/>
      <c r="I84" s="99"/>
      <c r="J84" s="100"/>
      <c r="K84" s="313">
        <v>0.05</v>
      </c>
      <c r="L84" s="850">
        <f>N77*K84</f>
        <v>28406.091275900078</v>
      </c>
      <c r="M84" s="851"/>
      <c r="N84" s="57"/>
    </row>
    <row r="85" spans="1:14" ht="15.75" thickBot="1">
      <c r="B85" s="813" t="s">
        <v>1037</v>
      </c>
      <c r="C85" s="814"/>
      <c r="D85" s="814"/>
      <c r="E85" s="814"/>
      <c r="F85" s="814"/>
      <c r="G85" s="814"/>
      <c r="H85" s="814"/>
      <c r="I85" s="814"/>
      <c r="J85" s="814"/>
      <c r="K85" s="814"/>
      <c r="L85" s="814"/>
      <c r="M85" s="815"/>
      <c r="N85" s="58">
        <f>L82+L83+L84</f>
        <v>170436.54765540047</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738558.37317340204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5"/>
      <c r="J36" s="276"/>
      <c r="K36" s="277">
        <f>VLOOKUP(A36,EQUIPOS!A6:D163,4,FALSE)</f>
        <v>17109.756366693269</v>
      </c>
      <c r="L36" s="278"/>
      <c r="M36" s="344">
        <v>0.5</v>
      </c>
      <c r="N36" s="280">
        <f>K36/M36</f>
        <v>34219.512733386538</v>
      </c>
    </row>
    <row r="37" spans="1:14">
      <c r="A37" s="119" t="s">
        <v>303</v>
      </c>
      <c r="B37" s="862" t="str">
        <f>VLOOKUP(A37,EQUIPOS!A7:D154,3,FALSE)</f>
        <v>Retrocargador, pala de 1,1 m3 de capacidad, profundidad de excavación de 4.400 mm y una altura de 5.680 mm</v>
      </c>
      <c r="C37" s="863"/>
      <c r="D37" s="863"/>
      <c r="E37" s="863"/>
      <c r="F37" s="863"/>
      <c r="G37" s="863"/>
      <c r="H37" s="864"/>
      <c r="I37" s="429"/>
      <c r="J37" s="430"/>
      <c r="K37" s="277">
        <f>VLOOKUP(A37,EQUIPOS!A7:D164,4,FALSE)</f>
        <v>237844.61848795455</v>
      </c>
      <c r="L37" s="343"/>
      <c r="M37" s="344">
        <v>1.5</v>
      </c>
      <c r="N37" s="280">
        <f>K37/M37</f>
        <v>158563.0789919697</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N75*M41</f>
        <v>2553.3602603050003</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195335.95198566123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253880.41280898821</v>
      </c>
      <c r="N48" s="280">
        <f>K48*M48</f>
        <v>147250.63942921316</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181343.15200642013</v>
      </c>
      <c r="N49" s="280">
        <f>K49*M49</f>
        <v>181343.15200642013</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328593.79143563332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0">
        <f>VLOOKUP(A58,TRANSPORTE!A1:D117,4,FALSE)</f>
        <v>707.82697319902627</v>
      </c>
      <c r="M58" s="901"/>
      <c r="N58" s="295">
        <f>K58*L58</f>
        <v>707.82697319902627</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0">
        <f>VLOOKUP(A59,TRANSPORTE!A1:D117,4,FALSE)</f>
        <v>1774.2255661967749</v>
      </c>
      <c r="M59" s="901"/>
      <c r="N59" s="295">
        <f>K59*L59</f>
        <v>1029.0508283941294</v>
      </c>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1736.8778015931557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25533.60260305</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551200.2238259376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110240.04476518753</v>
      </c>
      <c r="M82" s="849"/>
      <c r="N82" s="57"/>
    </row>
    <row r="83" spans="1:14">
      <c r="B83" s="95" t="s">
        <v>1057</v>
      </c>
      <c r="C83" s="96"/>
      <c r="D83" s="96"/>
      <c r="E83" s="96"/>
      <c r="F83" s="96"/>
      <c r="G83" s="96"/>
      <c r="H83" s="96"/>
      <c r="I83" s="93"/>
      <c r="J83" s="94"/>
      <c r="K83" s="312">
        <v>0.05</v>
      </c>
      <c r="L83" s="848">
        <f>N77*K83</f>
        <v>27560.011191296882</v>
      </c>
      <c r="M83" s="849"/>
      <c r="N83" s="57"/>
    </row>
    <row r="84" spans="1:14" ht="15.75" thickBot="1">
      <c r="B84" s="97" t="s">
        <v>1058</v>
      </c>
      <c r="C84" s="98"/>
      <c r="D84" s="98"/>
      <c r="E84" s="98"/>
      <c r="F84" s="98"/>
      <c r="G84" s="98"/>
      <c r="H84" s="98"/>
      <c r="I84" s="99"/>
      <c r="J84" s="100"/>
      <c r="K84" s="313">
        <v>0.05</v>
      </c>
      <c r="L84" s="850">
        <f>N77*K84</f>
        <v>27560.011191296882</v>
      </c>
      <c r="M84" s="851"/>
      <c r="N84" s="57"/>
    </row>
    <row r="85" spans="1:14" ht="15.75" thickBot="1">
      <c r="B85" s="813" t="s">
        <v>1037</v>
      </c>
      <c r="C85" s="814"/>
      <c r="D85" s="814"/>
      <c r="E85" s="814"/>
      <c r="F85" s="814"/>
      <c r="G85" s="814"/>
      <c r="H85" s="814"/>
      <c r="I85" s="814"/>
      <c r="J85" s="814"/>
      <c r="K85" s="814"/>
      <c r="L85" s="814"/>
      <c r="M85" s="815"/>
      <c r="N85" s="58">
        <f>L82+L83+L84</f>
        <v>165360.06714778129</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716560.29097371886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127.66801301525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773</v>
      </c>
      <c r="B48" s="49" t="str">
        <f>VLOOKUP(A48,MATERIALES!A5:D373,3,FALSE)</f>
        <v>Tubería de Plástico</v>
      </c>
      <c r="C48" s="289"/>
      <c r="D48" s="289"/>
      <c r="E48" s="289"/>
      <c r="F48" s="289"/>
      <c r="G48" s="289"/>
      <c r="H48" s="289"/>
      <c r="I48" s="276"/>
      <c r="J48" s="232" t="str">
        <f>VLOOKUP(A48,MATERIALES!A4:D640,2,FALSE)</f>
        <v>m</v>
      </c>
      <c r="K48" s="290">
        <v>1</v>
      </c>
      <c r="L48" s="275"/>
      <c r="M48" s="410">
        <f>VLOOKUP(A48,MATERIALES!A5:D396,4,FALSE)</f>
        <v>18359.546241283017</v>
      </c>
      <c r="N48" s="280">
        <f>K48*M48</f>
        <v>18359.546241283017</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18359.546241283017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B58" s="52"/>
      <c r="C58" s="325"/>
      <c r="D58" s="325"/>
      <c r="E58" s="325"/>
      <c r="F58" s="325"/>
      <c r="G58" s="325"/>
      <c r="H58" s="319"/>
      <c r="I58" s="287"/>
      <c r="J58" s="294"/>
      <c r="K58" s="287"/>
      <c r="L58" s="900"/>
      <c r="M58" s="901"/>
      <c r="N58" s="295"/>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2553.3602603049999</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21040.574514603264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4208.1149029206526</v>
      </c>
      <c r="M82" s="849"/>
      <c r="N82" s="57"/>
    </row>
    <row r="83" spans="1:14">
      <c r="B83" s="95" t="s">
        <v>1057</v>
      </c>
      <c r="C83" s="96"/>
      <c r="D83" s="96"/>
      <c r="E83" s="96"/>
      <c r="F83" s="96"/>
      <c r="G83" s="96"/>
      <c r="H83" s="96"/>
      <c r="I83" s="93"/>
      <c r="J83" s="94"/>
      <c r="K83" s="312">
        <v>0.05</v>
      </c>
      <c r="L83" s="848">
        <f>N77*K83</f>
        <v>1052.0287257301632</v>
      </c>
      <c r="M83" s="849"/>
      <c r="N83" s="57"/>
    </row>
    <row r="84" spans="1:14" ht="15.75" thickBot="1">
      <c r="B84" s="97" t="s">
        <v>1058</v>
      </c>
      <c r="C84" s="98"/>
      <c r="D84" s="98"/>
      <c r="E84" s="98"/>
      <c r="F84" s="98"/>
      <c r="G84" s="98"/>
      <c r="H84" s="98"/>
      <c r="I84" s="99"/>
      <c r="J84" s="100"/>
      <c r="K84" s="313">
        <v>0.05</v>
      </c>
      <c r="L84" s="850">
        <f>N77*K84</f>
        <v>1052.0287257301632</v>
      </c>
      <c r="M84" s="851"/>
      <c r="N84" s="57"/>
    </row>
    <row r="85" spans="1:14" ht="15.75" thickBot="1">
      <c r="B85" s="813" t="s">
        <v>1037</v>
      </c>
      <c r="C85" s="814"/>
      <c r="D85" s="814"/>
      <c r="E85" s="814"/>
      <c r="F85" s="814"/>
      <c r="G85" s="814"/>
      <c r="H85" s="814"/>
      <c r="I85" s="814"/>
      <c r="J85" s="814"/>
      <c r="K85" s="814"/>
      <c r="L85" s="814"/>
      <c r="M85" s="815"/>
      <c r="N85" s="58">
        <f>L82+L83+L84</f>
        <v>6312.1723543809794</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27352.746868984243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978" t="s">
        <v>1028</v>
      </c>
      <c r="D30" s="979"/>
      <c r="E30" s="979"/>
      <c r="F30" s="979"/>
      <c r="G30" s="979"/>
      <c r="H30" s="979"/>
      <c r="I30" s="979"/>
      <c r="J30" s="462"/>
      <c r="K30" s="315"/>
      <c r="L30" s="789" t="s">
        <v>1029</v>
      </c>
      <c r="M30" s="790"/>
      <c r="N30" s="77" t="s">
        <v>1030</v>
      </c>
    </row>
    <row r="31" spans="1:14" ht="30" customHeight="1" thickBot="1">
      <c r="A31" t="s">
        <v>1929</v>
      </c>
      <c r="B31" s="86" t="s">
        <v>1216</v>
      </c>
      <c r="C31" s="980" t="s">
        <v>2243</v>
      </c>
      <c r="D31" s="981"/>
      <c r="E31" s="981"/>
      <c r="F31" s="981"/>
      <c r="G31" s="981"/>
      <c r="H31" s="981"/>
      <c r="I31" s="981"/>
      <c r="J31" s="981"/>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1915.0201952287498</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295000</v>
      </c>
      <c r="N48" s="280">
        <f>K48*M48</f>
        <v>324500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3697.4789915966389</v>
      </c>
      <c r="N49" s="280">
        <f>K49*M49</f>
        <v>4252.1008403361348</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981851.70774815639</v>
      </c>
      <c r="N50" s="280">
        <f>K50*M50</f>
        <v>117822.20492977876</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25388.041280898822</v>
      </c>
      <c r="N51" s="280">
        <f>K51*M51</f>
        <v>50776.082561797644</v>
      </c>
    </row>
    <row r="52" spans="1:14" ht="15.75" thickBot="1">
      <c r="A52" t="s">
        <v>1005</v>
      </c>
      <c r="B52" s="49" t="str">
        <f>VLOOKUP(A52,MATERIALES!A7:D373,3,FALSE)</f>
        <v>Malla para gaviones (2M3)</v>
      </c>
      <c r="C52" s="318"/>
      <c r="D52" s="318"/>
      <c r="E52" s="318"/>
      <c r="F52" s="318"/>
      <c r="G52" s="318"/>
      <c r="H52" s="318"/>
      <c r="I52" s="318"/>
      <c r="J52" s="441" t="str">
        <f>VLOOKUP(A52,MATERIALES!A6:D644,2,FALSE)</f>
        <v>u</v>
      </c>
      <c r="K52" s="132">
        <v>0.5</v>
      </c>
      <c r="L52" s="333"/>
      <c r="M52" s="410">
        <f>VLOOKUP(A52,MATERIALES!A7:D400,4,FALSE)</f>
        <v>106629.77337977504</v>
      </c>
      <c r="N52" s="280">
        <f>K52*M52</f>
        <v>53314.88668988752</v>
      </c>
    </row>
    <row r="53" spans="1:14" ht="15.75" thickBot="1">
      <c r="B53" s="813" t="s">
        <v>1037</v>
      </c>
      <c r="C53" s="814"/>
      <c r="D53" s="814"/>
      <c r="E53" s="814"/>
      <c r="F53" s="814"/>
      <c r="G53" s="814"/>
      <c r="H53" s="814"/>
      <c r="I53" s="814"/>
      <c r="J53" s="814"/>
      <c r="K53" s="814"/>
      <c r="L53" s="814"/>
      <c r="M53" s="815"/>
      <c r="N53" s="402">
        <f>SUM(N48:N52)</f>
        <v>550665.27502180007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0">
        <f>VLOOKUP(A58,TRANSPORTE!A1:D117,4,FALSE)</f>
        <v>1774.2255661967749</v>
      </c>
      <c r="M58" s="901"/>
      <c r="N58" s="295">
        <f>K58*L58</f>
        <v>1951.6481228164525</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1951.6481228164525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133"/>
    </row>
    <row r="75" spans="1:15" ht="15.75" thickBot="1">
      <c r="B75" s="902" t="s">
        <v>1037</v>
      </c>
      <c r="C75" s="856"/>
      <c r="D75" s="856"/>
      <c r="E75" s="856"/>
      <c r="F75" s="856"/>
      <c r="G75" s="856"/>
      <c r="H75" s="856"/>
      <c r="I75" s="856"/>
      <c r="J75" s="856"/>
      <c r="K75" s="856"/>
      <c r="L75" s="856"/>
      <c r="M75" s="857"/>
      <c r="N75" s="468">
        <f>SUM(N69:N74)</f>
        <v>38300.403904574996</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592832.34724442032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118566.46944888408</v>
      </c>
      <c r="M82" s="849"/>
      <c r="N82" s="57"/>
    </row>
    <row r="83" spans="1:14">
      <c r="B83" s="95" t="s">
        <v>1057</v>
      </c>
      <c r="C83" s="96"/>
      <c r="D83" s="96"/>
      <c r="E83" s="96"/>
      <c r="F83" s="96"/>
      <c r="G83" s="96"/>
      <c r="H83" s="96"/>
      <c r="I83" s="93"/>
      <c r="J83" s="94"/>
      <c r="K83" s="312">
        <v>0.05</v>
      </c>
      <c r="L83" s="848">
        <f>N77*K83</f>
        <v>29641.617362221019</v>
      </c>
      <c r="M83" s="849"/>
      <c r="N83" s="57"/>
    </row>
    <row r="84" spans="1:14" ht="15.75" thickBot="1">
      <c r="B84" s="97" t="s">
        <v>1058</v>
      </c>
      <c r="C84" s="98"/>
      <c r="D84" s="98"/>
      <c r="E84" s="98"/>
      <c r="F84" s="98"/>
      <c r="G84" s="98"/>
      <c r="H84" s="98"/>
      <c r="I84" s="99"/>
      <c r="J84" s="100"/>
      <c r="K84" s="313">
        <v>0.05</v>
      </c>
      <c r="L84" s="850">
        <f>N77*K84</f>
        <v>29641.617362221019</v>
      </c>
      <c r="M84" s="851"/>
      <c r="N84" s="57"/>
    </row>
    <row r="85" spans="1:14" ht="15.75" thickBot="1">
      <c r="B85" s="813" t="s">
        <v>1037</v>
      </c>
      <c r="C85" s="814"/>
      <c r="D85" s="814"/>
      <c r="E85" s="814"/>
      <c r="F85" s="814"/>
      <c r="G85" s="814"/>
      <c r="H85" s="814"/>
      <c r="I85" s="814"/>
      <c r="J85" s="814"/>
      <c r="K85" s="814"/>
      <c r="L85" s="814"/>
      <c r="M85" s="815"/>
      <c r="N85" s="58">
        <f>L82+L83+L84</f>
        <v>177849.70417332608</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770682.05141774635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978" t="s">
        <v>1028</v>
      </c>
      <c r="D30" s="979"/>
      <c r="E30" s="979"/>
      <c r="F30" s="979"/>
      <c r="G30" s="979"/>
      <c r="H30" s="979"/>
      <c r="I30" s="979"/>
      <c r="J30" s="462"/>
      <c r="K30" s="315"/>
      <c r="L30" s="789" t="s">
        <v>1029</v>
      </c>
      <c r="M30" s="790"/>
      <c r="N30" s="77" t="s">
        <v>1030</v>
      </c>
    </row>
    <row r="31" spans="1:14" ht="27" customHeight="1" thickBot="1">
      <c r="A31" t="s">
        <v>1929</v>
      </c>
      <c r="B31" s="86" t="s">
        <v>1217</v>
      </c>
      <c r="C31" s="980" t="s">
        <v>2244</v>
      </c>
      <c r="D31" s="981"/>
      <c r="E31" s="981"/>
      <c r="F31" s="981"/>
      <c r="G31" s="981"/>
      <c r="H31" s="981"/>
      <c r="I31" s="981"/>
      <c r="J31" s="981"/>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1915.0201952287498</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295000</v>
      </c>
      <c r="N48" s="280">
        <f>K48*M48</f>
        <v>324500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3697.4789915966389</v>
      </c>
      <c r="N49" s="280">
        <f>K49*M49</f>
        <v>4252.1008403361348</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981851.70774815639</v>
      </c>
      <c r="N50" s="280">
        <f>K50*M50</f>
        <v>117822.20492977876</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25388.041280898822</v>
      </c>
      <c r="N51" s="280">
        <f>K51*M51</f>
        <v>50776.082561797644</v>
      </c>
    </row>
    <row r="52" spans="1:14" ht="15.75" thickBot="1">
      <c r="A52" t="s">
        <v>1009</v>
      </c>
      <c r="B52" s="49" t="str">
        <f>VLOOKUP(A52,MATERIALES!A7:D373,3,FALSE)</f>
        <v>Malla Ciclónica Para Gaviones Galvanizada Aleación Zn-5A1-Mm Cal 12 (2M3)</v>
      </c>
      <c r="C52" s="318"/>
      <c r="D52" s="318"/>
      <c r="E52" s="318"/>
      <c r="F52" s="318"/>
      <c r="G52" s="318"/>
      <c r="H52" s="318"/>
      <c r="I52" s="318"/>
      <c r="J52" s="441" t="str">
        <f>VLOOKUP(A52,MATERIALES!A6:D644,2,FALSE)</f>
        <v>u</v>
      </c>
      <c r="K52" s="132">
        <v>0.5</v>
      </c>
      <c r="L52" s="333"/>
      <c r="M52" s="410">
        <f>VLOOKUP(A52,MATERIALES!A7:D400,4,FALSE)</f>
        <v>148880.32741201928</v>
      </c>
      <c r="N52" s="280">
        <f>K52*M52</f>
        <v>74440.16370600964</v>
      </c>
    </row>
    <row r="53" spans="1:14" ht="15.75" thickBot="1">
      <c r="B53" s="813" t="s">
        <v>1037</v>
      </c>
      <c r="C53" s="814"/>
      <c r="D53" s="814"/>
      <c r="E53" s="814"/>
      <c r="F53" s="814"/>
      <c r="G53" s="814"/>
      <c r="H53" s="814"/>
      <c r="I53" s="814"/>
      <c r="J53" s="814"/>
      <c r="K53" s="814"/>
      <c r="L53" s="814"/>
      <c r="M53" s="815"/>
      <c r="N53" s="402">
        <f>SUM(N48:N52)</f>
        <v>571790.5520379222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0">
        <f>VLOOKUP(A58,TRANSPORTE!A1:D117,4,FALSE)</f>
        <v>1774.2255661967749</v>
      </c>
      <c r="M58" s="901"/>
      <c r="N58" s="295">
        <f>K58*L58</f>
        <v>1951.6481228164525</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1951.6481228164525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38300.403904574996</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613957.62426054245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122791.5248521085</v>
      </c>
      <c r="M82" s="849"/>
      <c r="N82" s="57"/>
    </row>
    <row r="83" spans="1:14">
      <c r="B83" s="95" t="s">
        <v>1057</v>
      </c>
      <c r="C83" s="96"/>
      <c r="D83" s="96"/>
      <c r="E83" s="96"/>
      <c r="F83" s="96"/>
      <c r="G83" s="96"/>
      <c r="H83" s="96"/>
      <c r="I83" s="93"/>
      <c r="J83" s="94"/>
      <c r="K83" s="312">
        <v>0.05</v>
      </c>
      <c r="L83" s="848">
        <f>N77*K83</f>
        <v>30697.881213027125</v>
      </c>
      <c r="M83" s="849"/>
      <c r="N83" s="57"/>
    </row>
    <row r="84" spans="1:14" ht="15.75" thickBot="1">
      <c r="B84" s="97" t="s">
        <v>1058</v>
      </c>
      <c r="C84" s="98"/>
      <c r="D84" s="98"/>
      <c r="E84" s="98"/>
      <c r="F84" s="98"/>
      <c r="G84" s="98"/>
      <c r="H84" s="98"/>
      <c r="I84" s="99"/>
      <c r="J84" s="100"/>
      <c r="K84" s="313">
        <v>0.05</v>
      </c>
      <c r="L84" s="850">
        <f>N77*K84</f>
        <v>30697.881213027125</v>
      </c>
      <c r="M84" s="851"/>
      <c r="N84" s="57"/>
    </row>
    <row r="85" spans="1:14" ht="15.75" thickBot="1">
      <c r="B85" s="813" t="s">
        <v>1037</v>
      </c>
      <c r="C85" s="814"/>
      <c r="D85" s="814"/>
      <c r="E85" s="814"/>
      <c r="F85" s="814"/>
      <c r="G85" s="814"/>
      <c r="H85" s="814"/>
      <c r="I85" s="814"/>
      <c r="J85" s="814"/>
      <c r="K85" s="814"/>
      <c r="L85" s="814"/>
      <c r="M85" s="815"/>
      <c r="N85" s="58">
        <f>L82+L83+L84</f>
        <v>184187.28727816272</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798144.91153870523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978" t="s">
        <v>1028</v>
      </c>
      <c r="D30" s="979"/>
      <c r="E30" s="979"/>
      <c r="F30" s="979"/>
      <c r="G30" s="979"/>
      <c r="H30" s="979"/>
      <c r="I30" s="979"/>
      <c r="J30" s="462"/>
      <c r="K30" s="315"/>
      <c r="L30" s="789" t="s">
        <v>1029</v>
      </c>
      <c r="M30" s="790"/>
      <c r="N30" s="77" t="s">
        <v>1030</v>
      </c>
    </row>
    <row r="31" spans="1:14" ht="27" customHeight="1" thickBot="1">
      <c r="A31" t="s">
        <v>1929</v>
      </c>
      <c r="B31" s="86" t="s">
        <v>1764</v>
      </c>
      <c r="C31" s="980" t="s">
        <v>2245</v>
      </c>
      <c r="D31" s="981"/>
      <c r="E31" s="981"/>
      <c r="F31" s="981"/>
      <c r="G31" s="981"/>
      <c r="H31" s="981"/>
      <c r="I31" s="981"/>
      <c r="J31" s="981"/>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1915.0201952287498</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295000</v>
      </c>
      <c r="N48" s="280">
        <f>K48*M48</f>
        <v>324500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3697.4789915966389</v>
      </c>
      <c r="N49" s="280">
        <f>K49*M49</f>
        <v>4252.1008403361348</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981851.70774815639</v>
      </c>
      <c r="N50" s="280">
        <f>K50*M50</f>
        <v>117822.20492977876</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25388.041280898822</v>
      </c>
      <c r="N51" s="280">
        <f>K51*M51</f>
        <v>50776.082561797644</v>
      </c>
    </row>
    <row r="52" spans="1:14" ht="15.75" thickBot="1">
      <c r="A52" t="s">
        <v>1011</v>
      </c>
      <c r="B52" s="49" t="str">
        <f>VLOOKUP(A52,MATERIALES!A7:D373,3,FALSE)</f>
        <v>Malla Ciclónica Para Gaviones Galvanizada Y Plastificada Con Pvc Cal 12 (2M3)</v>
      </c>
      <c r="C52" s="318"/>
      <c r="D52" s="318"/>
      <c r="E52" s="318"/>
      <c r="F52" s="318"/>
      <c r="G52" s="318"/>
      <c r="H52" s="318"/>
      <c r="I52" s="318"/>
      <c r="J52" s="441" t="str">
        <f>VLOOKUP(A52,MATERIALES!A6:D644,2,FALSE)</f>
        <v>u</v>
      </c>
      <c r="K52" s="132">
        <v>0.5</v>
      </c>
      <c r="L52" s="333"/>
      <c r="M52" s="410">
        <f>VLOOKUP(A52,MATERIALES!A7:D400,4,FALSE)</f>
        <v>160169.38633955678</v>
      </c>
      <c r="N52" s="280">
        <f>K52*M52</f>
        <v>80084.693169778388</v>
      </c>
    </row>
    <row r="53" spans="1:14" ht="15.75" thickBot="1">
      <c r="B53" s="813" t="s">
        <v>1037</v>
      </c>
      <c r="C53" s="814"/>
      <c r="D53" s="814"/>
      <c r="E53" s="814"/>
      <c r="F53" s="814"/>
      <c r="G53" s="814"/>
      <c r="H53" s="814"/>
      <c r="I53" s="814"/>
      <c r="J53" s="814"/>
      <c r="K53" s="814"/>
      <c r="L53" s="814"/>
      <c r="M53" s="815"/>
      <c r="N53" s="402">
        <f>SUM(N48:N52)</f>
        <v>577435.0815016909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0">
        <f>VLOOKUP(A58,TRANSPORTE!A1:D117,4,FALSE)</f>
        <v>1774.2255661967749</v>
      </c>
      <c r="M58" s="901"/>
      <c r="N58" s="295">
        <f>K58*L58</f>
        <v>1951.6481228164525</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1951.6481228164525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96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133"/>
    </row>
    <row r="75" spans="1:15" ht="15.75" thickBot="1">
      <c r="B75" s="902" t="s">
        <v>1037</v>
      </c>
      <c r="C75" s="856"/>
      <c r="D75" s="856"/>
      <c r="E75" s="856"/>
      <c r="F75" s="856"/>
      <c r="G75" s="856"/>
      <c r="H75" s="856"/>
      <c r="I75" s="856"/>
      <c r="J75" s="856"/>
      <c r="K75" s="856"/>
      <c r="L75" s="856"/>
      <c r="M75" s="857"/>
      <c r="N75" s="468">
        <f>SUM(N69:N74)</f>
        <v>38300.403904574996</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619602.15372431115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123920.43074486224</v>
      </c>
      <c r="M82" s="849"/>
      <c r="N82" s="57"/>
    </row>
    <row r="83" spans="1:14">
      <c r="B83" s="95" t="s">
        <v>1057</v>
      </c>
      <c r="C83" s="96"/>
      <c r="D83" s="96"/>
      <c r="E83" s="96"/>
      <c r="F83" s="96"/>
      <c r="G83" s="96"/>
      <c r="H83" s="96"/>
      <c r="I83" s="93"/>
      <c r="J83" s="94"/>
      <c r="K83" s="312">
        <v>0.05</v>
      </c>
      <c r="L83" s="848">
        <f>N77*K83</f>
        <v>30980.107686215561</v>
      </c>
      <c r="M83" s="849"/>
      <c r="N83" s="57"/>
    </row>
    <row r="84" spans="1:14" ht="15.75" thickBot="1">
      <c r="B84" s="97" t="s">
        <v>1058</v>
      </c>
      <c r="C84" s="98"/>
      <c r="D84" s="98"/>
      <c r="E84" s="98"/>
      <c r="F84" s="98"/>
      <c r="G84" s="98"/>
      <c r="H84" s="98"/>
      <c r="I84" s="99"/>
      <c r="J84" s="100"/>
      <c r="K84" s="313">
        <v>0.05</v>
      </c>
      <c r="L84" s="850">
        <f>N77*K84</f>
        <v>30980.107686215561</v>
      </c>
      <c r="M84" s="851"/>
      <c r="N84" s="57"/>
    </row>
    <row r="85" spans="1:14" ht="15.75" thickBot="1">
      <c r="B85" s="813" t="s">
        <v>1037</v>
      </c>
      <c r="C85" s="814"/>
      <c r="D85" s="814"/>
      <c r="E85" s="814"/>
      <c r="F85" s="814"/>
      <c r="G85" s="814"/>
      <c r="H85" s="814"/>
      <c r="I85" s="814"/>
      <c r="J85" s="814"/>
      <c r="K85" s="814"/>
      <c r="L85" s="814"/>
      <c r="M85" s="815"/>
      <c r="N85" s="58">
        <f>L82+L83+L84</f>
        <v>185880.64611729333</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805482.79984160443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978" t="s">
        <v>1028</v>
      </c>
      <c r="D30" s="979"/>
      <c r="E30" s="979"/>
      <c r="F30" s="979"/>
      <c r="G30" s="979"/>
      <c r="H30" s="979"/>
      <c r="I30" s="979"/>
      <c r="J30" s="462"/>
      <c r="K30" s="315"/>
      <c r="L30" s="789" t="s">
        <v>1029</v>
      </c>
      <c r="M30" s="790"/>
      <c r="N30" s="77" t="s">
        <v>1030</v>
      </c>
    </row>
    <row r="31" spans="1:14" ht="28.5" customHeight="1" thickBot="1">
      <c r="A31" t="s">
        <v>1929</v>
      </c>
      <c r="B31" s="86" t="s">
        <v>1765</v>
      </c>
      <c r="C31" s="980" t="s">
        <v>2246</v>
      </c>
      <c r="D31" s="981"/>
      <c r="E31" s="981"/>
      <c r="F31" s="981"/>
      <c r="G31" s="981"/>
      <c r="H31" s="981"/>
      <c r="I31" s="981"/>
      <c r="J31" s="981"/>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1915.0201952287498</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295000</v>
      </c>
      <c r="N48" s="280">
        <f>K48*M48</f>
        <v>324500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3697.4789915966389</v>
      </c>
      <c r="N49" s="280">
        <f>K49*M49</f>
        <v>4252.1008403361348</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981851.70774815639</v>
      </c>
      <c r="N50" s="280">
        <f>K50*M50</f>
        <v>117822.20492977876</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25388.041280898822</v>
      </c>
      <c r="N51" s="280">
        <f>K51*M51</f>
        <v>50776.082561797644</v>
      </c>
    </row>
    <row r="52" spans="1:14" ht="15.75" thickBot="1">
      <c r="A52" t="s">
        <v>1013</v>
      </c>
      <c r="B52" s="49" t="str">
        <f>VLOOKUP(A52,MATERIALES!A7:D373,3,FALSE)</f>
        <v>Malla Ciclónica Para Gaviones Galvanizada Aleación Zn-5A1-Mm Y Plastificada Pvc Cal 12 (2M3)</v>
      </c>
      <c r="C52" s="318"/>
      <c r="D52" s="318"/>
      <c r="E52" s="318"/>
      <c r="F52" s="318"/>
      <c r="G52" s="318"/>
      <c r="H52" s="318"/>
      <c r="I52" s="318"/>
      <c r="J52" s="441" t="str">
        <f>VLOOKUP(A52,MATERIALES!A6:D644,2,FALSE)</f>
        <v>u</v>
      </c>
      <c r="K52" s="132">
        <v>0.5</v>
      </c>
      <c r="L52" s="333"/>
      <c r="M52" s="410">
        <f>VLOOKUP(A52,MATERIALES!A7:D400,4,FALSE)</f>
        <v>165679.95863335038</v>
      </c>
      <c r="N52" s="280">
        <f>K52*M52</f>
        <v>82839.979316675192</v>
      </c>
    </row>
    <row r="53" spans="1:14" ht="15.75" thickBot="1">
      <c r="B53" s="813" t="s">
        <v>1037</v>
      </c>
      <c r="C53" s="814"/>
      <c r="D53" s="814"/>
      <c r="E53" s="814"/>
      <c r="F53" s="814"/>
      <c r="G53" s="814"/>
      <c r="H53" s="814"/>
      <c r="I53" s="814"/>
      <c r="J53" s="814"/>
      <c r="K53" s="814"/>
      <c r="L53" s="814"/>
      <c r="M53" s="815"/>
      <c r="N53" s="402">
        <f>SUM(N48:N52)</f>
        <v>580190.36764858768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0">
        <f>VLOOKUP(A58,TRANSPORTE!A1:D117,4,FALSE)</f>
        <v>1774.2255661967749</v>
      </c>
      <c r="M58" s="901"/>
      <c r="N58" s="295">
        <f>K58*L58</f>
        <v>1951.6481228164525</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1951.6481228164525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96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133"/>
    </row>
    <row r="75" spans="1:15" ht="15.75" thickBot="1">
      <c r="B75" s="902" t="s">
        <v>1037</v>
      </c>
      <c r="C75" s="856"/>
      <c r="D75" s="856"/>
      <c r="E75" s="856"/>
      <c r="F75" s="856"/>
      <c r="G75" s="856"/>
      <c r="H75" s="856"/>
      <c r="I75" s="856"/>
      <c r="J75" s="856"/>
      <c r="K75" s="856"/>
      <c r="L75" s="856"/>
      <c r="M75" s="857"/>
      <c r="N75" s="468">
        <f>SUM(N69:N74)</f>
        <v>38300.403904574996</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622357.43987120793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124471.48797424159</v>
      </c>
      <c r="M82" s="849"/>
      <c r="N82" s="57"/>
    </row>
    <row r="83" spans="1:14">
      <c r="B83" s="95" t="s">
        <v>1057</v>
      </c>
      <c r="C83" s="96"/>
      <c r="D83" s="96"/>
      <c r="E83" s="96"/>
      <c r="F83" s="96"/>
      <c r="G83" s="96"/>
      <c r="H83" s="96"/>
      <c r="I83" s="93"/>
      <c r="J83" s="94"/>
      <c r="K83" s="312">
        <v>0.05</v>
      </c>
      <c r="L83" s="848">
        <f>N77*K83</f>
        <v>31117.871993560399</v>
      </c>
      <c r="M83" s="849"/>
      <c r="N83" s="57"/>
    </row>
    <row r="84" spans="1:14" ht="15.75" thickBot="1">
      <c r="B84" s="97" t="s">
        <v>1058</v>
      </c>
      <c r="C84" s="98"/>
      <c r="D84" s="98"/>
      <c r="E84" s="98"/>
      <c r="F84" s="98"/>
      <c r="G84" s="98"/>
      <c r="H84" s="98"/>
      <c r="I84" s="99"/>
      <c r="J84" s="100"/>
      <c r="K84" s="313">
        <v>0.05</v>
      </c>
      <c r="L84" s="850">
        <f>N77*K84</f>
        <v>31117.871993560399</v>
      </c>
      <c r="M84" s="851"/>
      <c r="N84" s="57"/>
    </row>
    <row r="85" spans="1:14" ht="15.75" thickBot="1">
      <c r="B85" s="813" t="s">
        <v>1037</v>
      </c>
      <c r="C85" s="814"/>
      <c r="D85" s="814"/>
      <c r="E85" s="814"/>
      <c r="F85" s="814"/>
      <c r="G85" s="814"/>
      <c r="H85" s="814"/>
      <c r="I85" s="814"/>
      <c r="J85" s="814"/>
      <c r="K85" s="814"/>
      <c r="L85" s="814"/>
      <c r="M85" s="815"/>
      <c r="N85" s="58">
        <f>L82+L83+L84</f>
        <v>186707.23196136238</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809064.67183257034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257</v>
      </c>
      <c r="B36" s="862" t="str">
        <f>VLOOKUP(A36,EQUIPOS!A6:D154,3,FALSE)</f>
        <v>Mezcladora de concreto 1 bulto</v>
      </c>
      <c r="C36" s="863"/>
      <c r="D36" s="863"/>
      <c r="E36" s="863"/>
      <c r="F36" s="863"/>
      <c r="G36" s="863"/>
      <c r="H36" s="864"/>
      <c r="I36" s="275"/>
      <c r="J36" s="276"/>
      <c r="K36" s="277">
        <f>VLOOKUP(A36,EQUIPOS!A6:D163,4,FALSE)</f>
        <v>19337.5</v>
      </c>
      <c r="L36" s="278"/>
      <c r="M36" s="344">
        <v>1</v>
      </c>
      <c r="N36" s="280">
        <f>K36*M36</f>
        <v>19337.5</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3191.7003253812504</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22529.200325381251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410000</v>
      </c>
      <c r="N48" s="280">
        <f t="shared" ref="N48:N53" si="0">K48*M48</f>
        <v>206640</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20" t="str">
        <f>VLOOKUP(A49,MATERIALES!A5:D641,2,FALSE)</f>
        <v>m2</v>
      </c>
      <c r="K49" s="405">
        <v>2</v>
      </c>
      <c r="L49" s="429"/>
      <c r="M49" s="410">
        <f>VLOOKUP(A49,MATERIALES!A6:D397,4,FALSE)</f>
        <v>25388.041280898822</v>
      </c>
      <c r="N49" s="280">
        <f t="shared" si="0"/>
        <v>50776.082561797644</v>
      </c>
    </row>
    <row r="50" spans="1:14">
      <c r="A50" s="169" t="s">
        <v>845</v>
      </c>
      <c r="B50" s="49" t="str">
        <f>VLOOKUP(A50,MATERIALES!A6:D373,3,FALSE)</f>
        <v>Agua</v>
      </c>
      <c r="C50" s="433"/>
      <c r="D50" s="433"/>
      <c r="E50" s="433"/>
      <c r="F50" s="433"/>
      <c r="G50" s="433"/>
      <c r="H50" s="433"/>
      <c r="I50" s="433"/>
      <c r="J50" s="320" t="str">
        <f>VLOOKUP(A50,MATERIALES!A6:D642,2,FALSE)</f>
        <v>lt</v>
      </c>
      <c r="K50" s="405">
        <v>111</v>
      </c>
      <c r="L50" s="429"/>
      <c r="M50" s="410">
        <f>VLOOKUP(A50,MATERIALES!A6:D398,4,FALSE)</f>
        <v>604.47717335473385</v>
      </c>
      <c r="N50" s="280">
        <f t="shared" si="0"/>
        <v>67096.966242375463</v>
      </c>
    </row>
    <row r="51" spans="1:14">
      <c r="A51" s="169" t="s">
        <v>625</v>
      </c>
      <c r="B51" s="49" t="str">
        <f>VLOOKUP(A51,MATERIALES!A6:D373,3,FALSE)</f>
        <v xml:space="preserve">Piedra para concreto ciclópeo (rajón o canto rodado)
</v>
      </c>
      <c r="C51" s="433"/>
      <c r="D51" s="433"/>
      <c r="E51" s="433"/>
      <c r="F51" s="433"/>
      <c r="G51" s="433"/>
      <c r="H51" s="433"/>
      <c r="I51" s="433"/>
      <c r="J51" s="320" t="str">
        <f>VLOOKUP(A51,MATERIALES!A6:D643,2,FALSE)</f>
        <v>m3</v>
      </c>
      <c r="K51" s="405">
        <v>0.4</v>
      </c>
      <c r="L51" s="429"/>
      <c r="M51" s="410">
        <f>VLOOKUP(A51,MATERIALES!A6:D399,4,FALSE)</f>
        <v>295000</v>
      </c>
      <c r="N51" s="280">
        <f t="shared" si="0"/>
        <v>118000</v>
      </c>
    </row>
    <row r="52" spans="1:14">
      <c r="A52" t="s">
        <v>873</v>
      </c>
      <c r="B52" s="328" t="str">
        <f>VLOOKUP(A52,MATERIALES!A7:D373,3,FALSE)</f>
        <v>Arena lavada</v>
      </c>
      <c r="C52" s="53"/>
      <c r="D52" s="53"/>
      <c r="E52" s="53"/>
      <c r="F52" s="53"/>
      <c r="G52" s="53"/>
      <c r="H52" s="53"/>
      <c r="I52" s="53"/>
      <c r="J52" s="320" t="str">
        <f>VLOOKUP(A52,MATERIALES!A6:D644,2,FALSE)</f>
        <v>m3</v>
      </c>
      <c r="K52" s="175">
        <v>0.378</v>
      </c>
      <c r="L52" s="326"/>
      <c r="M52" s="434">
        <f>VLOOKUP(A52,MATERIALES!A7:D400,4,FALSE)</f>
        <v>370000</v>
      </c>
      <c r="N52" s="281">
        <f t="shared" si="0"/>
        <v>139860</v>
      </c>
    </row>
    <row r="53" spans="1:14">
      <c r="A53" t="s">
        <v>875</v>
      </c>
      <c r="B53" s="174" t="str">
        <f>VLOOKUP(A53,MATERIALES!A8:D373,3,FALSE)</f>
        <v xml:space="preserve">Cemento gris
</v>
      </c>
      <c r="C53" s="325"/>
      <c r="D53" s="325"/>
      <c r="E53" s="325"/>
      <c r="F53" s="325"/>
      <c r="G53" s="325"/>
      <c r="H53" s="325"/>
      <c r="I53" s="325"/>
      <c r="J53" s="320" t="str">
        <f>VLOOKUP(A53,MATERIALES!A7:D645,2,FALSE)</f>
        <v>kg</v>
      </c>
      <c r="K53" s="50">
        <v>156</v>
      </c>
      <c r="L53" s="326"/>
      <c r="M53" s="434">
        <f>VLOOKUP(A53,MATERIALES!A8:D401,4,FALSE)</f>
        <v>588</v>
      </c>
      <c r="N53" s="281">
        <f t="shared" si="0"/>
        <v>91728</v>
      </c>
    </row>
    <row r="54" spans="1:14">
      <c r="B54" s="328"/>
      <c r="C54" s="325"/>
      <c r="D54" s="325"/>
      <c r="E54" s="325"/>
      <c r="F54" s="325"/>
      <c r="G54" s="325"/>
      <c r="H54" s="325"/>
      <c r="I54" s="325"/>
      <c r="J54" s="319"/>
      <c r="K54" s="50"/>
      <c r="L54" s="326"/>
      <c r="M54" s="434"/>
      <c r="N54" s="281"/>
    </row>
    <row r="55" spans="1:14" ht="15.75" thickBot="1">
      <c r="B55" s="902" t="s">
        <v>1037</v>
      </c>
      <c r="C55" s="856"/>
      <c r="D55" s="856"/>
      <c r="E55" s="856"/>
      <c r="F55" s="856"/>
      <c r="G55" s="856"/>
      <c r="H55" s="856"/>
      <c r="I55" s="856"/>
      <c r="J55" s="856"/>
      <c r="K55" s="856"/>
      <c r="L55" s="856"/>
      <c r="M55" s="857"/>
      <c r="N55" s="110">
        <f>SUM(N48:N54)</f>
        <v>674101.04880417313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900">
        <f>VLOOKUP(A60,TRANSPORTE!A1:D117,4,FALSE)</f>
        <v>1774.2255661967749</v>
      </c>
      <c r="M60" s="901"/>
      <c r="N60" s="295">
        <f>K60*L60</f>
        <v>709.69022647870997</v>
      </c>
    </row>
    <row r="61" spans="1:14">
      <c r="A61" t="s">
        <v>1313</v>
      </c>
      <c r="B61" s="52" t="str">
        <f>VLOOKUP(A61,TRANSPORTE!A1:D117,3,FALSE)</f>
        <v>Transporte de arena</v>
      </c>
      <c r="C61" s="53"/>
      <c r="D61" s="53"/>
      <c r="E61" s="53"/>
      <c r="F61" s="53"/>
      <c r="G61" s="53"/>
      <c r="H61" s="319" t="s">
        <v>339</v>
      </c>
      <c r="I61" s="287">
        <v>0.378</v>
      </c>
      <c r="J61" s="294">
        <v>1</v>
      </c>
      <c r="K61" s="287">
        <f>I61*J61</f>
        <v>0.378</v>
      </c>
      <c r="L61" s="900">
        <f>VLOOKUP(A61,TRANSPORTE!A1:D117,4,FALSE)</f>
        <v>1774.2255661967749</v>
      </c>
      <c r="M61" s="901"/>
      <c r="N61" s="295">
        <f t="shared" ref="N61:N62" si="1">K61*L61</f>
        <v>670.6572640223809</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900">
        <f>VLOOKUP(A62,TRANSPORTE!A1:D117,4,FALSE)</f>
        <v>1774.2255661967749</v>
      </c>
      <c r="M62" s="901"/>
      <c r="N62" s="295">
        <f t="shared" si="1"/>
        <v>894.20968536317457</v>
      </c>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2274.5571758642654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70"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8</v>
      </c>
      <c r="N71" s="403">
        <f>K71/M71</f>
        <v>51067.205206099999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63834.006507625003</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762738.81281304359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152547.76256260872</v>
      </c>
      <c r="M84" s="849"/>
      <c r="N84" s="57"/>
    </row>
    <row r="85" spans="1:14">
      <c r="B85" s="95" t="s">
        <v>1057</v>
      </c>
      <c r="C85" s="96"/>
      <c r="D85" s="96"/>
      <c r="E85" s="96"/>
      <c r="F85" s="96"/>
      <c r="G85" s="96"/>
      <c r="H85" s="96"/>
      <c r="I85" s="93"/>
      <c r="J85" s="94"/>
      <c r="K85" s="312">
        <v>0.05</v>
      </c>
      <c r="L85" s="848">
        <f>N79*K85</f>
        <v>38136.940640652181</v>
      </c>
      <c r="M85" s="849"/>
      <c r="N85" s="57"/>
    </row>
    <row r="86" spans="1:14" ht="15.75" thickBot="1">
      <c r="B86" s="97" t="s">
        <v>1058</v>
      </c>
      <c r="C86" s="98"/>
      <c r="D86" s="98"/>
      <c r="E86" s="98"/>
      <c r="F86" s="98"/>
      <c r="G86" s="98"/>
      <c r="H86" s="98"/>
      <c r="I86" s="99"/>
      <c r="J86" s="100"/>
      <c r="K86" s="313">
        <v>0.05</v>
      </c>
      <c r="L86" s="850">
        <f>N79*K86</f>
        <v>38136.940640652181</v>
      </c>
      <c r="M86" s="851"/>
      <c r="N86" s="57"/>
    </row>
    <row r="87" spans="1:14" ht="15.75" thickBot="1">
      <c r="B87" s="813" t="s">
        <v>1037</v>
      </c>
      <c r="C87" s="814"/>
      <c r="D87" s="814"/>
      <c r="E87" s="814"/>
      <c r="F87" s="814"/>
      <c r="G87" s="814"/>
      <c r="H87" s="814"/>
      <c r="I87" s="814"/>
      <c r="J87" s="814"/>
      <c r="K87" s="814"/>
      <c r="L87" s="814"/>
      <c r="M87" s="815"/>
      <c r="N87" s="58">
        <f>L84+L85+L86</f>
        <v>228821.64384391307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991560.4566569567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1276.6801301525002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1276.6801301525002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0.5</v>
      </c>
      <c r="L48" s="275"/>
      <c r="M48" s="410">
        <f>VLOOKUP(A48,MATERIALES!A5:D396,4,FALSE)</f>
        <v>2176.1178240770419</v>
      </c>
      <c r="N48" s="280">
        <f>K48*M48</f>
        <v>1088.0589120385209</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1.01</v>
      </c>
      <c r="L49" s="429"/>
      <c r="M49" s="410">
        <f>VLOOKUP(A49,MATERIALES!A6:D397,4,FALSE)</f>
        <v>915000</v>
      </c>
      <c r="N49" s="280">
        <f>K49*M49</f>
        <v>924150</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25388.041280898822</v>
      </c>
      <c r="N50" s="280">
        <f>K50*M50</f>
        <v>7616.4123842696463</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75" thickBot="1">
      <c r="B55" s="902" t="s">
        <v>1037</v>
      </c>
      <c r="C55" s="856"/>
      <c r="D55" s="856"/>
      <c r="E55" s="856"/>
      <c r="F55" s="856"/>
      <c r="G55" s="856"/>
      <c r="H55" s="856"/>
      <c r="I55" s="856"/>
      <c r="J55" s="856"/>
      <c r="K55" s="856"/>
      <c r="L55" s="856"/>
      <c r="M55" s="857"/>
      <c r="N55" s="110">
        <f>SUM(N48:N54)</f>
        <v>932854.47129630821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900">
        <f>VLOOKUP(A60,TRANSPORTE!A1:D117,4,FALSE)</f>
        <v>1774.2255661967749</v>
      </c>
      <c r="M60" s="901"/>
      <c r="N60" s="295">
        <f>K60*L60</f>
        <v>1791.9678218587428</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1791.9678218587428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70"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25533.60260305</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961456.72185136937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192291.34437027387</v>
      </c>
      <c r="M84" s="849"/>
      <c r="N84" s="57"/>
    </row>
    <row r="85" spans="1:14">
      <c r="B85" s="95" t="s">
        <v>1057</v>
      </c>
      <c r="C85" s="96"/>
      <c r="D85" s="96"/>
      <c r="E85" s="96"/>
      <c r="F85" s="96"/>
      <c r="G85" s="96"/>
      <c r="H85" s="96"/>
      <c r="I85" s="93"/>
      <c r="J85" s="94"/>
      <c r="K85" s="312">
        <v>0.05</v>
      </c>
      <c r="L85" s="848">
        <f>N79*K85</f>
        <v>48072.836092568468</v>
      </c>
      <c r="M85" s="849"/>
      <c r="N85" s="57"/>
    </row>
    <row r="86" spans="1:14" ht="15.75" thickBot="1">
      <c r="B86" s="97" t="s">
        <v>1058</v>
      </c>
      <c r="C86" s="98"/>
      <c r="D86" s="98"/>
      <c r="E86" s="98"/>
      <c r="F86" s="98"/>
      <c r="G86" s="98"/>
      <c r="H86" s="98"/>
      <c r="I86" s="99"/>
      <c r="J86" s="100"/>
      <c r="K86" s="313">
        <v>0.05</v>
      </c>
      <c r="L86" s="850">
        <f>N79*K86</f>
        <v>48072.836092568468</v>
      </c>
      <c r="M86" s="851"/>
      <c r="N86" s="57"/>
    </row>
    <row r="87" spans="1:14" ht="15.75" thickBot="1">
      <c r="B87" s="813" t="s">
        <v>1037</v>
      </c>
      <c r="C87" s="814"/>
      <c r="D87" s="814"/>
      <c r="E87" s="814"/>
      <c r="F87" s="814"/>
      <c r="G87" s="814"/>
      <c r="H87" s="814"/>
      <c r="I87" s="814"/>
      <c r="J87" s="814"/>
      <c r="K87" s="814"/>
      <c r="L87" s="814"/>
      <c r="M87" s="815"/>
      <c r="N87" s="58">
        <f>L84+L85+L86</f>
        <v>288437.01655541081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1249893.7384067802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29.25" customHeight="1" thickBot="1">
      <c r="A31" t="s">
        <v>1929</v>
      </c>
      <c r="B31" s="86" t="s">
        <v>1219</v>
      </c>
      <c r="C31" s="955" t="s">
        <v>2249</v>
      </c>
      <c r="D31" s="956"/>
      <c r="E31" s="956"/>
      <c r="F31" s="956"/>
      <c r="G31" s="956"/>
      <c r="H31" s="956"/>
      <c r="I31" s="956"/>
      <c r="J31" s="982"/>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68.08960694146667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0.05</v>
      </c>
      <c r="L48" s="275"/>
      <c r="M48" s="410">
        <f>VLOOKUP(A48,MATERIALES!A5:D396,4,FALSE)</f>
        <v>2176.1178240770419</v>
      </c>
      <c r="N48" s="280">
        <f>K48*M48</f>
        <v>108.8058912038521</v>
      </c>
    </row>
    <row r="49" spans="1:14">
      <c r="A49" s="169" t="s">
        <v>433</v>
      </c>
      <c r="B49" s="49" t="str">
        <f>VLOOKUP(A49,MATERIALES!A6:D373,3,FALSE)</f>
        <v xml:space="preserve">Cuneta prefabricada de concreto tipo V de (0,8*0,3*0,22)
</v>
      </c>
      <c r="C49" s="433"/>
      <c r="D49" s="433"/>
      <c r="E49" s="433"/>
      <c r="F49" s="433"/>
      <c r="G49" s="433"/>
      <c r="H49" s="433"/>
      <c r="I49" s="433"/>
      <c r="J49" s="320" t="str">
        <f>VLOOKUP(A49,MATERIALES!A5:D641,2,FALSE)</f>
        <v>m</v>
      </c>
      <c r="K49" s="405">
        <v>1</v>
      </c>
      <c r="L49" s="429"/>
      <c r="M49" s="410">
        <f>VLOOKUP(A49,MATERIALES!A6:D397,4,FALSE)</f>
        <v>49940.721171067955</v>
      </c>
      <c r="N49" s="280">
        <f>K49*M49</f>
        <v>49940.721171067955</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50049.527062271809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150</v>
      </c>
      <c r="N72" s="403">
        <f>K72/M72</f>
        <v>680.89606941466661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1361.7921388293332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51479.408808042608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10295.881761608522</v>
      </c>
      <c r="M84" s="849"/>
      <c r="N84" s="57"/>
    </row>
    <row r="85" spans="1:14">
      <c r="B85" s="95" t="s">
        <v>1057</v>
      </c>
      <c r="C85" s="96"/>
      <c r="D85" s="96"/>
      <c r="E85" s="96"/>
      <c r="F85" s="96"/>
      <c r="G85" s="96"/>
      <c r="H85" s="96"/>
      <c r="I85" s="93"/>
      <c r="J85" s="94"/>
      <c r="K85" s="312">
        <v>0.05</v>
      </c>
      <c r="L85" s="848">
        <f>N79*K85</f>
        <v>2573.9704404021304</v>
      </c>
      <c r="M85" s="849"/>
      <c r="N85" s="57"/>
    </row>
    <row r="86" spans="1:14" ht="15.75" thickBot="1">
      <c r="B86" s="97" t="s">
        <v>1058</v>
      </c>
      <c r="C86" s="98"/>
      <c r="D86" s="98"/>
      <c r="E86" s="98"/>
      <c r="F86" s="98"/>
      <c r="G86" s="98"/>
      <c r="H86" s="98"/>
      <c r="I86" s="99"/>
      <c r="J86" s="100"/>
      <c r="K86" s="313">
        <v>0.05</v>
      </c>
      <c r="L86" s="850">
        <f>N79*K86</f>
        <v>2573.9704404021304</v>
      </c>
      <c r="M86" s="851"/>
      <c r="N86" s="57"/>
    </row>
    <row r="87" spans="1:14" ht="15.75" thickBot="1">
      <c r="B87" s="813" t="s">
        <v>1037</v>
      </c>
      <c r="C87" s="814"/>
      <c r="D87" s="814"/>
      <c r="E87" s="814"/>
      <c r="F87" s="814"/>
      <c r="G87" s="814"/>
      <c r="H87" s="814"/>
      <c r="I87" s="814"/>
      <c r="J87" s="814"/>
      <c r="K87" s="814"/>
      <c r="L87" s="814"/>
      <c r="M87" s="815"/>
      <c r="N87" s="58">
        <f>L84+L85+L86</f>
        <v>15443.822642412782</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66923.231450455394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1767</v>
      </c>
      <c r="C31" s="955" t="s">
        <v>2250</v>
      </c>
      <c r="D31" s="956"/>
      <c r="E31" s="956"/>
      <c r="F31" s="956"/>
      <c r="G31" s="956"/>
      <c r="H31" s="956"/>
      <c r="I31" s="956"/>
      <c r="J31" s="982"/>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5"/>
      <c r="J36" s="276"/>
      <c r="K36" s="277">
        <f>VLOOKUP(A36,EQUIPOS!A6:D163,4,FALSE)</f>
        <v>17109.756366693269</v>
      </c>
      <c r="L36" s="278"/>
      <c r="M36" s="344">
        <v>1.25</v>
      </c>
      <c r="N36" s="280">
        <f>K36/M36</f>
        <v>13687.805093354615</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1787.3521822135001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15475.157275568115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0.5</v>
      </c>
      <c r="L48" s="275"/>
      <c r="M48" s="410">
        <f>VLOOKUP(A48,MATERIALES!A5:D396,4,FALSE)</f>
        <v>253880.41280898821</v>
      </c>
      <c r="N48" s="280">
        <f>K48*M48</f>
        <v>126940.20640449411</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0.5</v>
      </c>
      <c r="L49" s="429"/>
      <c r="M49" s="410">
        <f>VLOOKUP(A49,MATERIALES!A6:D397,4,FALSE)</f>
        <v>2176.1178240770419</v>
      </c>
      <c r="N49" s="280">
        <f>K49*M49</f>
        <v>1088.0589120385209</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1.01</v>
      </c>
      <c r="L50" s="429"/>
      <c r="M50" s="410">
        <f>VLOOKUP(A50,MATERIALES!A6:D398,4,FALSE)</f>
        <v>915000</v>
      </c>
      <c r="N50" s="280">
        <f>K50*M50</f>
        <v>924150</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0.3</v>
      </c>
      <c r="L51" s="429"/>
      <c r="M51" s="410">
        <f>VLOOKUP(A51,MATERIALES!A6:D399,4,FALSE)</f>
        <v>25388.041280898822</v>
      </c>
      <c r="N51" s="280">
        <f>K51*M51</f>
        <v>7616.4123842696463</v>
      </c>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1059794.6777008025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900">
        <f>VLOOKUP(A58,TRANSPORTE!A1:D117,4,FALSE)</f>
        <v>1774.2255661967749</v>
      </c>
      <c r="M58" s="901"/>
      <c r="N58" s="295">
        <f>K58*L58</f>
        <v>1791.9678218587428</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900">
        <f>VLOOKUP(A59,TRANSPORTE!A1:D117,4,FALSE)</f>
        <v>1774.2255661967749</v>
      </c>
      <c r="M59" s="901"/>
      <c r="N59" s="295">
        <f>K59*L59</f>
        <v>887.11278309838747</v>
      </c>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2679.0806049571302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s="170" t="s">
        <v>13</v>
      </c>
      <c r="B69" s="55" t="str">
        <f>VLOOKUP(A69,'MANO DE OBRA'!A8:D68,3,FALSE)</f>
        <v>Obrero (5)</v>
      </c>
      <c r="C69" s="53"/>
      <c r="D69" s="53"/>
      <c r="E69" s="53"/>
      <c r="F69" s="53"/>
      <c r="G69" s="53"/>
      <c r="H69" s="53"/>
      <c r="I69" s="300">
        <f>K69/J69*100</f>
        <v>138019.47352999999</v>
      </c>
      <c r="J69" s="301">
        <v>185</v>
      </c>
      <c r="K69" s="302">
        <f>VLOOKUP(A69,'MANO DE OBRA'!A8:D99,4,FALSE)</f>
        <v>255336.02603049998</v>
      </c>
      <c r="L69" s="56"/>
      <c r="M69" s="442">
        <v>10</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133"/>
    </row>
    <row r="75" spans="1:15" ht="15.75" thickBot="1">
      <c r="B75" s="902" t="s">
        <v>1037</v>
      </c>
      <c r="C75" s="856"/>
      <c r="D75" s="856"/>
      <c r="E75" s="856"/>
      <c r="F75" s="856"/>
      <c r="G75" s="856"/>
      <c r="H75" s="856"/>
      <c r="I75" s="856"/>
      <c r="J75" s="856"/>
      <c r="K75" s="856"/>
      <c r="L75" s="856"/>
      <c r="M75" s="857"/>
      <c r="N75" s="468">
        <f>SUM(N69:N74)</f>
        <v>35747.043644270001</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1113695.9592255978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222739.19184511958</v>
      </c>
      <c r="M82" s="849"/>
      <c r="N82" s="57"/>
    </row>
    <row r="83" spans="1:14">
      <c r="B83" s="95" t="s">
        <v>1057</v>
      </c>
      <c r="C83" s="96"/>
      <c r="D83" s="96"/>
      <c r="E83" s="96"/>
      <c r="F83" s="96"/>
      <c r="G83" s="96"/>
      <c r="H83" s="96"/>
      <c r="I83" s="93"/>
      <c r="J83" s="94"/>
      <c r="K83" s="312">
        <v>0.05</v>
      </c>
      <c r="L83" s="848">
        <f>N77*K83</f>
        <v>55684.797961279895</v>
      </c>
      <c r="M83" s="849"/>
      <c r="N83" s="57"/>
    </row>
    <row r="84" spans="1:14" ht="15.75" thickBot="1">
      <c r="B84" s="97" t="s">
        <v>1058</v>
      </c>
      <c r="C84" s="98"/>
      <c r="D84" s="98"/>
      <c r="E84" s="98"/>
      <c r="F84" s="98"/>
      <c r="G84" s="98"/>
      <c r="H84" s="98"/>
      <c r="I84" s="99"/>
      <c r="J84" s="100"/>
      <c r="K84" s="313">
        <v>0.05</v>
      </c>
      <c r="L84" s="850">
        <f>N77*K84</f>
        <v>55684.797961279895</v>
      </c>
      <c r="M84" s="851"/>
      <c r="N84" s="57"/>
    </row>
    <row r="85" spans="1:14" ht="15.75" thickBot="1">
      <c r="B85" s="813" t="s">
        <v>1037</v>
      </c>
      <c r="C85" s="814"/>
      <c r="D85" s="814"/>
      <c r="E85" s="814"/>
      <c r="F85" s="814"/>
      <c r="G85" s="814"/>
      <c r="H85" s="814"/>
      <c r="I85" s="814"/>
      <c r="J85" s="814"/>
      <c r="K85" s="814"/>
      <c r="L85" s="814"/>
      <c r="M85" s="815"/>
      <c r="N85" s="58">
        <f>L82+L83+L84</f>
        <v>334108.78776767931</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1447804.7469932772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31.5" customHeight="1" thickBot="1">
      <c r="A31" t="s">
        <v>1929</v>
      </c>
      <c r="B31" s="86" t="s">
        <v>1768</v>
      </c>
      <c r="C31" s="955" t="s">
        <v>2251</v>
      </c>
      <c r="D31" s="956"/>
      <c r="E31" s="956"/>
      <c r="F31" s="956"/>
      <c r="G31" s="956"/>
      <c r="H31" s="956"/>
      <c r="I31" s="956"/>
      <c r="J31" s="982"/>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5"/>
      <c r="J36" s="276"/>
      <c r="K36" s="277">
        <f>VLOOKUP(A36,EQUIPOS!A6:D163,4,FALSE)</f>
        <v>17109.756366693269</v>
      </c>
      <c r="L36" s="278"/>
      <c r="M36" s="344">
        <v>18.75</v>
      </c>
      <c r="N36" s="280">
        <f>K36/M36</f>
        <v>912.52033955697436</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102.1344104122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1014.6547499691744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0.05</v>
      </c>
      <c r="L48" s="275"/>
      <c r="M48" s="410">
        <f>VLOOKUP(A48,MATERIALES!A5:D396,4,FALSE)</f>
        <v>253880.41280898821</v>
      </c>
      <c r="N48" s="280">
        <f>K48*M48</f>
        <v>12694.020640449411</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0.05</v>
      </c>
      <c r="L49" s="429"/>
      <c r="M49" s="410">
        <f>VLOOKUP(A49,MATERIALES!A6:D397,4,FALSE)</f>
        <v>2176.1178240770419</v>
      </c>
      <c r="N49" s="280">
        <f>K49*M49</f>
        <v>108.8058912038521</v>
      </c>
    </row>
    <row r="50" spans="1:14">
      <c r="A50" s="169" t="s">
        <v>433</v>
      </c>
      <c r="B50" s="49" t="str">
        <f>VLOOKUP(A50,MATERIALES!A6:D373,3,FALSE)</f>
        <v xml:space="preserve">Cuneta prefabricada de concreto tipo V de (0,8*0,3*0,22)
</v>
      </c>
      <c r="C50" s="433"/>
      <c r="D50" s="433"/>
      <c r="E50" s="433"/>
      <c r="F50" s="433"/>
      <c r="G50" s="433"/>
      <c r="H50" s="433"/>
      <c r="I50" s="433"/>
      <c r="J50" s="320" t="str">
        <f>VLOOKUP(A50,MATERIALES!A6:D642,2,FALSE)</f>
        <v>m</v>
      </c>
      <c r="K50" s="405">
        <v>1</v>
      </c>
      <c r="L50" s="429"/>
      <c r="M50" s="410">
        <f>VLOOKUP(A50,MATERIALES!A6:D398,4,FALSE)</f>
        <v>49940.721171067955</v>
      </c>
      <c r="N50" s="280">
        <f>K50*M50</f>
        <v>49940.721171067955</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62743.547702721218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900">
        <f>VLOOKUP(A58,TRANSPORTE!A1:D117,4,FALSE)</f>
        <v>1774.2255661967749</v>
      </c>
      <c r="M58" s="901"/>
      <c r="N58" s="295">
        <f>K58*L58</f>
        <v>88.711278309838747</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88.711278309838747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150</v>
      </c>
      <c r="N69" s="403">
        <f>K69/M69</f>
        <v>1361.7921388293332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133"/>
    </row>
    <row r="75" spans="1:15" ht="15.75" thickBot="1">
      <c r="B75" s="902" t="s">
        <v>1037</v>
      </c>
      <c r="C75" s="856"/>
      <c r="D75" s="856"/>
      <c r="E75" s="856"/>
      <c r="F75" s="856"/>
      <c r="G75" s="856"/>
      <c r="H75" s="856"/>
      <c r="I75" s="856"/>
      <c r="J75" s="856"/>
      <c r="K75" s="856"/>
      <c r="L75" s="856"/>
      <c r="M75" s="857"/>
      <c r="N75" s="468">
        <f>SUM(N69:N74)</f>
        <v>2042.6882082439997</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65889.601939244239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13177.920387848848</v>
      </c>
      <c r="M82" s="849"/>
      <c r="N82" s="57"/>
    </row>
    <row r="83" spans="1:14">
      <c r="B83" s="95" t="s">
        <v>1057</v>
      </c>
      <c r="C83" s="96"/>
      <c r="D83" s="96"/>
      <c r="E83" s="96"/>
      <c r="F83" s="96"/>
      <c r="G83" s="96"/>
      <c r="H83" s="96"/>
      <c r="I83" s="93"/>
      <c r="J83" s="94"/>
      <c r="K83" s="312">
        <v>0.05</v>
      </c>
      <c r="L83" s="848">
        <f>N77*K83</f>
        <v>3294.480096962212</v>
      </c>
      <c r="M83" s="849"/>
      <c r="N83" s="57"/>
    </row>
    <row r="84" spans="1:14" ht="15.75" thickBot="1">
      <c r="B84" s="97" t="s">
        <v>1058</v>
      </c>
      <c r="C84" s="98"/>
      <c r="D84" s="98"/>
      <c r="E84" s="98"/>
      <c r="F84" s="98"/>
      <c r="G84" s="98"/>
      <c r="H84" s="98"/>
      <c r="I84" s="99"/>
      <c r="J84" s="100"/>
      <c r="K84" s="313">
        <v>0.05</v>
      </c>
      <c r="L84" s="850">
        <f>N77*K84</f>
        <v>3294.480096962212</v>
      </c>
      <c r="M84" s="851"/>
      <c r="N84" s="57"/>
    </row>
    <row r="85" spans="1:14" ht="15.75" thickBot="1">
      <c r="B85" s="813" t="s">
        <v>1037</v>
      </c>
      <c r="C85" s="814"/>
      <c r="D85" s="814"/>
      <c r="E85" s="814"/>
      <c r="F85" s="814"/>
      <c r="G85" s="814"/>
      <c r="H85" s="814"/>
      <c r="I85" s="814"/>
      <c r="J85" s="814"/>
      <c r="K85" s="814"/>
      <c r="L85" s="814"/>
      <c r="M85" s="815"/>
      <c r="N85" s="58">
        <f>L82+L83+L84</f>
        <v>19766.880581773272</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85656.482521017519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127.66801301525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905</v>
      </c>
      <c r="B48" s="49" t="str">
        <f>VLOOKUP(A48,MATERIALES!A5:D373,3,FALSE)</f>
        <v>Concreto Resistencia  14 (Mpa)</v>
      </c>
      <c r="C48" s="289"/>
      <c r="D48" s="289"/>
      <c r="E48" s="289"/>
      <c r="F48" s="289"/>
      <c r="G48" s="289"/>
      <c r="H48" s="289"/>
      <c r="I48" s="276"/>
      <c r="J48" s="232" t="str">
        <f>VLOOKUP(A48,MATERIALES!A4:D640,2,FALSE)</f>
        <v>m3</v>
      </c>
      <c r="K48" s="290">
        <v>7.0000000000000007E-2</v>
      </c>
      <c r="L48" s="275"/>
      <c r="M48" s="410">
        <f>VLOOKUP(A48,MATERIALES!A5:D396,4,FALSE)</f>
        <v>915000</v>
      </c>
      <c r="N48" s="280">
        <f>K48*M48</f>
        <v>64050.000000000007</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19" t="str">
        <f>VLOOKUP(A49,MATERIALES!A5:D641,2,FALSE)</f>
        <v>m2</v>
      </c>
      <c r="K49" s="405">
        <v>0.3</v>
      </c>
      <c r="L49" s="429"/>
      <c r="M49" s="410">
        <f>VLOOKUP(A49,MATERIALES!A6:D397,4,FALSE)</f>
        <v>25388.041280898822</v>
      </c>
      <c r="N49" s="280">
        <f>K49*M49</f>
        <v>7616.4123842696463</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71666.412384269657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900">
        <f>VLOOKUP(A58,TRANSPORTE!A1:D117,4,FALSE)</f>
        <v>1774.2255661967749</v>
      </c>
      <c r="M58" s="901"/>
      <c r="N58" s="295">
        <f>K58*L58</f>
        <v>124.19578963377425</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124.19578963377425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967"/>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39">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133"/>
    </row>
    <row r="75" spans="1:15" ht="15.75" thickBot="1">
      <c r="B75" s="902" t="s">
        <v>1037</v>
      </c>
      <c r="C75" s="856"/>
      <c r="D75" s="856"/>
      <c r="E75" s="856"/>
      <c r="F75" s="856"/>
      <c r="G75" s="856"/>
      <c r="H75" s="856"/>
      <c r="I75" s="856"/>
      <c r="J75" s="856"/>
      <c r="K75" s="856"/>
      <c r="L75" s="856"/>
      <c r="M75" s="857"/>
      <c r="N75" s="468">
        <f>SUM(N69:N74)</f>
        <v>2553.3602603049999</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74471.636447223675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14894.327289444736</v>
      </c>
      <c r="M82" s="849"/>
      <c r="N82" s="57"/>
    </row>
    <row r="83" spans="1:14">
      <c r="B83" s="95" t="s">
        <v>1057</v>
      </c>
      <c r="C83" s="96"/>
      <c r="D83" s="96"/>
      <c r="E83" s="96"/>
      <c r="F83" s="96"/>
      <c r="G83" s="96"/>
      <c r="H83" s="96"/>
      <c r="I83" s="93"/>
      <c r="J83" s="94"/>
      <c r="K83" s="312">
        <v>0.05</v>
      </c>
      <c r="L83" s="848">
        <f>N77*K83</f>
        <v>3723.5818223611841</v>
      </c>
      <c r="M83" s="849"/>
      <c r="N83" s="57"/>
    </row>
    <row r="84" spans="1:14" ht="15.75" thickBot="1">
      <c r="B84" s="97" t="s">
        <v>1058</v>
      </c>
      <c r="C84" s="98"/>
      <c r="D84" s="98"/>
      <c r="E84" s="98"/>
      <c r="F84" s="98"/>
      <c r="G84" s="98"/>
      <c r="H84" s="98"/>
      <c r="I84" s="99"/>
      <c r="J84" s="100"/>
      <c r="K84" s="313">
        <v>0.05</v>
      </c>
      <c r="L84" s="850">
        <f>N77*K84</f>
        <v>3723.5818223611841</v>
      </c>
      <c r="M84" s="851"/>
      <c r="N84" s="57"/>
    </row>
    <row r="85" spans="1:14" ht="15.75" thickBot="1">
      <c r="B85" s="813" t="s">
        <v>1037</v>
      </c>
      <c r="C85" s="814"/>
      <c r="D85" s="814"/>
      <c r="E85" s="814"/>
      <c r="F85" s="814"/>
      <c r="G85" s="814"/>
      <c r="H85" s="814"/>
      <c r="I85" s="814"/>
      <c r="J85" s="814"/>
      <c r="K85" s="814"/>
      <c r="L85" s="814"/>
      <c r="M85" s="815"/>
      <c r="N85" s="58">
        <f>L82+L83+L84</f>
        <v>22341.490934167108</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96813.127381390776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68.08960694146667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402</v>
      </c>
      <c r="B48" s="49" t="str">
        <f>VLOOKUP(A48,MATERIALES!A5:D373,3,FALSE)</f>
        <v>Bordillo Prefabricado En Concreto Ref.A85 Ntc-4109, 0,20 X 0,35 X 0.80 M</v>
      </c>
      <c r="C48" s="289"/>
      <c r="D48" s="289"/>
      <c r="E48" s="289"/>
      <c r="F48" s="289"/>
      <c r="G48" s="289"/>
      <c r="H48" s="289"/>
      <c r="I48" s="276"/>
      <c r="J48" s="232" t="str">
        <f>VLOOKUP(A48,MATERIALES!A4:D640,2,FALSE)</f>
        <v>u</v>
      </c>
      <c r="K48" s="290">
        <v>1.25</v>
      </c>
      <c r="L48" s="275"/>
      <c r="M48" s="410">
        <f>VLOOKUP(A48,MATERIALES!A5:D396,4,FALSE)</f>
        <v>66492.489069020725</v>
      </c>
      <c r="N48" s="280">
        <f>K48*M48</f>
        <v>83115.611336275906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83115.611336275906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B58" s="52"/>
      <c r="C58" s="325"/>
      <c r="D58" s="325"/>
      <c r="E58" s="325"/>
      <c r="F58" s="325"/>
      <c r="G58" s="325"/>
      <c r="H58" s="319"/>
      <c r="I58" s="287"/>
      <c r="J58" s="294"/>
      <c r="K58" s="287"/>
      <c r="L58" s="900"/>
      <c r="M58" s="901"/>
      <c r="N58" s="295"/>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967"/>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150</v>
      </c>
      <c r="N69" s="403">
        <f>K69/M69</f>
        <v>680.89606941466661</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1361.7921388293332</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84545.493082046713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16909.098616409345</v>
      </c>
      <c r="M82" s="849"/>
      <c r="N82" s="57"/>
    </row>
    <row r="83" spans="1:14">
      <c r="B83" s="95" t="s">
        <v>1057</v>
      </c>
      <c r="C83" s="96"/>
      <c r="D83" s="96"/>
      <c r="E83" s="96"/>
      <c r="F83" s="96"/>
      <c r="G83" s="96"/>
      <c r="H83" s="96"/>
      <c r="I83" s="93"/>
      <c r="J83" s="94"/>
      <c r="K83" s="312">
        <v>0.05</v>
      </c>
      <c r="L83" s="848">
        <f>N77*K83</f>
        <v>4227.2746541023362</v>
      </c>
      <c r="M83" s="849"/>
      <c r="N83" s="57"/>
    </row>
    <row r="84" spans="1:14" ht="15.75" thickBot="1">
      <c r="B84" s="97" t="s">
        <v>1058</v>
      </c>
      <c r="C84" s="98"/>
      <c r="D84" s="98"/>
      <c r="E84" s="98"/>
      <c r="F84" s="98"/>
      <c r="G84" s="98"/>
      <c r="H84" s="98"/>
      <c r="I84" s="99"/>
      <c r="J84" s="100"/>
      <c r="K84" s="313">
        <v>0.05</v>
      </c>
      <c r="L84" s="850">
        <f>N77*K84</f>
        <v>4227.2746541023362</v>
      </c>
      <c r="M84" s="851"/>
      <c r="N84" s="57"/>
    </row>
    <row r="85" spans="1:14" ht="15.75" thickBot="1">
      <c r="B85" s="813" t="s">
        <v>1037</v>
      </c>
      <c r="C85" s="814"/>
      <c r="D85" s="814"/>
      <c r="E85" s="814"/>
      <c r="F85" s="814"/>
      <c r="G85" s="814"/>
      <c r="H85" s="814"/>
      <c r="I85" s="814"/>
      <c r="J85" s="814"/>
      <c r="K85" s="814"/>
      <c r="L85" s="814"/>
      <c r="M85" s="815"/>
      <c r="N85" s="58">
        <f>L82+L83+L84</f>
        <v>25363.647924614019</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109909.14100666074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153.2016156183</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153.2016156183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1073370.6816579388</v>
      </c>
      <c r="N48" s="280">
        <f>K48*M48</f>
        <v>2146.7413633158776</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7.0000000000000007E-2</v>
      </c>
      <c r="L49" s="429"/>
      <c r="M49" s="410">
        <f>VLOOKUP(A49,MATERIALES!A6:D397,4,FALSE)</f>
        <v>915000</v>
      </c>
      <c r="N49" s="280">
        <f>K49*M49</f>
        <v>64050.000000000007</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25388.041280898822</v>
      </c>
      <c r="N50" s="280">
        <f>K50*M50</f>
        <v>7616.4123842696463</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73813.153747585529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900">
        <f>VLOOKUP(A58,TRANSPORTE!A1:D117,4,FALSE)</f>
        <v>1774.2255661967749</v>
      </c>
      <c r="M58" s="901"/>
      <c r="N58" s="295">
        <f>K58*L58</f>
        <v>127.74424076616781</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127.74424076616781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100</v>
      </c>
      <c r="N69" s="403">
        <f>K69/M69</f>
        <v>2042.688208244</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133"/>
    </row>
    <row r="75" spans="1:15" ht="15.75" thickBot="1">
      <c r="B75" s="902" t="s">
        <v>1037</v>
      </c>
      <c r="C75" s="856"/>
      <c r="D75" s="856"/>
      <c r="E75" s="856"/>
      <c r="F75" s="856"/>
      <c r="G75" s="856"/>
      <c r="H75" s="856"/>
      <c r="I75" s="856"/>
      <c r="J75" s="856"/>
      <c r="K75" s="856"/>
      <c r="L75" s="856"/>
      <c r="M75" s="857"/>
      <c r="N75" s="468">
        <f>SUM(N69:N74)</f>
        <v>3064.032312366</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77158.131916336002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15431.626383267201</v>
      </c>
      <c r="M82" s="849"/>
      <c r="N82" s="57"/>
    </row>
    <row r="83" spans="1:14">
      <c r="B83" s="95" t="s">
        <v>1057</v>
      </c>
      <c r="C83" s="96"/>
      <c r="D83" s="96"/>
      <c r="E83" s="96"/>
      <c r="F83" s="96"/>
      <c r="G83" s="96"/>
      <c r="H83" s="96"/>
      <c r="I83" s="93"/>
      <c r="J83" s="94"/>
      <c r="K83" s="312">
        <v>0.05</v>
      </c>
      <c r="L83" s="848">
        <f>N77*K83</f>
        <v>3857.9065958168003</v>
      </c>
      <c r="M83" s="849"/>
      <c r="N83" s="57"/>
    </row>
    <row r="84" spans="1:14" ht="15.75" thickBot="1">
      <c r="B84" s="97" t="s">
        <v>1058</v>
      </c>
      <c r="C84" s="98"/>
      <c r="D84" s="98"/>
      <c r="E84" s="98"/>
      <c r="F84" s="98"/>
      <c r="G84" s="98"/>
      <c r="H84" s="98"/>
      <c r="I84" s="99"/>
      <c r="J84" s="100"/>
      <c r="K84" s="313">
        <v>0.05</v>
      </c>
      <c r="L84" s="850">
        <f>N77*K84</f>
        <v>3857.9065958168003</v>
      </c>
      <c r="M84" s="851"/>
      <c r="N84" s="57"/>
    </row>
    <row r="85" spans="1:14" ht="15.75" thickBot="1">
      <c r="B85" s="813" t="s">
        <v>1037</v>
      </c>
      <c r="C85" s="814"/>
      <c r="D85" s="814"/>
      <c r="E85" s="814"/>
      <c r="F85" s="814"/>
      <c r="G85" s="814"/>
      <c r="H85" s="814"/>
      <c r="I85" s="814"/>
      <c r="J85" s="814"/>
      <c r="K85" s="814"/>
      <c r="L85" s="814"/>
      <c r="M85" s="815"/>
      <c r="N85" s="58">
        <f>L82+L83+L84</f>
        <v>23147.4395749008</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100305.5714912368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85.112008676833341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85.112008676833341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1073370.6816579388</v>
      </c>
      <c r="N48" s="280">
        <f>K48*M48</f>
        <v>2146.7413633158776</v>
      </c>
    </row>
    <row r="49" spans="1:14">
      <c r="A49" s="169" t="s">
        <v>402</v>
      </c>
      <c r="B49" s="49" t="str">
        <f>VLOOKUP(A49,MATERIALES!A6:D373,3,FALSE)</f>
        <v>Bordillo Prefabricado En Concreto Ref.A85 Ntc-4109, 0,20 X 0,35 X 0.80 M</v>
      </c>
      <c r="C49" s="433"/>
      <c r="D49" s="433"/>
      <c r="E49" s="433"/>
      <c r="F49" s="433"/>
      <c r="G49" s="433"/>
      <c r="H49" s="433"/>
      <c r="I49" s="433"/>
      <c r="J49" s="320" t="str">
        <f>VLOOKUP(A49,MATERIALES!A5:D641,2,FALSE)</f>
        <v>u</v>
      </c>
      <c r="K49" s="405">
        <v>1.25</v>
      </c>
      <c r="L49" s="429"/>
      <c r="M49" s="410">
        <f>VLOOKUP(A49,MATERIALES!A6:D397,4,FALSE)</f>
        <v>66492.489069020725</v>
      </c>
      <c r="N49" s="280">
        <f>K49*M49</f>
        <v>83115.611336275906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85262.352699591778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900">
        <f>VLOOKUP(A58,TRANSPORTE!A1:D117,4,FALSE)</f>
        <v>1774.2255661967749</v>
      </c>
      <c r="M58" s="901"/>
      <c r="N58" s="295">
        <f>K58*L58</f>
        <v>3.5484511323935499</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3.5484511323935499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855"/>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150</v>
      </c>
      <c r="N69" s="403">
        <f>K69/M69</f>
        <v>1021.3441041219999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1702.2401735366666</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87053.253332937675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17410.650666587535</v>
      </c>
      <c r="M82" s="849"/>
      <c r="N82" s="57"/>
    </row>
    <row r="83" spans="1:14">
      <c r="B83" s="95" t="s">
        <v>1057</v>
      </c>
      <c r="C83" s="96"/>
      <c r="D83" s="96"/>
      <c r="E83" s="96"/>
      <c r="F83" s="96"/>
      <c r="G83" s="96"/>
      <c r="H83" s="96"/>
      <c r="I83" s="93"/>
      <c r="J83" s="94"/>
      <c r="K83" s="312">
        <v>0.05</v>
      </c>
      <c r="L83" s="848">
        <f>N77*K83</f>
        <v>4352.6626666468837</v>
      </c>
      <c r="M83" s="849"/>
      <c r="N83" s="57"/>
    </row>
    <row r="84" spans="1:14" ht="15.75" thickBot="1">
      <c r="B84" s="97" t="s">
        <v>1058</v>
      </c>
      <c r="C84" s="98"/>
      <c r="D84" s="98"/>
      <c r="E84" s="98"/>
      <c r="F84" s="98"/>
      <c r="G84" s="98"/>
      <c r="H84" s="98"/>
      <c r="I84" s="99"/>
      <c r="J84" s="100"/>
      <c r="K84" s="313">
        <v>0.05</v>
      </c>
      <c r="L84" s="850">
        <f>N77*K84</f>
        <v>4352.6626666468837</v>
      </c>
      <c r="M84" s="851"/>
      <c r="N84" s="57"/>
    </row>
    <row r="85" spans="1:14" ht="15.75" thickBot="1">
      <c r="B85" s="813" t="s">
        <v>1037</v>
      </c>
      <c r="C85" s="814"/>
      <c r="D85" s="814"/>
      <c r="E85" s="814"/>
      <c r="F85" s="814"/>
      <c r="G85" s="814"/>
      <c r="H85" s="814"/>
      <c r="I85" s="814"/>
      <c r="J85" s="814"/>
      <c r="K85" s="814"/>
      <c r="L85" s="814"/>
      <c r="M85" s="815"/>
      <c r="N85" s="58">
        <f>L82+L83+L84</f>
        <v>26115.975999881302</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113169.22933281897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21.278002169208335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961</v>
      </c>
      <c r="B48" s="49" t="str">
        <f>VLOOKUP(A48,MATERIALES!A5:D373,3,FALSE)</f>
        <v>Geotextil Nt-2500 O Similar (Proveedores, Pavco, Geomatrix, Tensar, Omnes U Otros)</v>
      </c>
      <c r="C48" s="289"/>
      <c r="D48" s="289"/>
      <c r="E48" s="289"/>
      <c r="F48" s="289"/>
      <c r="G48" s="289"/>
      <c r="H48" s="289"/>
      <c r="I48" s="276"/>
      <c r="J48" s="232" t="str">
        <f>VLOOKUP(A48,MATERIALES!A4:D640,2,FALSE)</f>
        <v>m2</v>
      </c>
      <c r="K48" s="290">
        <v>1.1000000000000001</v>
      </c>
      <c r="L48" s="275"/>
      <c r="M48" s="410">
        <f>VLOOKUP(A48,MATERIALES!A5:D396,4,FALSE)</f>
        <v>4768</v>
      </c>
      <c r="N48" s="280">
        <f>K48*M48</f>
        <v>5244.8</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5244.8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B58" s="52"/>
      <c r="C58" s="325"/>
      <c r="D58" s="325"/>
      <c r="E58" s="325"/>
      <c r="F58" s="325"/>
      <c r="G58" s="325"/>
      <c r="H58" s="319"/>
      <c r="I58" s="287"/>
      <c r="J58" s="294"/>
      <c r="K58" s="287"/>
      <c r="L58" s="900"/>
      <c r="M58" s="901"/>
      <c r="N58" s="295"/>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967"/>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425.56004338416665</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5691.6380455533754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1138.3276091106752</v>
      </c>
      <c r="M82" s="849"/>
      <c r="N82" s="57"/>
    </row>
    <row r="83" spans="1:14">
      <c r="B83" s="95" t="s">
        <v>1057</v>
      </c>
      <c r="C83" s="96"/>
      <c r="D83" s="96"/>
      <c r="E83" s="96"/>
      <c r="F83" s="96"/>
      <c r="G83" s="96"/>
      <c r="H83" s="96"/>
      <c r="I83" s="93"/>
      <c r="J83" s="94"/>
      <c r="K83" s="312">
        <v>0.05</v>
      </c>
      <c r="L83" s="848">
        <f>N77*K83</f>
        <v>284.5819022776688</v>
      </c>
      <c r="M83" s="849"/>
      <c r="N83" s="57"/>
    </row>
    <row r="84" spans="1:14" ht="15.75" thickBot="1">
      <c r="B84" s="97" t="s">
        <v>1058</v>
      </c>
      <c r="C84" s="98"/>
      <c r="D84" s="98"/>
      <c r="E84" s="98"/>
      <c r="F84" s="98"/>
      <c r="G84" s="98"/>
      <c r="H84" s="98"/>
      <c r="I84" s="99"/>
      <c r="J84" s="100"/>
      <c r="K84" s="313">
        <v>0.05</v>
      </c>
      <c r="L84" s="850">
        <f>N77*K84</f>
        <v>284.5819022776688</v>
      </c>
      <c r="M84" s="851"/>
      <c r="N84" s="57"/>
    </row>
    <row r="85" spans="1:14" ht="15.75" thickBot="1">
      <c r="B85" s="813" t="s">
        <v>1037</v>
      </c>
      <c r="C85" s="814"/>
      <c r="D85" s="814"/>
      <c r="E85" s="814"/>
      <c r="F85" s="814"/>
      <c r="G85" s="814"/>
      <c r="H85" s="814"/>
      <c r="I85" s="814"/>
      <c r="J85" s="814"/>
      <c r="K85" s="814"/>
      <c r="L85" s="814"/>
      <c r="M85" s="815"/>
      <c r="N85" s="58">
        <f>L82+L83+L84</f>
        <v>1707.4914136660129</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7399.1294592193881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21.278002169208335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954</v>
      </c>
      <c r="B48" s="49" t="str">
        <f>VLOOKUP(A48,MATERIALES!A5:D373,3,FALSE)</f>
        <v>Geotextil T-2400 O Similar (Proveedores Lafayet, Pavco, Geomatrix, Tensar, Omnes U Otros)</v>
      </c>
      <c r="C48" s="289"/>
      <c r="D48" s="289"/>
      <c r="E48" s="289"/>
      <c r="F48" s="289"/>
      <c r="G48" s="289"/>
      <c r="H48" s="289"/>
      <c r="I48" s="276"/>
      <c r="J48" s="232" t="str">
        <f>VLOOKUP(A48,MATERIALES!A4:D640,2,FALSE)</f>
        <v>m2</v>
      </c>
      <c r="K48" s="290">
        <v>1.1000000000000001</v>
      </c>
      <c r="L48" s="275"/>
      <c r="M48" s="410">
        <f>VLOOKUP(A48,MATERIALES!A5:D396,4,FALSE)</f>
        <v>5315</v>
      </c>
      <c r="N48" s="280">
        <f>K48*M48</f>
        <v>5846.5000000000009</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5846.5000000000009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B58" s="52"/>
      <c r="C58" s="325"/>
      <c r="D58" s="325"/>
      <c r="E58" s="325"/>
      <c r="F58" s="325"/>
      <c r="G58" s="325"/>
      <c r="H58" s="319"/>
      <c r="I58" s="287"/>
      <c r="J58" s="294"/>
      <c r="K58" s="287"/>
      <c r="L58" s="900"/>
      <c r="M58" s="901"/>
      <c r="N58" s="295"/>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967"/>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425.56004338416665</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6293.3380455533761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1258.6676091106754</v>
      </c>
      <c r="M82" s="849"/>
      <c r="N82" s="57"/>
    </row>
    <row r="83" spans="1:14">
      <c r="B83" s="95" t="s">
        <v>1057</v>
      </c>
      <c r="C83" s="96"/>
      <c r="D83" s="96"/>
      <c r="E83" s="96"/>
      <c r="F83" s="96"/>
      <c r="G83" s="96"/>
      <c r="H83" s="96"/>
      <c r="I83" s="93"/>
      <c r="J83" s="94"/>
      <c r="K83" s="312">
        <v>0.05</v>
      </c>
      <c r="L83" s="848">
        <f>N77*K83</f>
        <v>314.66690227766884</v>
      </c>
      <c r="M83" s="849"/>
      <c r="N83" s="57"/>
    </row>
    <row r="84" spans="1:14" ht="15.75" thickBot="1">
      <c r="B84" s="97" t="s">
        <v>1058</v>
      </c>
      <c r="C84" s="98"/>
      <c r="D84" s="98"/>
      <c r="E84" s="98"/>
      <c r="F84" s="98"/>
      <c r="G84" s="98"/>
      <c r="H84" s="98"/>
      <c r="I84" s="99"/>
      <c r="J84" s="100"/>
      <c r="K84" s="313">
        <v>0.05</v>
      </c>
      <c r="L84" s="850">
        <f>N77*K84</f>
        <v>314.66690227766884</v>
      </c>
      <c r="M84" s="851"/>
      <c r="N84" s="57"/>
    </row>
    <row r="85" spans="1:14" ht="15.75" thickBot="1">
      <c r="B85" s="813" t="s">
        <v>1037</v>
      </c>
      <c r="C85" s="814"/>
      <c r="D85" s="814"/>
      <c r="E85" s="814"/>
      <c r="F85" s="814"/>
      <c r="G85" s="814"/>
      <c r="H85" s="814"/>
      <c r="I85" s="814"/>
      <c r="J85" s="814"/>
      <c r="K85" s="814"/>
      <c r="L85" s="814"/>
      <c r="M85" s="815"/>
      <c r="N85" s="58">
        <f>L82+L83+L84</f>
        <v>1888.0014136660131</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8181.339459219389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306.40323123659999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306.40323123659999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556</v>
      </c>
      <c r="B48" s="49" t="str">
        <f>VLOOKUP(A48,MATERIALES!A5:D373,3,FALSE)</f>
        <v>Material drenante (3´´)</v>
      </c>
      <c r="C48" s="289"/>
      <c r="D48" s="289"/>
      <c r="E48" s="289"/>
      <c r="F48" s="289"/>
      <c r="G48" s="289"/>
      <c r="H48" s="289"/>
      <c r="I48" s="276"/>
      <c r="J48" s="232" t="str">
        <f>VLOOKUP(A48,MATERIALES!A4:D640,2,FALSE)</f>
        <v>m3</v>
      </c>
      <c r="K48" s="290">
        <v>1.1000000000000001</v>
      </c>
      <c r="L48" s="275"/>
      <c r="M48" s="410">
        <f>VLOOKUP(A48,MATERIALES!A5:D396,4,FALSE)</f>
        <v>440646.9114174695</v>
      </c>
      <c r="N48" s="280">
        <f>K48*M48</f>
        <v>484711.6025592165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484711.6025592165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900">
        <f>VLOOKUP(A58,TRANSPORTE!A1:D117,4,FALSE)</f>
        <v>1774.2255661967749</v>
      </c>
      <c r="M58" s="901"/>
      <c r="N58" s="295">
        <f>K58*L58</f>
        <v>1951.6481228164525</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1951.6481228164525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967"/>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25</v>
      </c>
      <c r="N69" s="403">
        <f>K69/M69</f>
        <v>6128.0646247319992</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6128.0646247319992</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493097.71853800159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98619.543707600329</v>
      </c>
      <c r="M82" s="849"/>
      <c r="N82" s="57"/>
    </row>
    <row r="83" spans="1:14">
      <c r="B83" s="95" t="s">
        <v>1057</v>
      </c>
      <c r="C83" s="96"/>
      <c r="D83" s="96"/>
      <c r="E83" s="96"/>
      <c r="F83" s="96"/>
      <c r="G83" s="96"/>
      <c r="H83" s="96"/>
      <c r="I83" s="93"/>
      <c r="J83" s="94"/>
      <c r="K83" s="312">
        <v>0.05</v>
      </c>
      <c r="L83" s="848">
        <f>N77*K83</f>
        <v>24654.885926900082</v>
      </c>
      <c r="M83" s="849"/>
      <c r="N83" s="57"/>
    </row>
    <row r="84" spans="1:14" ht="15.75" thickBot="1">
      <c r="B84" s="97" t="s">
        <v>1058</v>
      </c>
      <c r="C84" s="98"/>
      <c r="D84" s="98"/>
      <c r="E84" s="98"/>
      <c r="F84" s="98"/>
      <c r="G84" s="98"/>
      <c r="H84" s="98"/>
      <c r="I84" s="99"/>
      <c r="J84" s="100"/>
      <c r="K84" s="313">
        <v>0.05</v>
      </c>
      <c r="L84" s="850">
        <f>N77*K84</f>
        <v>24654.885926900082</v>
      </c>
      <c r="M84" s="851"/>
      <c r="N84" s="57"/>
    </row>
    <row r="85" spans="1:14" ht="15.75" thickBot="1">
      <c r="B85" s="813" t="s">
        <v>1037</v>
      </c>
      <c r="C85" s="814"/>
      <c r="D85" s="814"/>
      <c r="E85" s="814"/>
      <c r="F85" s="814"/>
      <c r="G85" s="814"/>
      <c r="H85" s="814"/>
      <c r="I85" s="814"/>
      <c r="J85" s="814"/>
      <c r="K85" s="814"/>
      <c r="L85" s="814"/>
      <c r="M85" s="815"/>
      <c r="N85" s="58">
        <f>L82+L83+L84</f>
        <v>147929.31556140049</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641027.03409940214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5"/>
      <c r="J36" s="276"/>
      <c r="K36" s="277">
        <f>VLOOKUP(A36,EQUIPOS!A6:D163,4,FALSE)</f>
        <v>17109.756366693269</v>
      </c>
      <c r="L36" s="278"/>
      <c r="M36" s="344">
        <v>3</v>
      </c>
      <c r="N36" s="280">
        <f>K36/M36</f>
        <v>5703.2521222310897</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425.5600433841667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6128.8121656152562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545</v>
      </c>
      <c r="B48" s="49" t="str">
        <f>VLOOKUP(A48,MATERIALES!A5:D373,3,FALSE)</f>
        <v xml:space="preserve">Material de Sub- Base CBR=20%
</v>
      </c>
      <c r="C48" s="289"/>
      <c r="D48" s="289"/>
      <c r="E48" s="289"/>
      <c r="F48" s="289"/>
      <c r="G48" s="289"/>
      <c r="H48" s="289"/>
      <c r="I48" s="276"/>
      <c r="J48" s="232" t="str">
        <f>VLOOKUP(A48,MATERIALES!A4:D640,2,FALSE)</f>
        <v>m3</v>
      </c>
      <c r="K48" s="290">
        <v>1.25</v>
      </c>
      <c r="L48" s="275"/>
      <c r="M48" s="410">
        <f>VLOOKUP(A48,MATERIALES!A5:D396,4,FALSE)</f>
        <v>440646.9114174695</v>
      </c>
      <c r="N48" s="280">
        <f>K48*M48</f>
        <v>550808.63927183684</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550808.63927183684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900">
        <f>VLOOKUP(A60,TRANSPORTE!A1:D117,4,FALSE)</f>
        <v>1774.2255661967749</v>
      </c>
      <c r="M60" s="901"/>
      <c r="N60" s="295">
        <f>K60*L60</f>
        <v>2217.7819577459686</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317"/>
      <c r="C65" s="318"/>
      <c r="D65" s="318"/>
      <c r="E65" s="318"/>
      <c r="F65" s="318"/>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2217.7819577459686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4255.6004338416669</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563410.83382903982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112682.16676580797</v>
      </c>
      <c r="M84" s="849"/>
      <c r="N84" s="57"/>
    </row>
    <row r="85" spans="1:14">
      <c r="B85" s="95" t="s">
        <v>1057</v>
      </c>
      <c r="C85" s="96"/>
      <c r="D85" s="96"/>
      <c r="E85" s="96"/>
      <c r="F85" s="96"/>
      <c r="G85" s="96"/>
      <c r="H85" s="96"/>
      <c r="I85" s="93"/>
      <c r="J85" s="94"/>
      <c r="K85" s="312">
        <v>0.05</v>
      </c>
      <c r="L85" s="848">
        <f>N79*K85</f>
        <v>28170.541691451992</v>
      </c>
      <c r="M85" s="849"/>
      <c r="N85" s="57"/>
    </row>
    <row r="86" spans="1:14" ht="15.75" thickBot="1">
      <c r="B86" s="97" t="s">
        <v>1058</v>
      </c>
      <c r="C86" s="98"/>
      <c r="D86" s="98"/>
      <c r="E86" s="98"/>
      <c r="F86" s="98"/>
      <c r="G86" s="98"/>
      <c r="H86" s="98"/>
      <c r="I86" s="99"/>
      <c r="J86" s="100"/>
      <c r="K86" s="313">
        <v>0.05</v>
      </c>
      <c r="L86" s="850">
        <f>N79*K86</f>
        <v>28170.541691451992</v>
      </c>
      <c r="M86" s="851"/>
      <c r="N86" s="57"/>
    </row>
    <row r="87" spans="1:14" ht="15.75" thickBot="1">
      <c r="B87" s="813" t="s">
        <v>1037</v>
      </c>
      <c r="C87" s="814"/>
      <c r="D87" s="814"/>
      <c r="E87" s="814"/>
      <c r="F87" s="814"/>
      <c r="G87" s="814"/>
      <c r="H87" s="814"/>
      <c r="I87" s="814"/>
      <c r="J87" s="814"/>
      <c r="K87" s="814"/>
      <c r="L87" s="814"/>
      <c r="M87" s="815"/>
      <c r="N87" s="58">
        <f>L84+L85+L86</f>
        <v>169023.25014871196</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732434.08397775178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197</v>
      </c>
      <c r="B36" s="862" t="str">
        <f>VLOOKUP(A36,EQUIPOS!A6:D154,3,FALSE)</f>
        <v>Equipo de perforación (TRACKDRILL), potencia 40 HP, 2100 golpes / minuto</v>
      </c>
      <c r="C36" s="863"/>
      <c r="D36" s="863"/>
      <c r="E36" s="863"/>
      <c r="F36" s="863"/>
      <c r="G36" s="863"/>
      <c r="H36" s="864"/>
      <c r="I36" s="275"/>
      <c r="J36" s="276"/>
      <c r="K36" s="277">
        <f>VLOOKUP(A36,EQUIPOS!A6:D163,4,FALSE)</f>
        <v>147222.23058593861</v>
      </c>
      <c r="L36" s="278"/>
      <c r="M36" s="344">
        <v>2.5</v>
      </c>
      <c r="N36" s="280">
        <f>K36/M36</f>
        <v>58888.892234375446</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383.00403904575001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59271.896273421196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26596.995627608288</v>
      </c>
      <c r="N48" s="280">
        <f>K48*M48</f>
        <v>26862.965583884372</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26862.965583884372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0"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20</v>
      </c>
      <c r="N71" s="403">
        <f>K71/M71</f>
        <v>2553.3602603049999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7660.0807809149992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93794.942638220571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18758.988527644116</v>
      </c>
      <c r="M84" s="849"/>
      <c r="N84" s="57"/>
    </row>
    <row r="85" spans="1:14">
      <c r="B85" s="95" t="s">
        <v>1057</v>
      </c>
      <c r="C85" s="96"/>
      <c r="D85" s="96"/>
      <c r="E85" s="96"/>
      <c r="F85" s="96"/>
      <c r="G85" s="96"/>
      <c r="H85" s="96"/>
      <c r="I85" s="93"/>
      <c r="J85" s="94"/>
      <c r="K85" s="312">
        <v>0.05</v>
      </c>
      <c r="L85" s="848">
        <f>N79*K85</f>
        <v>4689.7471319110291</v>
      </c>
      <c r="M85" s="849"/>
      <c r="N85" s="57"/>
    </row>
    <row r="86" spans="1:14" ht="15.75" thickBot="1">
      <c r="B86" s="97" t="s">
        <v>1058</v>
      </c>
      <c r="C86" s="98"/>
      <c r="D86" s="98"/>
      <c r="E86" s="98"/>
      <c r="F86" s="98"/>
      <c r="G86" s="98"/>
      <c r="H86" s="98"/>
      <c r="I86" s="99"/>
      <c r="J86" s="100"/>
      <c r="K86" s="313">
        <v>0.05</v>
      </c>
      <c r="L86" s="850">
        <f>N79*K86</f>
        <v>4689.7471319110291</v>
      </c>
      <c r="M86" s="851"/>
      <c r="N86" s="57"/>
    </row>
    <row r="87" spans="1:14" ht="15.75" thickBot="1">
      <c r="B87" s="813" t="s">
        <v>1037</v>
      </c>
      <c r="C87" s="814"/>
      <c r="D87" s="814"/>
      <c r="E87" s="814"/>
      <c r="F87" s="814"/>
      <c r="G87" s="814"/>
      <c r="H87" s="814"/>
      <c r="I87" s="814"/>
      <c r="J87" s="814"/>
      <c r="K87" s="814"/>
      <c r="L87" s="814"/>
      <c r="M87" s="815"/>
      <c r="N87" s="58">
        <f>L84+L85+L86</f>
        <v>28138.482791466176</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121933.42542968674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197</v>
      </c>
      <c r="B36" s="862" t="str">
        <f>VLOOKUP(A36,EQUIPOS!A6:D154,3,FALSE)</f>
        <v>Equipo de perforación (TRACKDRILL), potencia 40 HP, 2100 golpes / minuto</v>
      </c>
      <c r="C36" s="863"/>
      <c r="D36" s="863"/>
      <c r="E36" s="863"/>
      <c r="F36" s="863"/>
      <c r="G36" s="863"/>
      <c r="H36" s="864"/>
      <c r="I36" s="275"/>
      <c r="J36" s="276"/>
      <c r="K36" s="277">
        <f>VLOOKUP(A36,EQUIPOS!A6:D163,4,FALSE)</f>
        <v>147222.23058593861</v>
      </c>
      <c r="L36" s="278"/>
      <c r="M36" s="344">
        <v>1.25</v>
      </c>
      <c r="N36" s="280">
        <f>K36/M36</f>
        <v>117777.78446875089</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1021.344104122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118799.1285728729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26596.995627608288</v>
      </c>
      <c r="N48" s="280">
        <f>K48*M48</f>
        <v>26862.965583884372</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26862.965583884372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20426.882082439999</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166088.97623919725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33217.795247839451</v>
      </c>
      <c r="M84" s="849"/>
      <c r="N84" s="57"/>
    </row>
    <row r="85" spans="1:14">
      <c r="B85" s="95" t="s">
        <v>1057</v>
      </c>
      <c r="C85" s="96"/>
      <c r="D85" s="96"/>
      <c r="E85" s="96"/>
      <c r="F85" s="96"/>
      <c r="G85" s="96"/>
      <c r="H85" s="96"/>
      <c r="I85" s="93"/>
      <c r="J85" s="94"/>
      <c r="K85" s="312">
        <v>0.05</v>
      </c>
      <c r="L85" s="848">
        <f>N79*K85</f>
        <v>8304.4488119598627</v>
      </c>
      <c r="M85" s="849"/>
      <c r="N85" s="57"/>
    </row>
    <row r="86" spans="1:14" ht="15.75" thickBot="1">
      <c r="B86" s="97" t="s">
        <v>1058</v>
      </c>
      <c r="C86" s="98"/>
      <c r="D86" s="98"/>
      <c r="E86" s="98"/>
      <c r="F86" s="98"/>
      <c r="G86" s="98"/>
      <c r="H86" s="98"/>
      <c r="I86" s="99"/>
      <c r="J86" s="100"/>
      <c r="K86" s="313">
        <v>0.05</v>
      </c>
      <c r="L86" s="850">
        <f>N79*K86</f>
        <v>8304.4488119598627</v>
      </c>
      <c r="M86" s="851"/>
      <c r="N86" s="57"/>
    </row>
    <row r="87" spans="1:14" ht="15.75" thickBot="1">
      <c r="B87" s="813" t="s">
        <v>1037</v>
      </c>
      <c r="C87" s="814"/>
      <c r="D87" s="814"/>
      <c r="E87" s="814"/>
      <c r="F87" s="814"/>
      <c r="G87" s="814"/>
      <c r="H87" s="814"/>
      <c r="I87" s="814"/>
      <c r="J87" s="814"/>
      <c r="K87" s="814"/>
      <c r="L87" s="814"/>
      <c r="M87" s="815"/>
      <c r="N87" s="58">
        <f>L84+L85+L86</f>
        <v>49826.692871759173</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215915.66911095643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314</v>
      </c>
      <c r="B36" s="862" t="str">
        <f>VLOOKUP(A36,EQUIPOS!A6:D154,3,FALSE)</f>
        <v xml:space="preserve">Retroexcavadora E-200 sobre orugas
</v>
      </c>
      <c r="C36" s="863"/>
      <c r="D36" s="863"/>
      <c r="E36" s="863"/>
      <c r="F36" s="863"/>
      <c r="G36" s="863"/>
      <c r="H36" s="864"/>
      <c r="I36" s="275"/>
      <c r="J36" s="276"/>
      <c r="K36" s="277">
        <f>VLOOKUP(A36,EQUIPOS!A6:D163,4,FALSE)</f>
        <v>263227.02102605032</v>
      </c>
      <c r="L36" s="278"/>
      <c r="M36" s="344">
        <v>23</v>
      </c>
      <c r="N36" s="280">
        <f>K36/M36</f>
        <v>11444.653088089144</v>
      </c>
    </row>
    <row r="37" spans="1:14">
      <c r="A37" s="119" t="s">
        <v>328</v>
      </c>
      <c r="B37" s="862" t="str">
        <f>VLOOKUP(A37,EQUIPOS!A7:D154,3,FALSE)</f>
        <v xml:space="preserve">Taco metálico o puntal (escamas en concreto)
</v>
      </c>
      <c r="C37" s="863"/>
      <c r="D37" s="863"/>
      <c r="E37" s="863"/>
      <c r="F37" s="863"/>
      <c r="G37" s="863"/>
      <c r="H37" s="864"/>
      <c r="I37" s="429"/>
      <c r="J37" s="430"/>
      <c r="K37" s="277">
        <f>VLOOKUP(A37,EQUIPOS!A7:D164,4,FALSE)</f>
        <v>123.92728149906449</v>
      </c>
      <c r="L37" s="343"/>
      <c r="M37" s="344">
        <v>1</v>
      </c>
      <c r="N37" s="280">
        <f>K37/M37</f>
        <v>123.92728149906449</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N75*M41</f>
        <v>1021.344104122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12589.924473710207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766</v>
      </c>
      <c r="B48" s="49" t="str">
        <f>VLOOKUP(A48,MATERIALES!A5:D373,3,FALSE)</f>
        <v>Tubería PVC RD21 de 1´´ (para anclajes)</v>
      </c>
      <c r="C48" s="289"/>
      <c r="D48" s="289"/>
      <c r="E48" s="289"/>
      <c r="F48" s="289"/>
      <c r="G48" s="289"/>
      <c r="H48" s="289"/>
      <c r="I48" s="289"/>
      <c r="J48" s="319" t="str">
        <f>VLOOKUP(A48,MATERIALES!A4:D640,2,FALSE)</f>
        <v>m</v>
      </c>
      <c r="K48" s="290">
        <v>0.35</v>
      </c>
      <c r="L48" s="275"/>
      <c r="M48" s="410">
        <f>VLOOKUP(A48,MATERIALES!A5:D396,4,FALSE)</f>
        <v>3000</v>
      </c>
      <c r="N48" s="280">
        <f>K48*M48</f>
        <v>1050</v>
      </c>
    </row>
    <row r="49" spans="1:14">
      <c r="A49" s="169" t="s">
        <v>1775</v>
      </c>
      <c r="B49" s="49" t="str">
        <f>VLOOKUP(A49,MATERIALES!A6:D373,3,FALSE)</f>
        <v>Formaleta Metálica</v>
      </c>
      <c r="C49" s="433"/>
      <c r="D49" s="433"/>
      <c r="E49" s="433"/>
      <c r="F49" s="433"/>
      <c r="G49" s="433"/>
      <c r="H49" s="433"/>
      <c r="I49" s="433"/>
      <c r="J49" s="320" t="str">
        <f>VLOOKUP(A49,MATERIALES!A5:D641,2,FALSE)</f>
        <v>m2</v>
      </c>
      <c r="K49" s="405">
        <v>1</v>
      </c>
      <c r="L49" s="429"/>
      <c r="M49" s="410">
        <f>VLOOKUP(A49,MATERIALES!A6:D397,4,FALSE)</f>
        <v>25388.041280898822</v>
      </c>
      <c r="N49" s="280">
        <f>K49*M49</f>
        <v>25388.041280898822</v>
      </c>
    </row>
    <row r="50" spans="1:14">
      <c r="A50" s="169" t="s">
        <v>812</v>
      </c>
      <c r="B50" s="49" t="str">
        <f>VLOOKUP(A50,MATERIALES!A6:D373,3,FALSE)</f>
        <v>Acero PDR-60</v>
      </c>
      <c r="C50" s="433"/>
      <c r="D50" s="433"/>
      <c r="E50" s="433"/>
      <c r="F50" s="433"/>
      <c r="G50" s="433"/>
      <c r="H50" s="433"/>
      <c r="I50" s="433"/>
      <c r="J50" s="320" t="str">
        <f>VLOOKUP(A50,MATERIALES!A6:D642,2,FALSE)</f>
        <v>kg</v>
      </c>
      <c r="K50" s="405">
        <v>3.8</v>
      </c>
      <c r="L50" s="429"/>
      <c r="M50" s="410">
        <f>VLOOKUP(A50,MATERIALES!A6:D398,4,FALSE)</f>
        <v>3083</v>
      </c>
      <c r="N50" s="280">
        <f>K50*M50</f>
        <v>11715.4</v>
      </c>
    </row>
    <row r="51" spans="1:14">
      <c r="A51" s="169" t="s">
        <v>904</v>
      </c>
      <c r="B51" s="49" t="str">
        <f>VLOOKUP(A51,MATERIALES!A6:D373,3,FALSE)</f>
        <v>Concreto Resistencia  21 (Mpa)</v>
      </c>
      <c r="C51" s="433"/>
      <c r="D51" s="433"/>
      <c r="E51" s="433"/>
      <c r="F51" s="433"/>
      <c r="G51" s="433"/>
      <c r="H51" s="433"/>
      <c r="I51" s="433"/>
      <c r="J51" s="320" t="str">
        <f>VLOOKUP(A51,MATERIALES!A6:D643,2,FALSE)</f>
        <v>m3</v>
      </c>
      <c r="K51" s="405">
        <v>0.18</v>
      </c>
      <c r="L51" s="429"/>
      <c r="M51" s="410">
        <f>VLOOKUP(A51,MATERIALES!A6:D399,4,FALSE)</f>
        <v>915000</v>
      </c>
      <c r="N51" s="280">
        <f>K51*M51</f>
        <v>164700</v>
      </c>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202853.44128089881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900">
        <f>VLOOKUP(A58,TRANSPORTE!A1:D117,4,FALSE)</f>
        <v>1774.2255661967749</v>
      </c>
      <c r="M58" s="901"/>
      <c r="N58" s="295">
        <f>K58*L58</f>
        <v>319.36060191541947</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319.36060191541947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967"/>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10</v>
      </c>
      <c r="N69" s="403">
        <f>K69/M69</f>
        <v>10213.44104122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133"/>
    </row>
    <row r="75" spans="1:15" ht="15.75" thickBot="1">
      <c r="B75" s="902" t="s">
        <v>1037</v>
      </c>
      <c r="C75" s="856"/>
      <c r="D75" s="856"/>
      <c r="E75" s="856"/>
      <c r="F75" s="856"/>
      <c r="G75" s="856"/>
      <c r="H75" s="856"/>
      <c r="I75" s="856"/>
      <c r="J75" s="856"/>
      <c r="K75" s="856"/>
      <c r="L75" s="856"/>
      <c r="M75" s="857"/>
      <c r="N75" s="468">
        <f>SUM(N69:N74)</f>
        <v>20426.882082439999</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236189.60843896444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47237.921687792892</v>
      </c>
      <c r="M82" s="849"/>
      <c r="N82" s="57"/>
    </row>
    <row r="83" spans="1:14">
      <c r="B83" s="95" t="s">
        <v>1057</v>
      </c>
      <c r="C83" s="96"/>
      <c r="D83" s="96"/>
      <c r="E83" s="96"/>
      <c r="F83" s="96"/>
      <c r="G83" s="96"/>
      <c r="H83" s="96"/>
      <c r="I83" s="93"/>
      <c r="J83" s="94"/>
      <c r="K83" s="312">
        <v>0.05</v>
      </c>
      <c r="L83" s="848">
        <f>N77*K83</f>
        <v>11809.480421948223</v>
      </c>
      <c r="M83" s="849"/>
      <c r="N83" s="57"/>
    </row>
    <row r="84" spans="1:14" ht="15.75" thickBot="1">
      <c r="B84" s="97" t="s">
        <v>1058</v>
      </c>
      <c r="C84" s="98"/>
      <c r="D84" s="98"/>
      <c r="E84" s="98"/>
      <c r="F84" s="98"/>
      <c r="G84" s="98"/>
      <c r="H84" s="98"/>
      <c r="I84" s="99"/>
      <c r="J84" s="100"/>
      <c r="K84" s="313">
        <v>0.05</v>
      </c>
      <c r="L84" s="850">
        <f>N77*K84</f>
        <v>11809.480421948223</v>
      </c>
      <c r="M84" s="851"/>
      <c r="N84" s="57"/>
    </row>
    <row r="85" spans="1:14" ht="15.75" thickBot="1">
      <c r="B85" s="813" t="s">
        <v>1037</v>
      </c>
      <c r="C85" s="814"/>
      <c r="D85" s="814"/>
      <c r="E85" s="814"/>
      <c r="F85" s="814"/>
      <c r="G85" s="814"/>
      <c r="H85" s="814"/>
      <c r="I85" s="814"/>
      <c r="J85" s="814"/>
      <c r="K85" s="814"/>
      <c r="L85" s="814"/>
      <c r="M85" s="815"/>
      <c r="N85" s="58">
        <f>L82+L83+L84</f>
        <v>70856.882531689334</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307046.49097065377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N75*M41</f>
        <v>51.067205206099999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381</v>
      </c>
      <c r="B48" s="49" t="str">
        <f>VLOOKUP(A48,MATERIALES!A5:D373,3,FALSE)</f>
        <v>Armadura de Acero</v>
      </c>
      <c r="C48" s="289"/>
      <c r="D48" s="289"/>
      <c r="E48" s="289"/>
      <c r="F48" s="289"/>
      <c r="G48" s="289"/>
      <c r="H48" s="289"/>
      <c r="I48" s="289"/>
      <c r="J48" s="319" t="str">
        <f>VLOOKUP(A48,MATERIALES!A4:D640,2,FALSE)</f>
        <v>m</v>
      </c>
      <c r="K48" s="290">
        <v>1</v>
      </c>
      <c r="L48" s="275"/>
      <c r="M48" s="410">
        <f>VLOOKUP(A48,MATERIALES!A5:D396,4,FALSE)</f>
        <v>6553.2104774905738</v>
      </c>
      <c r="N48" s="280">
        <f>K48*M48</f>
        <v>6553.2104774905738</v>
      </c>
    </row>
    <row r="49" spans="1:14">
      <c r="A49" s="169" t="s">
        <v>747</v>
      </c>
      <c r="B49" s="49" t="str">
        <f>VLOOKUP(A49,MATERIALES!A6:D373,3,FALSE)</f>
        <v>Tornillos de Unión de D= 12 mm</v>
      </c>
      <c r="C49" s="433"/>
      <c r="D49" s="433"/>
      <c r="E49" s="433"/>
      <c r="F49" s="433"/>
      <c r="G49" s="433"/>
      <c r="H49" s="433"/>
      <c r="I49" s="433"/>
      <c r="J49" s="320" t="str">
        <f>VLOOKUP(A49,MATERIALES!A5:D641,2,FALSE)</f>
        <v>u</v>
      </c>
      <c r="K49" s="405">
        <v>4</v>
      </c>
      <c r="L49" s="429"/>
      <c r="M49" s="410">
        <f>VLOOKUP(A49,MATERIALES!A6:D397,4,FALSE)</f>
        <v>967.16347736757416</v>
      </c>
      <c r="N49" s="280">
        <f>K49*M49</f>
        <v>3868.6539094702966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3" t="s">
        <v>1037</v>
      </c>
      <c r="C53" s="814"/>
      <c r="D53" s="814"/>
      <c r="E53" s="814"/>
      <c r="F53" s="814"/>
      <c r="G53" s="814"/>
      <c r="H53" s="814"/>
      <c r="I53" s="814"/>
      <c r="J53" s="814"/>
      <c r="K53" s="814"/>
      <c r="L53" s="814"/>
      <c r="M53" s="815"/>
      <c r="N53" s="402">
        <f>SUM(N48:N52)</f>
        <v>10421.864386960871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B58" s="52"/>
      <c r="C58" s="325"/>
      <c r="D58" s="325"/>
      <c r="E58" s="325"/>
      <c r="F58" s="325"/>
      <c r="G58" s="325"/>
      <c r="H58" s="319"/>
      <c r="I58" s="287"/>
      <c r="J58" s="294"/>
      <c r="K58" s="287"/>
      <c r="L58" s="900"/>
      <c r="M58" s="901"/>
      <c r="N58" s="295"/>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967"/>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400</v>
      </c>
      <c r="N69" s="403">
        <f>K69/M69</f>
        <v>255.33602603049999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400</v>
      </c>
      <c r="N70" s="403">
        <f>K70/M70</f>
        <v>255.33602603049999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133"/>
    </row>
    <row r="75" spans="1:15" ht="15.75" thickBot="1">
      <c r="B75" s="902" t="s">
        <v>1037</v>
      </c>
      <c r="C75" s="856"/>
      <c r="D75" s="856"/>
      <c r="E75" s="856"/>
      <c r="F75" s="856"/>
      <c r="G75" s="856"/>
      <c r="H75" s="856"/>
      <c r="I75" s="856"/>
      <c r="J75" s="856"/>
      <c r="K75" s="856"/>
      <c r="L75" s="856"/>
      <c r="M75" s="857"/>
      <c r="N75" s="468">
        <f>SUM(N69:N74)</f>
        <v>510.67205206099999</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10983.603644227971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2196.7207288455943</v>
      </c>
      <c r="M82" s="849"/>
      <c r="N82" s="57"/>
    </row>
    <row r="83" spans="1:14">
      <c r="B83" s="95" t="s">
        <v>1057</v>
      </c>
      <c r="C83" s="96"/>
      <c r="D83" s="96"/>
      <c r="E83" s="96"/>
      <c r="F83" s="96"/>
      <c r="G83" s="96"/>
      <c r="H83" s="96"/>
      <c r="I83" s="93"/>
      <c r="J83" s="94"/>
      <c r="K83" s="312">
        <v>0.05</v>
      </c>
      <c r="L83" s="848">
        <f>N77*K83</f>
        <v>549.18018221139857</v>
      </c>
      <c r="M83" s="849"/>
      <c r="N83" s="57"/>
    </row>
    <row r="84" spans="1:14" ht="15.75" thickBot="1">
      <c r="B84" s="97" t="s">
        <v>1058</v>
      </c>
      <c r="C84" s="98"/>
      <c r="D84" s="98"/>
      <c r="E84" s="98"/>
      <c r="F84" s="98"/>
      <c r="G84" s="98"/>
      <c r="H84" s="98"/>
      <c r="I84" s="99"/>
      <c r="J84" s="100"/>
      <c r="K84" s="313">
        <v>0.05</v>
      </c>
      <c r="L84" s="850">
        <f>N77*K84</f>
        <v>549.18018221139857</v>
      </c>
      <c r="M84" s="851"/>
      <c r="N84" s="57"/>
    </row>
    <row r="85" spans="1:14" ht="15.75" thickBot="1">
      <c r="B85" s="813" t="s">
        <v>1037</v>
      </c>
      <c r="C85" s="814"/>
      <c r="D85" s="814"/>
      <c r="E85" s="814"/>
      <c r="F85" s="814"/>
      <c r="G85" s="814"/>
      <c r="H85" s="814"/>
      <c r="I85" s="814"/>
      <c r="J85" s="814"/>
      <c r="K85" s="814"/>
      <c r="L85" s="814"/>
      <c r="M85" s="815"/>
      <c r="N85" s="58">
        <f>L82+L83+L84</f>
        <v>3295.0810932683912</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14278.684737496362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269</v>
      </c>
      <c r="B36" s="862" t="str">
        <f>VLOOKUP(A36,EQUIPOS!A6:D154,3,FALSE)</f>
        <v>Motoniveladora  potencia 215 HP, ancho de cuchilla 4,27 m, peso 18 ton.</v>
      </c>
      <c r="C36" s="863"/>
      <c r="D36" s="863"/>
      <c r="E36" s="863"/>
      <c r="F36" s="863"/>
      <c r="G36" s="863"/>
      <c r="H36" s="864"/>
      <c r="I36" s="275"/>
      <c r="J36" s="276"/>
      <c r="K36" s="277">
        <f>VLOOKUP(A36,EQUIPOS!A6:D163,4,FALSE)</f>
        <v>225322.32999829907</v>
      </c>
      <c r="L36" s="278"/>
      <c r="M36" s="344">
        <v>15</v>
      </c>
      <c r="N36" s="280">
        <f>K36/M36</f>
        <v>15021.488666553272</v>
      </c>
    </row>
    <row r="37" spans="1:14">
      <c r="A37" s="119" t="s">
        <v>365</v>
      </c>
      <c r="B37" s="862" t="str">
        <f>VLOOKUP(A37,EQUIPOS!A7:D154,3,FALSE)</f>
        <v xml:space="preserve">Vibrocompatador, potencia 153 HP, peso 10 Ton. </v>
      </c>
      <c r="C37" s="863"/>
      <c r="D37" s="863"/>
      <c r="E37" s="863"/>
      <c r="F37" s="863"/>
      <c r="G37" s="863"/>
      <c r="H37" s="864"/>
      <c r="I37" s="429"/>
      <c r="J37" s="430"/>
      <c r="K37" s="277">
        <f>VLOOKUP(A37,EQUIPOS!A7:D164,4,FALSE)</f>
        <v>178413.60072760319</v>
      </c>
      <c r="L37" s="343"/>
      <c r="M37" s="344">
        <v>15</v>
      </c>
      <c r="N37" s="280">
        <f>K37/M37</f>
        <v>11894.240048506879</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106.39001084604166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27022.118725906192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564</v>
      </c>
      <c r="B48" s="49" t="str">
        <f>VLOOKUP(A48,MATERIALES!A5:D373,3,FALSE)</f>
        <v xml:space="preserve">Material seleccionado para Relleno
</v>
      </c>
      <c r="C48" s="289"/>
      <c r="D48" s="289"/>
      <c r="E48" s="289"/>
      <c r="F48" s="289"/>
      <c r="G48" s="289"/>
      <c r="H48" s="289"/>
      <c r="I48" s="276"/>
      <c r="J48" s="232" t="str">
        <f>VLOOKUP(A48,MATERIALES!A4:D640,2,FALSE)</f>
        <v>m3</v>
      </c>
      <c r="K48" s="290">
        <v>1.05</v>
      </c>
      <c r="L48" s="275"/>
      <c r="M48" s="410">
        <f>VLOOKUP(A48,MATERIALES!A5:D396,4,FALSE)</f>
        <v>253880.41280898821</v>
      </c>
      <c r="N48" s="280">
        <f>K48*M48</f>
        <v>266574.43344943761</v>
      </c>
    </row>
    <row r="49" spans="1:14">
      <c r="A49" s="169"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604.47717335473385</v>
      </c>
      <c r="N49" s="280">
        <f>K49*M49</f>
        <v>18134.315200642017</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284708.74865007965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900">
        <f>VLOOKUP(A60,TRANSPORTE!A1:D117,4,FALSE)</f>
        <v>1774.2255661967749</v>
      </c>
      <c r="M60" s="901"/>
      <c r="N60" s="295">
        <f>K60*L60</f>
        <v>1862.9368445066139</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1862.9368445066139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0"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120</v>
      </c>
      <c r="N71" s="403">
        <f>K71/M71</f>
        <v>851.12008676833329</v>
      </c>
      <c r="O71" s="112"/>
    </row>
    <row r="72" spans="1:15">
      <c r="A72" s="170"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120</v>
      </c>
      <c r="N72" s="403">
        <f>K72/M72</f>
        <v>1276.6801301524999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2127.800216920833</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315721.60443741328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63144.32088748266</v>
      </c>
      <c r="M84" s="849"/>
      <c r="N84" s="57"/>
    </row>
    <row r="85" spans="1:14">
      <c r="B85" s="95" t="s">
        <v>1057</v>
      </c>
      <c r="C85" s="96"/>
      <c r="D85" s="96"/>
      <c r="E85" s="96"/>
      <c r="F85" s="96"/>
      <c r="G85" s="96"/>
      <c r="H85" s="96"/>
      <c r="I85" s="93"/>
      <c r="J85" s="94"/>
      <c r="K85" s="312">
        <v>0.05</v>
      </c>
      <c r="L85" s="848">
        <f>N79*K85</f>
        <v>15786.080221870665</v>
      </c>
      <c r="M85" s="849"/>
      <c r="N85" s="57"/>
    </row>
    <row r="86" spans="1:14" ht="15.75" thickBot="1">
      <c r="B86" s="97" t="s">
        <v>1058</v>
      </c>
      <c r="C86" s="98"/>
      <c r="D86" s="98"/>
      <c r="E86" s="98"/>
      <c r="F86" s="98"/>
      <c r="G86" s="98"/>
      <c r="H86" s="98"/>
      <c r="I86" s="99"/>
      <c r="J86" s="100"/>
      <c r="K86" s="313">
        <v>0.05</v>
      </c>
      <c r="L86" s="850">
        <f>N79*K86</f>
        <v>15786.080221870665</v>
      </c>
      <c r="M86" s="851"/>
      <c r="N86" s="57"/>
    </row>
    <row r="87" spans="1:14" ht="15.75" thickBot="1">
      <c r="B87" s="813" t="s">
        <v>1037</v>
      </c>
      <c r="C87" s="814"/>
      <c r="D87" s="814"/>
      <c r="E87" s="814"/>
      <c r="F87" s="814"/>
      <c r="G87" s="814"/>
      <c r="H87" s="814"/>
      <c r="I87" s="814"/>
      <c r="J87" s="814"/>
      <c r="K87" s="814"/>
      <c r="L87" s="814"/>
      <c r="M87" s="815"/>
      <c r="N87" s="58">
        <f>L84+L85+L86</f>
        <v>94716.481331223986</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410438.08576863725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32.25" customHeight="1" thickBot="1">
      <c r="A31" t="s">
        <v>1929</v>
      </c>
      <c r="B31" s="86" t="s">
        <v>1228</v>
      </c>
      <c r="C31" s="955" t="s">
        <v>2261</v>
      </c>
      <c r="D31" s="956"/>
      <c r="E31" s="956"/>
      <c r="F31" s="956"/>
      <c r="G31" s="956"/>
      <c r="H31" s="956"/>
      <c r="I31" s="956"/>
      <c r="J31" s="982"/>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295000</v>
      </c>
      <c r="N48" s="280">
        <f>K48*M48</f>
        <v>324500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3697.4789915966389</v>
      </c>
      <c r="N49" s="280">
        <f>K49*M49</f>
        <v>4252.1008403361348</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25388.041280898822</v>
      </c>
      <c r="N50" s="280">
        <f>K50*M50</f>
        <v>50776.082561797644</v>
      </c>
    </row>
    <row r="51" spans="1:14">
      <c r="A51" s="169" t="s">
        <v>1005</v>
      </c>
      <c r="B51" s="49" t="str">
        <f>VLOOKUP(A51,MATERIALES!A6:D373,3,FALSE)</f>
        <v>Malla para gaviones (2M3)</v>
      </c>
      <c r="C51" s="433"/>
      <c r="D51" s="433"/>
      <c r="E51" s="433"/>
      <c r="F51" s="433"/>
      <c r="G51" s="433"/>
      <c r="H51" s="433"/>
      <c r="I51" s="433"/>
      <c r="J51" s="320" t="str">
        <f>VLOOKUP(A51,MATERIALES!A6:D643,2,FALSE)</f>
        <v>u</v>
      </c>
      <c r="K51" s="405">
        <v>0.5</v>
      </c>
      <c r="L51" s="429"/>
      <c r="M51" s="410">
        <f>VLOOKUP(A51,MATERIALES!A6:D399,4,FALSE)</f>
        <v>106629.77337977504</v>
      </c>
      <c r="N51" s="280">
        <f>K51*M51</f>
        <v>53314.88668988752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432843.07009202125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0">
        <f>VLOOKUP(A60,TRANSPORTE!A1:D117,4,FALSE)</f>
        <v>1774.2255661967749</v>
      </c>
      <c r="M60" s="901"/>
      <c r="N60" s="295">
        <f>K60*L60</f>
        <v>1951.6481228164525</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1951.6481228164525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15320.161561829998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450880.88785475923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90176.177570951855</v>
      </c>
      <c r="M84" s="849"/>
      <c r="N84" s="57"/>
    </row>
    <row r="85" spans="1:14">
      <c r="B85" s="95" t="s">
        <v>1057</v>
      </c>
      <c r="C85" s="96"/>
      <c r="D85" s="96"/>
      <c r="E85" s="96"/>
      <c r="F85" s="96"/>
      <c r="G85" s="96"/>
      <c r="H85" s="96"/>
      <c r="I85" s="93"/>
      <c r="J85" s="94"/>
      <c r="K85" s="312">
        <v>0.05</v>
      </c>
      <c r="L85" s="848">
        <f>N79*K85</f>
        <v>22544.044392737964</v>
      </c>
      <c r="M85" s="849"/>
      <c r="N85" s="57"/>
    </row>
    <row r="86" spans="1:14" ht="15.75" thickBot="1">
      <c r="B86" s="97" t="s">
        <v>1058</v>
      </c>
      <c r="C86" s="98"/>
      <c r="D86" s="98"/>
      <c r="E86" s="98"/>
      <c r="F86" s="98"/>
      <c r="G86" s="98"/>
      <c r="H86" s="98"/>
      <c r="I86" s="99"/>
      <c r="J86" s="100"/>
      <c r="K86" s="313">
        <v>0.05</v>
      </c>
      <c r="L86" s="850">
        <f>N79*K86</f>
        <v>22544.044392737964</v>
      </c>
      <c r="M86" s="851"/>
      <c r="N86" s="57"/>
    </row>
    <row r="87" spans="1:14" ht="15.75" thickBot="1">
      <c r="B87" s="813" t="s">
        <v>1037</v>
      </c>
      <c r="C87" s="814"/>
      <c r="D87" s="814"/>
      <c r="E87" s="814"/>
      <c r="F87" s="814"/>
      <c r="G87" s="814"/>
      <c r="H87" s="814"/>
      <c r="I87" s="814"/>
      <c r="J87" s="814"/>
      <c r="K87" s="814"/>
      <c r="L87" s="814"/>
      <c r="M87" s="815"/>
      <c r="N87" s="58">
        <f>L84+L85+L86</f>
        <v>135264.26635642778</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586145.15421118704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31.5" customHeight="1" thickBot="1">
      <c r="A31" t="s">
        <v>1929</v>
      </c>
      <c r="B31" s="86" t="s">
        <v>1776</v>
      </c>
      <c r="C31" s="955" t="s">
        <v>2262</v>
      </c>
      <c r="D31" s="956"/>
      <c r="E31" s="956"/>
      <c r="F31" s="956"/>
      <c r="G31" s="956"/>
      <c r="H31" s="956"/>
      <c r="I31" s="956"/>
      <c r="J31" s="982"/>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295000</v>
      </c>
      <c r="N48" s="280">
        <f>K48*M48</f>
        <v>324500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3697.4789915966389</v>
      </c>
      <c r="N49" s="280">
        <f>K49*M49</f>
        <v>4252.1008403361348</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25388.041280898822</v>
      </c>
      <c r="N50" s="280">
        <f>K50*M50</f>
        <v>50776.082561797644</v>
      </c>
    </row>
    <row r="51" spans="1:14">
      <c r="A51" s="169" t="s">
        <v>1009</v>
      </c>
      <c r="B51" s="49" t="str">
        <f>VLOOKUP(A51,MATERIALES!A6:D373,3,FALSE)</f>
        <v>Malla Ciclónica Para Gaviones Galvanizada Aleación Zn-5A1-Mm Cal 12 (2M3)</v>
      </c>
      <c r="C51" s="433"/>
      <c r="D51" s="433"/>
      <c r="E51" s="433"/>
      <c r="F51" s="433"/>
      <c r="G51" s="433"/>
      <c r="H51" s="433"/>
      <c r="I51" s="433"/>
      <c r="J51" s="320" t="str">
        <f>VLOOKUP(A51,MATERIALES!A6:D643,2,FALSE)</f>
        <v>u</v>
      </c>
      <c r="K51" s="405">
        <v>0.5</v>
      </c>
      <c r="L51" s="429"/>
      <c r="M51" s="410">
        <f>VLOOKUP(A51,MATERIALES!A6:D399,4,FALSE)</f>
        <v>148880.32741201928</v>
      </c>
      <c r="N51" s="280">
        <f>K51*M51</f>
        <v>74440.16370600964</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453968.34710814338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0">
        <f>VLOOKUP(A60,TRANSPORTE!A1:D117,4,FALSE)</f>
        <v>1774.2255661967749</v>
      </c>
      <c r="M60" s="901"/>
      <c r="N60" s="295">
        <f>K60*L60</f>
        <v>1951.6481228164525</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317"/>
      <c r="C65" s="318"/>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1951.6481228164525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15320.161561829998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472006.16487088136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94401.232974176281</v>
      </c>
      <c r="M84" s="849"/>
      <c r="N84" s="57"/>
    </row>
    <row r="85" spans="1:14">
      <c r="B85" s="95" t="s">
        <v>1057</v>
      </c>
      <c r="C85" s="96"/>
      <c r="D85" s="96"/>
      <c r="E85" s="96"/>
      <c r="F85" s="96"/>
      <c r="G85" s="96"/>
      <c r="H85" s="96"/>
      <c r="I85" s="93"/>
      <c r="J85" s="94"/>
      <c r="K85" s="312">
        <v>0.05</v>
      </c>
      <c r="L85" s="848">
        <f>N79*K85</f>
        <v>23600.30824354407</v>
      </c>
      <c r="M85" s="849"/>
      <c r="N85" s="57"/>
    </row>
    <row r="86" spans="1:14" ht="15.75" thickBot="1">
      <c r="B86" s="97" t="s">
        <v>1058</v>
      </c>
      <c r="C86" s="98"/>
      <c r="D86" s="98"/>
      <c r="E86" s="98"/>
      <c r="F86" s="98"/>
      <c r="G86" s="98"/>
      <c r="H86" s="98"/>
      <c r="I86" s="99"/>
      <c r="J86" s="100"/>
      <c r="K86" s="313">
        <v>0.05</v>
      </c>
      <c r="L86" s="850">
        <f>N79*K86</f>
        <v>23600.30824354407</v>
      </c>
      <c r="M86" s="851"/>
      <c r="N86" s="57"/>
    </row>
    <row r="87" spans="1:14" ht="15.75" thickBot="1">
      <c r="B87" s="813" t="s">
        <v>1037</v>
      </c>
      <c r="C87" s="814"/>
      <c r="D87" s="814"/>
      <c r="E87" s="814"/>
      <c r="F87" s="814"/>
      <c r="G87" s="814"/>
      <c r="H87" s="814"/>
      <c r="I87" s="814"/>
      <c r="J87" s="814"/>
      <c r="K87" s="814"/>
      <c r="L87" s="814"/>
      <c r="M87" s="815"/>
      <c r="N87" s="58">
        <f>L84+L85+L86</f>
        <v>141601.84946126441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613608.0143321458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30.75" customHeight="1" thickBot="1">
      <c r="A31" t="s">
        <v>1929</v>
      </c>
      <c r="B31" s="86" t="s">
        <v>1777</v>
      </c>
      <c r="C31" s="955" t="s">
        <v>2263</v>
      </c>
      <c r="D31" s="956"/>
      <c r="E31" s="956"/>
      <c r="F31" s="956"/>
      <c r="G31" s="956"/>
      <c r="H31" s="956"/>
      <c r="I31" s="956"/>
      <c r="J31" s="982"/>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295000</v>
      </c>
      <c r="N48" s="280">
        <f>K48*M48</f>
        <v>324500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3697.4789915966389</v>
      </c>
      <c r="N49" s="280">
        <f>K49*M49</f>
        <v>4252.1008403361348</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25388.041280898822</v>
      </c>
      <c r="N50" s="280">
        <f>K50*M50</f>
        <v>50776.082561797644</v>
      </c>
    </row>
    <row r="51" spans="1:14">
      <c r="A51" s="169" t="s">
        <v>1011</v>
      </c>
      <c r="B51" s="49" t="str">
        <f>VLOOKUP(A51,MATERIALES!A6:D373,3,FALSE)</f>
        <v>Malla Ciclónica Para Gaviones Galvanizada Y Plastificada Con Pvc Cal 12 (2M3)</v>
      </c>
      <c r="C51" s="433"/>
      <c r="D51" s="433"/>
      <c r="E51" s="433"/>
      <c r="F51" s="433"/>
      <c r="G51" s="433"/>
      <c r="H51" s="433"/>
      <c r="I51" s="433"/>
      <c r="J51" s="320" t="str">
        <f>VLOOKUP(A51,MATERIALES!A6:D643,2,FALSE)</f>
        <v>u</v>
      </c>
      <c r="K51" s="405">
        <v>0.5</v>
      </c>
      <c r="L51" s="429"/>
      <c r="M51" s="410">
        <f>VLOOKUP(A51,MATERIALES!A6:D399,4,FALSE)</f>
        <v>160169.38633955678</v>
      </c>
      <c r="N51" s="280">
        <f>K51*M51</f>
        <v>80084.693169778388</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459612.87657191214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0">
        <f>VLOOKUP(A60,TRANSPORTE!A1:D117,4,FALSE)</f>
        <v>1774.2255661967749</v>
      </c>
      <c r="M60" s="901"/>
      <c r="N60" s="295">
        <f>K60*L60</f>
        <v>1951.6481228164525</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1951.6481228164525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15320.161561829998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477650.69433465006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95530.138866930021</v>
      </c>
      <c r="M84" s="849"/>
      <c r="N84" s="57"/>
    </row>
    <row r="85" spans="1:14">
      <c r="B85" s="95" t="s">
        <v>1057</v>
      </c>
      <c r="C85" s="96"/>
      <c r="D85" s="96"/>
      <c r="E85" s="96"/>
      <c r="F85" s="96"/>
      <c r="G85" s="96"/>
      <c r="H85" s="96"/>
      <c r="I85" s="93"/>
      <c r="J85" s="94"/>
      <c r="K85" s="312">
        <v>0.05</v>
      </c>
      <c r="L85" s="848">
        <f>N79*K85</f>
        <v>23882.534716732505</v>
      </c>
      <c r="M85" s="849"/>
      <c r="N85" s="57"/>
    </row>
    <row r="86" spans="1:14" ht="15.75" thickBot="1">
      <c r="B86" s="97" t="s">
        <v>1058</v>
      </c>
      <c r="C86" s="98"/>
      <c r="D86" s="98"/>
      <c r="E86" s="98"/>
      <c r="F86" s="98"/>
      <c r="G86" s="98"/>
      <c r="H86" s="98"/>
      <c r="I86" s="99"/>
      <c r="J86" s="100"/>
      <c r="K86" s="313">
        <v>0.05</v>
      </c>
      <c r="L86" s="850">
        <f>N79*K86</f>
        <v>23882.534716732505</v>
      </c>
      <c r="M86" s="851"/>
      <c r="N86" s="57"/>
    </row>
    <row r="87" spans="1:14" ht="15.75" thickBot="1">
      <c r="B87" s="813" t="s">
        <v>1037</v>
      </c>
      <c r="C87" s="814"/>
      <c r="D87" s="814"/>
      <c r="E87" s="814"/>
      <c r="F87" s="814"/>
      <c r="G87" s="814"/>
      <c r="H87" s="814"/>
      <c r="I87" s="814"/>
      <c r="J87" s="814"/>
      <c r="K87" s="814"/>
      <c r="L87" s="814"/>
      <c r="M87" s="815"/>
      <c r="N87" s="58">
        <f>L84+L85+L86</f>
        <v>143295.20830039502</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620945.90263504512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7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29.25" customHeight="1" thickBot="1">
      <c r="A31" t="s">
        <v>1929</v>
      </c>
      <c r="B31" s="86" t="s">
        <v>1778</v>
      </c>
      <c r="C31" s="955" t="s">
        <v>2264</v>
      </c>
      <c r="D31" s="956"/>
      <c r="E31" s="956"/>
      <c r="F31" s="956"/>
      <c r="G31" s="956"/>
      <c r="H31" s="956"/>
      <c r="I31" s="956"/>
      <c r="J31" s="982"/>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295000</v>
      </c>
      <c r="N48" s="280">
        <f>K48*M48</f>
        <v>324500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3697.4789915966389</v>
      </c>
      <c r="N49" s="280">
        <f>K49*M49</f>
        <v>4252.1008403361348</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25388.041280898822</v>
      </c>
      <c r="N50" s="280">
        <f>K50*M50</f>
        <v>50776.082561797644</v>
      </c>
    </row>
    <row r="51" spans="1:14">
      <c r="A51" s="172" t="s">
        <v>1013</v>
      </c>
      <c r="B51" s="49" t="str">
        <f>VLOOKUP(A51,MATERIALES!A6:D373,3,FALSE)</f>
        <v>Malla Ciclónica Para Gaviones Galvanizada Aleación Zn-5A1-Mm Y Plastificada Pvc Cal 12 (2M3)</v>
      </c>
      <c r="C51" s="433"/>
      <c r="D51" s="433"/>
      <c r="E51" s="433"/>
      <c r="F51" s="433"/>
      <c r="G51" s="433"/>
      <c r="H51" s="433"/>
      <c r="I51" s="433"/>
      <c r="J51" s="320" t="str">
        <f>VLOOKUP(A51,MATERIALES!A6:D643,2,FALSE)</f>
        <v>u</v>
      </c>
      <c r="K51" s="405">
        <v>0.5</v>
      </c>
      <c r="L51" s="429"/>
      <c r="M51" s="410">
        <f>VLOOKUP(A51,MATERIALES!A6:D399,4,FALSE)</f>
        <v>165679.95863335038</v>
      </c>
      <c r="N51" s="280">
        <f>K51*M51</f>
        <v>82839.979316675192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462368.16271880898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0">
        <f>VLOOKUP(A60,TRANSPORTE!A1:D117,4,FALSE)</f>
        <v>1774.2255661967749</v>
      </c>
      <c r="M60" s="901"/>
      <c r="N60" s="295">
        <f>K60*L60</f>
        <v>1951.6481228164525</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1951.6481228164525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15320.161561829998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480405.98048154695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96081.196096309402</v>
      </c>
      <c r="M84" s="849"/>
      <c r="N84" s="57"/>
    </row>
    <row r="85" spans="1:14">
      <c r="B85" s="95" t="s">
        <v>1057</v>
      </c>
      <c r="C85" s="96"/>
      <c r="D85" s="96"/>
      <c r="E85" s="96"/>
      <c r="F85" s="96"/>
      <c r="G85" s="96"/>
      <c r="H85" s="96"/>
      <c r="I85" s="93"/>
      <c r="J85" s="94"/>
      <c r="K85" s="312">
        <v>0.05</v>
      </c>
      <c r="L85" s="848">
        <f>N79*K85</f>
        <v>24020.299024077351</v>
      </c>
      <c r="M85" s="849"/>
      <c r="N85" s="57"/>
    </row>
    <row r="86" spans="1:14" ht="15.75" thickBot="1">
      <c r="B86" s="97" t="s">
        <v>1058</v>
      </c>
      <c r="C86" s="98"/>
      <c r="D86" s="98"/>
      <c r="E86" s="98"/>
      <c r="F86" s="98"/>
      <c r="G86" s="98"/>
      <c r="H86" s="98"/>
      <c r="I86" s="99"/>
      <c r="J86" s="100"/>
      <c r="K86" s="313">
        <v>0.05</v>
      </c>
      <c r="L86" s="850">
        <f>N79*K86</f>
        <v>24020.299024077351</v>
      </c>
      <c r="M86" s="851"/>
      <c r="N86" s="57"/>
    </row>
    <row r="87" spans="1:14" ht="15.75" thickBot="1">
      <c r="B87" s="813" t="s">
        <v>1037</v>
      </c>
      <c r="C87" s="814"/>
      <c r="D87" s="814"/>
      <c r="E87" s="814"/>
      <c r="F87" s="814"/>
      <c r="G87" s="814"/>
      <c r="H87" s="814"/>
      <c r="I87" s="814"/>
      <c r="J87" s="814"/>
      <c r="K87" s="814"/>
      <c r="L87" s="814"/>
      <c r="M87" s="815"/>
      <c r="N87" s="58">
        <f>L84+L85+L86</f>
        <v>144121.7941444641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624527.77462601103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30.75" customHeight="1" thickBot="1">
      <c r="A31" t="s">
        <v>1929</v>
      </c>
      <c r="B31" s="86" t="s">
        <v>1229</v>
      </c>
      <c r="C31" s="955" t="s">
        <v>1818</v>
      </c>
      <c r="D31" s="956"/>
      <c r="E31" s="956"/>
      <c r="F31" s="956"/>
      <c r="G31" s="956"/>
      <c r="H31" s="956"/>
      <c r="I31" s="956"/>
      <c r="J31" s="982"/>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295000</v>
      </c>
      <c r="N48" s="280">
        <f>K48*M48</f>
        <v>324500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3697.4789915966389</v>
      </c>
      <c r="N49" s="280">
        <f>K49*M49</f>
        <v>1848.7394957983195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25388.041280898822</v>
      </c>
      <c r="N50" s="280">
        <f>K50*M50</f>
        <v>25388.041280898822</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96716.347736757394</v>
      </c>
      <c r="N51" s="280">
        <f>K51*M51</f>
        <v>96716.347736757394</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448453.12851345458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0">
        <f>VLOOKUP(A60,TRANSPORTE!A1:D117,4,FALSE)</f>
        <v>1774.2255661967749</v>
      </c>
      <c r="M60" s="901"/>
      <c r="N60" s="295">
        <f>K60*L60</f>
        <v>1951.6481228164525</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1951.6481228164525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15320.161561829998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466490.94627619255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93298.189255238511</v>
      </c>
      <c r="M84" s="849"/>
      <c r="N84" s="57"/>
    </row>
    <row r="85" spans="1:14">
      <c r="B85" s="95" t="s">
        <v>1057</v>
      </c>
      <c r="C85" s="96"/>
      <c r="D85" s="96"/>
      <c r="E85" s="96"/>
      <c r="F85" s="96"/>
      <c r="G85" s="96"/>
      <c r="H85" s="96"/>
      <c r="I85" s="93"/>
      <c r="J85" s="94"/>
      <c r="K85" s="312">
        <v>0.05</v>
      </c>
      <c r="L85" s="848">
        <f>N79*K85</f>
        <v>23324.547313809628</v>
      </c>
      <c r="M85" s="849"/>
      <c r="N85" s="57"/>
    </row>
    <row r="86" spans="1:14" ht="15.75" thickBot="1">
      <c r="B86" s="97" t="s">
        <v>1058</v>
      </c>
      <c r="C86" s="98"/>
      <c r="D86" s="98"/>
      <c r="E86" s="98"/>
      <c r="F86" s="98"/>
      <c r="G86" s="98"/>
      <c r="H86" s="98"/>
      <c r="I86" s="99"/>
      <c r="J86" s="100"/>
      <c r="K86" s="313">
        <v>0.05</v>
      </c>
      <c r="L86" s="850">
        <f>N79*K86</f>
        <v>23324.547313809628</v>
      </c>
      <c r="M86" s="851"/>
      <c r="N86" s="57"/>
    </row>
    <row r="87" spans="1:14" ht="15.75" thickBot="1">
      <c r="B87" s="813" t="s">
        <v>1037</v>
      </c>
      <c r="C87" s="814"/>
      <c r="D87" s="814"/>
      <c r="E87" s="814"/>
      <c r="F87" s="814"/>
      <c r="G87" s="814"/>
      <c r="H87" s="814"/>
      <c r="I87" s="814"/>
      <c r="J87" s="814"/>
      <c r="K87" s="814"/>
      <c r="L87" s="814"/>
      <c r="M87" s="815"/>
      <c r="N87" s="58">
        <f>L84+L85+L86</f>
        <v>139947.28388285777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606438.23015905032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30.75" customHeight="1" thickBot="1">
      <c r="A31" t="s">
        <v>1929</v>
      </c>
      <c r="B31" s="86" t="s">
        <v>1779</v>
      </c>
      <c r="C31" s="955" t="s">
        <v>1780</v>
      </c>
      <c r="D31" s="956"/>
      <c r="E31" s="956"/>
      <c r="F31" s="956"/>
      <c r="G31" s="956"/>
      <c r="H31" s="956"/>
      <c r="I31" s="956"/>
      <c r="J31" s="982"/>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295000</v>
      </c>
      <c r="N48" s="280">
        <f>K48*M48</f>
        <v>324500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3697.4789915966389</v>
      </c>
      <c r="N49" s="280">
        <f>K49*M49</f>
        <v>1848.7394957983195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25388.041280898822</v>
      </c>
      <c r="N50" s="280">
        <f>K50*M50</f>
        <v>25388.041280898822</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96716.347736757394</v>
      </c>
      <c r="N51" s="280">
        <f>K51*M51</f>
        <v>96716.347736757394</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448453.12851345458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0">
        <f>VLOOKUP(A60,TRANSPORTE!A1:D117,4,FALSE)</f>
        <v>1774.2255661967749</v>
      </c>
      <c r="M60" s="901"/>
      <c r="N60" s="295">
        <f>K60*L60</f>
        <v>1951.6481228164525</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1951.6481228164525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15320.161561829998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466490.94627619255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93298.189255238511</v>
      </c>
      <c r="M84" s="849"/>
      <c r="N84" s="57"/>
    </row>
    <row r="85" spans="1:14">
      <c r="B85" s="95" t="s">
        <v>1057</v>
      </c>
      <c r="C85" s="96"/>
      <c r="D85" s="96"/>
      <c r="E85" s="96"/>
      <c r="F85" s="96"/>
      <c r="G85" s="96"/>
      <c r="H85" s="96"/>
      <c r="I85" s="93"/>
      <c r="J85" s="94"/>
      <c r="K85" s="312">
        <v>0.05</v>
      </c>
      <c r="L85" s="848">
        <f>N79*K85</f>
        <v>23324.547313809628</v>
      </c>
      <c r="M85" s="849"/>
      <c r="N85" s="57"/>
    </row>
    <row r="86" spans="1:14" ht="15.75" thickBot="1">
      <c r="B86" s="97" t="s">
        <v>1058</v>
      </c>
      <c r="C86" s="98"/>
      <c r="D86" s="98"/>
      <c r="E86" s="98"/>
      <c r="F86" s="98"/>
      <c r="G86" s="98"/>
      <c r="H86" s="98"/>
      <c r="I86" s="99"/>
      <c r="J86" s="100"/>
      <c r="K86" s="313">
        <v>0.05</v>
      </c>
      <c r="L86" s="850">
        <f>N79*K86</f>
        <v>23324.547313809628</v>
      </c>
      <c r="M86" s="851"/>
      <c r="N86" s="57"/>
    </row>
    <row r="87" spans="1:14" ht="15.75" thickBot="1">
      <c r="B87" s="813" t="s">
        <v>1037</v>
      </c>
      <c r="C87" s="814"/>
      <c r="D87" s="814"/>
      <c r="E87" s="814"/>
      <c r="F87" s="814"/>
      <c r="G87" s="814"/>
      <c r="H87" s="814"/>
      <c r="I87" s="814"/>
      <c r="J87" s="814"/>
      <c r="K87" s="814"/>
      <c r="L87" s="814"/>
      <c r="M87" s="815"/>
      <c r="N87" s="58">
        <f>L84+L85+L86</f>
        <v>139947.28388285777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606438.23015905032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30.75" customHeight="1" thickBot="1">
      <c r="A31" t="s">
        <v>1929</v>
      </c>
      <c r="B31" s="86" t="s">
        <v>1781</v>
      </c>
      <c r="C31" s="955" t="s">
        <v>1782</v>
      </c>
      <c r="D31" s="956"/>
      <c r="E31" s="956"/>
      <c r="F31" s="956"/>
      <c r="G31" s="956"/>
      <c r="H31" s="956"/>
      <c r="I31" s="956"/>
      <c r="J31" s="982"/>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295000</v>
      </c>
      <c r="N48" s="280">
        <f>K48*M48</f>
        <v>324500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3697.4789915966389</v>
      </c>
      <c r="N49" s="280">
        <f>K49*M49</f>
        <v>1848.7394957983195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25388.041280898822</v>
      </c>
      <c r="N50" s="280">
        <f>K50*M50</f>
        <v>25388.041280898822</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96716.347736757394</v>
      </c>
      <c r="N51" s="280">
        <f>K51*M51</f>
        <v>96716.347736757394</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448453.12851345458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0">
        <f>VLOOKUP(A60,TRANSPORTE!A1:D117,4,FALSE)</f>
        <v>1774.2255661967749</v>
      </c>
      <c r="M60" s="901"/>
      <c r="N60" s="295">
        <f>K60*L60</f>
        <v>1951.6481228164525</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1951.6481228164525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15320.161561829998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466490.94627619255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93298.189255238511</v>
      </c>
      <c r="M84" s="849"/>
      <c r="N84" s="57"/>
    </row>
    <row r="85" spans="1:14">
      <c r="B85" s="95" t="s">
        <v>1057</v>
      </c>
      <c r="C85" s="96"/>
      <c r="D85" s="96"/>
      <c r="E85" s="96"/>
      <c r="F85" s="96"/>
      <c r="G85" s="96"/>
      <c r="H85" s="96"/>
      <c r="I85" s="93"/>
      <c r="J85" s="94"/>
      <c r="K85" s="312">
        <v>0.05</v>
      </c>
      <c r="L85" s="848">
        <f>N79*K85</f>
        <v>23324.547313809628</v>
      </c>
      <c r="M85" s="849"/>
      <c r="N85" s="57"/>
    </row>
    <row r="86" spans="1:14" ht="15.75" thickBot="1">
      <c r="B86" s="97" t="s">
        <v>1058</v>
      </c>
      <c r="C86" s="98"/>
      <c r="D86" s="98"/>
      <c r="E86" s="98"/>
      <c r="F86" s="98"/>
      <c r="G86" s="98"/>
      <c r="H86" s="98"/>
      <c r="I86" s="99"/>
      <c r="J86" s="100"/>
      <c r="K86" s="313">
        <v>0.05</v>
      </c>
      <c r="L86" s="850">
        <f>N79*K86</f>
        <v>23324.547313809628</v>
      </c>
      <c r="M86" s="851"/>
      <c r="N86" s="57"/>
    </row>
    <row r="87" spans="1:14" ht="15.75" thickBot="1">
      <c r="B87" s="813" t="s">
        <v>1037</v>
      </c>
      <c r="C87" s="814"/>
      <c r="D87" s="814"/>
      <c r="E87" s="814"/>
      <c r="F87" s="814"/>
      <c r="G87" s="814"/>
      <c r="H87" s="814"/>
      <c r="I87" s="814"/>
      <c r="J87" s="814"/>
      <c r="K87" s="814"/>
      <c r="L87" s="814"/>
      <c r="M87" s="815"/>
      <c r="N87" s="58">
        <f>L84+L85+L86</f>
        <v>139947.28388285777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606438.23015905032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30.75" customHeight="1" thickBot="1">
      <c r="A31" t="s">
        <v>1929</v>
      </c>
      <c r="B31" s="86" t="s">
        <v>1783</v>
      </c>
      <c r="C31" s="955" t="s">
        <v>1784</v>
      </c>
      <c r="D31" s="956"/>
      <c r="E31" s="956"/>
      <c r="F31" s="956"/>
      <c r="G31" s="956"/>
      <c r="H31" s="956"/>
      <c r="I31" s="956"/>
      <c r="J31" s="982"/>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766.00807809150001</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295000</v>
      </c>
      <c r="N48" s="280">
        <f>K48*M48</f>
        <v>324500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3697.4789915966389</v>
      </c>
      <c r="N49" s="280">
        <f>K49*M49</f>
        <v>1848.7394957983195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25388.041280898822</v>
      </c>
      <c r="N50" s="280">
        <f>K50*M50</f>
        <v>25388.041280898822</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96716.347736757394</v>
      </c>
      <c r="N51" s="280">
        <f>K51*M51</f>
        <v>96716.347736757394</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448453.12851345458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0">
        <f>VLOOKUP(A60,TRANSPORTE!A1:D117,4,FALSE)</f>
        <v>1774.2255661967749</v>
      </c>
      <c r="M60" s="901"/>
      <c r="N60" s="295">
        <f>K60*L60</f>
        <v>1951.6481228164525</v>
      </c>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f>N60+N61+N62+N63+N64</f>
        <v>1951.6481228164525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15320.161561829998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466490.94627619255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93298.189255238511</v>
      </c>
      <c r="M84" s="849"/>
      <c r="N84" s="57"/>
    </row>
    <row r="85" spans="1:14">
      <c r="B85" s="95" t="s">
        <v>1057</v>
      </c>
      <c r="C85" s="96"/>
      <c r="D85" s="96"/>
      <c r="E85" s="96"/>
      <c r="F85" s="96"/>
      <c r="G85" s="96"/>
      <c r="H85" s="96"/>
      <c r="I85" s="93"/>
      <c r="J85" s="94"/>
      <c r="K85" s="312">
        <v>0.05</v>
      </c>
      <c r="L85" s="848">
        <f>N79*K85</f>
        <v>23324.547313809628</v>
      </c>
      <c r="M85" s="849"/>
      <c r="N85" s="57"/>
    </row>
    <row r="86" spans="1:14" ht="15.75" thickBot="1">
      <c r="B86" s="97" t="s">
        <v>1058</v>
      </c>
      <c r="C86" s="98"/>
      <c r="D86" s="98"/>
      <c r="E86" s="98"/>
      <c r="F86" s="98"/>
      <c r="G86" s="98"/>
      <c r="H86" s="98"/>
      <c r="I86" s="99"/>
      <c r="J86" s="100"/>
      <c r="K86" s="313">
        <v>0.05</v>
      </c>
      <c r="L86" s="850">
        <f>N79*K86</f>
        <v>23324.547313809628</v>
      </c>
      <c r="M86" s="851"/>
      <c r="N86" s="57"/>
    </row>
    <row r="87" spans="1:14" ht="15.75" thickBot="1">
      <c r="B87" s="813" t="s">
        <v>1037</v>
      </c>
      <c r="C87" s="814"/>
      <c r="D87" s="814"/>
      <c r="E87" s="814"/>
      <c r="F87" s="814"/>
      <c r="G87" s="814"/>
      <c r="H87" s="814"/>
      <c r="I87" s="814"/>
      <c r="J87" s="814"/>
      <c r="K87" s="814"/>
      <c r="L87" s="814"/>
      <c r="M87" s="815"/>
      <c r="N87" s="58">
        <f>L84+L85+L86</f>
        <v>139947.28388285777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606438.23015905032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28.5" customHeight="1" thickBot="1">
      <c r="A31" t="s">
        <v>1929</v>
      </c>
      <c r="B31" s="86" t="s">
        <v>1785</v>
      </c>
      <c r="C31" s="955" t="s">
        <v>1786</v>
      </c>
      <c r="D31" s="956"/>
      <c r="E31" s="956"/>
      <c r="F31" s="956"/>
      <c r="G31" s="956"/>
      <c r="H31" s="956"/>
      <c r="I31" s="956"/>
      <c r="J31" s="982"/>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4835.8173868378708</v>
      </c>
      <c r="N48" s="280">
        <f>K48*M48</f>
        <v>6286.562602889232</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6286.562602889232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1532.016156183</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7818.5787590722321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1563.7157518144465</v>
      </c>
      <c r="M84" s="849"/>
      <c r="N84" s="57"/>
    </row>
    <row r="85" spans="1:14">
      <c r="B85" s="95" t="s">
        <v>1057</v>
      </c>
      <c r="C85" s="96"/>
      <c r="D85" s="96"/>
      <c r="E85" s="96"/>
      <c r="F85" s="96"/>
      <c r="G85" s="96"/>
      <c r="H85" s="96"/>
      <c r="I85" s="93"/>
      <c r="J85" s="94"/>
      <c r="K85" s="312">
        <v>0.05</v>
      </c>
      <c r="L85" s="848">
        <f>N79*K85</f>
        <v>390.92893795361164</v>
      </c>
      <c r="M85" s="849"/>
      <c r="N85" s="57"/>
    </row>
    <row r="86" spans="1:14" ht="15.75" thickBot="1">
      <c r="B86" s="97" t="s">
        <v>1058</v>
      </c>
      <c r="C86" s="98"/>
      <c r="D86" s="98"/>
      <c r="E86" s="98"/>
      <c r="F86" s="98"/>
      <c r="G86" s="98"/>
      <c r="H86" s="98"/>
      <c r="I86" s="99"/>
      <c r="J86" s="100"/>
      <c r="K86" s="313">
        <v>0.05</v>
      </c>
      <c r="L86" s="850">
        <f>N79*K86</f>
        <v>390.92893795361164</v>
      </c>
      <c r="M86" s="851"/>
      <c r="N86" s="57"/>
    </row>
    <row r="87" spans="1:14" ht="15.75" thickBot="1">
      <c r="B87" s="813" t="s">
        <v>1037</v>
      </c>
      <c r="C87" s="814"/>
      <c r="D87" s="814"/>
      <c r="E87" s="814"/>
      <c r="F87" s="814"/>
      <c r="G87" s="814"/>
      <c r="H87" s="814"/>
      <c r="I87" s="814"/>
      <c r="J87" s="814"/>
      <c r="K87" s="814"/>
      <c r="L87" s="814"/>
      <c r="M87" s="815"/>
      <c r="N87" s="58">
        <f>L84+L85+L86</f>
        <v>2345.5736277216697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10164.152386793901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30" customHeight="1" thickBot="1">
      <c r="A31" t="s">
        <v>1929</v>
      </c>
      <c r="B31" s="86" t="s">
        <v>1787</v>
      </c>
      <c r="C31" s="955" t="s">
        <v>1788</v>
      </c>
      <c r="D31" s="956"/>
      <c r="E31" s="956"/>
      <c r="F31" s="956"/>
      <c r="G31" s="956"/>
      <c r="H31" s="956"/>
      <c r="I31" s="956"/>
      <c r="J31" s="982"/>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11364.170859068994</v>
      </c>
      <c r="N48" s="280">
        <f>K48*M48</f>
        <v>14773.422116789692</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14773.422116789692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1532.016156183</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16305.438272972693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3261.0876545945389</v>
      </c>
      <c r="M84" s="849"/>
      <c r="N84" s="57"/>
    </row>
    <row r="85" spans="1:14">
      <c r="B85" s="95" t="s">
        <v>1057</v>
      </c>
      <c r="C85" s="96"/>
      <c r="D85" s="96"/>
      <c r="E85" s="96"/>
      <c r="F85" s="96"/>
      <c r="G85" s="96"/>
      <c r="H85" s="96"/>
      <c r="I85" s="93"/>
      <c r="J85" s="94"/>
      <c r="K85" s="312">
        <v>0.05</v>
      </c>
      <c r="L85" s="848">
        <f>N79*K85</f>
        <v>815.27191364863472</v>
      </c>
      <c r="M85" s="849"/>
      <c r="N85" s="57"/>
    </row>
    <row r="86" spans="1:14" ht="15.75" thickBot="1">
      <c r="B86" s="97" t="s">
        <v>1058</v>
      </c>
      <c r="C86" s="98"/>
      <c r="D86" s="98"/>
      <c r="E86" s="98"/>
      <c r="F86" s="98"/>
      <c r="G86" s="98"/>
      <c r="H86" s="98"/>
      <c r="I86" s="99"/>
      <c r="J86" s="100"/>
      <c r="K86" s="313">
        <v>0.05</v>
      </c>
      <c r="L86" s="850">
        <f>N79*K86</f>
        <v>815.27191364863472</v>
      </c>
      <c r="M86" s="851"/>
      <c r="N86" s="57"/>
    </row>
    <row r="87" spans="1:14" ht="15.75" thickBot="1">
      <c r="B87" s="813" t="s">
        <v>1037</v>
      </c>
      <c r="C87" s="814"/>
      <c r="D87" s="814"/>
      <c r="E87" s="814"/>
      <c r="F87" s="814"/>
      <c r="G87" s="814"/>
      <c r="H87" s="814"/>
      <c r="I87" s="814"/>
      <c r="J87" s="814"/>
      <c r="K87" s="814"/>
      <c r="L87" s="814"/>
      <c r="M87" s="815"/>
      <c r="N87" s="58">
        <f>L84+L85+L86</f>
        <v>4891.6314818918081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21197.0697548645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30.75" customHeight="1" thickBot="1">
      <c r="A31" t="s">
        <v>1929</v>
      </c>
      <c r="B31" s="86" t="s">
        <v>1789</v>
      </c>
      <c r="C31" s="955" t="s">
        <v>2265</v>
      </c>
      <c r="D31" s="956"/>
      <c r="E31" s="956"/>
      <c r="F31" s="956"/>
      <c r="G31" s="956"/>
      <c r="H31" s="956"/>
      <c r="I31" s="956"/>
      <c r="J31" s="982"/>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3"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4835.8173868378708</v>
      </c>
      <c r="N48" s="280">
        <f>K48*M48</f>
        <v>6286.562602889232</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6286.562602889232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1532.016156183</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7818.5787590722321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1563.7157518144465</v>
      </c>
      <c r="M84" s="849"/>
      <c r="N84" s="57"/>
    </row>
    <row r="85" spans="1:14">
      <c r="B85" s="95" t="s">
        <v>1057</v>
      </c>
      <c r="C85" s="96"/>
      <c r="D85" s="96"/>
      <c r="E85" s="96"/>
      <c r="F85" s="96"/>
      <c r="G85" s="96"/>
      <c r="H85" s="96"/>
      <c r="I85" s="93"/>
      <c r="J85" s="94"/>
      <c r="K85" s="312">
        <v>0.05</v>
      </c>
      <c r="L85" s="848">
        <f>N79*K85</f>
        <v>390.92893795361164</v>
      </c>
      <c r="M85" s="849"/>
      <c r="N85" s="57"/>
    </row>
    <row r="86" spans="1:14" ht="15.75" thickBot="1">
      <c r="B86" s="97" t="s">
        <v>1058</v>
      </c>
      <c r="C86" s="98"/>
      <c r="D86" s="98"/>
      <c r="E86" s="98"/>
      <c r="F86" s="98"/>
      <c r="G86" s="98"/>
      <c r="H86" s="98"/>
      <c r="I86" s="99"/>
      <c r="J86" s="100"/>
      <c r="K86" s="313">
        <v>0.05</v>
      </c>
      <c r="L86" s="850">
        <f>N79*K86</f>
        <v>390.92893795361164</v>
      </c>
      <c r="M86" s="851"/>
      <c r="N86" s="57"/>
    </row>
    <row r="87" spans="1:14" ht="15.75" thickBot="1">
      <c r="B87" s="813" t="s">
        <v>1037</v>
      </c>
      <c r="C87" s="814"/>
      <c r="D87" s="814"/>
      <c r="E87" s="814"/>
      <c r="F87" s="814"/>
      <c r="G87" s="814"/>
      <c r="H87" s="814"/>
      <c r="I87" s="814"/>
      <c r="J87" s="814"/>
      <c r="K87" s="814"/>
      <c r="L87" s="814"/>
      <c r="M87" s="815"/>
      <c r="N87" s="58">
        <f>L84+L85+L86</f>
        <v>2345.5736277216697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10164.152386793901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30" customHeight="1" thickBot="1">
      <c r="A31" t="s">
        <v>1929</v>
      </c>
      <c r="B31" s="86" t="s">
        <v>1790</v>
      </c>
      <c r="C31" s="955" t="s">
        <v>2266</v>
      </c>
      <c r="D31" s="956"/>
      <c r="E31" s="956"/>
      <c r="F31" s="956"/>
      <c r="G31" s="956"/>
      <c r="H31" s="956"/>
      <c r="I31" s="956"/>
      <c r="J31" s="982"/>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c r="C41" s="871"/>
      <c r="D41" s="871"/>
      <c r="E41" s="44"/>
      <c r="F41" s="45"/>
      <c r="G41" s="45"/>
      <c r="H41" s="46"/>
      <c r="I41" s="42"/>
      <c r="J41" s="43"/>
      <c r="K41" s="287"/>
      <c r="L41" s="284"/>
      <c r="M41" s="409"/>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11364.170859068994</v>
      </c>
      <c r="N48" s="280">
        <f>K48*M48</f>
        <v>14773.422116789692</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14773.422116789692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1532.016156183</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16305.438272972693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3261.0876545945389</v>
      </c>
      <c r="M84" s="849"/>
      <c r="N84" s="57"/>
    </row>
    <row r="85" spans="1:14">
      <c r="B85" s="95" t="s">
        <v>1057</v>
      </c>
      <c r="C85" s="96"/>
      <c r="D85" s="96"/>
      <c r="E85" s="96"/>
      <c r="F85" s="96"/>
      <c r="G85" s="96"/>
      <c r="H85" s="96"/>
      <c r="I85" s="93"/>
      <c r="J85" s="94"/>
      <c r="K85" s="312">
        <v>0.05</v>
      </c>
      <c r="L85" s="848">
        <f>N79*K85</f>
        <v>815.27191364863472</v>
      </c>
      <c r="M85" s="849"/>
      <c r="N85" s="57"/>
    </row>
    <row r="86" spans="1:14" ht="15.75" thickBot="1">
      <c r="B86" s="97" t="s">
        <v>1058</v>
      </c>
      <c r="C86" s="98"/>
      <c r="D86" s="98"/>
      <c r="E86" s="98"/>
      <c r="F86" s="98"/>
      <c r="G86" s="98"/>
      <c r="H86" s="98"/>
      <c r="I86" s="99"/>
      <c r="J86" s="100"/>
      <c r="K86" s="313">
        <v>0.05</v>
      </c>
      <c r="L86" s="850">
        <f>N79*K86</f>
        <v>815.27191364863472</v>
      </c>
      <c r="M86" s="851"/>
      <c r="N86" s="57"/>
    </row>
    <row r="87" spans="1:14" ht="15.75" thickBot="1">
      <c r="B87" s="813" t="s">
        <v>1037</v>
      </c>
      <c r="C87" s="814"/>
      <c r="D87" s="814"/>
      <c r="E87" s="814"/>
      <c r="F87" s="814"/>
      <c r="G87" s="814"/>
      <c r="H87" s="814"/>
      <c r="I87" s="814"/>
      <c r="J87" s="814"/>
      <c r="K87" s="814"/>
      <c r="L87" s="814"/>
      <c r="M87" s="815"/>
      <c r="N87" s="58">
        <f>L84+L85+L86</f>
        <v>4891.6314818918081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21197.0697548645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5"/>
      <c r="J36" s="276"/>
      <c r="K36" s="277">
        <f>VLOOKUP(A36,EQUIPOS!A6:D163,4,FALSE)</f>
        <v>237884.0498957042</v>
      </c>
      <c r="L36" s="278"/>
      <c r="M36" s="344">
        <v>15</v>
      </c>
      <c r="N36" s="280">
        <f>K36/M36</f>
        <v>15858.936659713614</v>
      </c>
    </row>
    <row r="37" spans="1:14">
      <c r="A37" s="119" t="s">
        <v>174</v>
      </c>
      <c r="B37" s="862" t="str">
        <f>VLOOKUP(A37,EQUIPOS!A7:D154,3,FALSE)</f>
        <v>Compactador vibratorio tipo DD-20</v>
      </c>
      <c r="C37" s="863"/>
      <c r="D37" s="863"/>
      <c r="E37" s="863"/>
      <c r="F37" s="863"/>
      <c r="G37" s="863"/>
      <c r="H37" s="864"/>
      <c r="I37" s="429"/>
      <c r="J37" s="430"/>
      <c r="K37" s="277">
        <f>VLOOKUP(A37,EQUIPOS!A7:D164,4,FALSE)</f>
        <v>200052.53597979824</v>
      </c>
      <c r="L37" s="343"/>
      <c r="M37" s="344">
        <v>15</v>
      </c>
      <c r="N37" s="280">
        <f>K37/M37</f>
        <v>13336.83573198655</v>
      </c>
    </row>
    <row r="38" spans="1:14">
      <c r="A38" s="119" t="s">
        <v>269</v>
      </c>
      <c r="B38" s="862" t="str">
        <f>VLOOKUP(A38,EQUIPOS!A8:D154,3,FALSE)</f>
        <v>Motoniveladora  potencia 215 HP, ancho de cuchilla 4,27 m, peso 18 ton.</v>
      </c>
      <c r="C38" s="863"/>
      <c r="D38" s="863"/>
      <c r="E38" s="863"/>
      <c r="F38" s="863"/>
      <c r="G38" s="863"/>
      <c r="H38" s="864"/>
      <c r="I38" s="336"/>
      <c r="J38" s="338"/>
      <c r="K38" s="277">
        <f>VLOOKUP(A38,EQUIPOS!A8:D165,4,FALSE)</f>
        <v>225322.32999829907</v>
      </c>
      <c r="L38" s="431"/>
      <c r="M38" s="432">
        <v>15</v>
      </c>
      <c r="N38" s="280">
        <f>K38/M38</f>
        <v>15021.488666553272</v>
      </c>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0.02</v>
      </c>
      <c r="N41" s="352">
        <f>N75*M41</f>
        <v>42.556004338416663</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SUM(N36:N41)</f>
        <v>44259.817062591857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253880.41280898821</v>
      </c>
      <c r="N48" s="280">
        <f>K48*M48</f>
        <v>330044.53665168467</v>
      </c>
    </row>
    <row r="49" spans="1:14">
      <c r="A49" s="172" t="s">
        <v>845</v>
      </c>
      <c r="B49" s="49" t="str">
        <f>VLOOKUP(A49,MATERIALES!A6:D373,3,FALSE)</f>
        <v>Agua</v>
      </c>
      <c r="C49" s="433"/>
      <c r="D49" s="433"/>
      <c r="E49" s="433"/>
      <c r="F49" s="433"/>
      <c r="G49" s="433"/>
      <c r="H49" s="433"/>
      <c r="I49" s="433"/>
      <c r="J49" s="319" t="s">
        <v>425</v>
      </c>
      <c r="K49" s="405">
        <v>30</v>
      </c>
      <c r="L49" s="429"/>
      <c r="M49" s="410">
        <f>VLOOKUP(A49,MATERIALES!A6:D397,4,FALSE)</f>
        <v>604.47717335473385</v>
      </c>
      <c r="N49" s="280">
        <f>K49*M49</f>
        <v>18134.315200642017</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75" thickBot="1">
      <c r="B52" s="458"/>
      <c r="C52" s="456"/>
      <c r="D52" s="456"/>
      <c r="E52" s="456"/>
      <c r="F52" s="456"/>
      <c r="G52" s="456"/>
      <c r="H52" s="456"/>
      <c r="I52" s="456"/>
      <c r="J52" s="457"/>
      <c r="K52" s="132"/>
      <c r="L52" s="454"/>
      <c r="M52" s="490"/>
      <c r="N52" s="491"/>
    </row>
    <row r="53" spans="1:14" ht="15.75" thickBot="1">
      <c r="B53" s="902" t="s">
        <v>1037</v>
      </c>
      <c r="C53" s="856"/>
      <c r="D53" s="856"/>
      <c r="E53" s="856"/>
      <c r="F53" s="856"/>
      <c r="G53" s="856"/>
      <c r="H53" s="856"/>
      <c r="I53" s="856"/>
      <c r="J53" s="856"/>
      <c r="K53" s="856"/>
      <c r="L53" s="856"/>
      <c r="M53" s="857"/>
      <c r="N53" s="110">
        <f>SUM(N48:N52)</f>
        <v>348178.85185232671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99" t="s">
        <v>1045</v>
      </c>
      <c r="M57" s="878"/>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900">
        <f>VLOOKUP(A58,TRANSPORTE!A1:D117,4,FALSE)</f>
        <v>1774.2255661967749</v>
      </c>
      <c r="M58" s="901"/>
      <c r="N58" s="295">
        <f>K58*L58</f>
        <v>2306.4932360558073</v>
      </c>
    </row>
    <row r="59" spans="1:14">
      <c r="B59" s="52"/>
      <c r="C59" s="53"/>
      <c r="D59" s="53"/>
      <c r="E59" s="53"/>
      <c r="F59" s="53"/>
      <c r="G59" s="53"/>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1"/>
      <c r="M63" s="892"/>
      <c r="N63" s="133"/>
    </row>
    <row r="64" spans="1:14" ht="15.75" thickBot="1">
      <c r="B64" s="902" t="s">
        <v>1037</v>
      </c>
      <c r="C64" s="856"/>
      <c r="D64" s="856"/>
      <c r="E64" s="856"/>
      <c r="F64" s="856"/>
      <c r="G64" s="856"/>
      <c r="H64" s="856"/>
      <c r="I64" s="856"/>
      <c r="J64" s="856"/>
      <c r="K64" s="856"/>
      <c r="L64" s="856"/>
      <c r="M64" s="857"/>
      <c r="N64" s="110">
        <f>N58+N59+N60+N61+N62</f>
        <v>2306.4932360558073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2" t="s">
        <v>1047</v>
      </c>
      <c r="C68" s="853"/>
      <c r="D68" s="853"/>
      <c r="E68" s="853"/>
      <c r="F68" s="853"/>
      <c r="G68" s="853"/>
      <c r="H68" s="853"/>
      <c r="I68" s="79" t="s">
        <v>1048</v>
      </c>
      <c r="J68" s="81" t="s">
        <v>1494</v>
      </c>
      <c r="K68" s="80" t="s">
        <v>1050</v>
      </c>
      <c r="L68" s="854" t="s">
        <v>1034</v>
      </c>
      <c r="M68" s="967"/>
      <c r="N68" s="104" t="s">
        <v>1035</v>
      </c>
    </row>
    <row r="69" spans="1:15">
      <c r="A69" s="173"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120</v>
      </c>
      <c r="N69" s="403">
        <f>K69/M69</f>
        <v>1276.6801301524999</v>
      </c>
      <c r="O69" s="112"/>
    </row>
    <row r="70" spans="1:15">
      <c r="A70" s="173"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120</v>
      </c>
      <c r="N70" s="403">
        <f>K70/M70</f>
        <v>851.12008676833329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89"/>
      <c r="C74" s="890"/>
      <c r="D74" s="890"/>
      <c r="E74" s="890"/>
      <c r="F74" s="890"/>
      <c r="G74" s="890"/>
      <c r="H74" s="890"/>
      <c r="I74" s="132"/>
      <c r="J74" s="132"/>
      <c r="K74" s="132"/>
      <c r="L74" s="903"/>
      <c r="M74" s="903"/>
      <c r="N74" s="51"/>
    </row>
    <row r="75" spans="1:15" ht="15.75" thickBot="1">
      <c r="B75" s="902" t="s">
        <v>1037</v>
      </c>
      <c r="C75" s="856"/>
      <c r="D75" s="856"/>
      <c r="E75" s="856"/>
      <c r="F75" s="856"/>
      <c r="G75" s="856"/>
      <c r="H75" s="856"/>
      <c r="I75" s="856"/>
      <c r="J75" s="856"/>
      <c r="K75" s="856"/>
      <c r="L75" s="856"/>
      <c r="M75" s="857"/>
      <c r="N75" s="309">
        <f>SUM(N69:N74)</f>
        <v>2127.800216920833</v>
      </c>
    </row>
    <row r="76" spans="1:15" ht="15.75" thickBot="1">
      <c r="B76" s="39"/>
      <c r="C76" s="40"/>
      <c r="D76" s="40"/>
      <c r="E76" s="40"/>
      <c r="F76" s="40"/>
      <c r="G76" s="40"/>
      <c r="H76" s="40"/>
      <c r="I76" s="40"/>
      <c r="J76" s="40"/>
      <c r="K76" s="40"/>
      <c r="L76" s="40"/>
      <c r="M76" s="40"/>
      <c r="N76" s="41"/>
    </row>
    <row r="77" spans="1:15" ht="15.75" thickBot="1">
      <c r="B77" s="813" t="s">
        <v>1051</v>
      </c>
      <c r="C77" s="814"/>
      <c r="D77" s="814"/>
      <c r="E77" s="814"/>
      <c r="F77" s="814"/>
      <c r="G77" s="814"/>
      <c r="H77" s="814"/>
      <c r="I77" s="814"/>
      <c r="J77" s="814"/>
      <c r="K77" s="814"/>
      <c r="L77" s="814"/>
      <c r="M77" s="815"/>
      <c r="N77" s="105">
        <f>N43+N53+N64+N75</f>
        <v>396872.96236789523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2"/>
      <c r="J81" s="342"/>
      <c r="K81" s="310" t="s">
        <v>1054</v>
      </c>
      <c r="L81" s="860" t="s">
        <v>1055</v>
      </c>
      <c r="M81" s="861"/>
      <c r="N81" s="311"/>
    </row>
    <row r="82" spans="1:14">
      <c r="B82" s="846" t="s">
        <v>1056</v>
      </c>
      <c r="C82" s="847"/>
      <c r="D82" s="847"/>
      <c r="E82" s="847"/>
      <c r="F82" s="847"/>
      <c r="G82" s="847"/>
      <c r="H82" s="847"/>
      <c r="I82" s="93"/>
      <c r="J82" s="94"/>
      <c r="K82" s="312">
        <v>0.2</v>
      </c>
      <c r="L82" s="848">
        <f>N77*K82</f>
        <v>79374.592473579047</v>
      </c>
      <c r="M82" s="849"/>
      <c r="N82" s="57"/>
    </row>
    <row r="83" spans="1:14">
      <c r="B83" s="95" t="s">
        <v>1057</v>
      </c>
      <c r="C83" s="96"/>
      <c r="D83" s="96"/>
      <c r="E83" s="96"/>
      <c r="F83" s="96"/>
      <c r="G83" s="96"/>
      <c r="H83" s="96"/>
      <c r="I83" s="93"/>
      <c r="J83" s="94"/>
      <c r="K83" s="312">
        <v>0.05</v>
      </c>
      <c r="L83" s="848">
        <f>N77*K83</f>
        <v>19843.648118394762</v>
      </c>
      <c r="M83" s="849"/>
      <c r="N83" s="57"/>
    </row>
    <row r="84" spans="1:14" ht="15.75" thickBot="1">
      <c r="B84" s="97" t="s">
        <v>1058</v>
      </c>
      <c r="C84" s="98"/>
      <c r="D84" s="98"/>
      <c r="E84" s="98"/>
      <c r="F84" s="98"/>
      <c r="G84" s="98"/>
      <c r="H84" s="98"/>
      <c r="I84" s="99"/>
      <c r="J84" s="100"/>
      <c r="K84" s="313">
        <v>0.05</v>
      </c>
      <c r="L84" s="850">
        <f>N77*K84</f>
        <v>19843.648118394762</v>
      </c>
      <c r="M84" s="851"/>
      <c r="N84" s="57"/>
    </row>
    <row r="85" spans="1:14" ht="15.75" thickBot="1">
      <c r="B85" s="813" t="s">
        <v>1037</v>
      </c>
      <c r="C85" s="814"/>
      <c r="D85" s="814"/>
      <c r="E85" s="814"/>
      <c r="F85" s="814"/>
      <c r="G85" s="814"/>
      <c r="H85" s="814"/>
      <c r="I85" s="814"/>
      <c r="J85" s="814"/>
      <c r="K85" s="814"/>
      <c r="L85" s="814"/>
      <c r="M85" s="815"/>
      <c r="N85" s="58">
        <f>L82+L83+L84</f>
        <v>119061.88871036857</v>
      </c>
    </row>
    <row r="86" spans="1:14" ht="15.75" thickBot="1">
      <c r="B86" s="39"/>
      <c r="C86" s="40"/>
      <c r="D86" s="40"/>
      <c r="E86" s="40"/>
      <c r="F86" s="40"/>
      <c r="G86" s="40"/>
      <c r="H86" s="40"/>
      <c r="I86" s="40"/>
      <c r="J86" s="40"/>
      <c r="K86" s="40"/>
      <c r="L86" s="40"/>
      <c r="M86" s="40"/>
      <c r="N86" s="41"/>
    </row>
    <row r="87" spans="1:14" ht="15.75" thickBot="1">
      <c r="A87" t="s">
        <v>2122</v>
      </c>
      <c r="B87" s="813" t="s">
        <v>1059</v>
      </c>
      <c r="C87" s="814"/>
      <c r="D87" s="814"/>
      <c r="E87" s="814"/>
      <c r="F87" s="814"/>
      <c r="G87" s="814"/>
      <c r="H87" s="814"/>
      <c r="I87" s="814"/>
      <c r="J87" s="814"/>
      <c r="K87" s="814"/>
      <c r="L87" s="814"/>
      <c r="M87" s="815"/>
      <c r="N87" s="195">
        <f>N77+N85</f>
        <v>515934.85107826383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3"/>
      <c r="K117" s="963"/>
      <c r="L117" s="963"/>
      <c r="M117" s="963"/>
      <c r="N117" s="964"/>
    </row>
    <row r="118" spans="2:14" ht="15.75" thickBot="1">
      <c r="B118" s="427" t="s">
        <v>2327</v>
      </c>
      <c r="C118" s="428"/>
      <c r="D118" s="428"/>
      <c r="E118" s="267"/>
      <c r="F118" s="267"/>
      <c r="G118" s="267"/>
      <c r="H118" s="267"/>
      <c r="I118" s="267"/>
      <c r="J118" s="965"/>
      <c r="K118" s="965"/>
      <c r="L118" s="965"/>
      <c r="M118" s="965"/>
      <c r="N118" s="96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102.1344104122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3" t="s">
        <v>1793</v>
      </c>
      <c r="B48" s="49" t="str">
        <f>VLOOKUP(A48,MATERIALES!A5:D373,3,FALSE)</f>
        <v>Impermeabilizante para concreto</v>
      </c>
      <c r="C48" s="289"/>
      <c r="D48" s="289"/>
      <c r="E48" s="289"/>
      <c r="F48" s="289"/>
      <c r="G48" s="289"/>
      <c r="H48" s="289"/>
      <c r="I48" s="276"/>
      <c r="J48" s="319" t="str">
        <f>VLOOKUP(A48,MATERIALES!A4:D640,2,FALSE)</f>
        <v>kg</v>
      </c>
      <c r="K48" s="450">
        <v>0.7</v>
      </c>
      <c r="L48" s="275"/>
      <c r="M48" s="410">
        <f>VLOOKUP(A48,MATERIALES!A5:D396,4,FALSE)</f>
        <v>12000</v>
      </c>
      <c r="N48" s="280">
        <f>K48*M48</f>
        <v>8400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8400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50</v>
      </c>
      <c r="N71" s="403">
        <f>K71/M71</f>
        <v>2042.688208244</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51"/>
    </row>
    <row r="77" spans="1:15" ht="15.75" thickBot="1">
      <c r="B77" s="902" t="s">
        <v>1037</v>
      </c>
      <c r="C77" s="856"/>
      <c r="D77" s="856"/>
      <c r="E77" s="856"/>
      <c r="F77" s="856"/>
      <c r="G77" s="856"/>
      <c r="H77" s="856"/>
      <c r="I77" s="856"/>
      <c r="J77" s="856"/>
      <c r="K77" s="856"/>
      <c r="L77" s="856"/>
      <c r="M77" s="857"/>
      <c r="N77" s="309">
        <f>SUM(N71:N76)</f>
        <v>2042.688208244</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10544.822618656201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2108.9645237312402</v>
      </c>
      <c r="M84" s="849"/>
      <c r="N84" s="57"/>
    </row>
    <row r="85" spans="1:14">
      <c r="B85" s="95" t="s">
        <v>1057</v>
      </c>
      <c r="C85" s="96"/>
      <c r="D85" s="96"/>
      <c r="E85" s="96"/>
      <c r="F85" s="96"/>
      <c r="G85" s="96"/>
      <c r="H85" s="96"/>
      <c r="I85" s="93"/>
      <c r="J85" s="94"/>
      <c r="K85" s="312">
        <v>0.05</v>
      </c>
      <c r="L85" s="848">
        <f>N79*K85</f>
        <v>527.24113093281005</v>
      </c>
      <c r="M85" s="849"/>
      <c r="N85" s="57"/>
    </row>
    <row r="86" spans="1:14" ht="15.75" thickBot="1">
      <c r="B86" s="97" t="s">
        <v>1058</v>
      </c>
      <c r="C86" s="98"/>
      <c r="D86" s="98"/>
      <c r="E86" s="98"/>
      <c r="F86" s="98"/>
      <c r="G86" s="98"/>
      <c r="H86" s="98"/>
      <c r="I86" s="99"/>
      <c r="J86" s="100"/>
      <c r="K86" s="313">
        <v>0.05</v>
      </c>
      <c r="L86" s="850">
        <f>N79*K86</f>
        <v>527.24113093281005</v>
      </c>
      <c r="M86" s="851"/>
      <c r="N86" s="57"/>
    </row>
    <row r="87" spans="1:14" ht="15.75" thickBot="1">
      <c r="B87" s="813" t="s">
        <v>1037</v>
      </c>
      <c r="C87" s="814"/>
      <c r="D87" s="814"/>
      <c r="E87" s="814"/>
      <c r="F87" s="814"/>
      <c r="G87" s="814"/>
      <c r="H87" s="814"/>
      <c r="I87" s="814"/>
      <c r="J87" s="814"/>
      <c r="K87" s="814"/>
      <c r="L87" s="814"/>
      <c r="M87" s="815"/>
      <c r="N87" s="58">
        <f>L84+L85+L86</f>
        <v>3163.4467855968601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58">
        <f>N79+N87</f>
        <v>13708.26940425306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510.67205206099999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3" t="s">
        <v>488</v>
      </c>
      <c r="B48" s="49" t="str">
        <f>VLOOKUP(A48,MATERIALES!A5:D373,3,FALSE)</f>
        <v>Imprimante y puente de adherencia</v>
      </c>
      <c r="C48" s="289"/>
      <c r="D48" s="289"/>
      <c r="E48" s="289"/>
      <c r="F48" s="289"/>
      <c r="G48" s="289"/>
      <c r="H48" s="289"/>
      <c r="I48" s="289"/>
      <c r="J48" s="319" t="str">
        <f>VLOOKUP(A48,MATERIALES!A4:D640,2,FALSE)</f>
        <v>kg</v>
      </c>
      <c r="K48" s="451">
        <v>0.2</v>
      </c>
      <c r="L48" s="275"/>
      <c r="M48" s="410">
        <f>VLOOKUP(A48,MATERIALES!A5:D396,4,FALSE)</f>
        <v>53000</v>
      </c>
      <c r="N48" s="280">
        <f>K48*M48</f>
        <v>10600</v>
      </c>
    </row>
    <row r="49" spans="1:14">
      <c r="A49" s="172" t="s">
        <v>490</v>
      </c>
      <c r="B49" s="49" t="str">
        <f>VLOOKUP(A49,MATERIALES!A6:D373,3,FALSE)</f>
        <v>Láminas impermeabilizantes</v>
      </c>
      <c r="C49" s="433"/>
      <c r="D49" s="433"/>
      <c r="E49" s="433"/>
      <c r="F49" s="433"/>
      <c r="G49" s="433"/>
      <c r="H49" s="433"/>
      <c r="I49" s="433"/>
      <c r="J49" s="56" t="str">
        <f>VLOOKUP(A49,MATERIALES!A5:D641,2,FALSE)</f>
        <v>m2</v>
      </c>
      <c r="K49" s="405">
        <v>1.05</v>
      </c>
      <c r="L49" s="429"/>
      <c r="M49" s="410">
        <f>VLOOKUP(A49,MATERIALES!A6:D397,4,FALSE)</f>
        <v>2780.5949974317759</v>
      </c>
      <c r="N49" s="280">
        <f>K49*M49</f>
        <v>2919.624747303365</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2" t="s">
        <v>1037</v>
      </c>
      <c r="C55" s="856"/>
      <c r="D55" s="856"/>
      <c r="E55" s="856"/>
      <c r="F55" s="856"/>
      <c r="G55" s="856"/>
      <c r="H55" s="856"/>
      <c r="I55" s="856"/>
      <c r="J55" s="856"/>
      <c r="K55" s="856"/>
      <c r="L55" s="856"/>
      <c r="M55" s="857"/>
      <c r="N55" s="110">
        <f>SUM(N48:N54)</f>
        <v>13519.624747303365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1"/>
      <c r="M65" s="892"/>
      <c r="N65" s="133"/>
    </row>
    <row r="66" spans="1:15" ht="15.7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7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89"/>
      <c r="C76" s="890"/>
      <c r="D76" s="890"/>
      <c r="E76" s="890"/>
      <c r="F76" s="890"/>
      <c r="G76" s="890"/>
      <c r="H76" s="890"/>
      <c r="I76" s="132"/>
      <c r="J76" s="132"/>
      <c r="K76" s="132"/>
      <c r="L76" s="903"/>
      <c r="M76" s="903"/>
      <c r="N76" s="133"/>
    </row>
    <row r="77" spans="1:15" ht="15.75" thickBot="1">
      <c r="B77" s="902" t="s">
        <v>1037</v>
      </c>
      <c r="C77" s="856"/>
      <c r="D77" s="856"/>
      <c r="E77" s="856"/>
      <c r="F77" s="856"/>
      <c r="G77" s="856"/>
      <c r="H77" s="856"/>
      <c r="I77" s="856"/>
      <c r="J77" s="856"/>
      <c r="K77" s="856"/>
      <c r="L77" s="856"/>
      <c r="M77" s="857"/>
      <c r="N77" s="468">
        <f>SUM(N71:N76)</f>
        <v>10213.44104122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24243.737840584363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4848.7475681168726</v>
      </c>
      <c r="M84" s="849"/>
      <c r="N84" s="57"/>
    </row>
    <row r="85" spans="1:14">
      <c r="B85" s="95" t="s">
        <v>1057</v>
      </c>
      <c r="C85" s="96"/>
      <c r="D85" s="96"/>
      <c r="E85" s="96"/>
      <c r="F85" s="96"/>
      <c r="G85" s="96"/>
      <c r="H85" s="96"/>
      <c r="I85" s="93"/>
      <c r="J85" s="94"/>
      <c r="K85" s="312">
        <v>0.05</v>
      </c>
      <c r="L85" s="848">
        <f>N79*K85</f>
        <v>1212.1868920292181</v>
      </c>
      <c r="M85" s="849"/>
      <c r="N85" s="57"/>
    </row>
    <row r="86" spans="1:14" ht="15.75" thickBot="1">
      <c r="B86" s="97" t="s">
        <v>1058</v>
      </c>
      <c r="C86" s="98"/>
      <c r="D86" s="98"/>
      <c r="E86" s="98"/>
      <c r="F86" s="98"/>
      <c r="G86" s="98"/>
      <c r="H86" s="98"/>
      <c r="I86" s="99"/>
      <c r="J86" s="100"/>
      <c r="K86" s="313">
        <v>0.05</v>
      </c>
      <c r="L86" s="850">
        <f>N79*K86</f>
        <v>1212.1868920292181</v>
      </c>
      <c r="M86" s="851"/>
      <c r="N86" s="57"/>
    </row>
    <row r="87" spans="1:14" ht="15.75" thickBot="1">
      <c r="B87" s="813" t="s">
        <v>1037</v>
      </c>
      <c r="C87" s="814"/>
      <c r="D87" s="814"/>
      <c r="E87" s="814"/>
      <c r="F87" s="814"/>
      <c r="G87" s="814"/>
      <c r="H87" s="814"/>
      <c r="I87" s="814"/>
      <c r="J87" s="814"/>
      <c r="K87" s="814"/>
      <c r="L87" s="814"/>
      <c r="M87" s="815"/>
      <c r="N87" s="58">
        <f>L84+L85+L86</f>
        <v>7273.1213521753089</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31516.859192759672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8.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5"/>
      <c r="J36" s="276"/>
      <c r="K36" s="277">
        <f>VLOOKUP(A36,EQUIPOS!A6:D163,4,FALSE)</f>
        <v>59471.57577975106</v>
      </c>
      <c r="L36" s="278"/>
      <c r="M36" s="344">
        <v>1500</v>
      </c>
      <c r="N36" s="280">
        <f>K36/M36</f>
        <v>39.647717186500707</v>
      </c>
    </row>
    <row r="37" spans="1:14">
      <c r="A37" s="119" t="s">
        <v>361</v>
      </c>
      <c r="B37" s="862" t="str">
        <f>VLOOKUP(A37,EQUIPOS!A7:D154,3,FALSE)</f>
        <v>Vehículo delineador</v>
      </c>
      <c r="C37" s="863"/>
      <c r="D37" s="863"/>
      <c r="E37" s="863"/>
      <c r="F37" s="863"/>
      <c r="G37" s="863"/>
      <c r="H37" s="864"/>
      <c r="I37" s="429"/>
      <c r="J37" s="430"/>
      <c r="K37" s="277">
        <f>VLOOKUP(A37,EQUIPOS!A7:D164,4,FALSE)</f>
        <v>177279.10279606175</v>
      </c>
      <c r="L37" s="343"/>
      <c r="M37" s="344">
        <v>1500</v>
      </c>
      <c r="N37" s="280">
        <f>K37/M37</f>
        <v>118.18606853070783</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0.21278002169208332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158.04656573890063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4.5999999999999999E-2</v>
      </c>
      <c r="L48" s="275"/>
      <c r="M48" s="410">
        <f>VLOOKUP(A48,MATERIALES!A5:D396,4,FALSE)</f>
        <v>4321.1764705882351</v>
      </c>
      <c r="N48" s="280">
        <f>K48*M48</f>
        <v>198.7741176470588</v>
      </c>
    </row>
    <row r="49" spans="1:14">
      <c r="A49" s="172" t="s">
        <v>636</v>
      </c>
      <c r="B49" s="49" t="str">
        <f>VLOOKUP(A49,MATERIALES!A6:D373,3,FALSE)</f>
        <v xml:space="preserve">Pintura acrílica pura para tráfico
</v>
      </c>
      <c r="C49" s="433"/>
      <c r="D49" s="433"/>
      <c r="E49" s="433"/>
      <c r="F49" s="433"/>
      <c r="G49" s="433"/>
      <c r="H49" s="433"/>
      <c r="I49" s="433"/>
      <c r="J49" s="320" t="str">
        <f>VLOOKUP(A49,MATERIALES!A5:D641,2,FALSE)</f>
        <v>gal</v>
      </c>
      <c r="K49" s="405">
        <v>1.4E-2</v>
      </c>
      <c r="L49" s="429"/>
      <c r="M49" s="410">
        <f>VLOOKUP(A49,MATERIALES!A6:D397,4,FALSE)</f>
        <v>59000</v>
      </c>
      <c r="N49" s="280">
        <f>K49*M49</f>
        <v>826</v>
      </c>
    </row>
    <row r="50" spans="1:14">
      <c r="A50" s="172" t="s">
        <v>914</v>
      </c>
      <c r="B50" s="49" t="str">
        <f>VLOOKUP(A50,MATERIALES!A6:D373,3,FALSE)</f>
        <v>Disolvente para pintura Trafico (acrílico)</v>
      </c>
      <c r="C50" s="433"/>
      <c r="D50" s="433"/>
      <c r="E50" s="433"/>
      <c r="F50" s="433"/>
      <c r="G50" s="433"/>
      <c r="H50" s="433"/>
      <c r="I50" s="433"/>
      <c r="J50" s="320" t="str">
        <f>VLOOKUP(A50,MATERIALES!A6:D642,2,FALSE)</f>
        <v>gal</v>
      </c>
      <c r="K50" s="452">
        <v>4.2999999999999999E-4</v>
      </c>
      <c r="L50" s="429"/>
      <c r="M50" s="410">
        <f>VLOOKUP(A50,MATERIALES!A6:D398,4,FALSE)</f>
        <v>30280</v>
      </c>
      <c r="N50" s="280">
        <f>K50*M50</f>
        <v>13.0204</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1037.7945176470589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12000</v>
      </c>
      <c r="N71" s="403">
        <f>K71/M71</f>
        <v>12.766801301524998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12000</v>
      </c>
      <c r="N72" s="403">
        <f>K72/M72</f>
        <v>8.5112008676833337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21.278002169208332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1217.1190855551679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243.4238171110336</v>
      </c>
      <c r="M84" s="849"/>
      <c r="N84" s="57"/>
    </row>
    <row r="85" spans="1:14">
      <c r="B85" s="95" t="s">
        <v>1057</v>
      </c>
      <c r="C85" s="96"/>
      <c r="D85" s="96"/>
      <c r="E85" s="96"/>
      <c r="F85" s="96"/>
      <c r="G85" s="96"/>
      <c r="H85" s="96"/>
      <c r="I85" s="93"/>
      <c r="J85" s="94"/>
      <c r="K85" s="312">
        <v>0.05</v>
      </c>
      <c r="L85" s="848">
        <f>N79*K85</f>
        <v>60.8559542777584</v>
      </c>
      <c r="M85" s="849"/>
      <c r="N85" s="57"/>
    </row>
    <row r="86" spans="1:14" ht="15.75" thickBot="1">
      <c r="B86" s="97" t="s">
        <v>1058</v>
      </c>
      <c r="C86" s="98"/>
      <c r="D86" s="98"/>
      <c r="E86" s="98"/>
      <c r="F86" s="98"/>
      <c r="G86" s="98"/>
      <c r="H86" s="98"/>
      <c r="I86" s="99"/>
      <c r="J86" s="100"/>
      <c r="K86" s="313">
        <v>0.05</v>
      </c>
      <c r="L86" s="850">
        <f>N79*K86</f>
        <v>60.8559542777584</v>
      </c>
      <c r="M86" s="851"/>
      <c r="N86" s="57"/>
    </row>
    <row r="87" spans="1:14" ht="15.75" thickBot="1">
      <c r="B87" s="813" t="s">
        <v>1037</v>
      </c>
      <c r="C87" s="814"/>
      <c r="D87" s="814"/>
      <c r="E87" s="814"/>
      <c r="F87" s="814"/>
      <c r="G87" s="814"/>
      <c r="H87" s="814"/>
      <c r="I87" s="814"/>
      <c r="J87" s="814"/>
      <c r="K87" s="814"/>
      <c r="L87" s="814"/>
      <c r="M87" s="815"/>
      <c r="N87" s="58">
        <f>L84+L85+L86</f>
        <v>365.13572566655046</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1582.2548112217182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5"/>
      <c r="J36" s="276"/>
      <c r="K36" s="277">
        <f>VLOOKUP(A36,EQUIPOS!A6:D163,4,FALSE)</f>
        <v>59471.57577975106</v>
      </c>
      <c r="L36" s="278"/>
      <c r="M36" s="344">
        <v>1200</v>
      </c>
      <c r="N36" s="280">
        <f>K36/M36</f>
        <v>49.559646483125881</v>
      </c>
    </row>
    <row r="37" spans="1:14">
      <c r="A37" s="119" t="s">
        <v>201</v>
      </c>
      <c r="B37" s="862" t="str">
        <f>VLOOKUP(A37,EQUIPOS!A7:D154,3,FALSE)</f>
        <v>Equipo autopropulsado para pintura termoplástica</v>
      </c>
      <c r="C37" s="863"/>
      <c r="D37" s="863"/>
      <c r="E37" s="863"/>
      <c r="F37" s="863"/>
      <c r="G37" s="863"/>
      <c r="H37" s="864"/>
      <c r="I37" s="429"/>
      <c r="J37" s="430"/>
      <c r="K37" s="277">
        <f>VLOOKUP(A37,EQUIPOS!A7:D164,4,FALSE)</f>
        <v>117904.25853383234</v>
      </c>
      <c r="L37" s="343"/>
      <c r="M37" s="344">
        <v>1200</v>
      </c>
      <c r="N37" s="280">
        <f>K37/M37</f>
        <v>98.253548778193618</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0.37236503796114584</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148.18556029928064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0.108</v>
      </c>
      <c r="L48" s="275"/>
      <c r="M48" s="410">
        <f>VLOOKUP(A48,MATERIALES!A5:D396,4,FALSE)</f>
        <v>4321.1764705882351</v>
      </c>
      <c r="N48" s="280">
        <f>K48*M48</f>
        <v>466.68705882352941</v>
      </c>
    </row>
    <row r="49" spans="1:14">
      <c r="A49" s="172" t="s">
        <v>664</v>
      </c>
      <c r="B49" s="49" t="str">
        <f>VLOOKUP(A49,MATERIALES!A6:D373,3,FALSE)</f>
        <v xml:space="preserve">Resina termoplástica </v>
      </c>
      <c r="C49" s="433"/>
      <c r="D49" s="433"/>
      <c r="E49" s="433"/>
      <c r="F49" s="433"/>
      <c r="G49" s="433"/>
      <c r="H49" s="433"/>
      <c r="I49" s="433"/>
      <c r="J49" s="320" t="str">
        <f>VLOOKUP(A49,MATERIALES!A5:D641,2,FALSE)</f>
        <v>kg</v>
      </c>
      <c r="K49" s="405">
        <v>7.8E-2</v>
      </c>
      <c r="L49" s="429"/>
      <c r="M49" s="410">
        <f>VLOOKUP(A49,MATERIALES!A6:D397,4,FALSE)</f>
        <v>25388.041280898822</v>
      </c>
      <c r="N49" s="280">
        <f>K49*M49</f>
        <v>1980.2672199101082</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2446.9542787336377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9600</v>
      </c>
      <c r="N71" s="403">
        <f>K71/M71</f>
        <v>26.597502711510415</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9600</v>
      </c>
      <c r="N72" s="403">
        <f>K72/M72</f>
        <v>10.639001084604166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37.236503796114583</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2632.3763428290326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526.47526856580657</v>
      </c>
      <c r="M84" s="849"/>
      <c r="N84" s="57"/>
    </row>
    <row r="85" spans="1:14">
      <c r="B85" s="95" t="s">
        <v>1057</v>
      </c>
      <c r="C85" s="96"/>
      <c r="D85" s="96"/>
      <c r="E85" s="96"/>
      <c r="F85" s="96"/>
      <c r="G85" s="96"/>
      <c r="H85" s="96"/>
      <c r="I85" s="93"/>
      <c r="J85" s="94"/>
      <c r="K85" s="312">
        <v>0.05</v>
      </c>
      <c r="L85" s="848">
        <f>N79*K85</f>
        <v>131.61881714145164</v>
      </c>
      <c r="M85" s="849"/>
      <c r="N85" s="57"/>
    </row>
    <row r="86" spans="1:14" ht="15.75" thickBot="1">
      <c r="B86" s="97" t="s">
        <v>1058</v>
      </c>
      <c r="C86" s="98"/>
      <c r="D86" s="98"/>
      <c r="E86" s="98"/>
      <c r="F86" s="98"/>
      <c r="G86" s="98"/>
      <c r="H86" s="98"/>
      <c r="I86" s="99"/>
      <c r="J86" s="100"/>
      <c r="K86" s="313">
        <v>0.05</v>
      </c>
      <c r="L86" s="850">
        <f>N79*K86</f>
        <v>131.61881714145164</v>
      </c>
      <c r="M86" s="851"/>
      <c r="N86" s="57"/>
    </row>
    <row r="87" spans="1:14" ht="15.75" thickBot="1">
      <c r="B87" s="813" t="s">
        <v>1037</v>
      </c>
      <c r="C87" s="814"/>
      <c r="D87" s="814"/>
      <c r="E87" s="814"/>
      <c r="F87" s="814"/>
      <c r="G87" s="814"/>
      <c r="H87" s="814"/>
      <c r="I87" s="814"/>
      <c r="J87" s="814"/>
      <c r="K87" s="814"/>
      <c r="L87" s="814"/>
      <c r="M87" s="815"/>
      <c r="N87" s="58">
        <f>L84+L85+L86</f>
        <v>789.71290284870997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3422.0892456777428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199</v>
      </c>
      <c r="B36" s="862" t="str">
        <f>VLOOKUP(A36,EQUIPOS!A6:D154,3,FALSE)</f>
        <v xml:space="preserve">Equipo de pintura (Compresor), Presión máxima de trabajo 3300 psi.
</v>
      </c>
      <c r="C36" s="863"/>
      <c r="D36" s="863"/>
      <c r="E36" s="863"/>
      <c r="F36" s="863"/>
      <c r="G36" s="863"/>
      <c r="H36" s="864"/>
      <c r="I36" s="275"/>
      <c r="J36" s="276"/>
      <c r="K36" s="277">
        <f>VLOOKUP(A36,EQUIPOS!A6:D163,4,FALSE)</f>
        <v>56330.582499574768</v>
      </c>
      <c r="L36" s="278"/>
      <c r="M36" s="344">
        <v>6.1</v>
      </c>
      <c r="N36" s="280">
        <f>K36/M36</f>
        <v>9234.5217212417665</v>
      </c>
    </row>
    <row r="37" spans="1:14">
      <c r="A37" s="119" t="s">
        <v>138</v>
      </c>
      <c r="B37" s="862" t="str">
        <f>VLOOKUP(A37,EQUIPOS!A7:D154,3,FALSE)</f>
        <v>Camioneta D-300</v>
      </c>
      <c r="C37" s="863"/>
      <c r="D37" s="863"/>
      <c r="E37" s="863"/>
      <c r="F37" s="863"/>
      <c r="G37" s="863"/>
      <c r="H37" s="864"/>
      <c r="I37" s="429"/>
      <c r="J37" s="430"/>
      <c r="K37" s="277">
        <f>VLOOKUP(A37,EQUIPOS!A7:D164,4,FALSE)</f>
        <v>59471.57577975106</v>
      </c>
      <c r="L37" s="343"/>
      <c r="M37" s="344">
        <v>6.1</v>
      </c>
      <c r="N37" s="280">
        <f>K37/M37</f>
        <v>9749.4386524182064</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73.252138615307373</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19057.21251227528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0.38200000000000001</v>
      </c>
      <c r="L48" s="275"/>
      <c r="M48" s="410">
        <f>VLOOKUP(A48,MATERIALES!A5:D396,4,FALSE)</f>
        <v>4321.1764705882351</v>
      </c>
      <c r="N48" s="280">
        <f>K48*M48</f>
        <v>1650.6894117647059</v>
      </c>
    </row>
    <row r="49" spans="1:14">
      <c r="A49" s="172" t="s">
        <v>914</v>
      </c>
      <c r="B49" s="49" t="str">
        <f>VLOOKUP(A49,MATERIALES!A6:D373,3,FALSE)</f>
        <v>Disolvente para pintura Trafico (acrílico)</v>
      </c>
      <c r="C49" s="433"/>
      <c r="D49" s="433"/>
      <c r="E49" s="433"/>
      <c r="F49" s="433"/>
      <c r="G49" s="433"/>
      <c r="H49" s="433"/>
      <c r="I49" s="433"/>
      <c r="J49" s="320" t="str">
        <f>VLOOKUP(A49,MATERIALES!A5:D641,2,FALSE)</f>
        <v>gal</v>
      </c>
      <c r="K49" s="405">
        <v>0.05</v>
      </c>
      <c r="L49" s="429"/>
      <c r="M49" s="410">
        <f>VLOOKUP(A49,MATERIALES!A6:D397,4,FALSE)</f>
        <v>30280</v>
      </c>
      <c r="N49" s="280">
        <f>K49*M49</f>
        <v>1514</v>
      </c>
    </row>
    <row r="50" spans="1:14">
      <c r="A50" s="172" t="s">
        <v>636</v>
      </c>
      <c r="B50" s="49" t="str">
        <f>VLOOKUP(A50,MATERIALES!A6:D373,3,FALSE)</f>
        <v xml:space="preserve">Pintura acrílica pura para tráfico
</v>
      </c>
      <c r="C50" s="433"/>
      <c r="D50" s="433"/>
      <c r="E50" s="433"/>
      <c r="F50" s="433"/>
      <c r="G50" s="433"/>
      <c r="H50" s="433"/>
      <c r="I50" s="433"/>
      <c r="J50" s="320" t="str">
        <f>VLOOKUP(A50,MATERIALES!A6:D642,2,FALSE)</f>
        <v>gal</v>
      </c>
      <c r="K50" s="405">
        <v>0.12</v>
      </c>
      <c r="L50" s="429"/>
      <c r="M50" s="410">
        <f>VLOOKUP(A50,MATERIALES!A6:D398,4,FALSE)</f>
        <v>59000</v>
      </c>
      <c r="N50" s="280">
        <f>K50*M50</f>
        <v>7080</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10244.689411764706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855"/>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48.8</v>
      </c>
      <c r="N71" s="403">
        <f>K71/M71</f>
        <v>5232.2956153790983</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48.8</v>
      </c>
      <c r="N72" s="403">
        <f>K72/M72</f>
        <v>2092.9182461516393</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7325.2138615307376</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36627.115785570728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7325.4231571141463</v>
      </c>
      <c r="M84" s="849"/>
      <c r="N84" s="57"/>
    </row>
    <row r="85" spans="1:14">
      <c r="B85" s="95" t="s">
        <v>1057</v>
      </c>
      <c r="C85" s="96"/>
      <c r="D85" s="96"/>
      <c r="E85" s="96"/>
      <c r="F85" s="96"/>
      <c r="G85" s="96"/>
      <c r="H85" s="96"/>
      <c r="I85" s="93"/>
      <c r="J85" s="94"/>
      <c r="K85" s="312">
        <v>0.05</v>
      </c>
      <c r="L85" s="848">
        <f>N79*K85</f>
        <v>1831.3557892785366</v>
      </c>
      <c r="M85" s="849"/>
      <c r="N85" s="57"/>
    </row>
    <row r="86" spans="1:14" ht="15.75" thickBot="1">
      <c r="B86" s="97" t="s">
        <v>1058</v>
      </c>
      <c r="C86" s="98"/>
      <c r="D86" s="98"/>
      <c r="E86" s="98"/>
      <c r="F86" s="98"/>
      <c r="G86" s="98"/>
      <c r="H86" s="98"/>
      <c r="I86" s="99"/>
      <c r="J86" s="100"/>
      <c r="K86" s="313">
        <v>0.05</v>
      </c>
      <c r="L86" s="850">
        <f>N79*K86</f>
        <v>1831.3557892785366</v>
      </c>
      <c r="M86" s="851"/>
      <c r="N86" s="57"/>
    </row>
    <row r="87" spans="1:14" ht="15.75" thickBot="1">
      <c r="B87" s="813" t="s">
        <v>1037</v>
      </c>
      <c r="C87" s="814"/>
      <c r="D87" s="814"/>
      <c r="E87" s="814"/>
      <c r="F87" s="814"/>
      <c r="G87" s="814"/>
      <c r="H87" s="814"/>
      <c r="I87" s="814"/>
      <c r="J87" s="814"/>
      <c r="K87" s="814"/>
      <c r="L87" s="814"/>
      <c r="M87" s="815"/>
      <c r="N87" s="58">
        <f>L84+L85+L86</f>
        <v>10988.134735671218</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47615.250521241949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5"/>
      <c r="J36" s="276"/>
      <c r="K36" s="277">
        <f>VLOOKUP(A36,EQUIPOS!A6:D163,4,FALSE)</f>
        <v>59471.57577975106</v>
      </c>
      <c r="L36" s="278"/>
      <c r="M36" s="344">
        <v>6</v>
      </c>
      <c r="N36" s="280">
        <f>K36/M36</f>
        <v>9911.929296625176</v>
      </c>
    </row>
    <row r="37" spans="1:14">
      <c r="A37" s="119" t="s">
        <v>1795</v>
      </c>
      <c r="B37" s="862" t="str">
        <f>VLOOKUP(A37,EQUIPOS!A7:D154,3,FALSE)</f>
        <v>Caldera para pintura termoplástica</v>
      </c>
      <c r="C37" s="863"/>
      <c r="D37" s="863"/>
      <c r="E37" s="863"/>
      <c r="F37" s="863"/>
      <c r="G37" s="863"/>
      <c r="H37" s="864"/>
      <c r="I37" s="429"/>
      <c r="J37" s="430"/>
      <c r="K37" s="277">
        <f>VLOOKUP(A37,EQUIPOS!A7:D164,4,FALSE)</f>
        <v>63511.104283522232</v>
      </c>
      <c r="L37" s="343"/>
      <c r="M37" s="344">
        <v>6</v>
      </c>
      <c r="N37" s="280">
        <f>K37/M37</f>
        <v>10585.184047253706</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85.112008676833327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20582.225352555717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454</v>
      </c>
      <c r="B48" s="49" t="str">
        <f>VLOOKUP(A48,MATERIALES!A5:D373,3,FALSE)</f>
        <v>Esferas reflectivas</v>
      </c>
      <c r="C48" s="289"/>
      <c r="D48" s="289"/>
      <c r="E48" s="289"/>
      <c r="F48" s="289"/>
      <c r="G48" s="289"/>
      <c r="H48" s="289"/>
      <c r="I48" s="276"/>
      <c r="J48" s="232" t="str">
        <f>VLOOKUP(A48,MATERIALES!A4:D640,2,FALSE)</f>
        <v>kg</v>
      </c>
      <c r="K48" s="290">
        <v>0.9</v>
      </c>
      <c r="L48" s="275"/>
      <c r="M48" s="410">
        <f>VLOOKUP(A48,MATERIALES!A5:D396,4,FALSE)</f>
        <v>4321.1764705882351</v>
      </c>
      <c r="N48" s="280">
        <f>K48*M48</f>
        <v>3889.0588235294117</v>
      </c>
    </row>
    <row r="49" spans="1:14">
      <c r="A49" s="172" t="s">
        <v>664</v>
      </c>
      <c r="B49" s="49" t="str">
        <f>VLOOKUP(A49,MATERIALES!A6:D373,3,FALSE)</f>
        <v xml:space="preserve">Resina termoplástica </v>
      </c>
      <c r="C49" s="433"/>
      <c r="D49" s="433"/>
      <c r="E49" s="433"/>
      <c r="F49" s="433"/>
      <c r="G49" s="433"/>
      <c r="H49" s="433"/>
      <c r="I49" s="433"/>
      <c r="J49" s="319" t="str">
        <f>VLOOKUP(A49,MATERIALES!A5:D641,2,FALSE)</f>
        <v>kg</v>
      </c>
      <c r="K49" s="405">
        <v>0.65</v>
      </c>
      <c r="L49" s="429"/>
      <c r="M49" s="410">
        <f>VLOOKUP(A49,MATERIALES!A6:D397,4,FALSE)</f>
        <v>25388.041280898822</v>
      </c>
      <c r="N49" s="280">
        <f>K49*M49</f>
        <v>16502.226832584234</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20391.285656113647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48</v>
      </c>
      <c r="N71" s="403">
        <f>K71/M71</f>
        <v>6383.400650762499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v>
      </c>
      <c r="N72" s="403">
        <f>K72/M72</f>
        <v>2127.8002169208335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8511.200867683332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49484.711876352696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9896.9423752705407</v>
      </c>
      <c r="M84" s="849"/>
      <c r="N84" s="57"/>
    </row>
    <row r="85" spans="1:14">
      <c r="B85" s="95" t="s">
        <v>1057</v>
      </c>
      <c r="C85" s="96"/>
      <c r="D85" s="96"/>
      <c r="E85" s="96"/>
      <c r="F85" s="96"/>
      <c r="G85" s="96"/>
      <c r="H85" s="96"/>
      <c r="I85" s="93"/>
      <c r="J85" s="94"/>
      <c r="K85" s="312">
        <v>0.05</v>
      </c>
      <c r="L85" s="848">
        <f>N79*K85</f>
        <v>2474.2355938176352</v>
      </c>
      <c r="M85" s="849"/>
      <c r="N85" s="57"/>
    </row>
    <row r="86" spans="1:14" ht="15.75" thickBot="1">
      <c r="B86" s="97" t="s">
        <v>1058</v>
      </c>
      <c r="C86" s="98"/>
      <c r="D86" s="98"/>
      <c r="E86" s="98"/>
      <c r="F86" s="98"/>
      <c r="G86" s="98"/>
      <c r="H86" s="98"/>
      <c r="I86" s="99"/>
      <c r="J86" s="100"/>
      <c r="K86" s="313">
        <v>0.05</v>
      </c>
      <c r="L86" s="850">
        <f>N79*K86</f>
        <v>2474.2355938176352</v>
      </c>
      <c r="M86" s="851"/>
      <c r="N86" s="57"/>
    </row>
    <row r="87" spans="1:14" ht="15.75" thickBot="1">
      <c r="B87" s="813" t="s">
        <v>1037</v>
      </c>
      <c r="C87" s="814"/>
      <c r="D87" s="814"/>
      <c r="E87" s="814"/>
      <c r="F87" s="814"/>
      <c r="G87" s="814"/>
      <c r="H87" s="814"/>
      <c r="I87" s="814"/>
      <c r="J87" s="814"/>
      <c r="K87" s="814"/>
      <c r="L87" s="814"/>
      <c r="M87" s="815"/>
      <c r="N87" s="58">
        <f>L84+L85+L86</f>
        <v>14845.413562905811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64330.125439258511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5"/>
      <c r="J36" s="276"/>
      <c r="K36" s="277">
        <f>VLOOKUP(A36,EQUIPOS!A6:D163,4,FALSE)</f>
        <v>59471.57577975106</v>
      </c>
      <c r="L36" s="278"/>
      <c r="M36" s="344">
        <v>250</v>
      </c>
      <c r="N36" s="280">
        <f>K36/M36</f>
        <v>237.88630311900422</v>
      </c>
    </row>
    <row r="37" spans="1:14">
      <c r="A37" s="119" t="s">
        <v>251</v>
      </c>
      <c r="B37" s="862" t="str">
        <f>VLOOKUP(A37,EQUIPOS!A7:D154,3,FALSE)</f>
        <v>Maquina térmica pegatachas</v>
      </c>
      <c r="C37" s="863"/>
      <c r="D37" s="863"/>
      <c r="E37" s="863"/>
      <c r="F37" s="863"/>
      <c r="G37" s="863"/>
      <c r="H37" s="864"/>
      <c r="I37" s="429"/>
      <c r="J37" s="430"/>
      <c r="K37" s="277">
        <f>VLOOKUP(A37,EQUIPOS!A7:D164,4,FALSE)</f>
        <v>24725.468722772959</v>
      </c>
      <c r="L37" s="343"/>
      <c r="M37" s="344">
        <v>250</v>
      </c>
      <c r="N37" s="280">
        <f>K37/M37</f>
        <v>98.901874891091836</v>
      </c>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1.0213441041219999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337.80952211421811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664</v>
      </c>
      <c r="B48" s="49" t="str">
        <f>VLOOKUP(A48,MATERIALES!A5:D373,3,FALSE)</f>
        <v xml:space="preserve">Resina termoplástica </v>
      </c>
      <c r="C48" s="289"/>
      <c r="D48" s="289"/>
      <c r="E48" s="289"/>
      <c r="F48" s="289"/>
      <c r="G48" s="289"/>
      <c r="H48" s="289"/>
      <c r="I48" s="276"/>
      <c r="J48" s="232" t="str">
        <f>VLOOKUP(A48,MATERIALES!A4:D640,2,FALSE)</f>
        <v>kg</v>
      </c>
      <c r="K48" s="290">
        <v>0.08</v>
      </c>
      <c r="L48" s="275"/>
      <c r="M48" s="410">
        <f>VLOOKUP(A48,MATERIALES!A5:D396,4,FALSE)</f>
        <v>25388.041280898822</v>
      </c>
      <c r="N48" s="280">
        <f>K48*M48</f>
        <v>2031.0433024719059</v>
      </c>
    </row>
    <row r="49" spans="1:14">
      <c r="A49" s="172" t="s">
        <v>736</v>
      </c>
      <c r="B49" s="49" t="str">
        <f>VLOOKUP(A49,MATERIALES!A6:D373,3,FALSE)</f>
        <v>Tacha reflectiva</v>
      </c>
      <c r="C49" s="433"/>
      <c r="D49" s="433"/>
      <c r="E49" s="433"/>
      <c r="F49" s="433"/>
      <c r="G49" s="433"/>
      <c r="H49" s="433"/>
      <c r="I49" s="430"/>
      <c r="J49" s="232" t="str">
        <f>VLOOKUP(A49,MATERIALES!A5:D641,2,FALSE)</f>
        <v>u</v>
      </c>
      <c r="K49" s="405">
        <v>1</v>
      </c>
      <c r="L49" s="429"/>
      <c r="M49" s="410">
        <f>VLOOKUP(A49,MATERIALES!A6:D397,4,FALSE)</f>
        <v>4320</v>
      </c>
      <c r="N49" s="280">
        <f>K49*M49</f>
        <v>4320</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6351.0433024719059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2000</v>
      </c>
      <c r="N71" s="403">
        <f>K71/M71</f>
        <v>51.067205206099999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102.1344104122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6790.9872349983243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1358.1974469996649</v>
      </c>
      <c r="M84" s="849"/>
      <c r="N84" s="57"/>
    </row>
    <row r="85" spans="1:14">
      <c r="B85" s="95" t="s">
        <v>1057</v>
      </c>
      <c r="C85" s="96"/>
      <c r="D85" s="96"/>
      <c r="E85" s="96"/>
      <c r="F85" s="96"/>
      <c r="G85" s="96"/>
      <c r="H85" s="96"/>
      <c r="I85" s="93"/>
      <c r="J85" s="94"/>
      <c r="K85" s="312">
        <v>0.05</v>
      </c>
      <c r="L85" s="848">
        <f>N79*K85</f>
        <v>339.54936174991622</v>
      </c>
      <c r="M85" s="849"/>
      <c r="N85" s="57"/>
    </row>
    <row r="86" spans="1:14" ht="15.75" thickBot="1">
      <c r="B86" s="97" t="s">
        <v>1058</v>
      </c>
      <c r="C86" s="98"/>
      <c r="D86" s="98"/>
      <c r="E86" s="98"/>
      <c r="F86" s="98"/>
      <c r="G86" s="98"/>
      <c r="H86" s="98"/>
      <c r="I86" s="99"/>
      <c r="J86" s="100"/>
      <c r="K86" s="313">
        <v>0.05</v>
      </c>
      <c r="L86" s="850">
        <f>N79*K86</f>
        <v>339.54936174991622</v>
      </c>
      <c r="M86" s="851"/>
      <c r="N86" s="57"/>
    </row>
    <row r="87" spans="1:14" ht="15.75" thickBot="1">
      <c r="B87" s="813" t="s">
        <v>1037</v>
      </c>
      <c r="C87" s="814"/>
      <c r="D87" s="814"/>
      <c r="E87" s="814"/>
      <c r="F87" s="814"/>
      <c r="G87" s="814"/>
      <c r="H87" s="814"/>
      <c r="I87" s="814"/>
      <c r="J87" s="814"/>
      <c r="K87" s="814"/>
      <c r="L87" s="814"/>
      <c r="M87" s="815"/>
      <c r="N87" s="58">
        <f>L84+L85+L86</f>
        <v>2037.2961704994973</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8828.2834054978211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5"/>
      <c r="J36" s="276"/>
      <c r="K36" s="277">
        <f>VLOOKUP(A36,EQUIPOS!A6:D163,4,FALSE)</f>
        <v>59471.57577975106</v>
      </c>
      <c r="L36" s="278"/>
      <c r="M36" s="344">
        <v>3.75</v>
      </c>
      <c r="N36" s="280">
        <f>K36/M36</f>
        <v>15859.086874600283</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85.112008676833327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15944.198883277117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62416</v>
      </c>
      <c r="N48" s="280">
        <f>K48*M48</f>
        <v>62416</v>
      </c>
    </row>
    <row r="49" spans="1:14">
      <c r="A49" s="172" t="s">
        <v>692</v>
      </c>
      <c r="B49" s="49" t="str">
        <f>VLOOKUP(A49,MATERIALES!A6:D373,3,FALSE)</f>
        <v xml:space="preserve">Señal (grupo 1). Tablero en lámina galvanizada de 75cm*75cm, calibre 16, reflectivo tipo 1/ incluye poste )
</v>
      </c>
      <c r="C49" s="433"/>
      <c r="D49" s="433"/>
      <c r="E49" s="433"/>
      <c r="F49" s="433"/>
      <c r="G49" s="433"/>
      <c r="H49" s="433"/>
      <c r="I49" s="433"/>
      <c r="J49" s="320" t="str">
        <f>VLOOKUP(A49,MATERIALES!A5:D641,2,FALSE)</f>
        <v>u</v>
      </c>
      <c r="K49" s="405">
        <v>1</v>
      </c>
      <c r="L49" s="429"/>
      <c r="M49" s="410">
        <f>VLOOKUP(A49,MATERIALES!A6:D397,4,FALSE)</f>
        <v>185000</v>
      </c>
      <c r="N49" s="280">
        <f>K49*M49</f>
        <v>185000</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915000</v>
      </c>
      <c r="N50" s="280">
        <f>K50*M50</f>
        <v>27450</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274866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8511.200867683332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299321.39975096047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59864.279950192096</v>
      </c>
      <c r="M84" s="849"/>
      <c r="N84" s="57"/>
    </row>
    <row r="85" spans="1:14">
      <c r="B85" s="95" t="s">
        <v>1057</v>
      </c>
      <c r="C85" s="96"/>
      <c r="D85" s="96"/>
      <c r="E85" s="96"/>
      <c r="F85" s="96"/>
      <c r="G85" s="96"/>
      <c r="H85" s="96"/>
      <c r="I85" s="93"/>
      <c r="J85" s="94"/>
      <c r="K85" s="312">
        <v>0.05</v>
      </c>
      <c r="L85" s="848">
        <f>N79*K85</f>
        <v>14966.069987548024</v>
      </c>
      <c r="M85" s="849"/>
      <c r="N85" s="57"/>
    </row>
    <row r="86" spans="1:14" ht="15.75" thickBot="1">
      <c r="B86" s="97" t="s">
        <v>1058</v>
      </c>
      <c r="C86" s="98"/>
      <c r="D86" s="98"/>
      <c r="E86" s="98"/>
      <c r="F86" s="98"/>
      <c r="G86" s="98"/>
      <c r="H86" s="98"/>
      <c r="I86" s="99"/>
      <c r="J86" s="100"/>
      <c r="K86" s="313">
        <v>0.05</v>
      </c>
      <c r="L86" s="850">
        <f>N79*K86</f>
        <v>14966.069987548024</v>
      </c>
      <c r="M86" s="851"/>
      <c r="N86" s="57"/>
    </row>
    <row r="87" spans="1:14" ht="15.75" thickBot="1">
      <c r="B87" s="813" t="s">
        <v>1037</v>
      </c>
      <c r="C87" s="814"/>
      <c r="D87" s="814"/>
      <c r="E87" s="814"/>
      <c r="F87" s="814"/>
      <c r="G87" s="814"/>
      <c r="H87" s="814"/>
      <c r="I87" s="814"/>
      <c r="J87" s="814"/>
      <c r="K87" s="814"/>
      <c r="L87" s="814"/>
      <c r="M87" s="815"/>
      <c r="N87" s="58">
        <f>L84+L85+L86</f>
        <v>89796.419925288137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389117.81967624859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8.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5"/>
      <c r="J36" s="276"/>
      <c r="K36" s="277">
        <f>VLOOKUP(A36,EQUIPOS!A6:D163,4,FALSE)</f>
        <v>59471.57577975106</v>
      </c>
      <c r="L36" s="278"/>
      <c r="M36" s="344">
        <v>3.75</v>
      </c>
      <c r="N36" s="280">
        <f>K36/M36</f>
        <v>15859.086874600283</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85.112008676833327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15944.198883277117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62416</v>
      </c>
      <c r="N48" s="280">
        <f>K48*M48</f>
        <v>62416</v>
      </c>
    </row>
    <row r="49" spans="1:14">
      <c r="A49" s="172" t="s">
        <v>694</v>
      </c>
      <c r="B49" s="49" t="str">
        <f>VLOOKUP(A49,MATERIALES!A6:D373,3,FALSE)</f>
        <v xml:space="preserve">Señal (grupo 2). Tablero en lámina galvanizado de 1,2m*0,4m, calibre 16, reflectivo tipo 1. 
</v>
      </c>
      <c r="C49" s="433"/>
      <c r="D49" s="433"/>
      <c r="E49" s="433"/>
      <c r="F49" s="433"/>
      <c r="G49" s="433"/>
      <c r="H49" s="433"/>
      <c r="I49" s="433"/>
      <c r="J49" s="320" t="str">
        <f>VLOOKUP(A49,MATERIALES!A5:D641,2,FALSE)</f>
        <v>u</v>
      </c>
      <c r="K49" s="405">
        <v>1</v>
      </c>
      <c r="L49" s="429"/>
      <c r="M49" s="410">
        <f>VLOOKUP(A49,MATERIALES!A6:D397,4,FALSE)</f>
        <v>215000</v>
      </c>
      <c r="N49" s="280">
        <f>K49*M49</f>
        <v>215000</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915000</v>
      </c>
      <c r="N50" s="280">
        <f>K50*M50</f>
        <v>27450</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304866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8511.200867683332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329321.39975096047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65864.279950192096</v>
      </c>
      <c r="M84" s="849"/>
      <c r="N84" s="57"/>
    </row>
    <row r="85" spans="1:14">
      <c r="B85" s="95" t="s">
        <v>1057</v>
      </c>
      <c r="C85" s="96"/>
      <c r="D85" s="96"/>
      <c r="E85" s="96"/>
      <c r="F85" s="96"/>
      <c r="G85" s="96"/>
      <c r="H85" s="96"/>
      <c r="I85" s="93"/>
      <c r="J85" s="94"/>
      <c r="K85" s="312">
        <v>0.05</v>
      </c>
      <c r="L85" s="848">
        <f>N79*K85</f>
        <v>16466.069987548024</v>
      </c>
      <c r="M85" s="849"/>
      <c r="N85" s="57"/>
    </row>
    <row r="86" spans="1:14" ht="15.75" thickBot="1">
      <c r="B86" s="97" t="s">
        <v>1058</v>
      </c>
      <c r="C86" s="98"/>
      <c r="D86" s="98"/>
      <c r="E86" s="98"/>
      <c r="F86" s="98"/>
      <c r="G86" s="98"/>
      <c r="H86" s="98"/>
      <c r="I86" s="99"/>
      <c r="J86" s="100"/>
      <c r="K86" s="313">
        <v>0.05</v>
      </c>
      <c r="L86" s="850">
        <f>N79*K86</f>
        <v>16466.069987548024</v>
      </c>
      <c r="M86" s="851"/>
      <c r="N86" s="57"/>
    </row>
    <row r="87" spans="1:14" ht="15.75" thickBot="1">
      <c r="B87" s="813" t="s">
        <v>1037</v>
      </c>
      <c r="C87" s="814"/>
      <c r="D87" s="814"/>
      <c r="E87" s="814"/>
      <c r="F87" s="814"/>
      <c r="G87" s="814"/>
      <c r="H87" s="814"/>
      <c r="I87" s="814"/>
      <c r="J87" s="814"/>
      <c r="K87" s="814"/>
      <c r="L87" s="814"/>
      <c r="M87" s="815"/>
      <c r="N87" s="58">
        <f>L84+L85+L86</f>
        <v>98796.419925288137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428117.81967624859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5"/>
      <c r="J36" s="276"/>
      <c r="K36" s="277">
        <f>VLOOKUP(A36,EQUIPOS!A6:D163,4,FALSE)</f>
        <v>59471.57577975106</v>
      </c>
      <c r="L36" s="278"/>
      <c r="M36" s="344">
        <v>3</v>
      </c>
      <c r="N36" s="280">
        <f>K36/M36</f>
        <v>19823.858593250352</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42.55600433841667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19866.41459758877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651</v>
      </c>
      <c r="B48" s="49" t="str">
        <f>VLOOKUP(A48,MATERIALES!A5:D373,3,FALSE)</f>
        <v>Poste kilometraje</v>
      </c>
      <c r="C48" s="289"/>
      <c r="D48" s="289"/>
      <c r="E48" s="289"/>
      <c r="F48" s="289"/>
      <c r="G48" s="289"/>
      <c r="H48" s="289"/>
      <c r="I48" s="289"/>
      <c r="J48" s="319" t="str">
        <f>VLOOKUP(A48,MATERIALES!A4:D640,2,FALSE)</f>
        <v>u</v>
      </c>
      <c r="K48" s="290">
        <v>1</v>
      </c>
      <c r="L48" s="275"/>
      <c r="M48" s="410">
        <f>VLOOKUP(A48,MATERIALES!A5:D396,4,FALSE)</f>
        <v>126940.20640449411</v>
      </c>
      <c r="N48" s="280">
        <f>K48*M48</f>
        <v>126940.20640449411</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0.06</v>
      </c>
      <c r="L49" s="429"/>
      <c r="M49" s="410">
        <f>VLOOKUP(A49,MATERIALES!A6:D397,4,FALSE)</f>
        <v>915000</v>
      </c>
      <c r="N49" s="280">
        <f>K49*M49</f>
        <v>54900</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181840.20640449412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4255.6004338416669</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205962.22143592456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41192.444287184917</v>
      </c>
      <c r="M84" s="849"/>
      <c r="N84" s="57"/>
    </row>
    <row r="85" spans="1:14">
      <c r="B85" s="95" t="s">
        <v>1057</v>
      </c>
      <c r="C85" s="96"/>
      <c r="D85" s="96"/>
      <c r="E85" s="96"/>
      <c r="F85" s="96"/>
      <c r="G85" s="96"/>
      <c r="H85" s="96"/>
      <c r="I85" s="93"/>
      <c r="J85" s="94"/>
      <c r="K85" s="312">
        <v>0.05</v>
      </c>
      <c r="L85" s="848">
        <f>N79*K85</f>
        <v>10298.111071796229</v>
      </c>
      <c r="M85" s="849"/>
      <c r="N85" s="57"/>
    </row>
    <row r="86" spans="1:14" ht="15.75" thickBot="1">
      <c r="B86" s="97" t="s">
        <v>1058</v>
      </c>
      <c r="C86" s="98"/>
      <c r="D86" s="98"/>
      <c r="E86" s="98"/>
      <c r="F86" s="98"/>
      <c r="G86" s="98"/>
      <c r="H86" s="98"/>
      <c r="I86" s="99"/>
      <c r="J86" s="100"/>
      <c r="K86" s="313">
        <v>0.05</v>
      </c>
      <c r="L86" s="850">
        <f>N79*K86</f>
        <v>10298.111071796229</v>
      </c>
      <c r="M86" s="851"/>
      <c r="N86" s="57"/>
    </row>
    <row r="87" spans="1:14" ht="15.75" thickBot="1">
      <c r="B87" s="813" t="s">
        <v>1037</v>
      </c>
      <c r="C87" s="814"/>
      <c r="D87" s="814"/>
      <c r="E87" s="814"/>
      <c r="F87" s="814"/>
      <c r="G87" s="814"/>
      <c r="H87" s="814"/>
      <c r="I87" s="814"/>
      <c r="J87" s="814"/>
      <c r="K87" s="814"/>
      <c r="L87" s="814"/>
      <c r="M87" s="815"/>
      <c r="N87" s="58">
        <f>L84+L85+L86</f>
        <v>61788.666430777375</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267750.88786670193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135</v>
      </c>
      <c r="B36" s="862" t="str">
        <f>VLOOKUP(A36,EQUIPOS!A6:D154,3,FALSE)</f>
        <v>Camión 350</v>
      </c>
      <c r="C36" s="863"/>
      <c r="D36" s="863"/>
      <c r="E36" s="863"/>
      <c r="F36" s="863"/>
      <c r="G36" s="863"/>
      <c r="H36" s="864"/>
      <c r="I36" s="275"/>
      <c r="J36" s="276"/>
      <c r="K36" s="277">
        <f>VLOOKUP(A36,EQUIPOS!A6:D163,4,FALSE)</f>
        <v>58667.175061657123</v>
      </c>
      <c r="L36" s="278"/>
      <c r="M36" s="344">
        <v>6.25</v>
      </c>
      <c r="N36" s="280">
        <f>K36/M36</f>
        <v>9386.7480098651395</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306.40323123659999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9693.1512411017393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213" t="s">
        <v>655</v>
      </c>
      <c r="B48" s="49" t="str">
        <f>VLOOKUP(A48,MATERIALES!A5:D373,3,FALSE)</f>
        <v xml:space="preserve">Postes para defensa metálica (1,80m)
</v>
      </c>
      <c r="C48" s="289"/>
      <c r="D48" s="289"/>
      <c r="E48" s="289"/>
      <c r="F48" s="289"/>
      <c r="G48" s="289"/>
      <c r="H48" s="289"/>
      <c r="I48" s="289"/>
      <c r="J48" s="319" t="str">
        <f>VLOOKUP(A48,MATERIALES!A4:D640,2,FALSE)</f>
        <v>u</v>
      </c>
      <c r="K48" s="290">
        <v>0.25</v>
      </c>
      <c r="L48" s="275"/>
      <c r="M48" s="410">
        <f>VLOOKUP(A48,MATERIALES!A5:D396,4,FALSE)</f>
        <v>119168</v>
      </c>
      <c r="N48" s="280">
        <f>K48*M48</f>
        <v>29792</v>
      </c>
    </row>
    <row r="49" spans="1:14">
      <c r="A49" s="172" t="s">
        <v>443</v>
      </c>
      <c r="B49" s="49" t="str">
        <f>VLOOKUP(A49,MATERIALES!A6:D373,3,FALSE)</f>
        <v>Defensa Metálica De 4,13 M Galvanizada</v>
      </c>
      <c r="C49" s="433"/>
      <c r="D49" s="433"/>
      <c r="E49" s="433"/>
      <c r="F49" s="433"/>
      <c r="G49" s="433"/>
      <c r="H49" s="433"/>
      <c r="I49" s="433"/>
      <c r="J49" s="320" t="str">
        <f>VLOOKUP(A49,MATERIALES!A5:D641,2,FALSE)</f>
        <v>u</v>
      </c>
      <c r="K49" s="405">
        <v>0.24213075060532688</v>
      </c>
      <c r="L49" s="429"/>
      <c r="M49" s="410">
        <f>VLOOKUP(A49,MATERIALES!A6:D397,4,FALSE)</f>
        <v>429348.27266317548</v>
      </c>
      <c r="N49" s="280">
        <f>K49*M49</f>
        <v>103958.41953103522</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133750.41953103524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50</v>
      </c>
      <c r="N71" s="403">
        <f>K71/M71</f>
        <v>4085.3764164879999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50</v>
      </c>
      <c r="N72" s="403">
        <f>K72/M72</f>
        <v>2042.688208244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6128.0646247320001</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149571.63539686898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29914.327079373797</v>
      </c>
      <c r="M84" s="849"/>
      <c r="N84" s="57"/>
    </row>
    <row r="85" spans="1:14">
      <c r="B85" s="95" t="s">
        <v>1057</v>
      </c>
      <c r="C85" s="96"/>
      <c r="D85" s="96"/>
      <c r="E85" s="96"/>
      <c r="F85" s="96"/>
      <c r="G85" s="96"/>
      <c r="H85" s="96"/>
      <c r="I85" s="93"/>
      <c r="J85" s="94"/>
      <c r="K85" s="312">
        <v>0.05</v>
      </c>
      <c r="L85" s="848">
        <f>N79*K85</f>
        <v>7478.5817698434494</v>
      </c>
      <c r="M85" s="849"/>
      <c r="N85" s="57"/>
    </row>
    <row r="86" spans="1:14" ht="15.75" thickBot="1">
      <c r="B86" s="97" t="s">
        <v>1058</v>
      </c>
      <c r="C86" s="98"/>
      <c r="D86" s="98"/>
      <c r="E86" s="98"/>
      <c r="F86" s="98"/>
      <c r="G86" s="98"/>
      <c r="H86" s="98"/>
      <c r="I86" s="99"/>
      <c r="J86" s="100"/>
      <c r="K86" s="313">
        <v>0.05</v>
      </c>
      <c r="L86" s="850">
        <f>N79*K86</f>
        <v>7478.5817698434494</v>
      </c>
      <c r="M86" s="851"/>
      <c r="N86" s="57"/>
    </row>
    <row r="87" spans="1:14" ht="15.75" thickBot="1">
      <c r="B87" s="813" t="s">
        <v>1037</v>
      </c>
      <c r="C87" s="814"/>
      <c r="D87" s="814"/>
      <c r="E87" s="814"/>
      <c r="F87" s="814"/>
      <c r="G87" s="814"/>
      <c r="H87" s="814"/>
      <c r="I87" s="814"/>
      <c r="J87" s="814"/>
      <c r="K87" s="814"/>
      <c r="L87" s="814"/>
      <c r="M87" s="815"/>
      <c r="N87" s="58">
        <f>L84+L85+L86</f>
        <v>44871.490619060693</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194443.12601592968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34.044803470733335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34.044803470733335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667</v>
      </c>
      <c r="B48" s="49" t="str">
        <f>VLOOKUP(A48,MATERIALES!A5:D373,3,FALSE)</f>
        <v>Sección final de defensa metálica</v>
      </c>
      <c r="C48" s="289"/>
      <c r="D48" s="289"/>
      <c r="E48" s="289"/>
      <c r="F48" s="289"/>
      <c r="G48" s="289"/>
      <c r="H48" s="289"/>
      <c r="I48" s="276"/>
      <c r="J48" s="232" t="str">
        <f>VLOOKUP(A48,MATERIALES!A4:D640,2,FALSE)</f>
        <v>u</v>
      </c>
      <c r="K48" s="290">
        <v>1</v>
      </c>
      <c r="L48" s="275"/>
      <c r="M48" s="410">
        <f>VLOOKUP(A48,MATERIALES!A5:D396,4,FALSE)</f>
        <v>42413</v>
      </c>
      <c r="N48" s="280">
        <f>K48*M48</f>
        <v>42413</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42413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3404.4803470733332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45851.525150544068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9170.3050301088133</v>
      </c>
      <c r="M84" s="849"/>
      <c r="N84" s="57"/>
    </row>
    <row r="85" spans="1:14">
      <c r="B85" s="95" t="s">
        <v>1057</v>
      </c>
      <c r="C85" s="96"/>
      <c r="D85" s="96"/>
      <c r="E85" s="96"/>
      <c r="F85" s="96"/>
      <c r="G85" s="96"/>
      <c r="H85" s="96"/>
      <c r="I85" s="93"/>
      <c r="J85" s="94"/>
      <c r="K85" s="312">
        <v>0.05</v>
      </c>
      <c r="L85" s="848">
        <f>N79*K85</f>
        <v>2292.5762575272033</v>
      </c>
      <c r="M85" s="849"/>
      <c r="N85" s="57"/>
    </row>
    <row r="86" spans="1:14" ht="15.75" thickBot="1">
      <c r="B86" s="97" t="s">
        <v>1058</v>
      </c>
      <c r="C86" s="98"/>
      <c r="D86" s="98"/>
      <c r="E86" s="98"/>
      <c r="F86" s="98"/>
      <c r="G86" s="98"/>
      <c r="H86" s="98"/>
      <c r="I86" s="99"/>
      <c r="J86" s="100"/>
      <c r="K86" s="313">
        <v>0.05</v>
      </c>
      <c r="L86" s="850">
        <f>N79*K86</f>
        <v>2292.5762575272033</v>
      </c>
      <c r="M86" s="851"/>
      <c r="N86" s="57"/>
    </row>
    <row r="87" spans="1:14" ht="15.75" thickBot="1">
      <c r="B87" s="813" t="s">
        <v>1037</v>
      </c>
      <c r="C87" s="814"/>
      <c r="D87" s="814"/>
      <c r="E87" s="814"/>
      <c r="F87" s="814"/>
      <c r="G87" s="814"/>
      <c r="H87" s="814"/>
      <c r="I87" s="814"/>
      <c r="J87" s="814"/>
      <c r="K87" s="814"/>
      <c r="L87" s="814"/>
      <c r="M87" s="815"/>
      <c r="N87" s="58">
        <f>L84+L85+L86</f>
        <v>13755.457545163221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59606.982695707287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35.218762211103453</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8" t="s">
        <v>669</v>
      </c>
      <c r="B48" s="49" t="str">
        <f>VLOOKUP(A48,MATERIALES!A5:D373,3,FALSE)</f>
        <v>Sección tope</v>
      </c>
      <c r="C48" s="289"/>
      <c r="D48" s="289"/>
      <c r="E48" s="289"/>
      <c r="F48" s="289"/>
      <c r="G48" s="289"/>
      <c r="H48" s="289"/>
      <c r="I48" s="276"/>
      <c r="J48" s="232" t="str">
        <f>VLOOKUP(A48,MATERIALES!A4:D640,2,FALSE)</f>
        <v>u</v>
      </c>
      <c r="K48" s="290">
        <v>1</v>
      </c>
      <c r="L48" s="275"/>
      <c r="M48" s="410">
        <f>VLOOKUP(A48,MATERIALES!A5:D396,4,FALSE)</f>
        <v>22071</v>
      </c>
      <c r="N48" s="280">
        <f>K48*M48</f>
        <v>22071</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22071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9"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3521.8762211103449</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25628.094983321451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5125.6189966642905</v>
      </c>
      <c r="M84" s="849"/>
      <c r="N84" s="57"/>
    </row>
    <row r="85" spans="1:14">
      <c r="B85" s="95" t="s">
        <v>1057</v>
      </c>
      <c r="C85" s="96"/>
      <c r="D85" s="96"/>
      <c r="E85" s="96"/>
      <c r="F85" s="96"/>
      <c r="G85" s="96"/>
      <c r="H85" s="96"/>
      <c r="I85" s="93"/>
      <c r="J85" s="94"/>
      <c r="K85" s="312">
        <v>0.05</v>
      </c>
      <c r="L85" s="848">
        <f>N79*K85</f>
        <v>1281.4047491660726</v>
      </c>
      <c r="M85" s="849"/>
      <c r="N85" s="57"/>
    </row>
    <row r="86" spans="1:14" ht="15.75" thickBot="1">
      <c r="B86" s="97" t="s">
        <v>1058</v>
      </c>
      <c r="C86" s="98"/>
      <c r="D86" s="98"/>
      <c r="E86" s="98"/>
      <c r="F86" s="98"/>
      <c r="G86" s="98"/>
      <c r="H86" s="98"/>
      <c r="I86" s="99"/>
      <c r="J86" s="100"/>
      <c r="K86" s="313">
        <v>0.05</v>
      </c>
      <c r="L86" s="850">
        <f>N79*K86</f>
        <v>1281.4047491660726</v>
      </c>
      <c r="M86" s="851"/>
      <c r="N86" s="57"/>
    </row>
    <row r="87" spans="1:14" ht="15.75" thickBot="1">
      <c r="B87" s="813" t="s">
        <v>1037</v>
      </c>
      <c r="C87" s="814"/>
      <c r="D87" s="814"/>
      <c r="E87" s="814"/>
      <c r="F87" s="814"/>
      <c r="G87" s="814"/>
      <c r="H87" s="814"/>
      <c r="I87" s="814"/>
      <c r="J87" s="814"/>
      <c r="K87" s="814"/>
      <c r="L87" s="814"/>
      <c r="M87" s="815"/>
      <c r="N87" s="58">
        <f>L84+L85+L86</f>
        <v>7688.4284949964367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33316.523478317889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35.218762211103453</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974</v>
      </c>
      <c r="B48" s="49" t="str">
        <f>VLOOKUP(A48,MATERIALES!A5:D373,3,FALSE)</f>
        <v>Amortiguadores (Para Defensas Metálicas), Incluye Tornillos</v>
      </c>
      <c r="C48" s="289"/>
      <c r="D48" s="289"/>
      <c r="E48" s="289"/>
      <c r="F48" s="289"/>
      <c r="G48" s="289"/>
      <c r="H48" s="289"/>
      <c r="I48" s="276"/>
      <c r="J48" s="232" t="str">
        <f>VLOOKUP(A48,MATERIALES!A4:D640,2,FALSE)</f>
        <v>u</v>
      </c>
      <c r="K48" s="290">
        <v>1</v>
      </c>
      <c r="L48" s="275"/>
      <c r="M48" s="410">
        <f>VLOOKUP(A48,MATERIALES!A5:D396,4,FALSE)</f>
        <v>94908.565536070368</v>
      </c>
      <c r="N48" s="280">
        <f>K48*M48</f>
        <v>94908.565536070368</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94908.565536070368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3521.8762211103449</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98465.660519391822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19693.132103878364</v>
      </c>
      <c r="M84" s="849"/>
      <c r="N84" s="57"/>
    </row>
    <row r="85" spans="1:14">
      <c r="B85" s="95" t="s">
        <v>1057</v>
      </c>
      <c r="C85" s="96"/>
      <c r="D85" s="96"/>
      <c r="E85" s="96"/>
      <c r="F85" s="96"/>
      <c r="G85" s="96"/>
      <c r="H85" s="96"/>
      <c r="I85" s="93"/>
      <c r="J85" s="94"/>
      <c r="K85" s="312">
        <v>0.05</v>
      </c>
      <c r="L85" s="848">
        <f>N79*K85</f>
        <v>4923.2830259695911</v>
      </c>
      <c r="M85" s="849"/>
      <c r="N85" s="57"/>
    </row>
    <row r="86" spans="1:14" ht="15.75" thickBot="1">
      <c r="B86" s="97" t="s">
        <v>1058</v>
      </c>
      <c r="C86" s="98"/>
      <c r="D86" s="98"/>
      <c r="E86" s="98"/>
      <c r="F86" s="98"/>
      <c r="G86" s="98"/>
      <c r="H86" s="98"/>
      <c r="I86" s="99"/>
      <c r="J86" s="100"/>
      <c r="K86" s="313">
        <v>0.05</v>
      </c>
      <c r="L86" s="850">
        <f>N79*K86</f>
        <v>4923.2830259695911</v>
      </c>
      <c r="M86" s="851"/>
      <c r="N86" s="57"/>
    </row>
    <row r="87" spans="1:14" ht="15.75" thickBot="1">
      <c r="B87" s="813" t="s">
        <v>1037</v>
      </c>
      <c r="C87" s="814"/>
      <c r="D87" s="814"/>
      <c r="E87" s="814"/>
      <c r="F87" s="814"/>
      <c r="G87" s="814"/>
      <c r="H87" s="814"/>
      <c r="I87" s="814"/>
      <c r="J87" s="814"/>
      <c r="K87" s="814"/>
      <c r="L87" s="814"/>
      <c r="M87" s="815"/>
      <c r="N87" s="58">
        <f>L84+L85+L86</f>
        <v>29539.698155817547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128005.35867520937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363</v>
      </c>
      <c r="B36" s="862" t="str">
        <f>VLOOKUP(A36,EQUIPOS!A6:D154,3,FALSE)</f>
        <v>Vibrador de concreto, Motor de 3 hp a 18.000 rpm Mangueras de 4 mt</v>
      </c>
      <c r="C36" s="863"/>
      <c r="D36" s="863"/>
      <c r="E36" s="863"/>
      <c r="F36" s="863"/>
      <c r="G36" s="863"/>
      <c r="H36" s="864"/>
      <c r="I36" s="275"/>
      <c r="J36" s="276"/>
      <c r="K36" s="277">
        <f>VLOOKUP(A36,EQUIPOS!A6:D163,4,FALSE)</f>
        <v>11266.116499914953</v>
      </c>
      <c r="L36" s="278"/>
      <c r="M36" s="344">
        <v>1.25</v>
      </c>
      <c r="N36" s="280">
        <f>K36/M36</f>
        <v>9012.893199931963</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0.02</v>
      </c>
      <c r="N41" s="352">
        <f>N77*M41</f>
        <v>510.67205206099999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9523.5652519929627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812</v>
      </c>
      <c r="B48" s="49" t="str">
        <f>VLOOKUP(A48,MATERIALES!A5:D373,3,FALSE)</f>
        <v>Acero PDR-60</v>
      </c>
      <c r="C48" s="289"/>
      <c r="D48" s="289"/>
      <c r="E48" s="289"/>
      <c r="F48" s="289"/>
      <c r="G48" s="289"/>
      <c r="H48" s="289"/>
      <c r="I48" s="289"/>
      <c r="J48" s="319" t="str">
        <f>VLOOKUP(A48,MATERIALES!A4:D640,2,FALSE)</f>
        <v>kg</v>
      </c>
      <c r="K48" s="290">
        <v>9.6</v>
      </c>
      <c r="L48" s="275"/>
      <c r="M48" s="410">
        <f>VLOOKUP(A48,MATERIALES!A5:D396,4,FALSE)</f>
        <v>3083</v>
      </c>
      <c r="N48" s="280">
        <f>K48*M48</f>
        <v>29596.799999999999</v>
      </c>
    </row>
    <row r="49" spans="1:14">
      <c r="A49" s="172" t="s">
        <v>904</v>
      </c>
      <c r="B49" s="49" t="str">
        <f>VLOOKUP(A49,MATERIALES!A6:D373,3,FALSE)</f>
        <v>Concreto Resistencia  21 (Mpa)</v>
      </c>
      <c r="C49" s="433"/>
      <c r="D49" s="433"/>
      <c r="E49" s="433"/>
      <c r="F49" s="433"/>
      <c r="G49" s="433"/>
      <c r="H49" s="433"/>
      <c r="I49" s="433"/>
      <c r="J49" s="320" t="str">
        <f>VLOOKUP(A49,MATERIALES!A5:D641,2,FALSE)</f>
        <v>m3</v>
      </c>
      <c r="K49" s="405">
        <v>0.12</v>
      </c>
      <c r="L49" s="429"/>
      <c r="M49" s="410">
        <f>VLOOKUP(A49,MATERIALES!A6:D397,4,FALSE)</f>
        <v>915000</v>
      </c>
      <c r="N49" s="280">
        <f>K49*M49</f>
        <v>109800</v>
      </c>
    </row>
    <row r="50" spans="1:14">
      <c r="A50" s="172" t="s">
        <v>945</v>
      </c>
      <c r="B50" s="49" t="str">
        <f>VLOOKUP(A50,MATERIALES!A6:D373,3,FALSE)</f>
        <v xml:space="preserve">Formaleta para baranda de concreto
</v>
      </c>
      <c r="C50" s="433"/>
      <c r="D50" s="433"/>
      <c r="E50" s="433"/>
      <c r="F50" s="433"/>
      <c r="G50" s="433"/>
      <c r="H50" s="433"/>
      <c r="I50" s="433"/>
      <c r="J50" s="320" t="str">
        <f>VLOOKUP(A50,MATERIALES!A6:D642,2,FALSE)</f>
        <v>m</v>
      </c>
      <c r="K50" s="405">
        <v>0.5</v>
      </c>
      <c r="L50" s="429"/>
      <c r="M50" s="410">
        <f>VLOOKUP(A50,MATERIALES!A6:D398,4,FALSE)</f>
        <v>51380.559735152368</v>
      </c>
      <c r="N50" s="280">
        <f>K50*M50</f>
        <v>25690.279867576184</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165087.07986757616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25533.60260305</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200144.24772261913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40028.84954452383</v>
      </c>
      <c r="M84" s="849"/>
      <c r="N84" s="57"/>
    </row>
    <row r="85" spans="1:14">
      <c r="B85" s="95" t="s">
        <v>1057</v>
      </c>
      <c r="C85" s="96"/>
      <c r="D85" s="96"/>
      <c r="E85" s="96"/>
      <c r="F85" s="96"/>
      <c r="G85" s="96"/>
      <c r="H85" s="96"/>
      <c r="I85" s="93"/>
      <c r="J85" s="94"/>
      <c r="K85" s="312">
        <v>0.05</v>
      </c>
      <c r="L85" s="848">
        <f>N79*K85</f>
        <v>10007.212386130957</v>
      </c>
      <c r="M85" s="849"/>
      <c r="N85" s="57"/>
    </row>
    <row r="86" spans="1:14" ht="15.75" thickBot="1">
      <c r="B86" s="97" t="s">
        <v>1058</v>
      </c>
      <c r="C86" s="98"/>
      <c r="D86" s="98"/>
      <c r="E86" s="98"/>
      <c r="F86" s="98"/>
      <c r="G86" s="98"/>
      <c r="H86" s="98"/>
      <c r="I86" s="99"/>
      <c r="J86" s="100"/>
      <c r="K86" s="313">
        <v>0.05</v>
      </c>
      <c r="L86" s="850">
        <f>N79*K86</f>
        <v>10007.212386130957</v>
      </c>
      <c r="M86" s="851"/>
      <c r="N86" s="57"/>
    </row>
    <row r="87" spans="1:14" ht="15.75" thickBot="1">
      <c r="B87" s="813" t="s">
        <v>1037</v>
      </c>
      <c r="C87" s="814"/>
      <c r="D87" s="814"/>
      <c r="E87" s="814"/>
      <c r="F87" s="814"/>
      <c r="G87" s="814"/>
      <c r="H87" s="814"/>
      <c r="I87" s="814"/>
      <c r="J87" s="814"/>
      <c r="K87" s="814"/>
      <c r="L87" s="814"/>
      <c r="M87" s="815"/>
      <c r="N87" s="58">
        <f>L84+L85+L86</f>
        <v>60043.274316785748</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260187.52203940487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7.2953150294428575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7.2953150294428575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410</v>
      </c>
      <c r="B48" s="49" t="str">
        <f>VLOOKUP(A48,MATERIALES!A5:D373,3,FALSE)</f>
        <v>Captafaro, Incluye Tornillos</v>
      </c>
      <c r="C48" s="289"/>
      <c r="D48" s="289"/>
      <c r="E48" s="289"/>
      <c r="F48" s="289"/>
      <c r="G48" s="289"/>
      <c r="H48" s="289"/>
      <c r="I48" s="276"/>
      <c r="J48" s="232" t="str">
        <f>VLOOKUP(A48,MATERIALES!A4:D640,2,FALSE)</f>
        <v>u</v>
      </c>
      <c r="K48" s="290">
        <v>1</v>
      </c>
      <c r="L48" s="275"/>
      <c r="M48" s="410">
        <f>VLOOKUP(A48,MATERIALES!A5:D396,4,FALSE)</f>
        <v>10000</v>
      </c>
      <c r="N48" s="280">
        <f>K48*M48</f>
        <v>10000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10000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70</v>
      </c>
      <c r="N71" s="403">
        <f>K71/M71</f>
        <v>729.53150294428576</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729.53150294428576</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10736.82681797373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2147.3653635947462</v>
      </c>
      <c r="M84" s="849"/>
      <c r="N84" s="57"/>
    </row>
    <row r="85" spans="1:14">
      <c r="B85" s="95" t="s">
        <v>1057</v>
      </c>
      <c r="C85" s="96"/>
      <c r="D85" s="96"/>
      <c r="E85" s="96"/>
      <c r="F85" s="96"/>
      <c r="G85" s="96"/>
      <c r="H85" s="96"/>
      <c r="I85" s="93"/>
      <c r="J85" s="94"/>
      <c r="K85" s="312">
        <v>0.05</v>
      </c>
      <c r="L85" s="848">
        <f>N79*K85</f>
        <v>536.84134089868655</v>
      </c>
      <c r="M85" s="849"/>
      <c r="N85" s="57"/>
    </row>
    <row r="86" spans="1:14" ht="15.75" thickBot="1">
      <c r="B86" s="97" t="s">
        <v>1058</v>
      </c>
      <c r="C86" s="98"/>
      <c r="D86" s="98"/>
      <c r="E86" s="98"/>
      <c r="F86" s="98"/>
      <c r="G86" s="98"/>
      <c r="H86" s="98"/>
      <c r="I86" s="99"/>
      <c r="J86" s="100"/>
      <c r="K86" s="313">
        <v>0.05</v>
      </c>
      <c r="L86" s="850">
        <f>N79*K86</f>
        <v>536.84134089868655</v>
      </c>
      <c r="M86" s="851"/>
      <c r="N86" s="57"/>
    </row>
    <row r="87" spans="1:14" ht="15.75" thickBot="1">
      <c r="B87" s="813" t="s">
        <v>1037</v>
      </c>
      <c r="C87" s="814"/>
      <c r="D87" s="814"/>
      <c r="E87" s="814"/>
      <c r="F87" s="814"/>
      <c r="G87" s="814"/>
      <c r="H87" s="814"/>
      <c r="I87" s="814"/>
      <c r="J87" s="814"/>
      <c r="K87" s="814"/>
      <c r="L87" s="814"/>
      <c r="M87" s="815"/>
      <c r="N87" s="58">
        <f>L84+L85+L86</f>
        <v>3221.0480453921195</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13957.874863365849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7"/>
      <c r="C1" s="919"/>
      <c r="D1" s="920"/>
      <c r="E1" s="920"/>
      <c r="F1" s="920"/>
      <c r="G1" s="920"/>
      <c r="H1" s="920"/>
      <c r="I1" s="920"/>
      <c r="J1" s="921"/>
      <c r="K1" s="922" t="s">
        <v>1017</v>
      </c>
      <c r="L1" s="924" t="s">
        <v>2304</v>
      </c>
      <c r="M1" s="925"/>
      <c r="N1" s="926"/>
    </row>
    <row r="2" spans="2:14" ht="24.7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5"/>
      <c r="J36" s="276"/>
      <c r="K36" s="277">
        <f>VLOOKUP(A36,EQUIPOS!A6:D163,4,FALSE)</f>
        <v>59471.57577975106</v>
      </c>
      <c r="L36" s="278"/>
      <c r="M36" s="344">
        <v>160</v>
      </c>
      <c r="N36" s="280">
        <f>K36/M36</f>
        <v>371.6973486234441</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19.1502019522875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390.84755057573159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444</v>
      </c>
      <c r="B48" s="49" t="str">
        <f>VLOOKUP(A48,MATERIALES!A5:D373,3,FALSE)</f>
        <v xml:space="preserve">Delineador de corona en forma de A de lámina galvanizada calibre 16 de (1.55*25) cm
</v>
      </c>
      <c r="C48" s="289"/>
      <c r="D48" s="289"/>
      <c r="E48" s="289"/>
      <c r="F48" s="289"/>
      <c r="G48" s="289"/>
      <c r="H48" s="289"/>
      <c r="I48" s="289"/>
      <c r="J48" s="319" t="str">
        <f>VLOOKUP(A48,MATERIALES!A4:D640,2,FALSE)</f>
        <v>u</v>
      </c>
      <c r="K48" s="290">
        <v>1</v>
      </c>
      <c r="L48" s="275"/>
      <c r="M48" s="410">
        <f>VLOOKUP(A48,MATERIALES!A5:D396,4,FALSE)</f>
        <v>185574.4922199033</v>
      </c>
      <c r="N48" s="280">
        <f>K48*M48</f>
        <v>185574.4922199033</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0.03</v>
      </c>
      <c r="L49" s="429"/>
      <c r="M49" s="410">
        <f>VLOOKUP(A49,MATERIALES!A6:D397,4,FALSE)</f>
        <v>915000</v>
      </c>
      <c r="N49" s="280">
        <f>K49*M49</f>
        <v>27450</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213024.4922199033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80</v>
      </c>
      <c r="N71" s="403">
        <f>K71/M71</f>
        <v>1276.6801301524999</v>
      </c>
      <c r="O71" s="112"/>
    </row>
    <row r="72" spans="1:15">
      <c r="A72" s="173" t="s">
        <v>6</v>
      </c>
      <c r="B72" s="55" t="str">
        <f>VLOOKUP(A72,'MANO DE OBRA'!A8:D69,3,FALSE)</f>
        <v xml:space="preserve">Obrero </v>
      </c>
      <c r="C72" s="53"/>
      <c r="D72" s="53"/>
      <c r="E72" s="53"/>
      <c r="F72" s="53"/>
      <c r="G72" s="53"/>
      <c r="H72" s="53"/>
      <c r="I72" s="300">
        <f>K72/J72*100</f>
        <v>27603.894705999999</v>
      </c>
      <c r="J72" s="301">
        <v>185</v>
      </c>
      <c r="K72" s="302">
        <f>VLOOKUP(A72,'MANO DE OBRA'!A8:D100,4,FALSE)</f>
        <v>51067.205206099999</v>
      </c>
      <c r="L72" s="56"/>
      <c r="M72" s="442">
        <v>80</v>
      </c>
      <c r="N72" s="403">
        <f>K72/M72</f>
        <v>638.34006507624997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1915.0201952287498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215330.35996570779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43066.071993141559</v>
      </c>
      <c r="M84" s="849"/>
      <c r="N84" s="57"/>
    </row>
    <row r="85" spans="1:14">
      <c r="B85" s="95" t="s">
        <v>1057</v>
      </c>
      <c r="C85" s="96"/>
      <c r="D85" s="96"/>
      <c r="E85" s="96"/>
      <c r="F85" s="96"/>
      <c r="G85" s="96"/>
      <c r="H85" s="96"/>
      <c r="I85" s="93"/>
      <c r="J85" s="94"/>
      <c r="K85" s="312">
        <v>0.05</v>
      </c>
      <c r="L85" s="848">
        <f>N79*K85</f>
        <v>10766.51799828539</v>
      </c>
      <c r="M85" s="849"/>
      <c r="N85" s="57"/>
    </row>
    <row r="86" spans="1:14" ht="15.75" thickBot="1">
      <c r="B86" s="97" t="s">
        <v>1058</v>
      </c>
      <c r="C86" s="98"/>
      <c r="D86" s="98"/>
      <c r="E86" s="98"/>
      <c r="F86" s="98"/>
      <c r="G86" s="98"/>
      <c r="H86" s="98"/>
      <c r="I86" s="99"/>
      <c r="J86" s="100"/>
      <c r="K86" s="313">
        <v>0.05</v>
      </c>
      <c r="L86" s="850">
        <f>N79*K86</f>
        <v>10766.51799828539</v>
      </c>
      <c r="M86" s="851"/>
      <c r="N86" s="57"/>
    </row>
    <row r="87" spans="1:14" ht="15.75" thickBot="1">
      <c r="B87" s="813" t="s">
        <v>1037</v>
      </c>
      <c r="C87" s="814"/>
      <c r="D87" s="814"/>
      <c r="E87" s="814"/>
      <c r="F87" s="814"/>
      <c r="G87" s="814"/>
      <c r="H87" s="814"/>
      <c r="I87" s="814"/>
      <c r="J87" s="814"/>
      <c r="K87" s="814"/>
      <c r="L87" s="814"/>
      <c r="M87" s="815"/>
      <c r="N87" s="58">
        <f>L84+L85+L86</f>
        <v>64599.107989712335</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279929.46795542014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68.08960694146667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0.04</v>
      </c>
      <c r="L48" s="275"/>
      <c r="M48" s="410">
        <f>VLOOKUP(A48,MATERIALES!A5:D396,4,FALSE)</f>
        <v>8500</v>
      </c>
      <c r="N48" s="280">
        <f>K48*M48</f>
        <v>340</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14507.452160513611</v>
      </c>
      <c r="N49" s="280">
        <f>K49*M49</f>
        <v>5802.980864205445</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446.57863145258108</v>
      </c>
      <c r="N50" s="280">
        <f>K50*M50</f>
        <v>1339.7358943577433</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7482.7167585631887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680.89606941466661</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8231.7024349193216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1646.3404869838644</v>
      </c>
      <c r="M84" s="849"/>
      <c r="N84" s="57"/>
    </row>
    <row r="85" spans="1:14">
      <c r="B85" s="95" t="s">
        <v>1057</v>
      </c>
      <c r="C85" s="96"/>
      <c r="D85" s="96"/>
      <c r="E85" s="96"/>
      <c r="F85" s="96"/>
      <c r="G85" s="96"/>
      <c r="H85" s="96"/>
      <c r="I85" s="93"/>
      <c r="J85" s="94"/>
      <c r="K85" s="312">
        <v>0.05</v>
      </c>
      <c r="L85" s="848">
        <f>N79*K85</f>
        <v>411.58512174596609</v>
      </c>
      <c r="M85" s="849"/>
      <c r="N85" s="57"/>
    </row>
    <row r="86" spans="1:14" ht="15.75" thickBot="1">
      <c r="B86" s="97" t="s">
        <v>1058</v>
      </c>
      <c r="C86" s="98"/>
      <c r="D86" s="98"/>
      <c r="E86" s="98"/>
      <c r="F86" s="98"/>
      <c r="G86" s="98"/>
      <c r="H86" s="98"/>
      <c r="I86" s="99"/>
      <c r="J86" s="100"/>
      <c r="K86" s="313">
        <v>0.05</v>
      </c>
      <c r="L86" s="850">
        <f>N79*K86</f>
        <v>411.58512174596609</v>
      </c>
      <c r="M86" s="851"/>
      <c r="N86" s="57"/>
    </row>
    <row r="87" spans="1:14" ht="15.75" thickBot="1">
      <c r="B87" s="813" t="s">
        <v>1037</v>
      </c>
      <c r="C87" s="814"/>
      <c r="D87" s="814"/>
      <c r="E87" s="814"/>
      <c r="F87" s="814"/>
      <c r="G87" s="814"/>
      <c r="H87" s="814"/>
      <c r="I87" s="814"/>
      <c r="J87" s="814"/>
      <c r="K87" s="814"/>
      <c r="L87" s="814"/>
      <c r="M87" s="815"/>
      <c r="N87" s="58">
        <f>L84+L85+L86</f>
        <v>2469.5107304757967</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10701.213165395118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68.08960694146667</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46182.056044301666</v>
      </c>
      <c r="N48" s="280">
        <f>K48*M48</f>
        <v>18472.822417720668</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446.57863145258108</v>
      </c>
      <c r="N49" s="280">
        <f>K49*M49</f>
        <v>1339.7358943577433</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19812.55831207841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680.89606941466661</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20561.543988434543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4112.3087976869092</v>
      </c>
      <c r="M84" s="849"/>
      <c r="N84" s="57"/>
    </row>
    <row r="85" spans="1:14">
      <c r="B85" s="95" t="s">
        <v>1057</v>
      </c>
      <c r="C85" s="96"/>
      <c r="D85" s="96"/>
      <c r="E85" s="96"/>
      <c r="F85" s="96"/>
      <c r="G85" s="96"/>
      <c r="H85" s="96"/>
      <c r="I85" s="93"/>
      <c r="J85" s="94"/>
      <c r="K85" s="312">
        <v>0.05</v>
      </c>
      <c r="L85" s="848">
        <f>N79*K85</f>
        <v>1028.0771994217273</v>
      </c>
      <c r="M85" s="849"/>
      <c r="N85" s="57"/>
    </row>
    <row r="86" spans="1:14" ht="15.75" thickBot="1">
      <c r="B86" s="97" t="s">
        <v>1058</v>
      </c>
      <c r="C86" s="98"/>
      <c r="D86" s="98"/>
      <c r="E86" s="98"/>
      <c r="F86" s="98"/>
      <c r="G86" s="98"/>
      <c r="H86" s="98"/>
      <c r="I86" s="99"/>
      <c r="J86" s="100"/>
      <c r="K86" s="313">
        <v>0.05</v>
      </c>
      <c r="L86" s="850">
        <f>N79*K86</f>
        <v>1028.0771994217273</v>
      </c>
      <c r="M86" s="851"/>
      <c r="N86" s="57"/>
    </row>
    <row r="87" spans="1:14" ht="15.75" thickBot="1">
      <c r="B87" s="813" t="s">
        <v>1037</v>
      </c>
      <c r="C87" s="814"/>
      <c r="D87" s="814"/>
      <c r="E87" s="814"/>
      <c r="F87" s="814"/>
      <c r="G87" s="814"/>
      <c r="H87" s="814"/>
      <c r="I87" s="814"/>
      <c r="J87" s="814"/>
      <c r="K87" s="814"/>
      <c r="L87" s="814"/>
      <c r="M87" s="815"/>
      <c r="N87" s="58">
        <f>L84+L85+L86</f>
        <v>6168.4631965303643</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26730.007184964907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272.35842776586668</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0.08</v>
      </c>
      <c r="L48" s="275"/>
      <c r="M48" s="410">
        <f>VLOOKUP(A48,MATERIALES!A5:D396,4,FALSE)</f>
        <v>8500</v>
      </c>
      <c r="N48" s="280">
        <f>K48*M48</f>
        <v>680</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14507.452160513611</v>
      </c>
      <c r="N49" s="280">
        <f>K49*M49</f>
        <v>5802.980864205445</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446.57863145258108</v>
      </c>
      <c r="N50" s="280">
        <f>K50*M50</f>
        <v>1339.7358943577433</v>
      </c>
    </row>
    <row r="51" spans="1:14">
      <c r="A51" s="172" t="s">
        <v>1003</v>
      </c>
      <c r="B51" s="49" t="str">
        <f>VLOOKUP(A51,MATERIALES!A6:D373,3,FALSE)</f>
        <v xml:space="preserve">Malla eslabonada, calibre 10, 6 ojos
</v>
      </c>
      <c r="C51" s="433"/>
      <c r="D51" s="433"/>
      <c r="E51" s="433"/>
      <c r="F51" s="433"/>
      <c r="G51" s="433"/>
      <c r="H51" s="433"/>
      <c r="I51" s="433"/>
      <c r="J51" s="320" t="str">
        <f>VLOOKUP(A51,MATERIALES!A6:D643,2,FALSE)</f>
        <v>m2</v>
      </c>
      <c r="K51" s="405">
        <v>1.5</v>
      </c>
      <c r="L51" s="429"/>
      <c r="M51" s="410">
        <f>VLOOKUP(A51,MATERIALES!A6:D399,4,FALSE)</f>
        <v>28410.42714767249</v>
      </c>
      <c r="N51" s="280">
        <f>K51*M51</f>
        <v>42615.640721508738</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50438.357480071929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51"/>
    </row>
    <row r="77" spans="1:15" ht="15.75" thickBot="1">
      <c r="B77" s="813" t="s">
        <v>1037</v>
      </c>
      <c r="C77" s="814"/>
      <c r="D77" s="814"/>
      <c r="E77" s="814"/>
      <c r="F77" s="814"/>
      <c r="G77" s="814"/>
      <c r="H77" s="814"/>
      <c r="I77" s="814"/>
      <c r="J77" s="814"/>
      <c r="K77" s="814"/>
      <c r="L77" s="814"/>
      <c r="M77" s="815"/>
      <c r="N77" s="309">
        <f>SUM(N71:N76)</f>
        <v>2723.5842776586665</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53434.30018549646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10686.860037099294</v>
      </c>
      <c r="M84" s="849"/>
      <c r="N84" s="57"/>
    </row>
    <row r="85" spans="1:14">
      <c r="B85" s="95" t="s">
        <v>1057</v>
      </c>
      <c r="C85" s="96"/>
      <c r="D85" s="96"/>
      <c r="E85" s="96"/>
      <c r="F85" s="96"/>
      <c r="G85" s="96"/>
      <c r="H85" s="96"/>
      <c r="I85" s="93"/>
      <c r="J85" s="94"/>
      <c r="K85" s="312">
        <v>0.05</v>
      </c>
      <c r="L85" s="848">
        <f>N79*K85</f>
        <v>2671.7150092748234</v>
      </c>
      <c r="M85" s="849"/>
      <c r="N85" s="57"/>
    </row>
    <row r="86" spans="1:14" ht="15.75" thickBot="1">
      <c r="B86" s="97" t="s">
        <v>1058</v>
      </c>
      <c r="C86" s="98"/>
      <c r="D86" s="98"/>
      <c r="E86" s="98"/>
      <c r="F86" s="98"/>
      <c r="G86" s="98"/>
      <c r="H86" s="98"/>
      <c r="I86" s="99"/>
      <c r="J86" s="100"/>
      <c r="K86" s="313">
        <v>0.05</v>
      </c>
      <c r="L86" s="850">
        <f>N79*K86</f>
        <v>2671.7150092748234</v>
      </c>
      <c r="M86" s="851"/>
      <c r="N86" s="57"/>
    </row>
    <row r="87" spans="1:14" ht="15.75" thickBot="1">
      <c r="B87" s="813" t="s">
        <v>1037</v>
      </c>
      <c r="C87" s="814"/>
      <c r="D87" s="814"/>
      <c r="E87" s="814"/>
      <c r="F87" s="814"/>
      <c r="G87" s="814"/>
      <c r="H87" s="814"/>
      <c r="I87" s="814"/>
      <c r="J87" s="814"/>
      <c r="K87" s="814"/>
      <c r="L87" s="814"/>
      <c r="M87" s="815"/>
      <c r="N87" s="58">
        <f>L84+L85+L86</f>
        <v>16030.29005564894</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69464.590241145401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272.35842776586668</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46182.056044301666</v>
      </c>
      <c r="N48" s="280">
        <f>K48*M48</f>
        <v>18472.822417720668</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446.57863145258108</v>
      </c>
      <c r="N49" s="280">
        <f>K49*M49</f>
        <v>1339.7358943577433</v>
      </c>
    </row>
    <row r="50" spans="1:14">
      <c r="A50" s="172" t="s">
        <v>1003</v>
      </c>
      <c r="B50" s="49" t="str">
        <f>VLOOKUP(A50,MATERIALES!A6:D373,3,FALSE)</f>
        <v xml:space="preserve">Malla eslabonada, calibre 10, 6 ojos
</v>
      </c>
      <c r="C50" s="433"/>
      <c r="D50" s="433"/>
      <c r="E50" s="433"/>
      <c r="F50" s="433"/>
      <c r="G50" s="433"/>
      <c r="H50" s="433"/>
      <c r="I50" s="433"/>
      <c r="J50" s="320" t="str">
        <f>VLOOKUP(A50,MATERIALES!A6:D642,2,FALSE)</f>
        <v>m2</v>
      </c>
      <c r="K50" s="405">
        <v>1.5</v>
      </c>
      <c r="L50" s="429"/>
      <c r="M50" s="410">
        <f>VLOOKUP(A50,MATERIALES!A6:D398,4,FALSE)</f>
        <v>28410.42714767249</v>
      </c>
      <c r="N50" s="280">
        <f>K50*M50</f>
        <v>42615.640721508738</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62428.199033587152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2723.5842776586665</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65424.141739011684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13084.828347802337</v>
      </c>
      <c r="M84" s="849"/>
      <c r="N84" s="57"/>
    </row>
    <row r="85" spans="1:14">
      <c r="B85" s="95" t="s">
        <v>1057</v>
      </c>
      <c r="C85" s="96"/>
      <c r="D85" s="96"/>
      <c r="E85" s="96"/>
      <c r="F85" s="96"/>
      <c r="G85" s="96"/>
      <c r="H85" s="96"/>
      <c r="I85" s="93"/>
      <c r="J85" s="94"/>
      <c r="K85" s="312">
        <v>0.05</v>
      </c>
      <c r="L85" s="848">
        <f>N79*K85</f>
        <v>3271.2070869505842</v>
      </c>
      <c r="M85" s="849"/>
      <c r="N85" s="57"/>
    </row>
    <row r="86" spans="1:14" ht="15.75" thickBot="1">
      <c r="B86" s="97" t="s">
        <v>1058</v>
      </c>
      <c r="C86" s="98"/>
      <c r="D86" s="98"/>
      <c r="E86" s="98"/>
      <c r="F86" s="98"/>
      <c r="G86" s="98"/>
      <c r="H86" s="98"/>
      <c r="I86" s="99"/>
      <c r="J86" s="100"/>
      <c r="K86" s="313">
        <v>0.05</v>
      </c>
      <c r="L86" s="850">
        <f>N79*K86</f>
        <v>3271.2070869505842</v>
      </c>
      <c r="M86" s="851"/>
      <c r="N86" s="57"/>
    </row>
    <row r="87" spans="1:14" ht="15.75" thickBot="1">
      <c r="B87" s="813" t="s">
        <v>1037</v>
      </c>
      <c r="C87" s="814"/>
      <c r="D87" s="814"/>
      <c r="E87" s="814"/>
      <c r="F87" s="814"/>
      <c r="G87" s="814"/>
      <c r="H87" s="814"/>
      <c r="I87" s="814"/>
      <c r="J87" s="814"/>
      <c r="K87" s="814"/>
      <c r="L87" s="814"/>
      <c r="M87" s="815"/>
      <c r="N87" s="58">
        <f>L84+L85+L86</f>
        <v>19627.242521703505</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85051.384260715189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241</v>
      </c>
      <c r="B36" s="862" t="str">
        <f>VLOOKUP(A36,EQUIPOS!A6:D154,3,FALSE)</f>
        <v>Grúa (capacidad 15 ton)</v>
      </c>
      <c r="C36" s="863"/>
      <c r="D36" s="863"/>
      <c r="E36" s="863"/>
      <c r="F36" s="863"/>
      <c r="G36" s="863"/>
      <c r="H36" s="864"/>
      <c r="I36" s="275"/>
      <c r="J36" s="276"/>
      <c r="K36" s="277">
        <f>VLOOKUP(A36,EQUIPOS!A6:D163,4,FALSE)</f>
        <v>178413.60072760319</v>
      </c>
      <c r="L36" s="278"/>
      <c r="M36" s="344">
        <v>0.75</v>
      </c>
      <c r="N36" s="280">
        <f>K36/M36</f>
        <v>237884.80097013758</v>
      </c>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0.2</v>
      </c>
      <c r="N41" s="352">
        <f>N77*M41</f>
        <v>8511.2008676833339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246396.00183782092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22244.759979454207</v>
      </c>
      <c r="N48" s="280">
        <f>K48*M48</f>
        <v>22244.759979454207</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22244.759979454207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v>
      </c>
      <c r="N71" s="403">
        <f>K71/M71</f>
        <v>17022.401735366668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v>
      </c>
      <c r="N72" s="403">
        <f>K72/M72</f>
        <v>25533.602603049996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42556.004338416664</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311196.76615569182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62239.353231138368</v>
      </c>
      <c r="M84" s="849"/>
      <c r="N84" s="57"/>
    </row>
    <row r="85" spans="1:14">
      <c r="B85" s="95" t="s">
        <v>1057</v>
      </c>
      <c r="C85" s="96"/>
      <c r="D85" s="96"/>
      <c r="E85" s="96"/>
      <c r="F85" s="96"/>
      <c r="G85" s="96"/>
      <c r="H85" s="96"/>
      <c r="I85" s="93"/>
      <c r="J85" s="94"/>
      <c r="K85" s="312">
        <v>0.05</v>
      </c>
      <c r="L85" s="848">
        <f>N79*K85</f>
        <v>15559.838307784592</v>
      </c>
      <c r="M85" s="849"/>
      <c r="N85" s="57"/>
    </row>
    <row r="86" spans="1:14" ht="15.75" thickBot="1">
      <c r="B86" s="97" t="s">
        <v>1058</v>
      </c>
      <c r="C86" s="98"/>
      <c r="D86" s="98"/>
      <c r="E86" s="98"/>
      <c r="F86" s="98"/>
      <c r="G86" s="98"/>
      <c r="H86" s="98"/>
      <c r="I86" s="99"/>
      <c r="J86" s="100"/>
      <c r="K86" s="313">
        <v>0.05</v>
      </c>
      <c r="L86" s="850">
        <f>N79*K86</f>
        <v>15559.838307784592</v>
      </c>
      <c r="M86" s="851"/>
      <c r="N86" s="57"/>
    </row>
    <row r="87" spans="1:14" ht="15.75" thickBot="1">
      <c r="B87" s="813" t="s">
        <v>1037</v>
      </c>
      <c r="C87" s="814"/>
      <c r="D87" s="814"/>
      <c r="E87" s="814"/>
      <c r="F87" s="814"/>
      <c r="G87" s="814"/>
      <c r="H87" s="814"/>
      <c r="I87" s="814"/>
      <c r="J87" s="814"/>
      <c r="K87" s="814"/>
      <c r="L87" s="814"/>
      <c r="M87" s="815"/>
      <c r="N87" s="58">
        <f>L84+L85+L86</f>
        <v>93359.029846707548</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404555.79600239935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0.2</v>
      </c>
      <c r="N41" s="352">
        <f>N77*M41</f>
        <v>6383.4006507624999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6383.4006507624999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22244.759979454207</v>
      </c>
      <c r="N48" s="280">
        <f>K48*M48</f>
        <v>22244.759979454207</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22244.759979454207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v>
      </c>
      <c r="N71" s="403">
        <f>K71/M71</f>
        <v>12766.801301525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8</v>
      </c>
      <c r="N72" s="403">
        <f>K72/M72</f>
        <v>19150.201952287498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51"/>
    </row>
    <row r="77" spans="1:15" ht="15.75" thickBot="1">
      <c r="B77" s="813" t="s">
        <v>1037</v>
      </c>
      <c r="C77" s="814"/>
      <c r="D77" s="814"/>
      <c r="E77" s="814"/>
      <c r="F77" s="814"/>
      <c r="G77" s="814"/>
      <c r="H77" s="814"/>
      <c r="I77" s="814"/>
      <c r="J77" s="814"/>
      <c r="K77" s="814"/>
      <c r="L77" s="814"/>
      <c r="M77" s="815"/>
      <c r="N77" s="309">
        <f>SUM(N71:N76)</f>
        <v>31917.003253812498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60545.1638840292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12109.032776805841</v>
      </c>
      <c r="M84" s="849"/>
      <c r="N84" s="57"/>
    </row>
    <row r="85" spans="1:14">
      <c r="B85" s="95" t="s">
        <v>1057</v>
      </c>
      <c r="C85" s="96"/>
      <c r="D85" s="96"/>
      <c r="E85" s="96"/>
      <c r="F85" s="96"/>
      <c r="G85" s="96"/>
      <c r="H85" s="96"/>
      <c r="I85" s="93"/>
      <c r="J85" s="94"/>
      <c r="K85" s="312">
        <v>0.05</v>
      </c>
      <c r="L85" s="848">
        <f>N79*K85</f>
        <v>3027.2581942014604</v>
      </c>
      <c r="M85" s="849"/>
      <c r="N85" s="57"/>
    </row>
    <row r="86" spans="1:14" ht="15.75" thickBot="1">
      <c r="B86" s="97" t="s">
        <v>1058</v>
      </c>
      <c r="C86" s="98"/>
      <c r="D86" s="98"/>
      <c r="E86" s="98"/>
      <c r="F86" s="98"/>
      <c r="G86" s="98"/>
      <c r="H86" s="98"/>
      <c r="I86" s="99"/>
      <c r="J86" s="100"/>
      <c r="K86" s="313">
        <v>0.05</v>
      </c>
      <c r="L86" s="850">
        <f>N79*K86</f>
        <v>3027.2581942014604</v>
      </c>
      <c r="M86" s="851"/>
      <c r="N86" s="57"/>
    </row>
    <row r="87" spans="1:14" ht="15.75" thickBot="1">
      <c r="B87" s="813" t="s">
        <v>1037</v>
      </c>
      <c r="C87" s="814"/>
      <c r="D87" s="814"/>
      <c r="E87" s="814"/>
      <c r="F87" s="814"/>
      <c r="G87" s="814"/>
      <c r="H87" s="814"/>
      <c r="I87" s="814"/>
      <c r="J87" s="814"/>
      <c r="K87" s="814"/>
      <c r="L87" s="814"/>
      <c r="M87" s="815"/>
      <c r="N87" s="58">
        <f>L84+L85+L86</f>
        <v>18163.549165208762</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78708.713049237966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0.15</v>
      </c>
      <c r="N41" s="352">
        <f>N77*M41</f>
        <v>2553.3602603049999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22244.759979454207</v>
      </c>
      <c r="N48" s="280">
        <f>K48*M48</f>
        <v>22244.759979454207</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22244.759979454207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v>
      </c>
      <c r="N71" s="403">
        <f>K71/M71</f>
        <v>8511.2008676833339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12</v>
      </c>
      <c r="N72" s="403">
        <f>K72/M72</f>
        <v>8511.2008676833339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51"/>
    </row>
    <row r="77" spans="1:15" ht="15.75" thickBot="1">
      <c r="B77" s="813" t="s">
        <v>1037</v>
      </c>
      <c r="C77" s="814"/>
      <c r="D77" s="814"/>
      <c r="E77" s="814"/>
      <c r="F77" s="814"/>
      <c r="G77" s="814"/>
      <c r="H77" s="814"/>
      <c r="I77" s="814"/>
      <c r="J77" s="814"/>
      <c r="K77" s="814"/>
      <c r="L77" s="814"/>
      <c r="M77" s="815"/>
      <c r="N77" s="309">
        <f>SUM(N71:N76)</f>
        <v>17022.401735366668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41820.52197512587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8364.1043950251751</v>
      </c>
      <c r="M84" s="849"/>
      <c r="N84" s="57"/>
    </row>
    <row r="85" spans="1:14">
      <c r="B85" s="95" t="s">
        <v>1057</v>
      </c>
      <c r="C85" s="96"/>
      <c r="D85" s="96"/>
      <c r="E85" s="96"/>
      <c r="F85" s="96"/>
      <c r="G85" s="96"/>
      <c r="H85" s="96"/>
      <c r="I85" s="93"/>
      <c r="J85" s="94"/>
      <c r="K85" s="312">
        <v>0.05</v>
      </c>
      <c r="L85" s="848">
        <f>N79*K85</f>
        <v>2091.0260987562938</v>
      </c>
      <c r="M85" s="849"/>
      <c r="N85" s="57"/>
    </row>
    <row r="86" spans="1:14" ht="15.75" thickBot="1">
      <c r="B86" s="97" t="s">
        <v>1058</v>
      </c>
      <c r="C86" s="98"/>
      <c r="D86" s="98"/>
      <c r="E86" s="98"/>
      <c r="F86" s="98"/>
      <c r="G86" s="98"/>
      <c r="H86" s="98"/>
      <c r="I86" s="99"/>
      <c r="J86" s="100"/>
      <c r="K86" s="313">
        <v>0.05</v>
      </c>
      <c r="L86" s="850">
        <f>N79*K86</f>
        <v>2091.0260987562938</v>
      </c>
      <c r="M86" s="851"/>
      <c r="N86" s="57"/>
    </row>
    <row r="87" spans="1:14" ht="15.75" thickBot="1">
      <c r="B87" s="813" t="s">
        <v>1037</v>
      </c>
      <c r="C87" s="814"/>
      <c r="D87" s="814"/>
      <c r="E87" s="814"/>
      <c r="F87" s="814"/>
      <c r="G87" s="814"/>
      <c r="H87" s="814"/>
      <c r="I87" s="814"/>
      <c r="J87" s="814"/>
      <c r="K87" s="814"/>
      <c r="L87" s="814"/>
      <c r="M87" s="815"/>
      <c r="N87" s="58">
        <f>L84+L85+L86</f>
        <v>12546.156592537764</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54366.678567663635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0.15</v>
      </c>
      <c r="N41" s="352">
        <f>N77*M41</f>
        <v>1915.0201952287498</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213" t="s">
        <v>414</v>
      </c>
      <c r="B48" s="49" t="str">
        <f>VLOOKUP(A48,MATERIALES!A5:D373,3,FALSE)</f>
        <v xml:space="preserve">Cicatrizante (para remoción de especies vegetales)
</v>
      </c>
      <c r="C48" s="289"/>
      <c r="D48" s="289"/>
      <c r="E48" s="289"/>
      <c r="F48" s="289"/>
      <c r="G48" s="289"/>
      <c r="H48" s="289"/>
      <c r="I48" s="289"/>
      <c r="J48" s="319" t="str">
        <f>VLOOKUP(A48,MATERIALES!A4:D640,2,FALSE)</f>
        <v>kg</v>
      </c>
      <c r="K48" s="290">
        <v>1</v>
      </c>
      <c r="L48" s="275"/>
      <c r="M48" s="410">
        <f>VLOOKUP(A48,MATERIALES!A5:D396,4,FALSE)</f>
        <v>22244.759979454207</v>
      </c>
      <c r="N48" s="280">
        <f>K48*M48</f>
        <v>22244.759979454207</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22244.759979454207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16</v>
      </c>
      <c r="N71" s="403">
        <f>K71/M71</f>
        <v>6383.4006507624999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12766.801301525</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36926.581476207954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7385.3162952415914</v>
      </c>
      <c r="M84" s="849"/>
      <c r="N84" s="57"/>
    </row>
    <row r="85" spans="1:14">
      <c r="B85" s="95" t="s">
        <v>1057</v>
      </c>
      <c r="C85" s="96"/>
      <c r="D85" s="96"/>
      <c r="E85" s="96"/>
      <c r="F85" s="96"/>
      <c r="G85" s="96"/>
      <c r="H85" s="96"/>
      <c r="I85" s="93"/>
      <c r="J85" s="94"/>
      <c r="K85" s="312">
        <v>0.05</v>
      </c>
      <c r="L85" s="848">
        <f>N79*K85</f>
        <v>1846.3290738103979</v>
      </c>
      <c r="M85" s="849"/>
      <c r="N85" s="57"/>
    </row>
    <row r="86" spans="1:14" ht="15.75" thickBot="1">
      <c r="B86" s="97" t="s">
        <v>1058</v>
      </c>
      <c r="C86" s="98"/>
      <c r="D86" s="98"/>
      <c r="E86" s="98"/>
      <c r="F86" s="98"/>
      <c r="G86" s="98"/>
      <c r="H86" s="98"/>
      <c r="I86" s="99"/>
      <c r="J86" s="100"/>
      <c r="K86" s="313">
        <v>0.05</v>
      </c>
      <c r="L86" s="850">
        <f>N79*K86</f>
        <v>1846.3290738103979</v>
      </c>
      <c r="M86" s="851"/>
      <c r="N86" s="57"/>
    </row>
    <row r="87" spans="1:14" ht="15.75" thickBot="1">
      <c r="B87" s="813" t="s">
        <v>1037</v>
      </c>
      <c r="C87" s="814"/>
      <c r="D87" s="814"/>
      <c r="E87" s="814"/>
      <c r="F87" s="814"/>
      <c r="G87" s="814"/>
      <c r="H87" s="814"/>
      <c r="I87" s="814"/>
      <c r="J87" s="814"/>
      <c r="K87" s="814"/>
      <c r="L87" s="814"/>
      <c r="M87" s="815"/>
      <c r="N87" s="58">
        <f>L84+L85+L86</f>
        <v>11077.974442862385</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48004.555919070335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0.15</v>
      </c>
      <c r="N41" s="352">
        <f>N77*M41</f>
        <v>10728.404455063024</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2.1</v>
      </c>
      <c r="L48" s="275"/>
      <c r="M48" s="410">
        <f>VLOOKUP(A48,MATERIALES!A5:D396,4,FALSE)</f>
        <v>85049.938291011058</v>
      </c>
      <c r="N48" s="280">
        <f>K48*M48</f>
        <v>178604.87041112324</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22244.759979454207</v>
      </c>
      <c r="N49" s="280">
        <f>K49*M49</f>
        <v>22244.759979454207</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200849.63039057745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71522.696367086828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283100.73121272732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56620.146242545467</v>
      </c>
      <c r="M84" s="849"/>
      <c r="N84" s="57"/>
    </row>
    <row r="85" spans="1:14">
      <c r="B85" s="95" t="s">
        <v>1057</v>
      </c>
      <c r="C85" s="96"/>
      <c r="D85" s="96"/>
      <c r="E85" s="96"/>
      <c r="F85" s="96"/>
      <c r="G85" s="96"/>
      <c r="H85" s="96"/>
      <c r="I85" s="93"/>
      <c r="J85" s="94"/>
      <c r="K85" s="312">
        <v>0.05</v>
      </c>
      <c r="L85" s="848">
        <f>N79*K85</f>
        <v>14155.036560636367</v>
      </c>
      <c r="M85" s="849"/>
      <c r="N85" s="57"/>
    </row>
    <row r="86" spans="1:14" ht="15.75" thickBot="1">
      <c r="B86" s="97" t="s">
        <v>1058</v>
      </c>
      <c r="C86" s="98"/>
      <c r="D86" s="98"/>
      <c r="E86" s="98"/>
      <c r="F86" s="98"/>
      <c r="G86" s="98"/>
      <c r="H86" s="98"/>
      <c r="I86" s="99"/>
      <c r="J86" s="100"/>
      <c r="K86" s="313">
        <v>0.05</v>
      </c>
      <c r="L86" s="850">
        <f>N79*K86</f>
        <v>14155.036560636367</v>
      </c>
      <c r="M86" s="851"/>
      <c r="N86" s="57"/>
    </row>
    <row r="87" spans="1:14" ht="15.75" thickBot="1">
      <c r="B87" s="813" t="s">
        <v>1037</v>
      </c>
      <c r="C87" s="814"/>
      <c r="D87" s="814"/>
      <c r="E87" s="814"/>
      <c r="F87" s="814"/>
      <c r="G87" s="814"/>
      <c r="H87" s="814"/>
      <c r="I87" s="814"/>
      <c r="J87" s="814"/>
      <c r="K87" s="814"/>
      <c r="L87" s="814"/>
      <c r="M87" s="815"/>
      <c r="N87" s="58">
        <f>L84+L85+L86</f>
        <v>84930.219363818193</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368030.9505765455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0.15</v>
      </c>
      <c r="N41" s="352">
        <f>N77*M41</f>
        <v>10728.404455063024</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v>
      </c>
      <c r="L48" s="275"/>
      <c r="M48" s="410">
        <f>VLOOKUP(A48,MATERIALES!A5:D396,4,FALSE)</f>
        <v>85049.938291011058</v>
      </c>
      <c r="N48" s="280">
        <f>K48*M48</f>
        <v>170099.87658202212</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22244.759979454207</v>
      </c>
      <c r="N49" s="280">
        <f>K49*M49</f>
        <v>22244.759979454207</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192344.63656147633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71522.696367086828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274595.73738362617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54919.147476725237</v>
      </c>
      <c r="M84" s="849"/>
      <c r="N84" s="57"/>
    </row>
    <row r="85" spans="1:14">
      <c r="B85" s="95" t="s">
        <v>1057</v>
      </c>
      <c r="C85" s="96"/>
      <c r="D85" s="96"/>
      <c r="E85" s="96"/>
      <c r="F85" s="96"/>
      <c r="G85" s="96"/>
      <c r="H85" s="96"/>
      <c r="I85" s="93"/>
      <c r="J85" s="94"/>
      <c r="K85" s="312">
        <v>0.05</v>
      </c>
      <c r="L85" s="848">
        <f>N79*K85</f>
        <v>13729.786869181309</v>
      </c>
      <c r="M85" s="849"/>
      <c r="N85" s="57"/>
    </row>
    <row r="86" spans="1:14" ht="15.75" thickBot="1">
      <c r="B86" s="97" t="s">
        <v>1058</v>
      </c>
      <c r="C86" s="98"/>
      <c r="D86" s="98"/>
      <c r="E86" s="98"/>
      <c r="F86" s="98"/>
      <c r="G86" s="98"/>
      <c r="H86" s="98"/>
      <c r="I86" s="99"/>
      <c r="J86" s="100"/>
      <c r="K86" s="313">
        <v>0.05</v>
      </c>
      <c r="L86" s="850">
        <f>N79*K86</f>
        <v>13729.786869181309</v>
      </c>
      <c r="M86" s="851"/>
      <c r="N86" s="57"/>
    </row>
    <row r="87" spans="1:14" ht="15.75" thickBot="1">
      <c r="B87" s="813" t="s">
        <v>1037</v>
      </c>
      <c r="C87" s="814"/>
      <c r="D87" s="814"/>
      <c r="E87" s="814"/>
      <c r="F87" s="814"/>
      <c r="G87" s="814"/>
      <c r="H87" s="814"/>
      <c r="I87" s="814"/>
      <c r="J87" s="814"/>
      <c r="K87" s="814"/>
      <c r="L87" s="814"/>
      <c r="M87" s="815"/>
      <c r="N87" s="58">
        <f>L84+L85+L86</f>
        <v>82378.721215087848</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356974.45859871403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4479.5794040438586</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4479.5794040438586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1.31</v>
      </c>
      <c r="L48" s="275"/>
      <c r="M48" s="410">
        <f>VLOOKUP(A48,MATERIALES!A5:D396,4,FALSE)</f>
        <v>85049.938291011058</v>
      </c>
      <c r="N48" s="280">
        <f>K48*M48</f>
        <v>111415.41916122449</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22244.759979454207</v>
      </c>
      <c r="N49" s="280">
        <f>K49*M49</f>
        <v>22244.759979454207</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133660.17914067869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5.7</v>
      </c>
      <c r="N71" s="403">
        <f>K71/M71</f>
        <v>17918.317616175438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5.7</v>
      </c>
      <c r="N72" s="403">
        <f>K72/M72</f>
        <v>26877.476424263154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44795.794040438588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182935.55258516112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36587.110517032226</v>
      </c>
      <c r="M84" s="849"/>
      <c r="N84" s="57"/>
    </row>
    <row r="85" spans="1:14">
      <c r="B85" s="95" t="s">
        <v>1057</v>
      </c>
      <c r="C85" s="96"/>
      <c r="D85" s="96"/>
      <c r="E85" s="96"/>
      <c r="F85" s="96"/>
      <c r="G85" s="96"/>
      <c r="H85" s="96"/>
      <c r="I85" s="93"/>
      <c r="J85" s="94"/>
      <c r="K85" s="312">
        <v>0.05</v>
      </c>
      <c r="L85" s="848">
        <f>N79*K85</f>
        <v>9146.7776292580565</v>
      </c>
      <c r="M85" s="849"/>
      <c r="N85" s="57"/>
    </row>
    <row r="86" spans="1:14" ht="15.75" thickBot="1">
      <c r="B86" s="97" t="s">
        <v>1058</v>
      </c>
      <c r="C86" s="98"/>
      <c r="D86" s="98"/>
      <c r="E86" s="98"/>
      <c r="F86" s="98"/>
      <c r="G86" s="98"/>
      <c r="H86" s="98"/>
      <c r="I86" s="99"/>
      <c r="J86" s="100"/>
      <c r="K86" s="313">
        <v>0.05</v>
      </c>
      <c r="L86" s="850">
        <f>N79*K86</f>
        <v>9146.7776292580565</v>
      </c>
      <c r="M86" s="851"/>
      <c r="N86" s="57"/>
    </row>
    <row r="87" spans="1:14" ht="15.75" thickBot="1">
      <c r="B87" s="813" t="s">
        <v>1037</v>
      </c>
      <c r="C87" s="814"/>
      <c r="D87" s="814"/>
      <c r="E87" s="814"/>
      <c r="F87" s="814"/>
      <c r="G87" s="814"/>
      <c r="H87" s="814"/>
      <c r="I87" s="814"/>
      <c r="J87" s="814"/>
      <c r="K87" s="814"/>
      <c r="L87" s="814"/>
      <c r="M87" s="815"/>
      <c r="N87" s="58">
        <f>L84+L85+L86</f>
        <v>54880.665775548332</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237816.21836070943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3754.9415592720588</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3754.9415592720588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1.1000000000000001</v>
      </c>
      <c r="L48" s="275"/>
      <c r="M48" s="410">
        <f>VLOOKUP(A48,MATERIALES!A5:D396,4,FALSE)</f>
        <v>85049.938291011058</v>
      </c>
      <c r="N48" s="280">
        <f>K48*M48</f>
        <v>93554.932120112178</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22244.759979454207</v>
      </c>
      <c r="N49" s="280">
        <f>K49*M49</f>
        <v>22244.759979454207</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115799.69209956638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6.8</v>
      </c>
      <c r="N71" s="403">
        <f>K71/M71</f>
        <v>15019.766237088235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6.8</v>
      </c>
      <c r="N72" s="403">
        <f>K72/M72</f>
        <v>22529.649355632351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37549.415592720587</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157104.04925155902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31420.809850311805</v>
      </c>
      <c r="M84" s="849"/>
      <c r="N84" s="57"/>
    </row>
    <row r="85" spans="1:14">
      <c r="B85" s="95" t="s">
        <v>1057</v>
      </c>
      <c r="C85" s="96"/>
      <c r="D85" s="96"/>
      <c r="E85" s="96"/>
      <c r="F85" s="96"/>
      <c r="G85" s="96"/>
      <c r="H85" s="96"/>
      <c r="I85" s="93"/>
      <c r="J85" s="94"/>
      <c r="K85" s="312">
        <v>0.05</v>
      </c>
      <c r="L85" s="848">
        <f>N79*K85</f>
        <v>7855.2024625779513</v>
      </c>
      <c r="M85" s="849"/>
      <c r="N85" s="57"/>
    </row>
    <row r="86" spans="1:14" ht="15.75" thickBot="1">
      <c r="B86" s="97" t="s">
        <v>1058</v>
      </c>
      <c r="C86" s="98"/>
      <c r="D86" s="98"/>
      <c r="E86" s="98"/>
      <c r="F86" s="98"/>
      <c r="G86" s="98"/>
      <c r="H86" s="98"/>
      <c r="I86" s="99"/>
      <c r="J86" s="100"/>
      <c r="K86" s="313">
        <v>0.05</v>
      </c>
      <c r="L86" s="850">
        <f>N79*K86</f>
        <v>7855.2024625779513</v>
      </c>
      <c r="M86" s="851"/>
      <c r="N86" s="57"/>
    </row>
    <row r="87" spans="1:14" ht="15.75" thickBot="1">
      <c r="B87" s="813" t="s">
        <v>1037</v>
      </c>
      <c r="C87" s="814"/>
      <c r="D87" s="814"/>
      <c r="E87" s="814"/>
      <c r="F87" s="814"/>
      <c r="G87" s="814"/>
      <c r="H87" s="814"/>
      <c r="I87" s="814"/>
      <c r="J87" s="814"/>
      <c r="K87" s="814"/>
      <c r="L87" s="814"/>
      <c r="M87" s="815"/>
      <c r="N87" s="58">
        <f>L84+L85+L86</f>
        <v>47131.214775467706</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204235.26402702671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A38" s="119"/>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255.33602603049999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0.05</v>
      </c>
      <c r="L48" s="275"/>
      <c r="M48" s="410">
        <f>VLOOKUP(A48,MATERIALES!A5:D396,4,FALSE)</f>
        <v>85049.938291011058</v>
      </c>
      <c r="N48" s="280">
        <f>K48*M48</f>
        <v>4252.4969145505529</v>
      </c>
    </row>
    <row r="49" spans="1:14">
      <c r="A49" s="176" t="s">
        <v>845</v>
      </c>
      <c r="B49" s="49" t="str">
        <f>VLOOKUP(A49,MATERIALES!A6:D373,3,FALSE)</f>
        <v>Agua</v>
      </c>
      <c r="C49" s="433"/>
      <c r="D49" s="433"/>
      <c r="E49" s="433"/>
      <c r="F49" s="433"/>
      <c r="G49" s="433"/>
      <c r="H49" s="433"/>
      <c r="I49" s="433"/>
      <c r="J49" s="320" t="str">
        <f>VLOOKUP(A49,MATERIALES!A5:D641,2,FALSE)</f>
        <v>lt</v>
      </c>
      <c r="K49" s="405">
        <v>5</v>
      </c>
      <c r="L49" s="429"/>
      <c r="M49" s="410">
        <f>VLOOKUP(A49,MATERIALES!A6:D397,4,FALSE)</f>
        <v>604.47717335473385</v>
      </c>
      <c r="N49" s="280">
        <f>K49*M49</f>
        <v>3022.3858667736695</v>
      </c>
    </row>
    <row r="50" spans="1:14">
      <c r="A50" s="176" t="s">
        <v>997</v>
      </c>
      <c r="B50" s="49" t="str">
        <f>VLOOKUP(A50,MATERIALES!A6:D373,3,FALSE)</f>
        <v>Cespedones</v>
      </c>
      <c r="C50" s="433"/>
      <c r="D50" s="433"/>
      <c r="E50" s="433"/>
      <c r="F50" s="433"/>
      <c r="G50" s="433"/>
      <c r="H50" s="433"/>
      <c r="I50" s="433"/>
      <c r="J50" s="320" t="str">
        <f>VLOOKUP(A50,MATERIALES!A6:D642,2,FALSE)</f>
        <v>m2</v>
      </c>
      <c r="K50" s="405">
        <v>1</v>
      </c>
      <c r="L50" s="429"/>
      <c r="M50" s="410">
        <f>VLOOKUP(A50,MATERIALES!A6:D398,4,FALSE)</f>
        <v>9067.1576003210048</v>
      </c>
      <c r="N50" s="280">
        <f>K50*M50</f>
        <v>9067.1576003210048</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16342.040381645227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100</v>
      </c>
      <c r="N72" s="403">
        <f>K72/M72</f>
        <v>1532.0161561829998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2553.3602603049999</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19150.736667980727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3830.1473335961455</v>
      </c>
      <c r="M84" s="849"/>
      <c r="N84" s="57"/>
    </row>
    <row r="85" spans="1:14">
      <c r="B85" s="95" t="s">
        <v>1057</v>
      </c>
      <c r="C85" s="96"/>
      <c r="D85" s="96"/>
      <c r="E85" s="96"/>
      <c r="F85" s="96"/>
      <c r="G85" s="96"/>
      <c r="H85" s="96"/>
      <c r="I85" s="93"/>
      <c r="J85" s="94"/>
      <c r="K85" s="312">
        <v>0.05</v>
      </c>
      <c r="L85" s="848">
        <f>N79*K85</f>
        <v>957.53683339903637</v>
      </c>
      <c r="M85" s="849"/>
      <c r="N85" s="57"/>
    </row>
    <row r="86" spans="1:14" ht="15.75" thickBot="1">
      <c r="B86" s="97" t="s">
        <v>1058</v>
      </c>
      <c r="C86" s="98"/>
      <c r="D86" s="98"/>
      <c r="E86" s="98"/>
      <c r="F86" s="98"/>
      <c r="G86" s="98"/>
      <c r="H86" s="98"/>
      <c r="I86" s="99"/>
      <c r="J86" s="100"/>
      <c r="K86" s="313">
        <v>0.05</v>
      </c>
      <c r="L86" s="850">
        <f>N79*K86</f>
        <v>957.53683339903637</v>
      </c>
      <c r="M86" s="851"/>
      <c r="N86" s="57"/>
    </row>
    <row r="87" spans="1:14" ht="15.75" thickBot="1">
      <c r="B87" s="813" t="s">
        <v>1037</v>
      </c>
      <c r="C87" s="814"/>
      <c r="D87" s="814"/>
      <c r="E87" s="814"/>
      <c r="F87" s="814"/>
      <c r="G87" s="814"/>
      <c r="H87" s="814"/>
      <c r="I87" s="814"/>
      <c r="J87" s="814"/>
      <c r="K87" s="814"/>
      <c r="L87" s="814"/>
      <c r="M87" s="815"/>
      <c r="N87" s="58">
        <f>L84+L85+L86</f>
        <v>5745.2210003942182</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24895.957668374947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0.1</v>
      </c>
      <c r="N41" s="352">
        <f>N77*M41</f>
        <v>102.1344104122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1339.3198216639796</v>
      </c>
      <c r="N48" s="280">
        <f>K48*M48</f>
        <v>1339.3198216639796</v>
      </c>
    </row>
    <row r="49" spans="1:14">
      <c r="A49" s="176" t="s">
        <v>688</v>
      </c>
      <c r="B49" s="49" t="str">
        <f>VLOOKUP(A49,MATERIALES!A6:D373,3,FALSE)</f>
        <v>Semillas para empradizar</v>
      </c>
      <c r="C49" s="433"/>
      <c r="D49" s="433"/>
      <c r="E49" s="433"/>
      <c r="F49" s="433"/>
      <c r="G49" s="433"/>
      <c r="H49" s="433"/>
      <c r="I49" s="433"/>
      <c r="J49" s="320" t="str">
        <f>VLOOKUP(A49,MATERIALES!A5:D641,2,FALSE)</f>
        <v>kg</v>
      </c>
      <c r="K49" s="405">
        <v>0.05</v>
      </c>
      <c r="L49" s="429"/>
      <c r="M49" s="410">
        <f>VLOOKUP(A49,MATERIALES!A6:D397,4,FALSE)</f>
        <v>79972.330034831291</v>
      </c>
      <c r="N49" s="280">
        <f>K49*M49</f>
        <v>3998.6165017415647</v>
      </c>
    </row>
    <row r="50" spans="1:14">
      <c r="A50" s="176" t="s">
        <v>743</v>
      </c>
      <c r="B50" s="49" t="str">
        <f>VLOOKUP(A50,MATERIALES!A6:D373,3,FALSE)</f>
        <v xml:space="preserve">Tierra abonada </v>
      </c>
      <c r="C50" s="433"/>
      <c r="D50" s="433"/>
      <c r="E50" s="433"/>
      <c r="F50" s="433"/>
      <c r="G50" s="433"/>
      <c r="H50" s="433"/>
      <c r="I50" s="433"/>
      <c r="J50" s="320" t="str">
        <f>VLOOKUP(A50,MATERIALES!A6:D642,2,FALSE)</f>
        <v>m3</v>
      </c>
      <c r="K50" s="405">
        <v>7.4999999999999997E-2</v>
      </c>
      <c r="L50" s="429"/>
      <c r="M50" s="410">
        <f>VLOOKUP(A50,MATERIALES!A6:D398,4,FALSE)</f>
        <v>85049.938291011058</v>
      </c>
      <c r="N50" s="280">
        <f>K50*M50</f>
        <v>6378.7453718258294</v>
      </c>
    </row>
    <row r="51" spans="1:14">
      <c r="A51" s="176" t="s">
        <v>845</v>
      </c>
      <c r="B51" s="49" t="str">
        <f>VLOOKUP(A51,MATERIALES!A6:D373,3,FALSE)</f>
        <v>Agua</v>
      </c>
      <c r="C51" s="433"/>
      <c r="D51" s="433"/>
      <c r="E51" s="433"/>
      <c r="F51" s="433"/>
      <c r="G51" s="433"/>
      <c r="H51" s="433"/>
      <c r="I51" s="433"/>
      <c r="J51" s="320" t="str">
        <f>VLOOKUP(A51,MATERIALES!A6:D643,2,FALSE)</f>
        <v>lt</v>
      </c>
      <c r="K51" s="405">
        <v>5</v>
      </c>
      <c r="L51" s="429"/>
      <c r="M51" s="410">
        <f>VLOOKUP(A51,MATERIALES!A6:D399,4,FALSE)</f>
        <v>604.47717335473385</v>
      </c>
      <c r="N51" s="280">
        <f>K51*M51</f>
        <v>3022.3858667736695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14739.067562005044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1021.344104122</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15862.546076539244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3172.509215307849</v>
      </c>
      <c r="M84" s="849"/>
      <c r="N84" s="57"/>
    </row>
    <row r="85" spans="1:14">
      <c r="B85" s="95" t="s">
        <v>1057</v>
      </c>
      <c r="C85" s="96"/>
      <c r="D85" s="96"/>
      <c r="E85" s="96"/>
      <c r="F85" s="96"/>
      <c r="G85" s="96"/>
      <c r="H85" s="96"/>
      <c r="I85" s="93"/>
      <c r="J85" s="94"/>
      <c r="K85" s="312">
        <v>0.05</v>
      </c>
      <c r="L85" s="848">
        <f>N79*K85</f>
        <v>793.12730382696225</v>
      </c>
      <c r="M85" s="849"/>
      <c r="N85" s="57"/>
    </row>
    <row r="86" spans="1:14" ht="15.75" thickBot="1">
      <c r="B86" s="97" t="s">
        <v>1058</v>
      </c>
      <c r="C86" s="98"/>
      <c r="D86" s="98"/>
      <c r="E86" s="98"/>
      <c r="F86" s="98"/>
      <c r="G86" s="98"/>
      <c r="H86" s="98"/>
      <c r="I86" s="99"/>
      <c r="J86" s="100"/>
      <c r="K86" s="313">
        <v>0.05</v>
      </c>
      <c r="L86" s="850">
        <f>N79*K86</f>
        <v>793.12730382696225</v>
      </c>
      <c r="M86" s="851"/>
      <c r="N86" s="57"/>
    </row>
    <row r="87" spans="1:14" ht="15.75" thickBot="1">
      <c r="B87" s="813" t="s">
        <v>1037</v>
      </c>
      <c r="C87" s="814"/>
      <c r="D87" s="814"/>
      <c r="E87" s="814"/>
      <c r="F87" s="814"/>
      <c r="G87" s="814"/>
      <c r="H87" s="814"/>
      <c r="I87" s="814"/>
      <c r="J87" s="814"/>
      <c r="K87" s="814"/>
      <c r="L87" s="814"/>
      <c r="M87" s="815"/>
      <c r="N87" s="58">
        <f>L84+L85+L86</f>
        <v>4758.7638229617733</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20621.309899501015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253</v>
      </c>
      <c r="B36" s="862" t="str">
        <f>VLOOKUP(A36,EQUIPOS!A6:D154,3,FALSE)</f>
        <v>Máquina hidrosembradora</v>
      </c>
      <c r="C36" s="863"/>
      <c r="D36" s="863"/>
      <c r="E36" s="863"/>
      <c r="F36" s="863"/>
      <c r="G36" s="863"/>
      <c r="H36" s="864"/>
      <c r="I36" s="275"/>
      <c r="J36" s="276"/>
      <c r="K36" s="277">
        <f>VLOOKUP(A36,EQUIPOS!A6:D163,4,FALSE)</f>
        <v>26177.264149823794</v>
      </c>
      <c r="L36" s="278"/>
      <c r="M36" s="344">
        <v>350</v>
      </c>
      <c r="N36" s="280">
        <f>K36/M36</f>
        <v>74.792183285210839</v>
      </c>
    </row>
    <row r="37" spans="1:14">
      <c r="A37" s="119" t="s">
        <v>138</v>
      </c>
      <c r="B37" s="862" t="str">
        <f>VLOOKUP(A37,EQUIPOS!A7:D154,3,FALSE)</f>
        <v>Camioneta D-300</v>
      </c>
      <c r="C37" s="863"/>
      <c r="D37" s="863"/>
      <c r="E37" s="863"/>
      <c r="F37" s="863"/>
      <c r="G37" s="863"/>
      <c r="H37" s="864"/>
      <c r="I37" s="429"/>
      <c r="J37" s="430"/>
      <c r="K37" s="277">
        <f>VLOOKUP(A37,EQUIPOS!A7:D164,4,FALSE)</f>
        <v>59471.57577975106</v>
      </c>
      <c r="L37" s="343"/>
      <c r="M37" s="344">
        <v>350</v>
      </c>
      <c r="N37" s="280">
        <f>K37/M37</f>
        <v>169.91878794214588</v>
      </c>
    </row>
    <row r="38" spans="1:14">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4.5595718934017855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249.2705431207585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1339.3198216639796</v>
      </c>
      <c r="N48" s="280">
        <f>K48*M48</f>
        <v>1339.3198216639796</v>
      </c>
    </row>
    <row r="49" spans="1:14">
      <c r="A49" s="176" t="s">
        <v>509</v>
      </c>
      <c r="B49" s="49" t="str">
        <f>VLOOKUP(A49,MATERIALES!A6:D373,3,FALSE)</f>
        <v>Mulch Orgánico</v>
      </c>
      <c r="C49" s="433"/>
      <c r="D49" s="433"/>
      <c r="E49" s="433"/>
      <c r="F49" s="433"/>
      <c r="G49" s="433"/>
      <c r="H49" s="433"/>
      <c r="I49" s="433"/>
      <c r="J49" s="320" t="str">
        <f>VLOOKUP(A49,MATERIALES!A5:D641,2,FALSE)</f>
        <v>kg</v>
      </c>
      <c r="K49" s="405">
        <v>0.4</v>
      </c>
      <c r="L49" s="429"/>
      <c r="M49" s="410">
        <f>VLOOKUP(A49,MATERIALES!A6:D397,4,FALSE)</f>
        <v>3198.8368892163662</v>
      </c>
      <c r="N49" s="280">
        <f>K49*M49</f>
        <v>1279.5347556865465</v>
      </c>
    </row>
    <row r="50" spans="1:14">
      <c r="A50" s="176" t="s">
        <v>845</v>
      </c>
      <c r="B50" s="49" t="str">
        <f>VLOOKUP(A50,MATERIALES!A6:D373,3,FALSE)</f>
        <v>Agua</v>
      </c>
      <c r="C50" s="433"/>
      <c r="D50" s="433"/>
      <c r="E50" s="433"/>
      <c r="F50" s="433"/>
      <c r="G50" s="433"/>
      <c r="H50" s="433"/>
      <c r="I50" s="433"/>
      <c r="J50" s="320" t="str">
        <f>VLOOKUP(A50,MATERIALES!A6:D642,2,FALSE)</f>
        <v>lt</v>
      </c>
      <c r="K50" s="405">
        <v>5</v>
      </c>
      <c r="L50" s="429"/>
      <c r="M50" s="410">
        <f>VLOOKUP(A50,MATERIALES!A6:D398,4,FALSE)</f>
        <v>604.47717335473385</v>
      </c>
      <c r="N50" s="280">
        <f>K50*M50</f>
        <v>3022.3858667736695</v>
      </c>
    </row>
    <row r="51" spans="1:14">
      <c r="A51" s="176" t="s">
        <v>688</v>
      </c>
      <c r="B51" s="49" t="str">
        <f>VLOOKUP(A51,MATERIALES!A6:D373,3,FALSE)</f>
        <v>Semillas para empradizar</v>
      </c>
      <c r="C51" s="433"/>
      <c r="D51" s="433"/>
      <c r="E51" s="433"/>
      <c r="F51" s="433"/>
      <c r="G51" s="433"/>
      <c r="H51" s="433"/>
      <c r="I51" s="433"/>
      <c r="J51" s="320" t="str">
        <f>VLOOKUP(A51,MATERIALES!A6:D643,2,FALSE)</f>
        <v>kg</v>
      </c>
      <c r="K51" s="405">
        <v>0.05</v>
      </c>
      <c r="L51" s="429"/>
      <c r="M51" s="410">
        <f>VLOOKUP(A51,MATERIALES!A6:D399,4,FALSE)</f>
        <v>79972.330034831291</v>
      </c>
      <c r="N51" s="280">
        <f>K51*M51</f>
        <v>3998.6165017415647</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9639.8569458657603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2800</v>
      </c>
      <c r="N71" s="403">
        <f>K71/M71</f>
        <v>54.714862720821422</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2800</v>
      </c>
      <c r="N72" s="403">
        <f>K72/M72</f>
        <v>36.476575147214284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91.191437868035706</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9980.3189268545539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1996.0637853709109</v>
      </c>
      <c r="M84" s="849"/>
      <c r="N84" s="57"/>
    </row>
    <row r="85" spans="1:14">
      <c r="B85" s="95" t="s">
        <v>1057</v>
      </c>
      <c r="C85" s="96"/>
      <c r="D85" s="96"/>
      <c r="E85" s="96"/>
      <c r="F85" s="96"/>
      <c r="G85" s="96"/>
      <c r="H85" s="96"/>
      <c r="I85" s="93"/>
      <c r="J85" s="94"/>
      <c r="K85" s="312">
        <v>0.05</v>
      </c>
      <c r="L85" s="848">
        <f>N79*K85</f>
        <v>499.01594634272772</v>
      </c>
      <c r="M85" s="849"/>
      <c r="N85" s="57"/>
    </row>
    <row r="86" spans="1:14" ht="15.75" thickBot="1">
      <c r="B86" s="97" t="s">
        <v>1058</v>
      </c>
      <c r="C86" s="98"/>
      <c r="D86" s="98"/>
      <c r="E86" s="98"/>
      <c r="F86" s="98"/>
      <c r="G86" s="98"/>
      <c r="H86" s="98"/>
      <c r="I86" s="99"/>
      <c r="J86" s="100"/>
      <c r="K86" s="313">
        <v>0.05</v>
      </c>
      <c r="L86" s="850">
        <f>N79*K86</f>
        <v>499.01594634272772</v>
      </c>
      <c r="M86" s="851"/>
      <c r="N86" s="57"/>
    </row>
    <row r="87" spans="1:14" ht="15.75" thickBot="1">
      <c r="B87" s="813" t="s">
        <v>1037</v>
      </c>
      <c r="C87" s="814"/>
      <c r="D87" s="814"/>
      <c r="E87" s="814"/>
      <c r="F87" s="814"/>
      <c r="G87" s="814"/>
      <c r="H87" s="814"/>
      <c r="I87" s="814"/>
      <c r="J87" s="814"/>
      <c r="K87" s="814"/>
      <c r="L87" s="814"/>
      <c r="M87" s="815"/>
      <c r="N87" s="58">
        <f>L84+L85+L86</f>
        <v>2994.0956780563661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12974.41460491092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29.25" customHeight="1" thickBot="1">
      <c r="A31" t="s">
        <v>1929</v>
      </c>
      <c r="B31" s="86" t="s">
        <v>1810</v>
      </c>
      <c r="C31" s="955" t="s">
        <v>2155</v>
      </c>
      <c r="D31" s="956"/>
      <c r="E31" s="956"/>
      <c r="F31" s="956"/>
      <c r="G31" s="956"/>
      <c r="H31" s="956"/>
      <c r="I31" s="956"/>
      <c r="J31" s="956"/>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5"/>
      <c r="J36" s="276"/>
      <c r="K36" s="277">
        <f>VLOOKUP(A36,EQUIPOS!A6:D163,4,FALSE)</f>
        <v>59471.57577975106</v>
      </c>
      <c r="L36" s="278"/>
      <c r="M36" s="344">
        <v>8000</v>
      </c>
      <c r="N36" s="280">
        <f>K36/M36</f>
        <v>7.433946972468882</v>
      </c>
    </row>
    <row r="37" spans="1:14">
      <c r="A37" s="119"/>
      <c r="B37" s="862"/>
      <c r="C37" s="863"/>
      <c r="D37" s="863"/>
      <c r="E37" s="863"/>
      <c r="F37" s="863"/>
      <c r="G37" s="863"/>
      <c r="H37" s="864"/>
      <c r="I37" s="429"/>
      <c r="J37" s="430"/>
      <c r="K37" s="277"/>
      <c r="L37" s="343"/>
      <c r="M37" s="344"/>
      <c r="N37" s="280"/>
    </row>
    <row r="38" spans="1:14">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25.533602603049999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32.967549575518881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521</v>
      </c>
      <c r="B48" s="49" t="str">
        <f>VLOOKUP(A48,MATERIALES!A5:D373,3,FALSE)</f>
        <v>Manto Temporal (Protección de Taludes)</v>
      </c>
      <c r="C48" s="289"/>
      <c r="D48" s="289"/>
      <c r="E48" s="289"/>
      <c r="F48" s="289"/>
      <c r="G48" s="289"/>
      <c r="H48" s="289"/>
      <c r="I48" s="289"/>
      <c r="J48" s="319" t="str">
        <f>VLOOKUP(A48,MATERIALES!A4:D640,2,FALSE)</f>
        <v>m2</v>
      </c>
      <c r="K48" s="494">
        <v>1.05</v>
      </c>
      <c r="L48" s="275"/>
      <c r="M48" s="410">
        <f>VLOOKUP(A48,MATERIALES!A5:D396,4,FALSE)</f>
        <v>5077.6082561797648</v>
      </c>
      <c r="N48" s="280">
        <f>K48*M48</f>
        <v>5331.4886689887535</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24179.086934189349</v>
      </c>
      <c r="N49" s="280">
        <f>K49*M49</f>
        <v>24179.086934189349</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2372.7141384017586</v>
      </c>
      <c r="N50" s="280">
        <f>K50*M50</f>
        <v>4745.4282768035173</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34256.003879981618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2553.3602603049999</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36842.331689862142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7368.4663379724288</v>
      </c>
      <c r="M84" s="849"/>
      <c r="N84" s="57"/>
    </row>
    <row r="85" spans="1:14">
      <c r="B85" s="95" t="s">
        <v>1057</v>
      </c>
      <c r="C85" s="96"/>
      <c r="D85" s="96"/>
      <c r="E85" s="96"/>
      <c r="F85" s="96"/>
      <c r="G85" s="96"/>
      <c r="H85" s="96"/>
      <c r="I85" s="93"/>
      <c r="J85" s="94"/>
      <c r="K85" s="312">
        <v>0.05</v>
      </c>
      <c r="L85" s="848">
        <f>N79*K85</f>
        <v>1842.1165844931072</v>
      </c>
      <c r="M85" s="849"/>
      <c r="N85" s="57"/>
    </row>
    <row r="86" spans="1:14" ht="15.75" thickBot="1">
      <c r="B86" s="97" t="s">
        <v>1058</v>
      </c>
      <c r="C86" s="98"/>
      <c r="D86" s="98"/>
      <c r="E86" s="98"/>
      <c r="F86" s="98"/>
      <c r="G86" s="98"/>
      <c r="H86" s="98"/>
      <c r="I86" s="99"/>
      <c r="J86" s="100"/>
      <c r="K86" s="313">
        <v>0.05</v>
      </c>
      <c r="L86" s="850">
        <f>N79*K86</f>
        <v>1842.1165844931072</v>
      </c>
      <c r="M86" s="851"/>
      <c r="N86" s="57"/>
    </row>
    <row r="87" spans="1:14" ht="15.75" thickBot="1">
      <c r="B87" s="813" t="s">
        <v>1037</v>
      </c>
      <c r="C87" s="814"/>
      <c r="D87" s="814"/>
      <c r="E87" s="814"/>
      <c r="F87" s="814"/>
      <c r="G87" s="814"/>
      <c r="H87" s="814"/>
      <c r="I87" s="814"/>
      <c r="J87" s="814"/>
      <c r="K87" s="814"/>
      <c r="L87" s="814"/>
      <c r="M87" s="815"/>
      <c r="N87" s="58">
        <f>L84+L85+L86</f>
        <v>11052.699506958643</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47895.031196820782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28.5" customHeight="1" thickBot="1">
      <c r="A31" t="s">
        <v>1929</v>
      </c>
      <c r="B31" s="86" t="s">
        <v>1811</v>
      </c>
      <c r="C31" s="955" t="s">
        <v>2158</v>
      </c>
      <c r="D31" s="956"/>
      <c r="E31" s="956"/>
      <c r="F31" s="956"/>
      <c r="G31" s="956"/>
      <c r="H31" s="956"/>
      <c r="I31" s="956"/>
      <c r="J31" s="956"/>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5"/>
      <c r="J36" s="276"/>
      <c r="K36" s="277">
        <f>VLOOKUP(A36,EQUIPOS!A6:D163,4,FALSE)</f>
        <v>59471.57577975106</v>
      </c>
      <c r="L36" s="278"/>
      <c r="M36" s="344">
        <v>8000</v>
      </c>
      <c r="N36" s="280">
        <f>K36/M36</f>
        <v>7.433946972468882</v>
      </c>
    </row>
    <row r="37" spans="1:14">
      <c r="A37" s="119"/>
      <c r="B37" s="862"/>
      <c r="C37" s="863"/>
      <c r="D37" s="863"/>
      <c r="E37" s="863"/>
      <c r="F37" s="863"/>
      <c r="G37" s="863"/>
      <c r="H37" s="864"/>
      <c r="I37" s="429"/>
      <c r="J37" s="430"/>
      <c r="K37" s="277"/>
      <c r="L37" s="343"/>
      <c r="M37" s="344"/>
      <c r="N37" s="280"/>
    </row>
    <row r="38" spans="1:14">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25.533602603049999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32.967549575518881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522</v>
      </c>
      <c r="B48" s="49" t="str">
        <f>VLOOKUP(A48,MATERIALES!A5:D373,3,FALSE)</f>
        <v>Manto Permanente (Protección de Taludes)</v>
      </c>
      <c r="C48" s="289"/>
      <c r="D48" s="289"/>
      <c r="E48" s="289"/>
      <c r="F48" s="289"/>
      <c r="G48" s="289"/>
      <c r="H48" s="289"/>
      <c r="I48" s="289"/>
      <c r="J48" s="319" t="str">
        <f>VLOOKUP(A48,MATERIALES!A4:D640,2,FALSE)</f>
        <v>m2</v>
      </c>
      <c r="K48" s="494">
        <v>1.05</v>
      </c>
      <c r="L48" s="275"/>
      <c r="M48" s="410">
        <f>VLOOKUP(A48,MATERIALES!A5:D396,4,FALSE)</f>
        <v>11485.066293739943</v>
      </c>
      <c r="N48" s="280">
        <f>K48*M48</f>
        <v>12059.31960842694</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24179.086934189349</v>
      </c>
      <c r="N49" s="280">
        <f>K49*M49</f>
        <v>24179.086934189349</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2372.7141384017586</v>
      </c>
      <c r="N50" s="280">
        <f>K50*M50</f>
        <v>4745.4282768035173</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40983.834819419804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2553.3602603049999</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43570.162629300328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8714.032525860066</v>
      </c>
      <c r="M84" s="849"/>
      <c r="N84" s="57"/>
    </row>
    <row r="85" spans="1:14">
      <c r="B85" s="95" t="s">
        <v>1057</v>
      </c>
      <c r="C85" s="96"/>
      <c r="D85" s="96"/>
      <c r="E85" s="96"/>
      <c r="F85" s="96"/>
      <c r="G85" s="96"/>
      <c r="H85" s="96"/>
      <c r="I85" s="93"/>
      <c r="J85" s="94"/>
      <c r="K85" s="312">
        <v>0.05</v>
      </c>
      <c r="L85" s="848">
        <f>N79*K85</f>
        <v>2178.5081314650165</v>
      </c>
      <c r="M85" s="849"/>
      <c r="N85" s="57"/>
    </row>
    <row r="86" spans="1:14" ht="15.75" thickBot="1">
      <c r="B86" s="97" t="s">
        <v>1058</v>
      </c>
      <c r="C86" s="98"/>
      <c r="D86" s="98"/>
      <c r="E86" s="98"/>
      <c r="F86" s="98"/>
      <c r="G86" s="98"/>
      <c r="H86" s="98"/>
      <c r="I86" s="99"/>
      <c r="J86" s="100"/>
      <c r="K86" s="313">
        <v>0.05</v>
      </c>
      <c r="L86" s="850">
        <f>N79*K86</f>
        <v>2178.5081314650165</v>
      </c>
      <c r="M86" s="851"/>
      <c r="N86" s="57"/>
    </row>
    <row r="87" spans="1:14" ht="15.75" thickBot="1">
      <c r="B87" s="813" t="s">
        <v>1037</v>
      </c>
      <c r="C87" s="814"/>
      <c r="D87" s="814"/>
      <c r="E87" s="814"/>
      <c r="F87" s="814"/>
      <c r="G87" s="814"/>
      <c r="H87" s="814"/>
      <c r="I87" s="814"/>
      <c r="J87" s="814"/>
      <c r="K87" s="814"/>
      <c r="L87" s="814"/>
      <c r="M87" s="815"/>
      <c r="N87" s="58">
        <f>L84+L85+L86</f>
        <v>13071.048788790098</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56641.211418090425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119</v>
      </c>
      <c r="B36" s="862" t="str">
        <f>VLOOKUP(A36,EQUIPOS!A6:D154,3,FALSE)</f>
        <v xml:space="preserve">Bomba de concreto, Producción: 30 m3/h, POTENCIA: 67 HP, MAX PRESION DE CONCRETO: 1150 PSI
</v>
      </c>
      <c r="C36" s="863"/>
      <c r="D36" s="863"/>
      <c r="E36" s="863"/>
      <c r="F36" s="863"/>
      <c r="G36" s="863"/>
      <c r="H36" s="864"/>
      <c r="I36" s="275"/>
      <c r="J36" s="276"/>
      <c r="K36" s="277">
        <f>VLOOKUP(A36,EQUIPOS!A6:D163,4,FALSE)</f>
        <v>80000</v>
      </c>
      <c r="L36" s="278"/>
      <c r="M36" s="344">
        <v>100</v>
      </c>
      <c r="N36" s="280">
        <f>K36/M36</f>
        <v>800</v>
      </c>
    </row>
    <row r="37" spans="1:14">
      <c r="A37" s="119" t="s">
        <v>138</v>
      </c>
      <c r="B37" s="862" t="str">
        <f>VLOOKUP(A37,EQUIPOS!A7:D154,3,FALSE)</f>
        <v>Camioneta D-300</v>
      </c>
      <c r="C37" s="863"/>
      <c r="D37" s="863"/>
      <c r="E37" s="863"/>
      <c r="F37" s="863"/>
      <c r="G37" s="863"/>
      <c r="H37" s="864"/>
      <c r="I37" s="429"/>
      <c r="J37" s="430"/>
      <c r="K37" s="277">
        <f>VLOOKUP(A37,EQUIPOS!A7:D164,4,FALSE)</f>
        <v>59471.57577975106</v>
      </c>
      <c r="L37" s="343"/>
      <c r="M37" s="344">
        <v>1000</v>
      </c>
      <c r="N37" s="280">
        <f>K37/M37</f>
        <v>59.471575779751056</v>
      </c>
    </row>
    <row r="38" spans="1:14">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0.01</v>
      </c>
      <c r="N41" s="352">
        <f>N77*M41</f>
        <v>3.8300403904575</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863.3016161702086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606</v>
      </c>
      <c r="B48" s="49" t="str">
        <f>VLOOKUP(A48,MATERIALES!A5:D373,3,FALSE)</f>
        <v>Mortero 1:3</v>
      </c>
      <c r="C48" s="289"/>
      <c r="D48" s="289"/>
      <c r="E48" s="289"/>
      <c r="F48" s="289"/>
      <c r="G48" s="289"/>
      <c r="H48" s="289"/>
      <c r="I48" s="289"/>
      <c r="J48" s="319" t="str">
        <f>VLOOKUP(A48,MATERIALES!A4:D640,2,FALSE)</f>
        <v>m3</v>
      </c>
      <c r="K48" s="494">
        <v>0.1</v>
      </c>
      <c r="L48" s="275"/>
      <c r="M48" s="410">
        <f>VLOOKUP(A48,MATERIALES!A5:D396,4,FALSE)</f>
        <v>956000</v>
      </c>
      <c r="N48" s="280">
        <f>K48*M48</f>
        <v>95600</v>
      </c>
    </row>
    <row r="49" spans="1:14">
      <c r="A49" s="176" t="s">
        <v>806</v>
      </c>
      <c r="B49" s="49" t="str">
        <f>VLOOKUP(A49,MATERIALES!A6:D373,3,FALSE)</f>
        <v>Varilla 5/8</v>
      </c>
      <c r="C49" s="433"/>
      <c r="D49" s="433"/>
      <c r="E49" s="433"/>
      <c r="F49" s="433"/>
      <c r="G49" s="433"/>
      <c r="H49" s="433"/>
      <c r="I49" s="433"/>
      <c r="J49" s="320" t="str">
        <f>VLOOKUP(A49,MATERIALES!A5:D641,2,FALSE)</f>
        <v>kg</v>
      </c>
      <c r="K49" s="494">
        <v>1.1000000000000001</v>
      </c>
      <c r="L49" s="429"/>
      <c r="M49" s="410">
        <f>VLOOKUP(A49,MATERIALES!A6:D397,4,FALSE)</f>
        <v>3098</v>
      </c>
      <c r="N49" s="280">
        <f>K49*M49</f>
        <v>3407.8</v>
      </c>
    </row>
    <row r="50" spans="1:14">
      <c r="A50" s="176" t="s">
        <v>1015</v>
      </c>
      <c r="B50" s="49" t="str">
        <f>VLOOKUP(A50,MATERIALES!A6:D373,3,FALSE)</f>
        <v>Malla Electrosoldada de 5/16</v>
      </c>
      <c r="C50" s="433"/>
      <c r="D50" s="433"/>
      <c r="E50" s="433"/>
      <c r="F50" s="433"/>
      <c r="G50" s="433"/>
      <c r="H50" s="433"/>
      <c r="I50" s="433"/>
      <c r="J50" s="320" t="str">
        <f>VLOOKUP(A50,MATERIALES!A6:D642,2,FALSE)</f>
        <v>m2</v>
      </c>
      <c r="K50" s="494">
        <v>1</v>
      </c>
      <c r="L50" s="429"/>
      <c r="M50" s="410">
        <f>VLOOKUP(A50,MATERIALES!A6:D398,4,FALSE)</f>
        <v>148488.34568794069</v>
      </c>
      <c r="N50" s="280">
        <f>K50*M50</f>
        <v>148488.34568794069</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247496.14568794071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800</v>
      </c>
      <c r="N71" s="403">
        <f>K71/M71</f>
        <v>255.33602603049999</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800</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383.00403904575001</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248742.45134315666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49748.490268631336</v>
      </c>
      <c r="M84" s="849"/>
      <c r="N84" s="57"/>
    </row>
    <row r="85" spans="1:14">
      <c r="B85" s="95" t="s">
        <v>1057</v>
      </c>
      <c r="C85" s="96"/>
      <c r="D85" s="96"/>
      <c r="E85" s="96"/>
      <c r="F85" s="96"/>
      <c r="G85" s="96"/>
      <c r="H85" s="96"/>
      <c r="I85" s="93"/>
      <c r="J85" s="94"/>
      <c r="K85" s="312">
        <v>0.05</v>
      </c>
      <c r="L85" s="848">
        <f>N79*K85</f>
        <v>12437.122567157834</v>
      </c>
      <c r="M85" s="849"/>
      <c r="N85" s="57"/>
    </row>
    <row r="86" spans="1:14" ht="15.75" thickBot="1">
      <c r="B86" s="97" t="s">
        <v>1058</v>
      </c>
      <c r="C86" s="98"/>
      <c r="D86" s="98"/>
      <c r="E86" s="98"/>
      <c r="F86" s="98"/>
      <c r="G86" s="98"/>
      <c r="H86" s="98"/>
      <c r="I86" s="99"/>
      <c r="J86" s="100"/>
      <c r="K86" s="313">
        <v>0.05</v>
      </c>
      <c r="L86" s="850">
        <f>N79*K86</f>
        <v>12437.122567157834</v>
      </c>
      <c r="M86" s="851"/>
      <c r="N86" s="57"/>
    </row>
    <row r="87" spans="1:14" ht="15.75" thickBot="1">
      <c r="B87" s="813" t="s">
        <v>1037</v>
      </c>
      <c r="C87" s="814"/>
      <c r="D87" s="814"/>
      <c r="E87" s="814"/>
      <c r="F87" s="814"/>
      <c r="G87" s="814"/>
      <c r="H87" s="814"/>
      <c r="I87" s="814"/>
      <c r="J87" s="814"/>
      <c r="K87" s="814"/>
      <c r="L87" s="814"/>
      <c r="M87" s="815"/>
      <c r="N87" s="58">
        <f>L84+L85+L86</f>
        <v>74622.735402947001</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323365.18674610369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0" t="s">
        <v>2321</v>
      </c>
      <c r="L29" s="789" t="s">
        <v>1029</v>
      </c>
      <c r="M29" s="790"/>
      <c r="N29" s="77" t="s">
        <v>1030</v>
      </c>
    </row>
    <row r="30" spans="1:14" ht="17.25" hidden="1" customHeight="1">
      <c r="B30" s="77" t="s">
        <v>1027</v>
      </c>
      <c r="C30" s="792" t="s">
        <v>1028</v>
      </c>
      <c r="D30" s="793"/>
      <c r="E30" s="793"/>
      <c r="F30" s="793"/>
      <c r="G30" s="793"/>
      <c r="H30" s="793"/>
      <c r="I30" s="793"/>
      <c r="J30" s="78"/>
      <c r="K30" s="315"/>
      <c r="L30" s="789" t="s">
        <v>1029</v>
      </c>
      <c r="M30" s="790"/>
      <c r="N30" s="77" t="s">
        <v>1030</v>
      </c>
    </row>
    <row r="31" spans="1:14" ht="15.7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N77*M41</f>
        <v>255.33602603049999</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494">
        <v>0.5</v>
      </c>
      <c r="L48" s="275"/>
      <c r="M48" s="410">
        <f>VLOOKUP(A48,MATERIALES!A5:D396,4,FALSE)</f>
        <v>85049.938291011058</v>
      </c>
      <c r="N48" s="280">
        <f>K48*M48</f>
        <v>42524.969145505529</v>
      </c>
    </row>
    <row r="49" spans="1:14">
      <c r="A49" s="176" t="s">
        <v>996</v>
      </c>
      <c r="B49" s="49" t="str">
        <f>VLOOKUP(A49,MATERIALES!A6:D373,3,FALSE)</f>
        <v>Árbol de 1.2 m (Paisajístico)</v>
      </c>
      <c r="C49" s="433"/>
      <c r="D49" s="433"/>
      <c r="E49" s="433"/>
      <c r="F49" s="433"/>
      <c r="G49" s="433"/>
      <c r="H49" s="433"/>
      <c r="I49" s="433"/>
      <c r="J49" s="320" t="str">
        <f>VLOOKUP(A49,MATERIALES!A5:D641,2,FALSE)</f>
        <v>u</v>
      </c>
      <c r="K49" s="494">
        <v>1</v>
      </c>
      <c r="L49" s="429"/>
      <c r="M49" s="410">
        <f>VLOOKUP(A49,MATERIALES!A6:D397,4,FALSE)</f>
        <v>19101.478678009593</v>
      </c>
      <c r="N49" s="280">
        <f>K49*M49</f>
        <v>19101.478678009593</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3" t="s">
        <v>1037</v>
      </c>
      <c r="C55" s="814"/>
      <c r="D55" s="814"/>
      <c r="E55" s="814"/>
      <c r="F55" s="814"/>
      <c r="G55" s="814"/>
      <c r="H55" s="814"/>
      <c r="I55" s="814"/>
      <c r="J55" s="814"/>
      <c r="K55" s="814"/>
      <c r="L55" s="814"/>
      <c r="M55" s="815"/>
      <c r="N55" s="402">
        <f>SUM(N48:N54)</f>
        <v>61626.447823515118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99" t="s">
        <v>1045</v>
      </c>
      <c r="M59" s="878"/>
      <c r="N59" s="82" t="s">
        <v>1035</v>
      </c>
    </row>
    <row r="60" spans="1:14">
      <c r="B60" s="52"/>
      <c r="C60" s="325"/>
      <c r="D60" s="325"/>
      <c r="E60" s="325"/>
      <c r="F60" s="325"/>
      <c r="G60" s="325"/>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319"/>
      <c r="I63" s="287"/>
      <c r="J63" s="294"/>
      <c r="K63" s="287"/>
      <c r="L63" s="900"/>
      <c r="M63" s="901"/>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3"/>
      <c r="M65" s="984"/>
      <c r="N65" s="493"/>
    </row>
    <row r="66" spans="1:15" ht="15.75" thickBot="1">
      <c r="B66" s="813" t="s">
        <v>1037</v>
      </c>
      <c r="C66" s="814"/>
      <c r="D66" s="814"/>
      <c r="E66" s="814"/>
      <c r="F66" s="814"/>
      <c r="G66" s="814"/>
      <c r="H66" s="814"/>
      <c r="I66" s="814"/>
      <c r="J66" s="814"/>
      <c r="K66" s="814"/>
      <c r="L66" s="814"/>
      <c r="M66" s="815"/>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2" t="s">
        <v>1047</v>
      </c>
      <c r="C70" s="853"/>
      <c r="D70" s="853"/>
      <c r="E70" s="853"/>
      <c r="F70" s="853"/>
      <c r="G70" s="853"/>
      <c r="H70" s="853"/>
      <c r="I70" s="79" t="s">
        <v>1048</v>
      </c>
      <c r="J70" s="81" t="s">
        <v>1494</v>
      </c>
      <c r="K70" s="80" t="s">
        <v>1050</v>
      </c>
      <c r="L70" s="854" t="s">
        <v>1034</v>
      </c>
      <c r="M70" s="967"/>
      <c r="N70" s="104" t="s">
        <v>1035</v>
      </c>
    </row>
    <row r="71" spans="1:15">
      <c r="A71" s="177"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95">
        <v>10</v>
      </c>
      <c r="N71" s="403">
        <f>K71/M71</f>
        <v>5106.7205206099998</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3" t="s">
        <v>1037</v>
      </c>
      <c r="C77" s="814"/>
      <c r="D77" s="814"/>
      <c r="E77" s="814"/>
      <c r="F77" s="814"/>
      <c r="G77" s="814"/>
      <c r="H77" s="814"/>
      <c r="I77" s="814"/>
      <c r="J77" s="814"/>
      <c r="K77" s="814"/>
      <c r="L77" s="814"/>
      <c r="M77" s="815"/>
      <c r="N77" s="309">
        <f>SUM(N71:N76)</f>
        <v>5106.7205206099998</v>
      </c>
    </row>
    <row r="78" spans="1:15" ht="15.75" thickBot="1">
      <c r="B78" s="39"/>
      <c r="C78" s="40"/>
      <c r="D78" s="40"/>
      <c r="E78" s="40"/>
      <c r="F78" s="40"/>
      <c r="G78" s="40"/>
      <c r="H78" s="40"/>
      <c r="I78" s="40"/>
      <c r="J78" s="40"/>
      <c r="K78" s="40"/>
      <c r="L78" s="40"/>
      <c r="M78" s="40"/>
      <c r="N78" s="41"/>
    </row>
    <row r="79" spans="1:15" ht="15.75" thickBot="1">
      <c r="B79" s="813" t="s">
        <v>1051</v>
      </c>
      <c r="C79" s="814"/>
      <c r="D79" s="814"/>
      <c r="E79" s="814"/>
      <c r="F79" s="814"/>
      <c r="G79" s="814"/>
      <c r="H79" s="814"/>
      <c r="I79" s="814"/>
      <c r="J79" s="814"/>
      <c r="K79" s="814"/>
      <c r="L79" s="814"/>
      <c r="M79" s="815"/>
      <c r="N79" s="105">
        <f>N43+N55+N66+N77</f>
        <v>66988.504370155613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2"/>
      <c r="J83" s="342"/>
      <c r="K83" s="310" t="s">
        <v>1054</v>
      </c>
      <c r="L83" s="860" t="s">
        <v>1055</v>
      </c>
      <c r="M83" s="861"/>
      <c r="N83" s="311"/>
    </row>
    <row r="84" spans="1:14">
      <c r="B84" s="846" t="s">
        <v>1056</v>
      </c>
      <c r="C84" s="847"/>
      <c r="D84" s="847"/>
      <c r="E84" s="847"/>
      <c r="F84" s="847"/>
      <c r="G84" s="847"/>
      <c r="H84" s="847"/>
      <c r="I84" s="93"/>
      <c r="J84" s="94"/>
      <c r="K84" s="312">
        <v>0.2</v>
      </c>
      <c r="L84" s="848">
        <f>N79*K84</f>
        <v>13397.700874031123</v>
      </c>
      <c r="M84" s="849"/>
      <c r="N84" s="57"/>
    </row>
    <row r="85" spans="1:14">
      <c r="B85" s="95" t="s">
        <v>1057</v>
      </c>
      <c r="C85" s="96"/>
      <c r="D85" s="96"/>
      <c r="E85" s="96"/>
      <c r="F85" s="96"/>
      <c r="G85" s="96"/>
      <c r="H85" s="96"/>
      <c r="I85" s="93"/>
      <c r="J85" s="94"/>
      <c r="K85" s="312">
        <v>0.05</v>
      </c>
      <c r="L85" s="848">
        <f>N79*K85</f>
        <v>3349.4252185077808</v>
      </c>
      <c r="M85" s="849"/>
      <c r="N85" s="57"/>
    </row>
    <row r="86" spans="1:14" ht="15.75" thickBot="1">
      <c r="B86" s="97" t="s">
        <v>1058</v>
      </c>
      <c r="C86" s="98"/>
      <c r="D86" s="98"/>
      <c r="E86" s="98"/>
      <c r="F86" s="98"/>
      <c r="G86" s="98"/>
      <c r="H86" s="98"/>
      <c r="I86" s="99"/>
      <c r="J86" s="100"/>
      <c r="K86" s="313">
        <v>0.05</v>
      </c>
      <c r="L86" s="850">
        <f>N79*K86</f>
        <v>3349.4252185077808</v>
      </c>
      <c r="M86" s="851"/>
      <c r="N86" s="57"/>
    </row>
    <row r="87" spans="1:14" ht="15.75" thickBot="1">
      <c r="B87" s="813" t="s">
        <v>1037</v>
      </c>
      <c r="C87" s="814"/>
      <c r="D87" s="814"/>
      <c r="E87" s="814"/>
      <c r="F87" s="814"/>
      <c r="G87" s="814"/>
      <c r="H87" s="814"/>
      <c r="I87" s="814"/>
      <c r="J87" s="814"/>
      <c r="K87" s="814"/>
      <c r="L87" s="814"/>
      <c r="M87" s="815"/>
      <c r="N87" s="58">
        <f>L84+L85+L86</f>
        <v>20096.551311046685</v>
      </c>
    </row>
    <row r="88" spans="1:14" ht="15.75" thickBot="1">
      <c r="B88" s="39"/>
      <c r="C88" s="40"/>
      <c r="D88" s="40"/>
      <c r="E88" s="40"/>
      <c r="F88" s="40"/>
      <c r="G88" s="40"/>
      <c r="H88" s="40"/>
      <c r="I88" s="40"/>
      <c r="J88" s="40"/>
      <c r="K88" s="40"/>
      <c r="L88" s="40"/>
      <c r="M88" s="40"/>
      <c r="N88" s="41"/>
    </row>
    <row r="89" spans="1:14" ht="15.75" thickBot="1">
      <c r="A89" t="s">
        <v>2122</v>
      </c>
      <c r="B89" s="813" t="s">
        <v>1059</v>
      </c>
      <c r="C89" s="814"/>
      <c r="D89" s="814"/>
      <c r="E89" s="814"/>
      <c r="F89" s="814"/>
      <c r="G89" s="814"/>
      <c r="H89" s="814"/>
      <c r="I89" s="814"/>
      <c r="J89" s="814"/>
      <c r="K89" s="814"/>
      <c r="L89" s="814"/>
      <c r="M89" s="815"/>
      <c r="N89" s="195">
        <f>N79+N87</f>
        <v>87085.055681202299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3"/>
      <c r="K119" s="963"/>
      <c r="L119" s="963"/>
      <c r="M119" s="963"/>
      <c r="N119" s="964"/>
    </row>
    <row r="120" spans="2:14" ht="15.75" thickBot="1">
      <c r="B120" s="427" t="s">
        <v>2327</v>
      </c>
      <c r="C120" s="428"/>
      <c r="D120" s="428"/>
      <c r="E120" s="267"/>
      <c r="F120" s="267"/>
      <c r="G120" s="267"/>
      <c r="H120" s="267"/>
      <c r="I120" s="267"/>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t="17.25" hidden="1" customHeight="1" thickBot="1">
      <c r="B30" s="77" t="s">
        <v>1027</v>
      </c>
      <c r="C30" s="792" t="s">
        <v>1028</v>
      </c>
      <c r="D30" s="793"/>
      <c r="E30" s="793"/>
      <c r="F30" s="793"/>
      <c r="G30" s="793"/>
      <c r="H30" s="793"/>
      <c r="I30" s="793"/>
      <c r="J30" s="78"/>
      <c r="K30" s="315"/>
      <c r="L30" s="789" t="s">
        <v>1029</v>
      </c>
      <c r="M30" s="790"/>
      <c r="N30" s="77" t="s">
        <v>1030</v>
      </c>
    </row>
    <row r="31" spans="1:14" ht="15.7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5"/>
      <c r="J36" s="276"/>
      <c r="K36" s="277"/>
      <c r="L36" s="278"/>
      <c r="M36" s="344"/>
      <c r="N36" s="280"/>
    </row>
    <row r="37" spans="1:14">
      <c r="A37" s="119"/>
      <c r="B37" s="862"/>
      <c r="C37" s="863"/>
      <c r="D37" s="863"/>
      <c r="E37" s="863"/>
      <c r="F37" s="863"/>
      <c r="G37" s="863"/>
      <c r="H37" s="864"/>
      <c r="I37" s="429"/>
      <c r="J37" s="430"/>
      <c r="K37" s="277"/>
      <c r="L37" s="343"/>
      <c r="M37" s="344"/>
      <c r="N37" s="280"/>
    </row>
    <row r="38" spans="1:14">
      <c r="B38" s="862"/>
      <c r="C38" s="863"/>
      <c r="D38" s="863"/>
      <c r="E38" s="863"/>
      <c r="F38" s="863"/>
      <c r="G38" s="863"/>
      <c r="H38" s="864"/>
      <c r="I38" s="336"/>
      <c r="J38" s="338"/>
      <c r="K38" s="277"/>
      <c r="L38" s="431"/>
      <c r="M38" s="432"/>
      <c r="N38" s="280"/>
    </row>
    <row r="39" spans="1:14">
      <c r="B39" s="862"/>
      <c r="C39" s="863"/>
      <c r="D39" s="863"/>
      <c r="E39" s="863"/>
      <c r="F39" s="863"/>
      <c r="G39" s="863"/>
      <c r="H39" s="864"/>
      <c r="I39" s="42"/>
      <c r="J39" s="43"/>
      <c r="K39" s="277"/>
      <c r="L39" s="284"/>
      <c r="M39" s="344"/>
      <c r="N39" s="280"/>
    </row>
    <row r="40" spans="1:14">
      <c r="B40" s="328"/>
      <c r="C40" s="329"/>
      <c r="D40" s="329"/>
      <c r="E40" s="329"/>
      <c r="F40" s="331"/>
      <c r="G40" s="331"/>
      <c r="H40" s="131"/>
      <c r="I40" s="42"/>
      <c r="J40" s="43"/>
      <c r="K40" s="277"/>
      <c r="L40" s="284"/>
      <c r="M40" s="285"/>
      <c r="N40" s="281"/>
    </row>
    <row r="41" spans="1:14">
      <c r="B41" s="870" t="s">
        <v>1036</v>
      </c>
      <c r="C41" s="871"/>
      <c r="D41" s="871"/>
      <c r="E41" s="44"/>
      <c r="F41" s="45"/>
      <c r="G41" s="45"/>
      <c r="H41" s="46"/>
      <c r="I41" s="42"/>
      <c r="J41" s="43"/>
      <c r="K41" s="287"/>
      <c r="L41" s="284"/>
      <c r="M41" s="409">
        <v>0.05</v>
      </c>
      <c r="N41" s="352">
        <f>N76*M41</f>
        <v>85112.008676833342</v>
      </c>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402">
        <f>SUM(N36:N42)</f>
        <v>85112.008676833342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A48" s="176" t="s">
        <v>995</v>
      </c>
      <c r="B48" s="49" t="str">
        <f>VLOOKUP(A48,MATERIALES!A6:D373,3,FALSE)</f>
        <v>Árbol de 0.6 m (Protector)</v>
      </c>
      <c r="C48" s="433"/>
      <c r="D48" s="433"/>
      <c r="E48" s="433"/>
      <c r="F48" s="433"/>
      <c r="G48" s="433"/>
      <c r="H48" s="433"/>
      <c r="I48" s="433"/>
      <c r="J48" s="326" t="str">
        <f>VLOOKUP(A48,MATERIALES!A4:D640,2,FALSE)</f>
        <v>u</v>
      </c>
      <c r="K48" s="494">
        <v>1100</v>
      </c>
      <c r="L48" s="429"/>
      <c r="M48" s="410">
        <f>VLOOKUP(A48,MATERIALES!A6:D397,4,FALSE)</f>
        <v>10880.589120385206</v>
      </c>
      <c r="N48" s="280">
        <f>K48*M48</f>
        <v>11968648.032423727</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75" thickBot="1">
      <c r="B53" s="486"/>
      <c r="C53" s="53"/>
      <c r="D53" s="53"/>
      <c r="E53" s="53"/>
      <c r="F53" s="53"/>
      <c r="G53" s="53"/>
      <c r="H53" s="53"/>
      <c r="I53" s="53"/>
      <c r="J53" s="296"/>
      <c r="K53" s="175"/>
      <c r="L53" s="487"/>
      <c r="M53" s="488"/>
      <c r="N53" s="489"/>
    </row>
    <row r="54" spans="1:14" ht="15.75" thickBot="1">
      <c r="B54" s="813" t="s">
        <v>1037</v>
      </c>
      <c r="C54" s="814"/>
      <c r="D54" s="814"/>
      <c r="E54" s="814"/>
      <c r="F54" s="814"/>
      <c r="G54" s="814"/>
      <c r="H54" s="814"/>
      <c r="I54" s="814"/>
      <c r="J54" s="814"/>
      <c r="K54" s="814"/>
      <c r="L54" s="814"/>
      <c r="M54" s="815"/>
      <c r="N54" s="402">
        <f>SUM(N48:N53)</f>
        <v>11968648.032423727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99" t="s">
        <v>1045</v>
      </c>
      <c r="M58" s="878"/>
      <c r="N58" s="82" t="s">
        <v>1035</v>
      </c>
    </row>
    <row r="59" spans="1:14">
      <c r="B59" s="52"/>
      <c r="C59" s="325"/>
      <c r="D59" s="325"/>
      <c r="E59" s="325"/>
      <c r="F59" s="325"/>
      <c r="G59" s="325"/>
      <c r="H59" s="319"/>
      <c r="I59" s="287"/>
      <c r="J59" s="294"/>
      <c r="K59" s="287"/>
      <c r="L59" s="900"/>
      <c r="M59" s="901"/>
      <c r="N59" s="295"/>
    </row>
    <row r="60" spans="1:14">
      <c r="B60" s="52"/>
      <c r="C60" s="53"/>
      <c r="D60" s="53"/>
      <c r="E60" s="53"/>
      <c r="F60" s="53"/>
      <c r="G60" s="53"/>
      <c r="H60" s="319"/>
      <c r="I60" s="287"/>
      <c r="J60" s="294"/>
      <c r="K60" s="287"/>
      <c r="L60" s="900"/>
      <c r="M60" s="901"/>
      <c r="N60" s="295"/>
    </row>
    <row r="61" spans="1:14">
      <c r="B61" s="52"/>
      <c r="C61" s="53"/>
      <c r="D61" s="53"/>
      <c r="E61" s="53"/>
      <c r="F61" s="53"/>
      <c r="G61" s="53"/>
      <c r="H61" s="319"/>
      <c r="I61" s="287"/>
      <c r="J61" s="294"/>
      <c r="K61" s="287"/>
      <c r="L61" s="900"/>
      <c r="M61" s="901"/>
      <c r="N61" s="295"/>
    </row>
    <row r="62" spans="1:14">
      <c r="B62" s="52"/>
      <c r="C62" s="53"/>
      <c r="D62" s="53"/>
      <c r="E62" s="53"/>
      <c r="F62" s="53"/>
      <c r="G62" s="53"/>
      <c r="H62" s="319"/>
      <c r="I62" s="287"/>
      <c r="J62" s="294"/>
      <c r="K62" s="287"/>
      <c r="L62" s="900"/>
      <c r="M62" s="901"/>
      <c r="N62" s="295"/>
    </row>
    <row r="63" spans="1:14">
      <c r="B63" s="52"/>
      <c r="C63" s="53"/>
      <c r="D63" s="53"/>
      <c r="E63" s="53"/>
      <c r="F63" s="53"/>
      <c r="G63" s="53"/>
      <c r="H63" s="296"/>
      <c r="I63" s="287"/>
      <c r="J63" s="287"/>
      <c r="K63" s="287"/>
      <c r="L63" s="297"/>
      <c r="M63" s="298"/>
      <c r="N63" s="299"/>
    </row>
    <row r="64" spans="1:14" ht="15.75" thickBot="1">
      <c r="B64" s="55"/>
      <c r="C64" s="53"/>
      <c r="D64" s="53"/>
      <c r="E64" s="53"/>
      <c r="F64" s="53"/>
      <c r="G64" s="53"/>
      <c r="H64" s="492"/>
      <c r="I64" s="175"/>
      <c r="J64" s="175"/>
      <c r="K64" s="175"/>
      <c r="L64" s="983"/>
      <c r="M64" s="984"/>
      <c r="N64" s="493"/>
    </row>
    <row r="65" spans="1:15" ht="15.75" thickBot="1">
      <c r="B65" s="813" t="s">
        <v>1037</v>
      </c>
      <c r="C65" s="814"/>
      <c r="D65" s="814"/>
      <c r="E65" s="814"/>
      <c r="F65" s="814"/>
      <c r="G65" s="814"/>
      <c r="H65" s="814"/>
      <c r="I65" s="814"/>
      <c r="J65" s="814"/>
      <c r="K65" s="814"/>
      <c r="L65" s="814"/>
      <c r="M65" s="815"/>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2" t="s">
        <v>1047</v>
      </c>
      <c r="C69" s="853"/>
      <c r="D69" s="853"/>
      <c r="E69" s="853"/>
      <c r="F69" s="853"/>
      <c r="G69" s="853"/>
      <c r="H69" s="853"/>
      <c r="I69" s="79" t="s">
        <v>1048</v>
      </c>
      <c r="J69" s="81" t="s">
        <v>1494</v>
      </c>
      <c r="K69" s="80" t="s">
        <v>1050</v>
      </c>
      <c r="L69" s="854" t="s">
        <v>1034</v>
      </c>
      <c r="M69" s="967"/>
      <c r="N69" s="104" t="s">
        <v>1035</v>
      </c>
    </row>
    <row r="70" spans="1:15">
      <c r="A70" s="177"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495">
        <v>0.15</v>
      </c>
      <c r="N70" s="403">
        <f>K70/M70</f>
        <v>1702240.1735366667</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985"/>
      <c r="C75" s="986"/>
      <c r="D75" s="986"/>
      <c r="E75" s="986"/>
      <c r="F75" s="986"/>
      <c r="G75" s="986"/>
      <c r="H75" s="986"/>
      <c r="I75" s="175"/>
      <c r="J75" s="175"/>
      <c r="K75" s="175"/>
      <c r="L75" s="987"/>
      <c r="M75" s="988"/>
      <c r="N75" s="51"/>
    </row>
    <row r="76" spans="1:15" ht="15.75" thickBot="1">
      <c r="B76" s="813" t="s">
        <v>1037</v>
      </c>
      <c r="C76" s="814"/>
      <c r="D76" s="814"/>
      <c r="E76" s="814"/>
      <c r="F76" s="814"/>
      <c r="G76" s="814"/>
      <c r="H76" s="814"/>
      <c r="I76" s="814"/>
      <c r="J76" s="814"/>
      <c r="K76" s="814"/>
      <c r="L76" s="814"/>
      <c r="M76" s="815"/>
      <c r="N76" s="309">
        <f>SUM(N70:N75)</f>
        <v>1702240.1735366667</v>
      </c>
    </row>
    <row r="77" spans="1:15" ht="15.75" thickBot="1">
      <c r="B77" s="39"/>
      <c r="C77" s="40"/>
      <c r="D77" s="40"/>
      <c r="E77" s="40"/>
      <c r="F77" s="40"/>
      <c r="G77" s="40"/>
      <c r="H77" s="40"/>
      <c r="I77" s="40"/>
      <c r="J77" s="40"/>
      <c r="K77" s="40"/>
      <c r="L77" s="40"/>
      <c r="M77" s="40"/>
      <c r="N77" s="41"/>
    </row>
    <row r="78" spans="1:15" ht="15.75" thickBot="1">
      <c r="B78" s="813" t="s">
        <v>1051</v>
      </c>
      <c r="C78" s="814"/>
      <c r="D78" s="814"/>
      <c r="E78" s="814"/>
      <c r="F78" s="814"/>
      <c r="G78" s="814"/>
      <c r="H78" s="814"/>
      <c r="I78" s="814"/>
      <c r="J78" s="814"/>
      <c r="K78" s="814"/>
      <c r="L78" s="814"/>
      <c r="M78" s="815"/>
      <c r="N78" s="105">
        <f>N43+N54+N65+N76</f>
        <v>13756000.214637227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2751200.0429274458</v>
      </c>
      <c r="M83" s="849"/>
      <c r="N83" s="57"/>
    </row>
    <row r="84" spans="1:14">
      <c r="B84" s="95" t="s">
        <v>1057</v>
      </c>
      <c r="C84" s="96"/>
      <c r="D84" s="96"/>
      <c r="E84" s="96"/>
      <c r="F84" s="96"/>
      <c r="G84" s="96"/>
      <c r="H84" s="96"/>
      <c r="I84" s="93"/>
      <c r="J84" s="94"/>
      <c r="K84" s="312">
        <v>0.05</v>
      </c>
      <c r="L84" s="848">
        <f>N78*K84</f>
        <v>687800.01073186146</v>
      </c>
      <c r="M84" s="849"/>
      <c r="N84" s="57"/>
    </row>
    <row r="85" spans="1:14" ht="15.75" thickBot="1">
      <c r="B85" s="97" t="s">
        <v>1058</v>
      </c>
      <c r="C85" s="98"/>
      <c r="D85" s="98"/>
      <c r="E85" s="98"/>
      <c r="F85" s="98"/>
      <c r="G85" s="98"/>
      <c r="H85" s="98"/>
      <c r="I85" s="99"/>
      <c r="J85" s="100"/>
      <c r="K85" s="313">
        <v>0.05</v>
      </c>
      <c r="L85" s="850">
        <f>N78*K85</f>
        <v>687800.01073186146</v>
      </c>
      <c r="M85" s="851"/>
      <c r="N85" s="57"/>
    </row>
    <row r="86" spans="1:14" ht="15.75" thickBot="1">
      <c r="B86" s="813" t="s">
        <v>1037</v>
      </c>
      <c r="C86" s="814"/>
      <c r="D86" s="814"/>
      <c r="E86" s="814"/>
      <c r="F86" s="814"/>
      <c r="G86" s="814"/>
      <c r="H86" s="814"/>
      <c r="I86" s="814"/>
      <c r="J86" s="814"/>
      <c r="K86" s="814"/>
      <c r="L86" s="814"/>
      <c r="M86" s="815"/>
      <c r="N86" s="58">
        <f>L83+L84+L85</f>
        <v>4126800.0643911688</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17882800.279028397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3"/>
      <c r="K118" s="963"/>
      <c r="L118" s="963"/>
      <c r="M118" s="963"/>
      <c r="N118" s="964"/>
    </row>
    <row r="119" spans="2:14" ht="15.75" thickBot="1">
      <c r="B119" s="427" t="s">
        <v>2327</v>
      </c>
      <c r="C119" s="428"/>
      <c r="D119" s="428"/>
      <c r="E119" s="267"/>
      <c r="F119" s="267"/>
      <c r="G119" s="267"/>
      <c r="H119" s="267"/>
      <c r="I119" s="267"/>
      <c r="J119" s="965"/>
      <c r="K119" s="965"/>
      <c r="L119" s="965"/>
      <c r="M119" s="965"/>
      <c r="N119" s="96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28.5" customHeight="1" thickBot="1">
      <c r="A31" t="s">
        <v>1929</v>
      </c>
      <c r="B31" s="113" t="s">
        <v>1250</v>
      </c>
      <c r="C31" s="989" t="s">
        <v>2299</v>
      </c>
      <c r="D31" s="990"/>
      <c r="E31" s="990"/>
      <c r="F31" s="990"/>
      <c r="G31" s="990"/>
      <c r="H31" s="990"/>
      <c r="I31" s="990"/>
      <c r="J31" s="990"/>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77" t="s">
        <v>373</v>
      </c>
      <c r="B36" s="862" t="str">
        <f>VLOOKUP(A36,EQUIPOS!A6:D154,3,FALSE)</f>
        <v>Volqueta 6 m3</v>
      </c>
      <c r="C36" s="863"/>
      <c r="D36" s="863"/>
      <c r="E36" s="863"/>
      <c r="F36" s="863"/>
      <c r="G36" s="863"/>
      <c r="H36" s="864"/>
      <c r="I36" s="275"/>
      <c r="J36" s="276"/>
      <c r="K36" s="277">
        <f>VLOOKUP(A36,EQUIPOS!A6:D161,4,FALSE)</f>
        <v>118294.22324910702</v>
      </c>
      <c r="L36" s="278"/>
      <c r="M36" s="463">
        <v>81</v>
      </c>
      <c r="N36" s="280">
        <f>K36/M36</f>
        <v>1460.4225092482347</v>
      </c>
    </row>
    <row r="37" span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1"/>
    </row>
    <row r="39" spans="1:14">
      <c r="B39" s="862"/>
      <c r="C39" s="863"/>
      <c r="D39" s="863"/>
      <c r="E39" s="863"/>
      <c r="F39" s="863"/>
      <c r="G39" s="863"/>
      <c r="H39" s="864"/>
      <c r="I39" s="865"/>
      <c r="J39" s="866"/>
      <c r="K39" s="282"/>
      <c r="L39" s="867"/>
      <c r="M39" s="868"/>
      <c r="N39" s="283"/>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105">
        <f>SUM(N36:N42)</f>
        <v>1460.4225092482347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5"/>
      <c r="C53" s="896"/>
      <c r="D53" s="896"/>
      <c r="E53" s="896"/>
      <c r="F53" s="896"/>
      <c r="G53" s="896"/>
      <c r="H53" s="896"/>
      <c r="I53" s="866"/>
      <c r="J53" s="48"/>
      <c r="K53" s="50"/>
      <c r="L53" s="897"/>
      <c r="M53" s="898"/>
      <c r="N53" s="51"/>
    </row>
    <row r="54" spans="2:14" ht="15.75" thickBot="1">
      <c r="B54" s="813" t="s">
        <v>1037</v>
      </c>
      <c r="C54" s="814"/>
      <c r="D54" s="814"/>
      <c r="E54" s="814"/>
      <c r="F54" s="814"/>
      <c r="G54" s="814"/>
      <c r="H54" s="814"/>
      <c r="I54" s="814"/>
      <c r="J54" s="814"/>
      <c r="K54" s="814"/>
      <c r="L54" s="814"/>
      <c r="M54" s="815"/>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99" t="s">
        <v>1045</v>
      </c>
      <c r="M58" s="878"/>
      <c r="N58" s="82" t="s">
        <v>1035</v>
      </c>
    </row>
    <row r="59" spans="2:14">
      <c r="B59" s="52"/>
      <c r="C59" s="325"/>
      <c r="D59" s="325"/>
      <c r="E59" s="325"/>
      <c r="F59" s="325"/>
      <c r="G59" s="325"/>
      <c r="H59" s="319"/>
      <c r="I59" s="287"/>
      <c r="J59" s="294"/>
      <c r="K59" s="287"/>
      <c r="L59" s="900"/>
      <c r="M59" s="901"/>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3"/>
      <c r="M64" s="984"/>
      <c r="N64" s="493"/>
    </row>
    <row r="65" spans="2:15" ht="15.75" thickBot="1">
      <c r="B65" s="813" t="s">
        <v>1037</v>
      </c>
      <c r="C65" s="814"/>
      <c r="D65" s="814"/>
      <c r="E65" s="814"/>
      <c r="F65" s="814"/>
      <c r="G65" s="814"/>
      <c r="H65" s="814"/>
      <c r="I65" s="814"/>
      <c r="J65" s="814"/>
      <c r="K65" s="814"/>
      <c r="L65" s="814"/>
      <c r="M65" s="815"/>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5"/>
      <c r="C75" s="986"/>
      <c r="D75" s="986"/>
      <c r="E75" s="986"/>
      <c r="F75" s="986"/>
      <c r="G75" s="986"/>
      <c r="H75" s="986"/>
      <c r="I75" s="175"/>
      <c r="J75" s="175"/>
      <c r="K75" s="175"/>
      <c r="L75" s="987"/>
      <c r="M75" s="988"/>
      <c r="N75" s="51"/>
    </row>
    <row r="76" spans="2:15" ht="15.75" thickBot="1">
      <c r="B76" s="813" t="s">
        <v>1037</v>
      </c>
      <c r="C76" s="814"/>
      <c r="D76" s="814"/>
      <c r="E76" s="814"/>
      <c r="F76" s="814"/>
      <c r="G76" s="814"/>
      <c r="H76" s="814"/>
      <c r="I76" s="814"/>
      <c r="J76" s="814"/>
      <c r="K76" s="814"/>
      <c r="L76" s="814"/>
      <c r="M76" s="815"/>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1460.4225092482347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292.08450184964698</v>
      </c>
      <c r="M83" s="849"/>
      <c r="N83" s="57"/>
    </row>
    <row r="84" spans="1:14">
      <c r="B84" s="95" t="s">
        <v>1057</v>
      </c>
      <c r="C84" s="96"/>
      <c r="D84" s="96"/>
      <c r="E84" s="96"/>
      <c r="F84" s="96"/>
      <c r="G84" s="96"/>
      <c r="H84" s="96"/>
      <c r="I84" s="93"/>
      <c r="J84" s="94"/>
      <c r="K84" s="312">
        <v>0.05</v>
      </c>
      <c r="L84" s="848">
        <f>N78*K84</f>
        <v>73.021125462411746</v>
      </c>
      <c r="M84" s="849"/>
      <c r="N84" s="57"/>
    </row>
    <row r="85" spans="1:14" ht="15.75" thickBot="1">
      <c r="B85" s="97" t="s">
        <v>1058</v>
      </c>
      <c r="C85" s="98"/>
      <c r="D85" s="98"/>
      <c r="E85" s="98"/>
      <c r="F85" s="98"/>
      <c r="G85" s="98"/>
      <c r="H85" s="98"/>
      <c r="I85" s="99"/>
      <c r="J85" s="100"/>
      <c r="K85" s="313">
        <v>0.05</v>
      </c>
      <c r="L85" s="850">
        <f>N78*K85</f>
        <v>73.021125462411746</v>
      </c>
      <c r="M85" s="851"/>
      <c r="N85" s="57"/>
    </row>
    <row r="86" spans="1:14" ht="15.75" thickBot="1">
      <c r="B86" s="813" t="s">
        <v>1037</v>
      </c>
      <c r="C86" s="814"/>
      <c r="D86" s="814"/>
      <c r="E86" s="814"/>
      <c r="F86" s="814"/>
      <c r="G86" s="814"/>
      <c r="H86" s="814"/>
      <c r="I86" s="814"/>
      <c r="J86" s="814"/>
      <c r="K86" s="814"/>
      <c r="L86" s="814"/>
      <c r="M86" s="815"/>
      <c r="N86" s="58">
        <f>L83+L84+L85</f>
        <v>438.1267527744705</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1898.5492620227053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3"/>
      <c r="K118" s="963"/>
      <c r="L118" s="963"/>
      <c r="M118" s="963"/>
      <c r="N118" s="964"/>
    </row>
    <row r="119" spans="2:14" ht="15.75" thickBot="1">
      <c r="B119" s="427" t="s">
        <v>2327</v>
      </c>
      <c r="C119" s="428"/>
      <c r="D119" s="428"/>
      <c r="E119" s="267"/>
      <c r="F119" s="267"/>
      <c r="G119" s="267"/>
      <c r="H119" s="267"/>
      <c r="I119" s="267"/>
      <c r="J119" s="965"/>
      <c r="K119" s="965"/>
      <c r="L119" s="965"/>
      <c r="M119" s="965"/>
      <c r="N119" s="96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75" thickBot="1">
      <c r="B28" s="39"/>
      <c r="C28" s="40"/>
      <c r="D28" s="40"/>
      <c r="E28" s="40"/>
      <c r="F28" s="40"/>
      <c r="G28" s="40"/>
      <c r="H28" s="40"/>
      <c r="I28" s="40"/>
      <c r="J28" s="40"/>
      <c r="K28" s="40"/>
      <c r="L28" s="40"/>
      <c r="M28" s="40"/>
      <c r="N28" s="41"/>
    </row>
    <row r="29" spans="1:14" ht="26.25" thickBot="1">
      <c r="B29" s="77" t="s">
        <v>1027</v>
      </c>
      <c r="C29" s="792" t="s">
        <v>1028</v>
      </c>
      <c r="D29" s="793"/>
      <c r="E29" s="793"/>
      <c r="F29" s="793"/>
      <c r="G29" s="793"/>
      <c r="H29" s="793"/>
      <c r="I29" s="793"/>
      <c r="J29" s="78"/>
      <c r="K29" s="350" t="s">
        <v>2321</v>
      </c>
      <c r="L29" s="789" t="s">
        <v>1029</v>
      </c>
      <c r="M29" s="790"/>
      <c r="N29" s="77" t="s">
        <v>1030</v>
      </c>
    </row>
    <row r="30" spans="1:14" hidden="1">
      <c r="B30" s="77" t="s">
        <v>1027</v>
      </c>
      <c r="C30" s="792" t="s">
        <v>1028</v>
      </c>
      <c r="D30" s="793"/>
      <c r="E30" s="793"/>
      <c r="F30" s="793"/>
      <c r="G30" s="793"/>
      <c r="H30" s="793"/>
      <c r="I30" s="793"/>
      <c r="J30" s="78"/>
      <c r="K30" s="315"/>
      <c r="L30" s="789" t="s">
        <v>1029</v>
      </c>
      <c r="M30" s="790"/>
      <c r="N30" s="77" t="s">
        <v>1030</v>
      </c>
    </row>
    <row r="31" spans="1:14" ht="41.25" customHeight="1" thickBot="1">
      <c r="A31" t="s">
        <v>1929</v>
      </c>
      <c r="B31" s="113" t="s">
        <v>1251</v>
      </c>
      <c r="C31" s="989" t="s">
        <v>2302</v>
      </c>
      <c r="D31" s="990"/>
      <c r="E31" s="990"/>
      <c r="F31" s="990"/>
      <c r="G31" s="990"/>
      <c r="H31" s="990"/>
      <c r="I31" s="990"/>
      <c r="J31" s="990"/>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373</v>
      </c>
      <c r="B36" s="862" t="str">
        <f>VLOOKUP(A36,EQUIPOS!A6:D154,3,FALSE)</f>
        <v>Volqueta 6 m3</v>
      </c>
      <c r="C36" s="863"/>
      <c r="D36" s="863"/>
      <c r="E36" s="863"/>
      <c r="F36" s="863"/>
      <c r="G36" s="863"/>
      <c r="H36" s="864"/>
      <c r="I36" s="275"/>
      <c r="J36" s="276"/>
      <c r="K36" s="277">
        <f>VLOOKUP(A36,EQUIPOS!A6:D161,4,FALSE)</f>
        <v>118294.22324910702</v>
      </c>
      <c r="L36" s="278"/>
      <c r="M36" s="291">
        <v>66</v>
      </c>
      <c r="N36" s="280">
        <f>K36/M36</f>
        <v>1792.3367158955609</v>
      </c>
    </row>
    <row r="37" span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1"/>
    </row>
    <row r="39" spans="1:14">
      <c r="B39" s="862"/>
      <c r="C39" s="863"/>
      <c r="D39" s="863"/>
      <c r="E39" s="863"/>
      <c r="F39" s="863"/>
      <c r="G39" s="863"/>
      <c r="H39" s="864"/>
      <c r="I39" s="865"/>
      <c r="J39" s="866"/>
      <c r="K39" s="282"/>
      <c r="L39" s="867"/>
      <c r="M39" s="868"/>
      <c r="N39" s="283"/>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105">
        <f>SUM(N36:N42)</f>
        <v>1792.3367158955609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5"/>
      <c r="C53" s="896"/>
      <c r="D53" s="896"/>
      <c r="E53" s="896"/>
      <c r="F53" s="896"/>
      <c r="G53" s="896"/>
      <c r="H53" s="896"/>
      <c r="I53" s="866"/>
      <c r="J53" s="48"/>
      <c r="K53" s="50"/>
      <c r="L53" s="897"/>
      <c r="M53" s="898"/>
      <c r="N53" s="51"/>
    </row>
    <row r="54" spans="2:14" ht="15.75" thickBot="1">
      <c r="B54" s="813" t="s">
        <v>1037</v>
      </c>
      <c r="C54" s="814"/>
      <c r="D54" s="814"/>
      <c r="E54" s="814"/>
      <c r="F54" s="814"/>
      <c r="G54" s="814"/>
      <c r="H54" s="814"/>
      <c r="I54" s="814"/>
      <c r="J54" s="814"/>
      <c r="K54" s="814"/>
      <c r="L54" s="814"/>
      <c r="M54" s="815"/>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99" t="s">
        <v>1045</v>
      </c>
      <c r="M58" s="878"/>
      <c r="N58" s="82" t="s">
        <v>1035</v>
      </c>
    </row>
    <row r="59" spans="2:14">
      <c r="B59" s="52"/>
      <c r="C59" s="325"/>
      <c r="D59" s="325"/>
      <c r="E59" s="325"/>
      <c r="F59" s="325"/>
      <c r="G59" s="325"/>
      <c r="H59" s="319"/>
      <c r="I59" s="287"/>
      <c r="J59" s="294"/>
      <c r="K59" s="287"/>
      <c r="L59" s="900"/>
      <c r="M59" s="901"/>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3"/>
      <c r="M64" s="984"/>
      <c r="N64" s="493"/>
    </row>
    <row r="65" spans="2:15" ht="15.75" thickBot="1">
      <c r="B65" s="813" t="s">
        <v>1037</v>
      </c>
      <c r="C65" s="814"/>
      <c r="D65" s="814"/>
      <c r="E65" s="814"/>
      <c r="F65" s="814"/>
      <c r="G65" s="814"/>
      <c r="H65" s="814"/>
      <c r="I65" s="814"/>
      <c r="J65" s="814"/>
      <c r="K65" s="814"/>
      <c r="L65" s="814"/>
      <c r="M65" s="815"/>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5"/>
      <c r="C75" s="986"/>
      <c r="D75" s="986"/>
      <c r="E75" s="986"/>
      <c r="F75" s="986"/>
      <c r="G75" s="986"/>
      <c r="H75" s="986"/>
      <c r="I75" s="175"/>
      <c r="J75" s="175"/>
      <c r="K75" s="175"/>
      <c r="L75" s="987"/>
      <c r="M75" s="988"/>
      <c r="N75" s="51"/>
    </row>
    <row r="76" spans="2:15" ht="15.75" thickBot="1">
      <c r="B76" s="813" t="s">
        <v>1037</v>
      </c>
      <c r="C76" s="814"/>
      <c r="D76" s="814"/>
      <c r="E76" s="814"/>
      <c r="F76" s="814"/>
      <c r="G76" s="814"/>
      <c r="H76" s="814"/>
      <c r="I76" s="814"/>
      <c r="J76" s="814"/>
      <c r="K76" s="814"/>
      <c r="L76" s="814"/>
      <c r="M76" s="815"/>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1792.3367158955609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358.46734317911222</v>
      </c>
      <c r="M83" s="849"/>
      <c r="N83" s="57"/>
    </row>
    <row r="84" spans="1:14">
      <c r="B84" s="95" t="s">
        <v>1057</v>
      </c>
      <c r="C84" s="96"/>
      <c r="D84" s="96"/>
      <c r="E84" s="96"/>
      <c r="F84" s="96"/>
      <c r="G84" s="96"/>
      <c r="H84" s="96"/>
      <c r="I84" s="93"/>
      <c r="J84" s="94"/>
      <c r="K84" s="312">
        <v>0.05</v>
      </c>
      <c r="L84" s="848">
        <f>N78*K84</f>
        <v>89.616835794778055</v>
      </c>
      <c r="M84" s="849"/>
      <c r="N84" s="57"/>
    </row>
    <row r="85" spans="1:14" ht="15.75" thickBot="1">
      <c r="B85" s="97" t="s">
        <v>1058</v>
      </c>
      <c r="C85" s="98"/>
      <c r="D85" s="98"/>
      <c r="E85" s="98"/>
      <c r="F85" s="98"/>
      <c r="G85" s="98"/>
      <c r="H85" s="98"/>
      <c r="I85" s="99"/>
      <c r="J85" s="100"/>
      <c r="K85" s="313">
        <v>0.05</v>
      </c>
      <c r="L85" s="850">
        <f>N78*K85</f>
        <v>89.616835794778055</v>
      </c>
      <c r="M85" s="851"/>
      <c r="N85" s="57"/>
    </row>
    <row r="86" spans="1:14" ht="15.75" thickBot="1">
      <c r="B86" s="813" t="s">
        <v>1037</v>
      </c>
      <c r="C86" s="814"/>
      <c r="D86" s="814"/>
      <c r="E86" s="814"/>
      <c r="F86" s="814"/>
      <c r="G86" s="814"/>
      <c r="H86" s="814"/>
      <c r="I86" s="814"/>
      <c r="J86" s="814"/>
      <c r="K86" s="814"/>
      <c r="L86" s="814"/>
      <c r="M86" s="815"/>
      <c r="N86" s="58">
        <f>L83+L84+L85</f>
        <v>537.7010147686683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2330.0377306642295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3"/>
      <c r="K118" s="963"/>
      <c r="L118" s="963"/>
      <c r="M118" s="963"/>
      <c r="N118" s="964"/>
    </row>
    <row r="119" spans="2:14" ht="15.75" thickBot="1">
      <c r="B119" s="427" t="s">
        <v>2327</v>
      </c>
      <c r="C119" s="428"/>
      <c r="D119" s="428"/>
      <c r="E119" s="267"/>
      <c r="F119" s="267"/>
      <c r="G119" s="267"/>
      <c r="H119" s="267"/>
      <c r="I119" s="267"/>
      <c r="J119" s="965"/>
      <c r="K119" s="965"/>
      <c r="L119" s="965"/>
      <c r="M119" s="965"/>
      <c r="N119" s="96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75" thickBot="1">
      <c r="B6" s="909"/>
      <c r="C6" s="916"/>
      <c r="D6" s="917"/>
      <c r="E6" s="917"/>
      <c r="F6" s="917"/>
      <c r="G6" s="917"/>
      <c r="H6" s="917"/>
      <c r="I6" s="917"/>
      <c r="J6" s="918"/>
      <c r="K6" s="911"/>
      <c r="L6" s="913"/>
      <c r="M6" s="913"/>
      <c r="N6" s="915"/>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4" t="s">
        <v>2311</v>
      </c>
      <c r="C10" s="905"/>
      <c r="D10" s="905"/>
      <c r="E10" s="905"/>
      <c r="F10" s="396" t="s">
        <v>2312</v>
      </c>
      <c r="G10" s="391"/>
      <c r="H10" s="397"/>
      <c r="I10" s="906" t="s">
        <v>2313</v>
      </c>
      <c r="J10" s="906"/>
      <c r="K10" s="398" t="s">
        <v>2312</v>
      </c>
      <c r="L10" s="394"/>
      <c r="M10" s="394"/>
      <c r="N10" s="395"/>
    </row>
    <row r="11" spans="2:14">
      <c r="B11" s="369" t="s">
        <v>1023</v>
      </c>
      <c r="C11" s="370"/>
      <c r="D11" s="791"/>
      <c r="E11" s="7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6" t="s">
        <v>2328</v>
      </c>
      <c r="G25" s="806"/>
      <c r="H25" s="80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91" t="s">
        <v>1026</v>
      </c>
      <c r="C27" s="992"/>
      <c r="D27" s="992"/>
      <c r="E27" s="992"/>
      <c r="F27" s="992"/>
      <c r="G27" s="992"/>
      <c r="H27" s="992"/>
      <c r="I27" s="992"/>
      <c r="J27" s="992"/>
      <c r="K27" s="992"/>
      <c r="L27" s="992"/>
      <c r="M27" s="992"/>
      <c r="N27" s="993"/>
    </row>
    <row r="28" spans="1:14" ht="15.75" thickBot="1">
      <c r="B28" s="39"/>
      <c r="C28" s="40"/>
      <c r="D28" s="40"/>
      <c r="E28" s="40"/>
      <c r="F28" s="40"/>
      <c r="G28" s="40"/>
      <c r="H28" s="40"/>
      <c r="I28" s="40"/>
      <c r="J28" s="40"/>
      <c r="K28" s="40"/>
      <c r="L28" s="40"/>
      <c r="M28" s="40"/>
      <c r="N28" s="41"/>
    </row>
    <row r="29" spans="1:14" ht="26.25" thickBot="1">
      <c r="B29" s="77" t="s">
        <v>1027</v>
      </c>
      <c r="C29" s="996" t="s">
        <v>1028</v>
      </c>
      <c r="D29" s="997"/>
      <c r="E29" s="997"/>
      <c r="F29" s="997"/>
      <c r="G29" s="997"/>
      <c r="H29" s="997"/>
      <c r="I29" s="997"/>
      <c r="J29" s="78"/>
      <c r="K29" s="350" t="s">
        <v>2321</v>
      </c>
      <c r="L29" s="994" t="s">
        <v>1029</v>
      </c>
      <c r="M29" s="995"/>
      <c r="N29" s="77" t="s">
        <v>1030</v>
      </c>
    </row>
    <row r="30" spans="1:14" hidden="1">
      <c r="B30" s="77" t="s">
        <v>1027</v>
      </c>
      <c r="C30" s="792" t="s">
        <v>1028</v>
      </c>
      <c r="D30" s="793"/>
      <c r="E30" s="793"/>
      <c r="F30" s="793"/>
      <c r="G30" s="793"/>
      <c r="H30" s="793"/>
      <c r="I30" s="793"/>
      <c r="J30" s="78"/>
      <c r="K30" s="315"/>
      <c r="L30" s="789" t="s">
        <v>1029</v>
      </c>
      <c r="M30" s="790"/>
      <c r="N30" s="77" t="s">
        <v>1030</v>
      </c>
    </row>
    <row r="31" spans="1:14" ht="15.7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373</v>
      </c>
      <c r="B36" s="862" t="str">
        <f>VLOOKUP(A36,EQUIPOS!A6:D154,3,FALSE)</f>
        <v>Volqueta 6 m3</v>
      </c>
      <c r="C36" s="863"/>
      <c r="D36" s="863"/>
      <c r="E36" s="863"/>
      <c r="F36" s="863"/>
      <c r="G36" s="863"/>
      <c r="H36" s="864"/>
      <c r="I36" s="275"/>
      <c r="J36" s="276"/>
      <c r="K36" s="277">
        <f>VLOOKUP(A36,EQUIPOS!A6:D161,4,FALSE)</f>
        <v>118294.22324910702</v>
      </c>
      <c r="L36" s="278"/>
      <c r="M36" s="291">
        <v>66</v>
      </c>
      <c r="N36" s="280">
        <f>K36/M36</f>
        <v>1792.3367158955609</v>
      </c>
    </row>
    <row r="37" spans="1:14">
      <c r="B37" s="862"/>
      <c r="C37" s="863"/>
      <c r="D37" s="863"/>
      <c r="E37" s="863"/>
      <c r="F37" s="863"/>
      <c r="G37" s="863"/>
      <c r="H37" s="864"/>
      <c r="I37" s="275"/>
      <c r="J37" s="276"/>
      <c r="K37" s="277"/>
      <c r="L37" s="278"/>
      <c r="M37" s="279"/>
      <c r="N37" s="280"/>
    </row>
    <row r="38" spans="1:14">
      <c r="B38" s="862"/>
      <c r="C38" s="863"/>
      <c r="D38" s="863"/>
      <c r="E38" s="863"/>
      <c r="F38" s="863"/>
      <c r="G38" s="863"/>
      <c r="H38" s="864"/>
      <c r="I38" s="275"/>
      <c r="J38" s="276"/>
      <c r="K38" s="277"/>
      <c r="L38" s="278"/>
      <c r="M38" s="279"/>
      <c r="N38" s="281"/>
    </row>
    <row r="39" spans="1:14">
      <c r="B39" s="862"/>
      <c r="C39" s="863"/>
      <c r="D39" s="863"/>
      <c r="E39" s="863"/>
      <c r="F39" s="863"/>
      <c r="G39" s="863"/>
      <c r="H39" s="864"/>
      <c r="I39" s="865"/>
      <c r="J39" s="866"/>
      <c r="K39" s="282"/>
      <c r="L39" s="867"/>
      <c r="M39" s="868"/>
      <c r="N39" s="283"/>
    </row>
    <row r="40" spans="1:14">
      <c r="B40" s="862"/>
      <c r="C40" s="863"/>
      <c r="D40" s="863"/>
      <c r="E40" s="869"/>
      <c r="F40" s="863"/>
      <c r="G40" s="863"/>
      <c r="H40" s="864"/>
      <c r="I40" s="42"/>
      <c r="J40" s="43"/>
      <c r="K40" s="282"/>
      <c r="L40" s="284"/>
      <c r="M40" s="285"/>
      <c r="N40" s="286"/>
    </row>
    <row r="41" spans="1:14">
      <c r="B41" s="870"/>
      <c r="C41" s="871"/>
      <c r="D41" s="871"/>
      <c r="E41" s="44"/>
      <c r="F41" s="45"/>
      <c r="G41" s="45"/>
      <c r="H41" s="46"/>
      <c r="I41" s="42"/>
      <c r="J41" s="43"/>
      <c r="K41" s="287"/>
      <c r="L41" s="284"/>
      <c r="M41" s="285"/>
      <c r="N41" s="352"/>
    </row>
    <row r="42" spans="1:14" ht="15.75" thickBot="1">
      <c r="B42" s="862"/>
      <c r="C42" s="863"/>
      <c r="D42" s="863"/>
      <c r="E42" s="863"/>
      <c r="F42" s="863"/>
      <c r="G42" s="863"/>
      <c r="H42" s="864"/>
      <c r="I42" s="872"/>
      <c r="J42" s="873"/>
      <c r="K42" s="47"/>
      <c r="L42" s="874"/>
      <c r="M42" s="875"/>
      <c r="N42" s="111"/>
    </row>
    <row r="43" spans="1:14" ht="15.75" thickBot="1">
      <c r="B43" s="813" t="s">
        <v>1037</v>
      </c>
      <c r="C43" s="814"/>
      <c r="D43" s="814"/>
      <c r="E43" s="814"/>
      <c r="F43" s="814"/>
      <c r="G43" s="814"/>
      <c r="H43" s="814"/>
      <c r="I43" s="814"/>
      <c r="J43" s="814"/>
      <c r="K43" s="814"/>
      <c r="L43" s="814"/>
      <c r="M43" s="815"/>
      <c r="N43" s="105">
        <f>SUM(N36:N42)</f>
        <v>1792.3367158955609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3" t="s">
        <v>1029</v>
      </c>
      <c r="K47" s="91" t="s">
        <v>1030</v>
      </c>
      <c r="L47" s="894" t="s">
        <v>1039</v>
      </c>
      <c r="M47" s="893"/>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5"/>
      <c r="C53" s="896"/>
      <c r="D53" s="896"/>
      <c r="E53" s="896"/>
      <c r="F53" s="896"/>
      <c r="G53" s="896"/>
      <c r="H53" s="896"/>
      <c r="I53" s="866"/>
      <c r="J53" s="48"/>
      <c r="K53" s="50"/>
      <c r="L53" s="897"/>
      <c r="M53" s="898"/>
      <c r="N53" s="51"/>
    </row>
    <row r="54" spans="2:14" ht="15.75" thickBot="1">
      <c r="B54" s="813" t="s">
        <v>1037</v>
      </c>
      <c r="C54" s="814"/>
      <c r="D54" s="814"/>
      <c r="E54" s="814"/>
      <c r="F54" s="814"/>
      <c r="G54" s="814"/>
      <c r="H54" s="814"/>
      <c r="I54" s="814"/>
      <c r="J54" s="814"/>
      <c r="K54" s="814"/>
      <c r="L54" s="814"/>
      <c r="M54" s="815"/>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99" t="s">
        <v>1045</v>
      </c>
      <c r="M58" s="878"/>
      <c r="N58" s="82" t="s">
        <v>1035</v>
      </c>
    </row>
    <row r="59" spans="2:14">
      <c r="B59" s="52"/>
      <c r="C59" s="325"/>
      <c r="D59" s="325"/>
      <c r="E59" s="325"/>
      <c r="F59" s="325"/>
      <c r="G59" s="325"/>
      <c r="H59" s="319"/>
      <c r="I59" s="287"/>
      <c r="J59" s="294"/>
      <c r="K59" s="287"/>
      <c r="L59" s="900"/>
      <c r="M59" s="901"/>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3"/>
      <c r="M64" s="984"/>
      <c r="N64" s="493"/>
    </row>
    <row r="65" spans="2:15" ht="15.75" thickBot="1">
      <c r="B65" s="813" t="s">
        <v>1037</v>
      </c>
      <c r="C65" s="814"/>
      <c r="D65" s="814"/>
      <c r="E65" s="814"/>
      <c r="F65" s="814"/>
      <c r="G65" s="814"/>
      <c r="H65" s="814"/>
      <c r="I65" s="814"/>
      <c r="J65" s="814"/>
      <c r="K65" s="814"/>
      <c r="L65" s="814"/>
      <c r="M65" s="815"/>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5"/>
      <c r="C75" s="986"/>
      <c r="D75" s="986"/>
      <c r="E75" s="986"/>
      <c r="F75" s="986"/>
      <c r="G75" s="986"/>
      <c r="H75" s="986"/>
      <c r="I75" s="175"/>
      <c r="J75" s="175"/>
      <c r="K75" s="175"/>
      <c r="L75" s="987"/>
      <c r="M75" s="988"/>
      <c r="N75" s="51"/>
    </row>
    <row r="76" spans="2:15" ht="15.75" thickBot="1">
      <c r="B76" s="813" t="s">
        <v>1037</v>
      </c>
      <c r="C76" s="814"/>
      <c r="D76" s="814"/>
      <c r="E76" s="814"/>
      <c r="F76" s="814"/>
      <c r="G76" s="814"/>
      <c r="H76" s="814"/>
      <c r="I76" s="814"/>
      <c r="J76" s="814"/>
      <c r="K76" s="814"/>
      <c r="L76" s="814"/>
      <c r="M76" s="815"/>
      <c r="N76" s="309"/>
    </row>
    <row r="77" spans="2:15" ht="15.75" thickBot="1">
      <c r="B77" s="39"/>
      <c r="C77" s="40"/>
      <c r="D77" s="40"/>
      <c r="E77" s="40"/>
      <c r="F77" s="40"/>
      <c r="G77" s="40"/>
      <c r="H77" s="40"/>
      <c r="I77" s="40"/>
      <c r="J77" s="40"/>
      <c r="K77" s="40"/>
      <c r="L77" s="40"/>
      <c r="M77" s="40"/>
      <c r="N77" s="41"/>
    </row>
    <row r="78" spans="2:15" ht="15.75" thickBot="1">
      <c r="B78" s="813" t="s">
        <v>1051</v>
      </c>
      <c r="C78" s="814"/>
      <c r="D78" s="814"/>
      <c r="E78" s="814"/>
      <c r="F78" s="814"/>
      <c r="G78" s="814"/>
      <c r="H78" s="814"/>
      <c r="I78" s="814"/>
      <c r="J78" s="814"/>
      <c r="K78" s="814"/>
      <c r="L78" s="814"/>
      <c r="M78" s="815"/>
      <c r="N78" s="105">
        <f>N43+N54+N65+N76</f>
        <v>1792.3367158955609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2"/>
      <c r="J82" s="342"/>
      <c r="K82" s="310" t="s">
        <v>1054</v>
      </c>
      <c r="L82" s="860" t="s">
        <v>1055</v>
      </c>
      <c r="M82" s="861"/>
      <c r="N82" s="311"/>
    </row>
    <row r="83" spans="1:14">
      <c r="B83" s="846" t="s">
        <v>1056</v>
      </c>
      <c r="C83" s="847"/>
      <c r="D83" s="847"/>
      <c r="E83" s="847"/>
      <c r="F83" s="847"/>
      <c r="G83" s="847"/>
      <c r="H83" s="847"/>
      <c r="I83" s="93"/>
      <c r="J83" s="94"/>
      <c r="K83" s="312">
        <v>0.2</v>
      </c>
      <c r="L83" s="848">
        <f>N78*K83</f>
        <v>358.46734317911222</v>
      </c>
      <c r="M83" s="849"/>
      <c r="N83" s="57"/>
    </row>
    <row r="84" spans="1:14">
      <c r="B84" s="95" t="s">
        <v>1057</v>
      </c>
      <c r="C84" s="96"/>
      <c r="D84" s="96"/>
      <c r="E84" s="96"/>
      <c r="F84" s="96"/>
      <c r="G84" s="96"/>
      <c r="H84" s="96"/>
      <c r="I84" s="93"/>
      <c r="J84" s="94"/>
      <c r="K84" s="312">
        <v>0.05</v>
      </c>
      <c r="L84" s="848">
        <f>N78*K84</f>
        <v>89.616835794778055</v>
      </c>
      <c r="M84" s="849"/>
      <c r="N84" s="57"/>
    </row>
    <row r="85" spans="1:14" ht="15.75" thickBot="1">
      <c r="B85" s="97" t="s">
        <v>1058</v>
      </c>
      <c r="C85" s="98"/>
      <c r="D85" s="98"/>
      <c r="E85" s="98"/>
      <c r="F85" s="98"/>
      <c r="G85" s="98"/>
      <c r="H85" s="98"/>
      <c r="I85" s="99"/>
      <c r="J85" s="100"/>
      <c r="K85" s="313">
        <v>0.05</v>
      </c>
      <c r="L85" s="850">
        <f>N78*K85</f>
        <v>89.616835794778055</v>
      </c>
      <c r="M85" s="851"/>
      <c r="N85" s="57"/>
    </row>
    <row r="86" spans="1:14" ht="15.75" thickBot="1">
      <c r="B86" s="813" t="s">
        <v>1037</v>
      </c>
      <c r="C86" s="814"/>
      <c r="D86" s="814"/>
      <c r="E86" s="814"/>
      <c r="F86" s="814"/>
      <c r="G86" s="814"/>
      <c r="H86" s="814"/>
      <c r="I86" s="814"/>
      <c r="J86" s="814"/>
      <c r="K86" s="814"/>
      <c r="L86" s="814"/>
      <c r="M86" s="815"/>
      <c r="N86" s="58">
        <f>L83+L84+L85</f>
        <v>537.7010147686683</v>
      </c>
    </row>
    <row r="87" spans="1:14" ht="15.75" thickBot="1">
      <c r="B87" s="39"/>
      <c r="C87" s="40"/>
      <c r="D87" s="40"/>
      <c r="E87" s="40"/>
      <c r="F87" s="40"/>
      <c r="G87" s="40"/>
      <c r="H87" s="40"/>
      <c r="I87" s="40"/>
      <c r="J87" s="40"/>
      <c r="K87" s="40"/>
      <c r="L87" s="40"/>
      <c r="M87" s="40"/>
      <c r="N87" s="41"/>
    </row>
    <row r="88" spans="1:14" ht="15.75" thickBot="1">
      <c r="A88" t="s">
        <v>2122</v>
      </c>
      <c r="B88" s="813" t="s">
        <v>1059</v>
      </c>
      <c r="C88" s="814"/>
      <c r="D88" s="814"/>
      <c r="E88" s="814"/>
      <c r="F88" s="814"/>
      <c r="G88" s="814"/>
      <c r="H88" s="814"/>
      <c r="I88" s="814"/>
      <c r="J88" s="814"/>
      <c r="K88" s="814"/>
      <c r="L88" s="814"/>
      <c r="M88" s="815"/>
      <c r="N88" s="195">
        <f>N78+N86</f>
        <v>2330.0377306642295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3"/>
      <c r="K118" s="963"/>
      <c r="L118" s="963"/>
      <c r="M118" s="963"/>
      <c r="N118" s="964"/>
    </row>
    <row r="119" spans="2:14" ht="15.75" thickBot="1">
      <c r="B119" s="427" t="s">
        <v>2327</v>
      </c>
      <c r="C119" s="428"/>
      <c r="D119" s="428"/>
      <c r="E119" s="267"/>
      <c r="F119" s="267"/>
      <c r="G119" s="267"/>
      <c r="H119" s="267"/>
      <c r="I119" s="267"/>
      <c r="J119" s="965"/>
      <c r="K119" s="965"/>
      <c r="L119" s="965"/>
      <c r="M119" s="965"/>
      <c r="N119" s="96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2019-12-12T17:08:18Z</dcterms:modified>
</cp:coreProperties>
</file>