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F9BD7991-C860-424D-921B-A5E9E021EBD2}" xr6:coauthVersionLast="44" xr6:coauthVersionMax="44" xr10:uidLastSave="{00000000-0000-0000-0000-000000000000}"/>
  <bookViews>
    <workbookView xWindow="2640" yWindow="2640" windowWidth="23520" windowHeight="12210" tabRatio="879" firstSheet="1" activeTab="5"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48" i="117" l="1"/>
  <c r="M70" i="374"/>
  <c r="B79" i="244"/>
  <c r="M58" i="244"/>
  <c r="N58" i="244" s="1"/>
  <c r="J58" i="244"/>
  <c r="B58" i="244"/>
  <c r="B57" i="244"/>
  <c r="K44" i="244"/>
  <c r="N44" i="244" s="1"/>
  <c r="B44" i="244"/>
  <c r="K79" i="244"/>
  <c r="I79" i="244" s="1"/>
  <c r="N79" i="244"/>
  <c r="L59" i="25"/>
  <c r="L59" i="23"/>
  <c r="B48" i="276"/>
  <c r="J48" i="276"/>
  <c r="M48" i="276"/>
  <c r="N48" i="276" s="1"/>
  <c r="N56" i="276" s="1"/>
  <c r="B72" i="276"/>
  <c r="K72" i="276"/>
  <c r="I72" i="276" s="1"/>
  <c r="K39" i="57"/>
  <c r="N39" i="57" s="1"/>
  <c r="B39" i="57"/>
  <c r="M72" i="150"/>
  <c r="M73" i="150"/>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N58" i="284" s="1"/>
  <c r="N64" i="284" s="1"/>
  <c r="L58" i="283"/>
  <c r="N58" i="283" s="1"/>
  <c r="N64" i="283" s="1"/>
  <c r="K58" i="283"/>
  <c r="B58" i="283"/>
  <c r="N58" i="286"/>
  <c r="B61" i="270"/>
  <c r="K66" i="268"/>
  <c r="B66" i="268"/>
  <c r="B65" i="268"/>
  <c r="L69" i="252"/>
  <c r="L68" i="252"/>
  <c r="K69" i="252"/>
  <c r="B69" i="252"/>
  <c r="B68" i="252"/>
  <c r="L65" i="248"/>
  <c r="N65" i="248" s="1"/>
  <c r="L64" i="248"/>
  <c r="K65" i="248"/>
  <c r="B65" i="248"/>
  <c r="B64" i="248"/>
  <c r="B63" i="249"/>
  <c r="K63" i="249"/>
  <c r="L63" i="249"/>
  <c r="N63" i="249" s="1"/>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B38" i="12"/>
  <c r="B37" i="12"/>
  <c r="N71" i="12"/>
  <c r="C3" i="5"/>
  <c r="K36" i="370"/>
  <c r="N36" i="370" s="1"/>
  <c r="N43" i="370" s="1"/>
  <c r="N78" i="370" s="1"/>
  <c r="L84" i="370" s="1"/>
  <c r="B36" i="370"/>
  <c r="K36" i="11"/>
  <c r="N36" i="11" s="1"/>
  <c r="N43" i="11" s="1"/>
  <c r="N78" i="1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N77" i="363" s="1"/>
  <c r="N4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N77" i="356" s="1"/>
  <c r="N41" i="356" s="1"/>
  <c r="N43"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c r="B71" i="348"/>
  <c r="M50" i="348"/>
  <c r="N50" i="348" s="1"/>
  <c r="J50" i="348"/>
  <c r="B50" i="348"/>
  <c r="M49" i="348"/>
  <c r="N49" i="348" s="1"/>
  <c r="J49" i="348"/>
  <c r="B49" i="348"/>
  <c r="M48" i="348"/>
  <c r="N48" i="348" s="1"/>
  <c r="J48" i="348"/>
  <c r="B48" i="348"/>
  <c r="K72" i="347"/>
  <c r="N72" i="347" s="1"/>
  <c r="N77" i="347" s="1"/>
  <c r="N41" i="347" s="1"/>
  <c r="N43"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N79" i="371" s="1"/>
  <c r="L84"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B72" i="329"/>
  <c r="K71" i="329"/>
  <c r="N71" i="329"/>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I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N77"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c r="B70" i="302"/>
  <c r="K69" i="302"/>
  <c r="N69" i="302" s="1"/>
  <c r="B69" i="302"/>
  <c r="K58" i="302"/>
  <c r="B58" i="302"/>
  <c r="M49" i="302"/>
  <c r="N49" i="302" s="1"/>
  <c r="J49" i="302"/>
  <c r="B49" i="302"/>
  <c r="M48" i="302"/>
  <c r="N48" i="302" s="1"/>
  <c r="J48" i="302"/>
  <c r="B48" i="302"/>
  <c r="K70" i="301"/>
  <c r="N70" i="301" s="1"/>
  <c r="B70" i="301"/>
  <c r="K69" i="30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B70" i="298"/>
  <c r="K69" i="298"/>
  <c r="N69" i="298"/>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N77" i="296" s="1"/>
  <c r="N41" i="296" s="1"/>
  <c r="N43"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c r="N75" i="286" s="1"/>
  <c r="N41"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c r="B69" i="283"/>
  <c r="M50" i="283"/>
  <c r="N50" i="283" s="1"/>
  <c r="J50" i="283"/>
  <c r="B50" i="283"/>
  <c r="M49" i="283"/>
  <c r="N49" i="283" s="1"/>
  <c r="J49" i="283"/>
  <c r="B49" i="283"/>
  <c r="M48" i="283"/>
  <c r="N48" i="283" s="1"/>
  <c r="J48" i="283"/>
  <c r="B48" i="283"/>
  <c r="K36" i="283"/>
  <c r="N36" i="283" s="1"/>
  <c r="B36" i="283"/>
  <c r="K78" i="282"/>
  <c r="N78" i="282"/>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N80" i="277" s="1"/>
  <c r="L85"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N61" i="272" s="1"/>
  <c r="N67" i="272" s="1"/>
  <c r="K61" i="272"/>
  <c r="B61" i="272"/>
  <c r="M49" i="272"/>
  <c r="N49" i="272" s="1"/>
  <c r="J49" i="272"/>
  <c r="B49" i="272"/>
  <c r="M48" i="272"/>
  <c r="N48" i="272" s="1"/>
  <c r="J48" i="272"/>
  <c r="B48" i="272"/>
  <c r="K36" i="272"/>
  <c r="N36" i="272" s="1"/>
  <c r="N43"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N78" i="270" s="1"/>
  <c r="N41"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N60" i="261" s="1"/>
  <c r="N66" i="261" s="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N77" i="258" s="1"/>
  <c r="N4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N77" i="256" s="1"/>
  <c r="N4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B79" i="252"/>
  <c r="K68" i="252"/>
  <c r="N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N81" i="249" s="1"/>
  <c r="N43" i="249" s="1"/>
  <c r="B74" i="249"/>
  <c r="K73" i="249"/>
  <c r="N73" i="249" s="1"/>
  <c r="B73" i="249"/>
  <c r="L65" i="249"/>
  <c r="N65" i="249" s="1"/>
  <c r="K65" i="249"/>
  <c r="B65" i="249"/>
  <c r="L64" i="249"/>
  <c r="N64" i="249" s="1"/>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c r="B78" i="248"/>
  <c r="K77" i="248"/>
  <c r="N77" i="248" s="1"/>
  <c r="B77" i="248"/>
  <c r="K76" i="248"/>
  <c r="B76" i="248"/>
  <c r="K75" i="248"/>
  <c r="N75" i="248" s="1"/>
  <c r="B75" i="248"/>
  <c r="K74" i="248"/>
  <c r="B74" i="248"/>
  <c r="K73" i="248"/>
  <c r="B73" i="248"/>
  <c r="K64" i="248"/>
  <c r="N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c r="B81" i="246"/>
  <c r="K80" i="246"/>
  <c r="N80" i="246"/>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c r="B78" i="244"/>
  <c r="K77" i="244"/>
  <c r="N77" i="244" s="1"/>
  <c r="B77" i="244"/>
  <c r="K76" i="244"/>
  <c r="N76" i="244" s="1"/>
  <c r="B76" i="244"/>
  <c r="K75" i="244"/>
  <c r="N75" i="244" s="1"/>
  <c r="B75" i="244"/>
  <c r="L64" i="244"/>
  <c r="N64" i="244" s="1"/>
  <c r="N70" i="244" s="1"/>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N43" i="237" s="1"/>
  <c r="B36" i="237"/>
  <c r="K71" i="236"/>
  <c r="N71" i="236"/>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N43" i="235" s="1"/>
  <c r="B36" i="235"/>
  <c r="K71" i="234"/>
  <c r="N71" i="234"/>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N55"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c r="B67" i="228"/>
  <c r="K66" i="228"/>
  <c r="N66" i="228" s="1"/>
  <c r="B66" i="228"/>
  <c r="K57" i="228"/>
  <c r="B57" i="228"/>
  <c r="K56" i="228"/>
  <c r="B56" i="228"/>
  <c r="L55" i="228"/>
  <c r="N55" i="228" s="1"/>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N78" i="225" s="1"/>
  <c r="L84" i="225" s="1"/>
  <c r="J49" i="225"/>
  <c r="B49" i="225"/>
  <c r="M49" i="224"/>
  <c r="N49" i="224" s="1"/>
  <c r="N54" i="224" s="1"/>
  <c r="J49" i="224"/>
  <c r="B49" i="224"/>
  <c r="K78" i="221"/>
  <c r="N78" i="221" s="1"/>
  <c r="B78" i="221"/>
  <c r="K77" i="221"/>
  <c r="N77" i="22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N83" i="207" s="1"/>
  <c r="N46"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N80" i="219" s="1"/>
  <c r="N46"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c r="N80" i="218" s="1"/>
  <c r="N46" i="218" s="1"/>
  <c r="B74" i="218"/>
  <c r="K37" i="218"/>
  <c r="N37" i="218" s="1"/>
  <c r="B37" i="218"/>
  <c r="K36" i="218"/>
  <c r="N36" i="218" s="1"/>
  <c r="B36" i="218"/>
  <c r="K75" i="217"/>
  <c r="N75" i="217" s="1"/>
  <c r="B75" i="217"/>
  <c r="K74" i="217"/>
  <c r="N74" i="217" s="1"/>
  <c r="N80" i="217" s="1"/>
  <c r="N46"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B70" i="216"/>
  <c r="M49" i="216"/>
  <c r="N49" i="216" s="1"/>
  <c r="N54" i="216" s="1"/>
  <c r="J49" i="216"/>
  <c r="B49" i="216"/>
  <c r="K71" i="215"/>
  <c r="N71" i="215" s="1"/>
  <c r="B71" i="215"/>
  <c r="K70" i="215"/>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N81" i="187" s="1"/>
  <c r="N47"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B75" i="174"/>
  <c r="K74" i="174"/>
  <c r="N74" i="174"/>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c r="B77" i="170"/>
  <c r="K76" i="170"/>
  <c r="N76" i="170"/>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N76" i="168" s="1"/>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I77" i="162" s="1"/>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I76" i="155" s="1"/>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c r="B71" i="148"/>
  <c r="K70" i="148"/>
  <c r="N70" i="148"/>
  <c r="B70" i="148"/>
  <c r="K59" i="148"/>
  <c r="B59" i="148"/>
  <c r="M49" i="148"/>
  <c r="N49" i="148" s="1"/>
  <c r="J49" i="148"/>
  <c r="B49" i="148"/>
  <c r="M48" i="148"/>
  <c r="N48" i="148" s="1"/>
  <c r="J48" i="148"/>
  <c r="B48" i="148"/>
  <c r="K37" i="148"/>
  <c r="N37" i="148" s="1"/>
  <c r="B37" i="148"/>
  <c r="K36" i="148"/>
  <c r="N36" i="148" s="1"/>
  <c r="B36" i="148"/>
  <c r="K70" i="149"/>
  <c r="N70" i="149"/>
  <c r="B70" i="149"/>
  <c r="K69" i="149"/>
  <c r="N69" i="149"/>
  <c r="B69" i="149"/>
  <c r="K58" i="149"/>
  <c r="B58" i="149"/>
  <c r="M49" i="149"/>
  <c r="N49" i="149" s="1"/>
  <c r="J49" i="149"/>
  <c r="B49" i="149"/>
  <c r="M48" i="149"/>
  <c r="N48" i="149" s="1"/>
  <c r="J48" i="149"/>
  <c r="B48" i="149"/>
  <c r="K37" i="149"/>
  <c r="N37" i="149" s="1"/>
  <c r="B37" i="149"/>
  <c r="K36" i="149"/>
  <c r="N36" i="149" s="1"/>
  <c r="B36" i="149"/>
  <c r="K70" i="142"/>
  <c r="N70" i="142" s="1"/>
  <c r="N76" i="142" s="1"/>
  <c r="N41"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B70" i="140"/>
  <c r="K69" i="140"/>
  <c r="N69" i="140"/>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N76" i="138" s="1"/>
  <c r="N41"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N76" i="137" s="1"/>
  <c r="N41"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N37" i="137" s="1"/>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4" i="126" s="1"/>
  <c r="J48" i="126"/>
  <c r="B48" i="126"/>
  <c r="M48" i="125"/>
  <c r="N48" i="125" s="1"/>
  <c r="N54" i="125" s="1"/>
  <c r="N78" i="125" s="1"/>
  <c r="L84" i="125" s="1"/>
  <c r="J48" i="125"/>
  <c r="B48" i="125"/>
  <c r="M48" i="123"/>
  <c r="N48" i="123" s="1"/>
  <c r="N54"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4" i="121" s="1"/>
  <c r="J48" i="121"/>
  <c r="B48" i="121"/>
  <c r="M48" i="120"/>
  <c r="N48" i="120" s="1"/>
  <c r="N54" i="120" s="1"/>
  <c r="N78" i="120" s="1"/>
  <c r="L83" i="120" s="1"/>
  <c r="J48" i="120"/>
  <c r="B48" i="120"/>
  <c r="M48" i="119"/>
  <c r="N48" i="119" s="1"/>
  <c r="N54" i="119" s="1"/>
  <c r="N78" i="119" s="1"/>
  <c r="L85" i="119" s="1"/>
  <c r="J48" i="119"/>
  <c r="B48" i="119"/>
  <c r="M48" i="118"/>
  <c r="N48" i="118" s="1"/>
  <c r="N54" i="118" s="1"/>
  <c r="N78" i="118" s="1"/>
  <c r="L85" i="118" s="1"/>
  <c r="J48" i="118"/>
  <c r="B48" i="118"/>
  <c r="N48" i="117"/>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3"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N76" i="108" s="1"/>
  <c r="N4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N71" i="103"/>
  <c r="B71" i="103"/>
  <c r="K70" i="103"/>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c r="N76" i="97" s="1"/>
  <c r="N4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c r="B71" i="95"/>
  <c r="K70" i="95"/>
  <c r="N70" i="95" s="1"/>
  <c r="B70" i="95"/>
  <c r="K59" i="95"/>
  <c r="B59" i="95"/>
  <c r="M48" i="95"/>
  <c r="N48" i="95" s="1"/>
  <c r="N54" i="95" s="1"/>
  <c r="J48" i="95"/>
  <c r="B48" i="95"/>
  <c r="K38" i="95"/>
  <c r="N38" i="95" s="1"/>
  <c r="B38" i="95"/>
  <c r="K37" i="95"/>
  <c r="N37" i="95" s="1"/>
  <c r="B37" i="95"/>
  <c r="K36" i="95"/>
  <c r="N36" i="95" s="1"/>
  <c r="B36" i="95"/>
  <c r="K71" i="94"/>
  <c r="N71" i="94"/>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B70" i="92"/>
  <c r="K59" i="92"/>
  <c r="B59" i="92"/>
  <c r="M48" i="92"/>
  <c r="N48" i="92" s="1"/>
  <c r="N54" i="92" s="1"/>
  <c r="J48" i="92"/>
  <c r="B48" i="92"/>
  <c r="K38" i="92"/>
  <c r="N38" i="92" s="1"/>
  <c r="B38" i="92"/>
  <c r="K37" i="92"/>
  <c r="N37" i="92" s="1"/>
  <c r="B37" i="92"/>
  <c r="K36" i="92"/>
  <c r="N36" i="92" s="1"/>
  <c r="B36" i="92"/>
  <c r="K71" i="91"/>
  <c r="N71" i="91" s="1"/>
  <c r="B71" i="91"/>
  <c r="K70" i="91"/>
  <c r="N70" i="91" s="1"/>
  <c r="N76" i="91" s="1"/>
  <c r="N41" i="91" s="1"/>
  <c r="B70" i="91"/>
  <c r="K59" i="91"/>
  <c r="B59" i="91"/>
  <c r="M49" i="91"/>
  <c r="N49" i="91" s="1"/>
  <c r="J49" i="91"/>
  <c r="B49" i="91"/>
  <c r="M48" i="91"/>
  <c r="N48" i="91" s="1"/>
  <c r="J48" i="91"/>
  <c r="B48" i="91"/>
  <c r="K36" i="91"/>
  <c r="N36" i="91" s="1"/>
  <c r="B36" i="91"/>
  <c r="K71" i="90"/>
  <c r="N71" i="90"/>
  <c r="B71" i="90"/>
  <c r="K70" i="90"/>
  <c r="N70" i="90" s="1"/>
  <c r="B70" i="90"/>
  <c r="K59" i="90"/>
  <c r="B59" i="90"/>
  <c r="M49" i="90"/>
  <c r="N49" i="90" s="1"/>
  <c r="J49" i="90"/>
  <c r="B49" i="90"/>
  <c r="M48" i="90"/>
  <c r="N48" i="90" s="1"/>
  <c r="J48" i="90"/>
  <c r="B48" i="90"/>
  <c r="K36" i="90"/>
  <c r="N36" i="90" s="1"/>
  <c r="B36" i="90"/>
  <c r="K71" i="89"/>
  <c r="N71" i="89" s="1"/>
  <c r="N76" i="89" s="1"/>
  <c r="N4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N76" i="85" s="1"/>
  <c r="N41"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B70" i="82"/>
  <c r="K59" i="82"/>
  <c r="B59" i="82"/>
  <c r="M49" i="82"/>
  <c r="N49" i="82" s="1"/>
  <c r="J49" i="82"/>
  <c r="B49" i="82"/>
  <c r="M48" i="82"/>
  <c r="N48" i="82" s="1"/>
  <c r="J48" i="82"/>
  <c r="B48" i="82"/>
  <c r="K38" i="82"/>
  <c r="N38" i="82" s="1"/>
  <c r="B38" i="82"/>
  <c r="K37" i="82"/>
  <c r="N37" i="82" s="1"/>
  <c r="B37" i="82"/>
  <c r="K36" i="82"/>
  <c r="N36" i="82" s="1"/>
  <c r="B36" i="82"/>
  <c r="K71" i="81"/>
  <c r="N71" i="81" s="1"/>
  <c r="N76" i="81" s="1"/>
  <c r="N4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5"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c r="N75" i="74" s="1"/>
  <c r="N41"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5" i="73" s="1"/>
  <c r="J48" i="73"/>
  <c r="B48" i="73"/>
  <c r="K70" i="72"/>
  <c r="N70" i="72" s="1"/>
  <c r="B70" i="72"/>
  <c r="K69" i="72"/>
  <c r="N69" i="72" s="1"/>
  <c r="N75" i="72" s="1"/>
  <c r="N41"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B70" i="69"/>
  <c r="M48" i="69"/>
  <c r="N48" i="69" s="1"/>
  <c r="N54" i="69" s="1"/>
  <c r="J48" i="69"/>
  <c r="B48" i="69"/>
  <c r="K38" i="69"/>
  <c r="N38" i="69" s="1"/>
  <c r="B38" i="69"/>
  <c r="K37" i="69"/>
  <c r="N37" i="69" s="1"/>
  <c r="B37" i="69"/>
  <c r="K36" i="69"/>
  <c r="N36" i="69" s="1"/>
  <c r="B36" i="69"/>
  <c r="K71" i="68"/>
  <c r="N71" i="68" s="1"/>
  <c r="B71" i="68"/>
  <c r="K70" i="68"/>
  <c r="N70" i="68"/>
  <c r="B70" i="68"/>
  <c r="M49" i="68"/>
  <c r="N49" i="68" s="1"/>
  <c r="J49" i="68"/>
  <c r="B49" i="68"/>
  <c r="M48" i="68"/>
  <c r="N48" i="68" s="1"/>
  <c r="J48" i="68"/>
  <c r="B48" i="68"/>
  <c r="K38" i="68"/>
  <c r="N38" i="68" s="1"/>
  <c r="B38" i="68"/>
  <c r="K37" i="68"/>
  <c r="N37" i="68" s="1"/>
  <c r="B37" i="68"/>
  <c r="K36" i="68"/>
  <c r="N36" i="68" s="1"/>
  <c r="B36" i="68"/>
  <c r="K71" i="67"/>
  <c r="N71" i="67" s="1"/>
  <c r="B71" i="67"/>
  <c r="K70" i="67"/>
  <c r="N70" i="67"/>
  <c r="B70" i="67"/>
  <c r="K37" i="67"/>
  <c r="N37" i="67" s="1"/>
  <c r="B37" i="67"/>
  <c r="K36" i="67"/>
  <c r="N36" i="67" s="1"/>
  <c r="B36" i="67"/>
  <c r="K71" i="66"/>
  <c r="I71" i="66" s="1"/>
  <c r="B71" i="66"/>
  <c r="K70" i="66"/>
  <c r="B70" i="66"/>
  <c r="M48" i="66"/>
  <c r="N48" i="66" s="1"/>
  <c r="N54" i="66" s="1"/>
  <c r="J48" i="66"/>
  <c r="B48" i="66"/>
  <c r="K71" i="65"/>
  <c r="N71" i="65" s="1"/>
  <c r="B71" i="65"/>
  <c r="K70" i="65"/>
  <c r="N70" i="65" s="1"/>
  <c r="B70" i="65"/>
  <c r="M48" i="65"/>
  <c r="N48" i="65" s="1"/>
  <c r="N54" i="65" s="1"/>
  <c r="J48" i="65"/>
  <c r="B48" i="65"/>
  <c r="K71" i="64"/>
  <c r="N71" i="64" s="1"/>
  <c r="B71" i="64"/>
  <c r="K70" i="64"/>
  <c r="B70" i="64"/>
  <c r="N48" i="64"/>
  <c r="N54" i="64"/>
  <c r="J48" i="64"/>
  <c r="B48" i="64"/>
  <c r="K71" i="63"/>
  <c r="N71" i="63" s="1"/>
  <c r="N76" i="63" s="1"/>
  <c r="N41" i="63" s="1"/>
  <c r="N43" i="63" s="1"/>
  <c r="B71" i="63"/>
  <c r="K70" i="63"/>
  <c r="N70" i="63" s="1"/>
  <c r="B70" i="63"/>
  <c r="M48" i="63"/>
  <c r="N48" i="63" s="1"/>
  <c r="N54" i="63" s="1"/>
  <c r="J48" i="63"/>
  <c r="B48" i="63"/>
  <c r="K71" i="57"/>
  <c r="N71" i="57" s="1"/>
  <c r="N76" i="57" s="1"/>
  <c r="N4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N76"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N76" i="58" s="1"/>
  <c r="N42" i="58" s="1"/>
  <c r="N43" i="58" s="1"/>
  <c r="B71" i="58"/>
  <c r="K70" i="58"/>
  <c r="N70" i="58" s="1"/>
  <c r="B70" i="58"/>
  <c r="M48" i="58"/>
  <c r="N48" i="58" s="1"/>
  <c r="N54" i="58" s="1"/>
  <c r="J48" i="58"/>
  <c r="B48" i="58"/>
  <c r="K71" i="56"/>
  <c r="N71" i="56"/>
  <c r="B71" i="56"/>
  <c r="K70" i="56"/>
  <c r="N70" i="56" s="1"/>
  <c r="B70" i="56"/>
  <c r="N54" i="56"/>
  <c r="K71" i="55"/>
  <c r="N71" i="55" s="1"/>
  <c r="B71" i="55"/>
  <c r="K70" i="55"/>
  <c r="N70" i="55"/>
  <c r="N76" i="55" s="1"/>
  <c r="B70" i="55"/>
  <c r="K36" i="55"/>
  <c r="N36" i="55" s="1"/>
  <c r="N43" i="55" s="1"/>
  <c r="B36" i="55"/>
  <c r="K71" i="54"/>
  <c r="B71" i="54"/>
  <c r="K70" i="54"/>
  <c r="N70" i="54" s="1"/>
  <c r="B70" i="54"/>
  <c r="K37" i="54"/>
  <c r="N37" i="54" s="1"/>
  <c r="B37" i="54"/>
  <c r="K36" i="54"/>
  <c r="N36" i="54" s="1"/>
  <c r="B36" i="54"/>
  <c r="K71" i="53"/>
  <c r="N71" i="53" s="1"/>
  <c r="B71" i="53"/>
  <c r="K70" i="53"/>
  <c r="N70" i="53" s="1"/>
  <c r="N76" i="53" s="1"/>
  <c r="B70" i="53"/>
  <c r="K39" i="53"/>
  <c r="N39" i="53" s="1"/>
  <c r="B39" i="53"/>
  <c r="K38" i="53"/>
  <c r="N38" i="53" s="1"/>
  <c r="B38" i="53"/>
  <c r="K37" i="53"/>
  <c r="N37" i="53" s="1"/>
  <c r="B37" i="53"/>
  <c r="K36" i="53"/>
  <c r="N36" i="53" s="1"/>
  <c r="B36" i="53"/>
  <c r="K70" i="52"/>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N73" i="48" s="1"/>
  <c r="B73" i="48"/>
  <c r="K72" i="48"/>
  <c r="I72" i="48" s="1"/>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N43" i="47" s="1"/>
  <c r="N78" i="47" s="1"/>
  <c r="B36" i="47"/>
  <c r="K70" i="46"/>
  <c r="N70" i="46" s="1"/>
  <c r="N76" i="46" s="1"/>
  <c r="N42" i="46" s="1"/>
  <c r="B70" i="46"/>
  <c r="M48" i="46"/>
  <c r="N48" i="46" s="1"/>
  <c r="N54" i="46" s="1"/>
  <c r="J48" i="46"/>
  <c r="B48" i="46"/>
  <c r="K37" i="46"/>
  <c r="N37" i="46" s="1"/>
  <c r="B37" i="46"/>
  <c r="K36" i="46"/>
  <c r="N36" i="46" s="1"/>
  <c r="B36" i="46"/>
  <c r="K70" i="35"/>
  <c r="N70" i="35" s="1"/>
  <c r="N76" i="35"/>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B70" i="44"/>
  <c r="M50" i="44"/>
  <c r="N50" i="44" s="1"/>
  <c r="J50" i="44"/>
  <c r="B50" i="44"/>
  <c r="M49" i="44"/>
  <c r="N49" i="44" s="1"/>
  <c r="J49" i="44"/>
  <c r="B49" i="44"/>
  <c r="M48" i="44"/>
  <c r="N48" i="44" s="1"/>
  <c r="J48" i="44"/>
  <c r="B48" i="44"/>
  <c r="K36" i="44"/>
  <c r="N36" i="44" s="1"/>
  <c r="B36" i="44"/>
  <c r="K70" i="43"/>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N43" i="41" s="1"/>
  <c r="B36" i="41"/>
  <c r="K70" i="40"/>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N70" i="36"/>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N59" i="33" s="1"/>
  <c r="N65" i="33" s="1"/>
  <c r="K59" i="33"/>
  <c r="B59" i="33"/>
  <c r="N54" i="33"/>
  <c r="K36" i="33"/>
  <c r="N36" i="33" s="1"/>
  <c r="N43" i="33" s="1"/>
  <c r="B36" i="33"/>
  <c r="K70" i="32"/>
  <c r="N70" i="32" s="1"/>
  <c r="N76" i="32" s="1"/>
  <c r="N42" i="32" s="1"/>
  <c r="N43" i="32" s="1"/>
  <c r="B70" i="32"/>
  <c r="L59" i="32"/>
  <c r="N59" i="32" s="1"/>
  <c r="N65" i="32" s="1"/>
  <c r="N78" i="32" s="1"/>
  <c r="L83" i="32" s="1"/>
  <c r="B59" i="32"/>
  <c r="N54" i="32"/>
  <c r="K70" i="31"/>
  <c r="N70" i="31" s="1"/>
  <c r="N76" i="31" s="1"/>
  <c r="N42" i="31" s="1"/>
  <c r="B70" i="31"/>
  <c r="L59" i="31"/>
  <c r="N59" i="31" s="1"/>
  <c r="N65" i="31" s="1"/>
  <c r="K59" i="31"/>
  <c r="B59" i="31"/>
  <c r="N54" i="31"/>
  <c r="K36" i="31"/>
  <c r="N36" i="31" s="1"/>
  <c r="N43" i="31" s="1"/>
  <c r="B36" i="31"/>
  <c r="K70" i="30"/>
  <c r="N70" i="30" s="1"/>
  <c r="N76" i="30" s="1"/>
  <c r="N42" i="30" s="1"/>
  <c r="B70" i="30"/>
  <c r="K59" i="30"/>
  <c r="B59" i="30"/>
  <c r="N54" i="30"/>
  <c r="K36" i="30"/>
  <c r="N36" i="30" s="1"/>
  <c r="N43" i="30" s="1"/>
  <c r="B36" i="30"/>
  <c r="K70" i="29"/>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I70" i="26" s="1"/>
  <c r="N70" i="26"/>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N71" i="24"/>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I70" i="21" s="1"/>
  <c r="B70" i="21"/>
  <c r="L59" i="21"/>
  <c r="N59" i="21" s="1"/>
  <c r="N65" i="21" s="1"/>
  <c r="K59" i="21"/>
  <c r="H59" i="21"/>
  <c r="B59" i="21"/>
  <c r="K37" i="21"/>
  <c r="N37" i="21" s="1"/>
  <c r="B37" i="21"/>
  <c r="K36" i="21"/>
  <c r="N36" i="21" s="1"/>
  <c r="B36" i="21"/>
  <c r="K71" i="20"/>
  <c r="N71" i="20" s="1"/>
  <c r="B71" i="20"/>
  <c r="K70" i="20"/>
  <c r="N70" i="20"/>
  <c r="N76" i="20" s="1"/>
  <c r="N42" i="20" s="1"/>
  <c r="B70" i="20"/>
  <c r="L59" i="20"/>
  <c r="N59" i="20" s="1"/>
  <c r="N65" i="20" s="1"/>
  <c r="K59" i="20"/>
  <c r="H59" i="20"/>
  <c r="B59" i="20"/>
  <c r="K37" i="20"/>
  <c r="N37" i="20" s="1"/>
  <c r="B37" i="20"/>
  <c r="K36" i="20"/>
  <c r="N36" i="20" s="1"/>
  <c r="B36" i="20"/>
  <c r="K71" i="19"/>
  <c r="N71" i="19" s="1"/>
  <c r="N76" i="19" s="1"/>
  <c r="N42"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I71" i="15" s="1"/>
  <c r="B71" i="15"/>
  <c r="K70" i="15"/>
  <c r="N70" i="15" s="1"/>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L59" i="12"/>
  <c r="N59" i="12" s="1"/>
  <c r="N65" i="12" s="1"/>
  <c r="K59" i="12"/>
  <c r="H59" i="12"/>
  <c r="B59" i="12"/>
  <c r="N37" i="12"/>
  <c r="K36" i="12"/>
  <c r="N36" i="12" s="1"/>
  <c r="B36" i="12"/>
  <c r="K70" i="9"/>
  <c r="N70" i="9" s="1"/>
  <c r="N76" i="9" s="1"/>
  <c r="N42" i="9" s="1"/>
  <c r="B70" i="9"/>
  <c r="L59" i="9"/>
  <c r="N59" i="9" s="1"/>
  <c r="N65" i="9" s="1"/>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100"/>
  <c r="N41" i="100" s="1"/>
  <c r="N80" i="160"/>
  <c r="N46" i="160" s="1"/>
  <c r="N78" i="232"/>
  <c r="N41" i="232" s="1"/>
  <c r="N76" i="234"/>
  <c r="N40" i="234" s="1"/>
  <c r="N77" i="250"/>
  <c r="N41" i="250" s="1"/>
  <c r="N43" i="250" s="1"/>
  <c r="N79" i="250" s="1"/>
  <c r="N77" i="254"/>
  <c r="N41" i="254" s="1"/>
  <c r="N43" i="254" s="1"/>
  <c r="N91" i="260"/>
  <c r="N47" i="260" s="1"/>
  <c r="N81" i="266"/>
  <c r="N41" i="266" s="1"/>
  <c r="N78" i="272"/>
  <c r="N41" i="272" s="1"/>
  <c r="N81" i="280"/>
  <c r="N44" i="280" s="1"/>
  <c r="N75" i="290"/>
  <c r="N41" i="290"/>
  <c r="N43" i="290" s="1"/>
  <c r="N75" i="299"/>
  <c r="N41" i="299" s="1"/>
  <c r="N43" i="299" s="1"/>
  <c r="N77" i="342"/>
  <c r="N41" i="342" s="1"/>
  <c r="N77" i="364"/>
  <c r="N41" i="364" s="1"/>
  <c r="N43" i="364" s="1"/>
  <c r="N76" i="95"/>
  <c r="N41" i="95" s="1"/>
  <c r="N81" i="154"/>
  <c r="N47" i="154" s="1"/>
  <c r="N73" i="229"/>
  <c r="N40" i="229"/>
  <c r="N77" i="262"/>
  <c r="N41" i="262" s="1"/>
  <c r="N78" i="271"/>
  <c r="N41" i="271" s="1"/>
  <c r="N43" i="271" s="1"/>
  <c r="N75" i="291"/>
  <c r="N41" i="291" s="1"/>
  <c r="N43" i="291" s="1"/>
  <c r="N77" i="334"/>
  <c r="N41" i="334"/>
  <c r="N77" i="348"/>
  <c r="N41" i="348" s="1"/>
  <c r="N43" i="348"/>
  <c r="N77" i="354"/>
  <c r="N41" i="354" s="1"/>
  <c r="N43" i="354" s="1"/>
  <c r="N77" i="365"/>
  <c r="N41" i="365" s="1"/>
  <c r="N76" i="146"/>
  <c r="N41" i="146"/>
  <c r="N76" i="144"/>
  <c r="N41" i="144" s="1"/>
  <c r="N43" i="236"/>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c r="N77" i="257"/>
  <c r="N41" i="257" s="1"/>
  <c r="N77" i="322"/>
  <c r="N77" i="264"/>
  <c r="N41" i="264" s="1"/>
  <c r="N78" i="275"/>
  <c r="N41" i="275" s="1"/>
  <c r="N75" i="309"/>
  <c r="N41" i="309" s="1"/>
  <c r="N41" i="312"/>
  <c r="N43" i="312" s="1"/>
  <c r="N76" i="213"/>
  <c r="N42" i="213" s="1"/>
  <c r="N77" i="253"/>
  <c r="N79" i="253"/>
  <c r="L86" i="253" s="1"/>
  <c r="N77" i="265"/>
  <c r="N41" i="265" s="1"/>
  <c r="N76" i="143"/>
  <c r="N41" i="143" s="1"/>
  <c r="N80" i="189"/>
  <c r="N46" i="189" s="1"/>
  <c r="N76" i="149"/>
  <c r="N41" i="149" s="1"/>
  <c r="N42" i="59"/>
  <c r="N76" i="209"/>
  <c r="N41" i="209" s="1"/>
  <c r="N76" i="139"/>
  <c r="N41" i="139" s="1"/>
  <c r="N76" i="148"/>
  <c r="N41" i="148" s="1"/>
  <c r="N76" i="141"/>
  <c r="N41" i="141"/>
  <c r="N76" i="145"/>
  <c r="N41" i="145" s="1"/>
  <c r="I70" i="42"/>
  <c r="I71" i="53"/>
  <c r="I75" i="157"/>
  <c r="I76" i="157"/>
  <c r="I69" i="138"/>
  <c r="I70" i="138"/>
  <c r="I71" i="235"/>
  <c r="I73" i="247"/>
  <c r="I75" i="282"/>
  <c r="I76" i="282"/>
  <c r="I77" i="282"/>
  <c r="I78" i="282"/>
  <c r="I70" i="19"/>
  <c r="I70" i="98"/>
  <c r="I71" i="98"/>
  <c r="I71" i="250"/>
  <c r="I72" i="250"/>
  <c r="I71" i="258"/>
  <c r="I72" i="258"/>
  <c r="I69" i="298"/>
  <c r="I71" i="306"/>
  <c r="I71" i="308"/>
  <c r="I72" i="308"/>
  <c r="I71" i="334"/>
  <c r="I72" i="334"/>
  <c r="I71" i="24"/>
  <c r="I70" i="28"/>
  <c r="I70" i="68"/>
  <c r="I71" i="68"/>
  <c r="I71" i="82"/>
  <c r="I69" i="209"/>
  <c r="I70" i="209"/>
  <c r="I69" i="142"/>
  <c r="I70" i="142"/>
  <c r="I69" i="146"/>
  <c r="I70" i="146"/>
  <c r="I74" i="160"/>
  <c r="I75" i="160"/>
  <c r="I76" i="160"/>
  <c r="I74" i="174"/>
  <c r="N75" i="174"/>
  <c r="I75" i="174"/>
  <c r="I74" i="189"/>
  <c r="I75" i="189"/>
  <c r="I76" i="189"/>
  <c r="N72" i="228"/>
  <c r="N38" i="228" s="1"/>
  <c r="I67" i="228"/>
  <c r="I67" i="229"/>
  <c r="I68" i="229"/>
  <c r="I71" i="239"/>
  <c r="I71" i="241"/>
  <c r="I71" i="262"/>
  <c r="I72" i="262"/>
  <c r="I71" i="265"/>
  <c r="I72" i="265"/>
  <c r="I72" i="271"/>
  <c r="I73" i="271"/>
  <c r="I71" i="339"/>
  <c r="I71" i="340"/>
  <c r="I71" i="343"/>
  <c r="I71" i="347"/>
  <c r="I72" i="347"/>
  <c r="I71" i="21"/>
  <c r="I70" i="47"/>
  <c r="I71" i="64"/>
  <c r="I70" i="65"/>
  <c r="I71" i="65"/>
  <c r="I70" i="67"/>
  <c r="I71" i="67"/>
  <c r="I69" i="75"/>
  <c r="I70" i="75"/>
  <c r="I70" i="88"/>
  <c r="I71" i="88"/>
  <c r="I69" i="141"/>
  <c r="I70" i="141"/>
  <c r="I69" i="147"/>
  <c r="I69" i="143"/>
  <c r="I70" i="143"/>
  <c r="I78" i="165"/>
  <c r="I79" i="165"/>
  <c r="I75" i="171"/>
  <c r="I76" i="171"/>
  <c r="I77" i="171"/>
  <c r="I74" i="179"/>
  <c r="I75" i="179"/>
  <c r="I74" i="177"/>
  <c r="I75" i="177"/>
  <c r="I76" i="177"/>
  <c r="N76" i="214"/>
  <c r="N42" i="214" s="1"/>
  <c r="I71" i="214"/>
  <c r="I67" i="227"/>
  <c r="I68" i="227"/>
  <c r="I71" i="237"/>
  <c r="I75" i="244"/>
  <c r="I76" i="244"/>
  <c r="I77" i="244"/>
  <c r="I78" i="244"/>
  <c r="N74" i="247"/>
  <c r="N77" i="247"/>
  <c r="N43" i="247" s="1"/>
  <c r="I74" i="247"/>
  <c r="N73" i="248"/>
  <c r="N81" i="248" s="1"/>
  <c r="N43" i="248" s="1"/>
  <c r="I73" i="248"/>
  <c r="N74" i="248"/>
  <c r="I74" i="248"/>
  <c r="I75" i="248"/>
  <c r="N76" i="248"/>
  <c r="I76" i="248"/>
  <c r="I71" i="261"/>
  <c r="I71" i="263"/>
  <c r="I75" i="266"/>
  <c r="I76" i="266"/>
  <c r="I75" i="280"/>
  <c r="I76" i="280"/>
  <c r="I77" i="280"/>
  <c r="I78" i="280"/>
  <c r="I69" i="289"/>
  <c r="I70" i="289"/>
  <c r="I69" i="291"/>
  <c r="I70" i="291"/>
  <c r="I72" i="294"/>
  <c r="I71" i="296"/>
  <c r="I72" i="296"/>
  <c r="I69" i="309"/>
  <c r="I70" i="309"/>
  <c r="I71" i="322"/>
  <c r="I72" i="322"/>
  <c r="I71" i="328"/>
  <c r="I72" i="328"/>
  <c r="I71" i="333"/>
  <c r="I72" i="333"/>
  <c r="N43" i="334"/>
  <c r="I71" i="337"/>
  <c r="I72" i="337"/>
  <c r="I71" i="371"/>
  <c r="I71" i="342"/>
  <c r="I72" i="342"/>
  <c r="I71" i="356"/>
  <c r="I72" i="356"/>
  <c r="I71" i="360"/>
  <c r="I70" i="34"/>
  <c r="N72" i="48"/>
  <c r="N70" i="49"/>
  <c r="N76" i="49" s="1"/>
  <c r="N42" i="49" s="1"/>
  <c r="I70" i="49"/>
  <c r="N70" i="71"/>
  <c r="I70" i="71"/>
  <c r="N71" i="71"/>
  <c r="N76" i="71" s="1"/>
  <c r="N41" i="71" s="1"/>
  <c r="I71" i="71"/>
  <c r="I70" i="17"/>
  <c r="I71" i="17"/>
  <c r="N71" i="54"/>
  <c r="N76" i="54" s="1"/>
  <c r="I71" i="54"/>
  <c r="N70" i="60"/>
  <c r="N76" i="60" s="1"/>
  <c r="N42" i="60" s="1"/>
  <c r="I70" i="60"/>
  <c r="N71" i="60"/>
  <c r="I71" i="60"/>
  <c r="N70" i="66"/>
  <c r="I70" i="66"/>
  <c r="N71" i="66"/>
  <c r="N76" i="66" s="1"/>
  <c r="N41" i="66" s="1"/>
  <c r="N43" i="66" s="1"/>
  <c r="N70" i="69"/>
  <c r="N76" i="69" s="1"/>
  <c r="N41" i="69" s="1"/>
  <c r="I70" i="69"/>
  <c r="I71" i="69"/>
  <c r="I70" i="80"/>
  <c r="I71" i="80"/>
  <c r="I70" i="84"/>
  <c r="I71" i="84"/>
  <c r="I70" i="86"/>
  <c r="I71" i="86"/>
  <c r="I70" i="90"/>
  <c r="I71" i="90"/>
  <c r="I70" i="96"/>
  <c r="I71" i="96"/>
  <c r="I71" i="106"/>
  <c r="I70" i="107"/>
  <c r="I71" i="107"/>
  <c r="I70" i="108"/>
  <c r="I71" i="108"/>
  <c r="I69" i="149"/>
  <c r="I70" i="149"/>
  <c r="I70" i="148"/>
  <c r="I71" i="148"/>
  <c r="I69" i="145"/>
  <c r="I70" i="145"/>
  <c r="I69" i="144"/>
  <c r="I70" i="144"/>
  <c r="I75" i="154"/>
  <c r="I76" i="154"/>
  <c r="I77" i="154"/>
  <c r="N77" i="157"/>
  <c r="N81" i="157" s="1"/>
  <c r="N47" i="157" s="1"/>
  <c r="I77" i="157"/>
  <c r="N75" i="182"/>
  <c r="I75" i="182"/>
  <c r="N76" i="182"/>
  <c r="I76" i="182"/>
  <c r="N77" i="182"/>
  <c r="I77" i="182"/>
  <c r="I74" i="164"/>
  <c r="I75" i="164"/>
  <c r="I75" i="170"/>
  <c r="I76" i="170"/>
  <c r="I77" i="170"/>
  <c r="I74" i="188"/>
  <c r="I75" i="188"/>
  <c r="I76" i="188"/>
  <c r="I71" i="216"/>
  <c r="I78" i="220"/>
  <c r="I79" i="220"/>
  <c r="I71" i="233"/>
  <c r="I72" i="233"/>
  <c r="I70" i="234"/>
  <c r="I71" i="234"/>
  <c r="I71" i="236"/>
  <c r="I71" i="238"/>
  <c r="I71" i="240"/>
  <c r="N59" i="243"/>
  <c r="N65" i="243" s="1"/>
  <c r="I70" i="243"/>
  <c r="I71" i="243"/>
  <c r="I72" i="243"/>
  <c r="I80" i="252"/>
  <c r="I81" i="252"/>
  <c r="I82" i="252"/>
  <c r="I71" i="253"/>
  <c r="I72" i="253"/>
  <c r="I71" i="259"/>
  <c r="I72" i="259"/>
  <c r="I85" i="260"/>
  <c r="I86" i="260"/>
  <c r="I75" i="267"/>
  <c r="I76" i="267"/>
  <c r="N61" i="273"/>
  <c r="N67" i="273" s="1"/>
  <c r="I72" i="273"/>
  <c r="I73" i="273"/>
  <c r="I73" i="274"/>
  <c r="I72" i="275"/>
  <c r="I73" i="275"/>
  <c r="I72" i="277"/>
  <c r="N61" i="281"/>
  <c r="N67" i="281"/>
  <c r="N80" i="281" s="1"/>
  <c r="I69" i="284"/>
  <c r="N69" i="285"/>
  <c r="I69" i="285"/>
  <c r="N70" i="285"/>
  <c r="I70" i="285"/>
  <c r="N69" i="287"/>
  <c r="I69" i="287"/>
  <c r="I69" i="293"/>
  <c r="I70" i="293"/>
  <c r="I69" i="297"/>
  <c r="I70" i="297"/>
  <c r="I69" i="299"/>
  <c r="I70" i="299"/>
  <c r="I70" i="301"/>
  <c r="I69" i="302"/>
  <c r="I70" i="302"/>
  <c r="I69" i="303"/>
  <c r="I69" i="305"/>
  <c r="I71" i="312"/>
  <c r="I72" i="312"/>
  <c r="I72" i="321"/>
  <c r="I71" i="323"/>
  <c r="I72" i="323"/>
  <c r="I69" i="325"/>
  <c r="I70" i="325"/>
  <c r="I71" i="327"/>
  <c r="I71" i="329"/>
  <c r="I71" i="332"/>
  <c r="I72" i="332"/>
  <c r="I71" i="348"/>
  <c r="I72" i="348"/>
  <c r="I71" i="354"/>
  <c r="I72" i="354"/>
  <c r="I71" i="362"/>
  <c r="I72" i="362"/>
  <c r="I71" i="363"/>
  <c r="I72" i="363"/>
  <c r="I71" i="364"/>
  <c r="I72" i="364"/>
  <c r="I71" i="365"/>
  <c r="I72" i="365"/>
  <c r="N72" i="150"/>
  <c r="I72" i="150"/>
  <c r="N73" i="150"/>
  <c r="I73" i="150"/>
  <c r="N74" i="150"/>
  <c r="I74" i="150"/>
  <c r="N75" i="155"/>
  <c r="N81" i="155" s="1"/>
  <c r="N47" i="155" s="1"/>
  <c r="I75" i="155"/>
  <c r="N76" i="155"/>
  <c r="N77" i="155"/>
  <c r="I77" i="155"/>
  <c r="N75" i="162"/>
  <c r="I75" i="162"/>
  <c r="N76" i="162"/>
  <c r="N81" i="162" s="1"/>
  <c r="N47" i="162" s="1"/>
  <c r="I76" i="162"/>
  <c r="N77" i="162"/>
  <c r="I74" i="172"/>
  <c r="N75" i="172"/>
  <c r="I75" i="172"/>
  <c r="N76" i="172"/>
  <c r="I76" i="172"/>
  <c r="I70" i="9"/>
  <c r="I70" i="20"/>
  <c r="N59" i="23"/>
  <c r="N65" i="23" s="1"/>
  <c r="I70" i="27"/>
  <c r="I70" i="30"/>
  <c r="I70" i="31"/>
  <c r="I70" i="32"/>
  <c r="I70" i="33"/>
  <c r="I70" i="39"/>
  <c r="I70" i="45"/>
  <c r="I70" i="35"/>
  <c r="I70" i="46"/>
  <c r="I73" i="50"/>
  <c r="I74" i="50"/>
  <c r="I70" i="55"/>
  <c r="I70" i="56"/>
  <c r="I71" i="56"/>
  <c r="I70" i="58"/>
  <c r="I71" i="58"/>
  <c r="I70" i="59"/>
  <c r="I71" i="59"/>
  <c r="I70" i="61"/>
  <c r="I71" i="61"/>
  <c r="I70" i="57"/>
  <c r="I71" i="57"/>
  <c r="I70" i="63"/>
  <c r="I71" i="63"/>
  <c r="I69" i="72"/>
  <c r="I69" i="74"/>
  <c r="I70" i="74"/>
  <c r="I70" i="79"/>
  <c r="I71" i="79"/>
  <c r="I70" i="81"/>
  <c r="I71" i="81"/>
  <c r="I70" i="83"/>
  <c r="I71" i="85"/>
  <c r="I70" i="87"/>
  <c r="I71" i="87"/>
  <c r="I70" i="89"/>
  <c r="I71" i="89"/>
  <c r="I70" i="91"/>
  <c r="I71" i="91"/>
  <c r="I71" i="92"/>
  <c r="I70" i="94"/>
  <c r="I71" i="94"/>
  <c r="I70" i="95"/>
  <c r="I71" i="95"/>
  <c r="I70" i="97"/>
  <c r="I71" i="97"/>
  <c r="I70" i="99"/>
  <c r="I70" i="100"/>
  <c r="I71" i="100"/>
  <c r="I70" i="101"/>
  <c r="I71" i="101"/>
  <c r="I70" i="102"/>
  <c r="I71" i="102"/>
  <c r="I71" i="103"/>
  <c r="I70" i="105"/>
  <c r="I71" i="105"/>
  <c r="I70" i="127"/>
  <c r="I70" i="129"/>
  <c r="I70" i="208"/>
  <c r="I70" i="128"/>
  <c r="I70" i="130"/>
  <c r="I70" i="132"/>
  <c r="I69" i="133"/>
  <c r="I69" i="134"/>
  <c r="I70" i="134"/>
  <c r="I69" i="135"/>
  <c r="I69" i="136"/>
  <c r="I70" i="136"/>
  <c r="I69" i="137"/>
  <c r="I70" i="137"/>
  <c r="I69" i="139"/>
  <c r="I70" i="139"/>
  <c r="I69" i="140"/>
  <c r="N75" i="158"/>
  <c r="I75" i="158"/>
  <c r="N76" i="158"/>
  <c r="I76" i="158"/>
  <c r="N77" i="158"/>
  <c r="I77" i="158"/>
  <c r="N75" i="168"/>
  <c r="I75" i="168"/>
  <c r="I76" i="168"/>
  <c r="N77" i="168"/>
  <c r="I77" i="168"/>
  <c r="I75" i="176"/>
  <c r="I76" i="176"/>
  <c r="I75" i="178"/>
  <c r="I76" i="178"/>
  <c r="I77" i="178"/>
  <c r="I74" i="180"/>
  <c r="I75" i="180"/>
  <c r="I76" i="180"/>
  <c r="I74" i="181"/>
  <c r="I75" i="181"/>
  <c r="I76" i="181"/>
  <c r="I74" i="183"/>
  <c r="I75" i="183"/>
  <c r="I76" i="183"/>
  <c r="I74" i="184"/>
  <c r="I75" i="184"/>
  <c r="I76" i="184"/>
  <c r="I75" i="185"/>
  <c r="I76" i="185"/>
  <c r="I77" i="185"/>
  <c r="N41" i="239"/>
  <c r="N43" i="239" s="1"/>
  <c r="I75" i="186"/>
  <c r="I76" i="186"/>
  <c r="I77" i="186"/>
  <c r="I75" i="187"/>
  <c r="I76" i="187"/>
  <c r="I77" i="187"/>
  <c r="I70" i="192"/>
  <c r="I70" i="231"/>
  <c r="I71" i="231"/>
  <c r="I72" i="232"/>
  <c r="I73" i="232"/>
  <c r="N59" i="242"/>
  <c r="N65" i="242"/>
  <c r="I70" i="242"/>
  <c r="I71" i="242"/>
  <c r="I72" i="242"/>
  <c r="N65" i="245"/>
  <c r="I76" i="245"/>
  <c r="I77" i="245"/>
  <c r="I79" i="245"/>
  <c r="I80" i="245"/>
  <c r="N81" i="268"/>
  <c r="N41" i="268" s="1"/>
  <c r="I70" i="213"/>
  <c r="I71" i="213"/>
  <c r="I75" i="217"/>
  <c r="I75" i="218"/>
  <c r="I74" i="219"/>
  <c r="I75" i="219"/>
  <c r="I77" i="207"/>
  <c r="I78" i="207"/>
  <c r="I77" i="221"/>
  <c r="I78" i="221"/>
  <c r="I66" i="228"/>
  <c r="I71" i="254"/>
  <c r="I72" i="254"/>
  <c r="I71" i="256"/>
  <c r="I72" i="256"/>
  <c r="I73" i="256"/>
  <c r="I71" i="257"/>
  <c r="I72" i="257"/>
  <c r="N71" i="307"/>
  <c r="N77" i="307" s="1"/>
  <c r="N41" i="307" s="1"/>
  <c r="I71" i="307"/>
  <c r="N72" i="307"/>
  <c r="I72" i="307"/>
  <c r="N71" i="314"/>
  <c r="N77" i="314" s="1"/>
  <c r="N41" i="314" s="1"/>
  <c r="N43" i="314" s="1"/>
  <c r="I71" i="314"/>
  <c r="N72" i="314"/>
  <c r="I72" i="314"/>
  <c r="N71" i="316"/>
  <c r="I71" i="316"/>
  <c r="N72" i="316"/>
  <c r="I72" i="316"/>
  <c r="N71" i="318"/>
  <c r="I71" i="318"/>
  <c r="N72" i="318"/>
  <c r="I72" i="318"/>
  <c r="N71" i="335"/>
  <c r="N77" i="335" s="1"/>
  <c r="N41" i="335" s="1"/>
  <c r="N43" i="335" s="1"/>
  <c r="I71" i="335"/>
  <c r="N72" i="335"/>
  <c r="I72" i="335"/>
  <c r="N71" i="336"/>
  <c r="N77" i="336" s="1"/>
  <c r="N41" i="336" s="1"/>
  <c r="N43" i="336" s="1"/>
  <c r="I71" i="336"/>
  <c r="N71" i="344"/>
  <c r="N77" i="344" s="1"/>
  <c r="N41" i="344" s="1"/>
  <c r="N43" i="344" s="1"/>
  <c r="I71" i="344"/>
  <c r="N72" i="344"/>
  <c r="I72" i="344"/>
  <c r="N71" i="351"/>
  <c r="I71" i="351"/>
  <c r="N72" i="351"/>
  <c r="I72" i="351"/>
  <c r="N71" i="353"/>
  <c r="I71" i="353"/>
  <c r="N72" i="353"/>
  <c r="I72" i="353"/>
  <c r="N71" i="357"/>
  <c r="I71" i="357"/>
  <c r="N72" i="357"/>
  <c r="I72" i="357"/>
  <c r="N70" i="367"/>
  <c r="N76" i="367" s="1"/>
  <c r="N41" i="367" s="1"/>
  <c r="N43" i="367" s="1"/>
  <c r="I70" i="367"/>
  <c r="I71" i="264"/>
  <c r="I72" i="264"/>
  <c r="I75" i="268"/>
  <c r="I76" i="268"/>
  <c r="I72" i="270"/>
  <c r="I73" i="270"/>
  <c r="I72" i="272"/>
  <c r="I73" i="272"/>
  <c r="I77" i="279"/>
  <c r="I78" i="279"/>
  <c r="I79" i="279"/>
  <c r="I80" i="279"/>
  <c r="I81" i="279"/>
  <c r="I82" i="279"/>
  <c r="I69" i="283"/>
  <c r="I70" i="283"/>
  <c r="I69" i="286"/>
  <c r="I70" i="286"/>
  <c r="I69" i="290"/>
  <c r="I70" i="290"/>
  <c r="I69" i="292"/>
  <c r="I70" i="292"/>
  <c r="I71" i="295"/>
  <c r="I72" i="295"/>
  <c r="N69" i="300"/>
  <c r="N75" i="300" s="1"/>
  <c r="N41" i="300" s="1"/>
  <c r="N43" i="300" s="1"/>
  <c r="N77" i="300" s="1"/>
  <c r="I69" i="300"/>
  <c r="N70" i="300"/>
  <c r="I70" i="300"/>
  <c r="N77" i="303"/>
  <c r="L82" i="303" s="1"/>
  <c r="N69" i="304"/>
  <c r="N75" i="304" s="1"/>
  <c r="N41" i="304" s="1"/>
  <c r="N43" i="304" s="1"/>
  <c r="N77" i="304" s="1"/>
  <c r="L82" i="304" s="1"/>
  <c r="I69" i="304"/>
  <c r="N69" i="310"/>
  <c r="I69" i="310"/>
  <c r="N70" i="310"/>
  <c r="I70" i="310"/>
  <c r="N71" i="311"/>
  <c r="N77" i="311" s="1"/>
  <c r="N41" i="311" s="1"/>
  <c r="I71" i="311"/>
  <c r="N72" i="311"/>
  <c r="I72" i="311"/>
  <c r="N71" i="313"/>
  <c r="N77" i="313" s="1"/>
  <c r="N41" i="313" s="1"/>
  <c r="N43" i="313" s="1"/>
  <c r="I71" i="313"/>
  <c r="N72" i="313"/>
  <c r="I72" i="313"/>
  <c r="N71" i="315"/>
  <c r="N77" i="315" s="1"/>
  <c r="N41" i="315" s="1"/>
  <c r="N43" i="315" s="1"/>
  <c r="I71" i="315"/>
  <c r="N72" i="315"/>
  <c r="I72" i="315"/>
  <c r="N71" i="317"/>
  <c r="I71" i="317"/>
  <c r="N72" i="317"/>
  <c r="I72" i="317"/>
  <c r="N71" i="319"/>
  <c r="N77" i="319" s="1"/>
  <c r="N41" i="319" s="1"/>
  <c r="N43" i="319" s="1"/>
  <c r="I71" i="319"/>
  <c r="N72" i="319"/>
  <c r="I72" i="319"/>
  <c r="N71" i="320"/>
  <c r="N77" i="320" s="1"/>
  <c r="N79" i="320" s="1"/>
  <c r="I71" i="320"/>
  <c r="N72" i="320"/>
  <c r="I72" i="320"/>
  <c r="N79" i="327"/>
  <c r="N71" i="330"/>
  <c r="N77" i="330" s="1"/>
  <c r="N41" i="330" s="1"/>
  <c r="I71" i="330"/>
  <c r="N72" i="330"/>
  <c r="I72" i="330"/>
  <c r="N71" i="331"/>
  <c r="N77" i="331" s="1"/>
  <c r="N41" i="331" s="1"/>
  <c r="N43" i="331" s="1"/>
  <c r="I71" i="331"/>
  <c r="N72" i="331"/>
  <c r="I72" i="331"/>
  <c r="N77" i="332"/>
  <c r="N41" i="332" s="1"/>
  <c r="N79" i="339"/>
  <c r="L85" i="339" s="1"/>
  <c r="N79" i="340"/>
  <c r="L85" i="340" s="1"/>
  <c r="N71" i="346"/>
  <c r="N77" i="346" s="1"/>
  <c r="N41" i="346" s="1"/>
  <c r="N43" i="346" s="1"/>
  <c r="I71" i="346"/>
  <c r="N55" i="313"/>
  <c r="N55" i="317"/>
  <c r="N55" i="332"/>
  <c r="N71" i="345"/>
  <c r="N77" i="345" s="1"/>
  <c r="N41" i="345" s="1"/>
  <c r="N43" i="345" s="1"/>
  <c r="I71" i="345"/>
  <c r="N71" i="350"/>
  <c r="I71" i="350"/>
  <c r="N72" i="350"/>
  <c r="N77" i="350" s="1"/>
  <c r="N41" i="350" s="1"/>
  <c r="N43" i="350" s="1"/>
  <c r="I72" i="350"/>
  <c r="N71" i="352"/>
  <c r="N77" i="352" s="1"/>
  <c r="N41" i="352" s="1"/>
  <c r="N43" i="352" s="1"/>
  <c r="N79" i="352" s="1"/>
  <c r="I71" i="352"/>
  <c r="N72" i="352"/>
  <c r="I72" i="352"/>
  <c r="N71" i="355"/>
  <c r="I71" i="355"/>
  <c r="N72" i="355"/>
  <c r="N77" i="355" s="1"/>
  <c r="N41" i="355" s="1"/>
  <c r="N43" i="355" s="1"/>
  <c r="I72" i="355"/>
  <c r="N71" i="359"/>
  <c r="I71" i="359"/>
  <c r="N72" i="359"/>
  <c r="I72" i="359"/>
  <c r="N71" i="366"/>
  <c r="N77" i="366" s="1"/>
  <c r="N41" i="366" s="1"/>
  <c r="N43" i="366" s="1"/>
  <c r="I71" i="366"/>
  <c r="L83" i="370"/>
  <c r="L85" i="370"/>
  <c r="L85" i="11"/>
  <c r="L59" i="17"/>
  <c r="N59" i="17" s="1"/>
  <c r="N65" i="17" s="1"/>
  <c r="L59" i="19"/>
  <c r="N59" i="19" s="1"/>
  <c r="N65" i="19" s="1"/>
  <c r="L83" i="11"/>
  <c r="L84" i="369"/>
  <c r="L83" i="369"/>
  <c r="L85" i="369"/>
  <c r="N79" i="343"/>
  <c r="L84" i="343" s="1"/>
  <c r="N56" i="273"/>
  <c r="I73" i="249"/>
  <c r="I75" i="249"/>
  <c r="I76" i="249"/>
  <c r="I80" i="246"/>
  <c r="I81" i="246"/>
  <c r="I83" i="246"/>
  <c r="I84" i="246"/>
  <c r="N55" i="346"/>
  <c r="N55" i="355"/>
  <c r="N55" i="366"/>
  <c r="N78" i="226"/>
  <c r="L83" i="226" s="1"/>
  <c r="N78" i="224"/>
  <c r="L84" i="224" s="1"/>
  <c r="I74" i="218"/>
  <c r="I70" i="214"/>
  <c r="I70" i="212"/>
  <c r="N55" i="294"/>
  <c r="N55" i="360"/>
  <c r="N79" i="360" s="1"/>
  <c r="L86" i="360" s="1"/>
  <c r="I71" i="193"/>
  <c r="I72" i="193"/>
  <c r="N75" i="192"/>
  <c r="N41" i="192" s="1"/>
  <c r="I69" i="192"/>
  <c r="I69" i="191"/>
  <c r="N75" i="190"/>
  <c r="N41" i="190" s="1"/>
  <c r="I69" i="190"/>
  <c r="N78" i="123"/>
  <c r="N55" i="257"/>
  <c r="N55" i="259"/>
  <c r="N55" i="337"/>
  <c r="N53" i="299"/>
  <c r="N55" i="328"/>
  <c r="N55" i="344"/>
  <c r="N55" i="359"/>
  <c r="N55" i="364"/>
  <c r="L84" i="117"/>
  <c r="L84" i="113"/>
  <c r="L84" i="28"/>
  <c r="L85" i="28"/>
  <c r="N86" i="28" s="1"/>
  <c r="N88" i="28" s="1"/>
  <c r="D20" i="5" s="1"/>
  <c r="I70" i="15"/>
  <c r="N76" i="12"/>
  <c r="N42" i="12"/>
  <c r="I70" i="12"/>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c r="N65" i="92" s="1"/>
  <c r="L59" i="287"/>
  <c r="N59" i="287" s="1"/>
  <c r="N64" i="287" s="1"/>
  <c r="L59" i="286"/>
  <c r="N59"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L59" i="213"/>
  <c r="N59" i="213"/>
  <c r="N65" i="213" s="1"/>
  <c r="L65" i="168"/>
  <c r="N65" i="168" s="1"/>
  <c r="M65" i="157"/>
  <c r="N65" i="157" s="1"/>
  <c r="L64" i="157"/>
  <c r="N64" i="157" s="1"/>
  <c r="N70" i="157" s="1"/>
  <c r="L64" i="187"/>
  <c r="N64" i="187" s="1"/>
  <c r="N70" i="187" s="1"/>
  <c r="L63" i="188"/>
  <c r="N63" i="188" s="1"/>
  <c r="L64" i="186"/>
  <c r="N64" i="186" s="1"/>
  <c r="L64" i="185"/>
  <c r="N64" i="185" s="1"/>
  <c r="N7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N70" i="170" s="1"/>
  <c r="L63" i="189"/>
  <c r="N63" i="189" s="1"/>
  <c r="L64" i="162"/>
  <c r="N64" i="162" s="1"/>
  <c r="L64" i="154"/>
  <c r="N64" i="154" s="1"/>
  <c r="N70" i="154" s="1"/>
  <c r="L64" i="168"/>
  <c r="N64" i="168" s="1"/>
  <c r="L63" i="164"/>
  <c r="N63" i="164" s="1"/>
  <c r="L64" i="158"/>
  <c r="N64" i="158"/>
  <c r="N70" i="158" s="1"/>
  <c r="L64" i="155"/>
  <c r="N64" i="155" s="1"/>
  <c r="N70" i="155" s="1"/>
  <c r="L66" i="165"/>
  <c r="N66" i="165" s="1"/>
  <c r="L63" i="160"/>
  <c r="N63" i="160" s="1"/>
  <c r="L62" i="150"/>
  <c r="N62" i="150" s="1"/>
  <c r="L68" i="246"/>
  <c r="N68" i="246" s="1"/>
  <c r="L59" i="234"/>
  <c r="N59" i="234"/>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c r="N69" i="177" s="1"/>
  <c r="L64" i="180"/>
  <c r="N64" i="180" s="1"/>
  <c r="L65" i="171"/>
  <c r="N65" i="171" s="1"/>
  <c r="L65" i="176"/>
  <c r="N65" i="176" s="1"/>
  <c r="L59" i="30"/>
  <c r="N59" i="30" s="1"/>
  <c r="N65" i="30" s="1"/>
  <c r="L59" i="29"/>
  <c r="N59" i="29" s="1"/>
  <c r="N65"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c r="N72" i="207" s="1"/>
  <c r="L58" i="302"/>
  <c r="N58" i="302" s="1"/>
  <c r="N64" i="302" s="1"/>
  <c r="L58" i="299"/>
  <c r="N58" i="299" s="1"/>
  <c r="N64" i="299" s="1"/>
  <c r="L58" i="297"/>
  <c r="N58" i="297" s="1"/>
  <c r="L60" i="262"/>
  <c r="N60" i="262" s="1"/>
  <c r="N66" i="262" s="1"/>
  <c r="L66" i="221"/>
  <c r="N66" i="221" s="1"/>
  <c r="N72" i="221" s="1"/>
  <c r="L59" i="27"/>
  <c r="N59" i="27" s="1"/>
  <c r="N65" i="27" s="1"/>
  <c r="L59" i="26"/>
  <c r="N59" i="26"/>
  <c r="N65" i="26" s="1"/>
  <c r="L59" i="24"/>
  <c r="N59" i="24" s="1"/>
  <c r="N65" i="24" s="1"/>
  <c r="L60" i="294"/>
  <c r="N60" i="294" s="1"/>
  <c r="L60" i="318"/>
  <c r="N60" i="318"/>
  <c r="N66" i="318" s="1"/>
  <c r="L60" i="316"/>
  <c r="N60" i="316" s="1"/>
  <c r="N66" i="316"/>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c r="N65" i="214" s="1"/>
  <c r="L59" i="212"/>
  <c r="N59" i="212"/>
  <c r="N65" i="212" s="1"/>
  <c r="L64" i="179"/>
  <c r="N64" i="179" s="1"/>
  <c r="L64" i="172"/>
  <c r="N64" i="172" s="1"/>
  <c r="L67" i="165"/>
  <c r="N67" i="165" s="1"/>
  <c r="L58" i="143"/>
  <c r="N58" i="143" s="1"/>
  <c r="N64" i="143" s="1"/>
  <c r="L58" i="147"/>
  <c r="N58" i="147" s="1"/>
  <c r="N64" i="147" s="1"/>
  <c r="L59" i="90"/>
  <c r="N59" i="90" s="1"/>
  <c r="N65" i="90" s="1"/>
  <c r="L59" i="88"/>
  <c r="N59" i="88" s="1"/>
  <c r="N65" i="88" s="1"/>
  <c r="L59" i="86"/>
  <c r="N59" i="86" s="1"/>
  <c r="N65" i="86" s="1"/>
  <c r="L59" i="84"/>
  <c r="N59" i="84" s="1"/>
  <c r="N65" i="84" s="1"/>
  <c r="L59" i="82"/>
  <c r="N59" i="82" s="1"/>
  <c r="N65" i="82" s="1"/>
  <c r="L59" i="80"/>
  <c r="N59" i="80"/>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c r="N66" i="235" s="1"/>
  <c r="L58" i="325"/>
  <c r="N58" i="325" s="1"/>
  <c r="N64" i="325" s="1"/>
  <c r="L60" i="311"/>
  <c r="N60" i="311" s="1"/>
  <c r="N66" i="311" s="1"/>
  <c r="L60" i="241"/>
  <c r="N60" i="241" s="1"/>
  <c r="N66" i="241" s="1"/>
  <c r="L60" i="239"/>
  <c r="N60" i="239" s="1"/>
  <c r="N66" i="239" s="1"/>
  <c r="L59" i="59"/>
  <c r="N59" i="59"/>
  <c r="N65" i="59" s="1"/>
  <c r="L64" i="184"/>
  <c r="N64" i="184" s="1"/>
  <c r="L64" i="183"/>
  <c r="N64" i="183"/>
  <c r="L56" i="228"/>
  <c r="N56" i="228" s="1"/>
  <c r="L57" i="228"/>
  <c r="N57" i="228" s="1"/>
  <c r="L67" i="220"/>
  <c r="N67" i="220" s="1"/>
  <c r="N73" i="220" s="1"/>
  <c r="L58" i="141"/>
  <c r="N58" i="141"/>
  <c r="N64" i="141" s="1"/>
  <c r="L58" i="140"/>
  <c r="N58" i="140" s="1"/>
  <c r="N64" i="140" s="1"/>
  <c r="N77" i="359"/>
  <c r="N41" i="359" s="1"/>
  <c r="N43" i="359" s="1"/>
  <c r="N77" i="353"/>
  <c r="N41" i="353" s="1"/>
  <c r="N43" i="353" s="1"/>
  <c r="N77" i="316"/>
  <c r="N41" i="316" s="1"/>
  <c r="N43" i="316" s="1"/>
  <c r="N81" i="168"/>
  <c r="N47" i="168" s="1"/>
  <c r="N70" i="182" l="1"/>
  <c r="N70" i="178"/>
  <c r="N69" i="179"/>
  <c r="N68" i="249"/>
  <c r="N70" i="245"/>
  <c r="N69" i="189"/>
  <c r="N70" i="267"/>
  <c r="N69" i="188"/>
  <c r="N43" i="365"/>
  <c r="N43" i="238"/>
  <c r="N43" i="270"/>
  <c r="N43" i="363"/>
  <c r="N43" i="258"/>
  <c r="L85" i="126"/>
  <c r="N55" i="254"/>
  <c r="N55" i="264"/>
  <c r="N53" i="287"/>
  <c r="N53" i="292"/>
  <c r="N53" i="293"/>
  <c r="N77" i="293" s="1"/>
  <c r="L83" i="293" s="1"/>
  <c r="N55" i="296"/>
  <c r="N53" i="301"/>
  <c r="N77" i="301" s="1"/>
  <c r="L84" i="301" s="1"/>
  <c r="N55" i="336"/>
  <c r="N55" i="345"/>
  <c r="N55" i="357"/>
  <c r="N55" i="363"/>
  <c r="L86" i="281"/>
  <c r="L87" i="281"/>
  <c r="L85" i="281"/>
  <c r="N69" i="252"/>
  <c r="N70" i="186"/>
  <c r="N70" i="268"/>
  <c r="N67" i="150"/>
  <c r="N70" i="266"/>
  <c r="N70" i="176"/>
  <c r="N70" i="168"/>
  <c r="N64" i="286"/>
  <c r="N53" i="286"/>
  <c r="N43" i="91"/>
  <c r="N43" i="138"/>
  <c r="N43" i="264"/>
  <c r="N79" i="264" s="1"/>
  <c r="L86" i="264" s="1"/>
  <c r="N43" i="259"/>
  <c r="N79" i="259" s="1"/>
  <c r="L85" i="259" s="1"/>
  <c r="N43" i="268"/>
  <c r="N43" i="286"/>
  <c r="N77" i="286" s="1"/>
  <c r="L82" i="286" s="1"/>
  <c r="N43" i="342"/>
  <c r="N48" i="207"/>
  <c r="N43" i="256"/>
  <c r="I74" i="217"/>
  <c r="N77" i="317"/>
  <c r="N41" i="317" s="1"/>
  <c r="N43" i="317" s="1"/>
  <c r="N75" i="310"/>
  <c r="N41" i="310" s="1"/>
  <c r="N43" i="310" s="1"/>
  <c r="I70" i="23"/>
  <c r="N70" i="147"/>
  <c r="N76" i="147" s="1"/>
  <c r="N41" i="147" s="1"/>
  <c r="N43" i="147" s="1"/>
  <c r="I70" i="147"/>
  <c r="N77" i="165"/>
  <c r="I77" i="165"/>
  <c r="N76" i="179"/>
  <c r="I76" i="179"/>
  <c r="N83" i="245"/>
  <c r="N45" i="245" s="1"/>
  <c r="I70" i="135"/>
  <c r="N70" i="135"/>
  <c r="N76" i="135" s="1"/>
  <c r="N41" i="135" s="1"/>
  <c r="N43" i="135" s="1"/>
  <c r="N70" i="92"/>
  <c r="N76" i="92" s="1"/>
  <c r="N41" i="92" s="1"/>
  <c r="N43" i="92" s="1"/>
  <c r="N78" i="92" s="1"/>
  <c r="L83" i="92" s="1"/>
  <c r="I70" i="92"/>
  <c r="N71" i="294"/>
  <c r="N77" i="294" s="1"/>
  <c r="N41" i="294" s="1"/>
  <c r="I71" i="294"/>
  <c r="I74" i="249"/>
  <c r="I70" i="37"/>
  <c r="N70" i="131"/>
  <c r="N76" i="131" s="1"/>
  <c r="N41" i="131" s="1"/>
  <c r="I70" i="131"/>
  <c r="N80" i="172"/>
  <c r="N46" i="172" s="1"/>
  <c r="N48" i="172" s="1"/>
  <c r="N70" i="43"/>
  <c r="N76" i="43" s="1"/>
  <c r="N42" i="43" s="1"/>
  <c r="I70" i="43"/>
  <c r="N70" i="52"/>
  <c r="N76" i="52" s="1"/>
  <c r="N42" i="52" s="1"/>
  <c r="I70" i="52"/>
  <c r="I70" i="38"/>
  <c r="N70" i="64"/>
  <c r="N76" i="64" s="1"/>
  <c r="N41" i="64" s="1"/>
  <c r="N43" i="64" s="1"/>
  <c r="N78" i="64" s="1"/>
  <c r="I70" i="64"/>
  <c r="I70" i="106"/>
  <c r="I70" i="54"/>
  <c r="I71" i="19"/>
  <c r="I70" i="53"/>
  <c r="I71" i="20"/>
  <c r="N77" i="150"/>
  <c r="N46" i="150" s="1"/>
  <c r="N75" i="285"/>
  <c r="N41" i="285" s="1"/>
  <c r="N43" i="285" s="1"/>
  <c r="N77" i="285" s="1"/>
  <c r="L83" i="285" s="1"/>
  <c r="I73" i="48"/>
  <c r="I70" i="41"/>
  <c r="N76" i="174"/>
  <c r="N80" i="174" s="1"/>
  <c r="N46" i="174" s="1"/>
  <c r="N70" i="140"/>
  <c r="N76" i="140" s="1"/>
  <c r="N41" i="140" s="1"/>
  <c r="I70" i="140"/>
  <c r="N81" i="244"/>
  <c r="N45" i="244" s="1"/>
  <c r="N47" i="244" s="1"/>
  <c r="N71" i="14"/>
  <c r="I71" i="14"/>
  <c r="N77" i="318"/>
  <c r="N41" i="318" s="1"/>
  <c r="N43" i="318" s="1"/>
  <c r="I77" i="176"/>
  <c r="I70" i="133"/>
  <c r="I71" i="83"/>
  <c r="N78" i="48"/>
  <c r="N42" i="48" s="1"/>
  <c r="I70" i="25"/>
  <c r="N70" i="29"/>
  <c r="N76" i="29" s="1"/>
  <c r="N42" i="29" s="1"/>
  <c r="I70" i="29"/>
  <c r="N70" i="40"/>
  <c r="N76" i="40" s="1"/>
  <c r="N42" i="40" s="1"/>
  <c r="N43" i="40" s="1"/>
  <c r="I70" i="40"/>
  <c r="N70" i="44"/>
  <c r="N76" i="44" s="1"/>
  <c r="N42" i="44" s="1"/>
  <c r="I70" i="44"/>
  <c r="N71" i="99"/>
  <c r="N76" i="99" s="1"/>
  <c r="N41" i="99" s="1"/>
  <c r="I71" i="99"/>
  <c r="N76" i="164"/>
  <c r="I76" i="164"/>
  <c r="N70" i="216"/>
  <c r="N76" i="216" s="1"/>
  <c r="N42" i="216" s="1"/>
  <c r="N44" i="216" s="1"/>
  <c r="I70" i="216"/>
  <c r="N70" i="298"/>
  <c r="N75" i="298" s="1"/>
  <c r="N41" i="298" s="1"/>
  <c r="I70" i="298"/>
  <c r="N69" i="301"/>
  <c r="N75" i="301" s="1"/>
  <c r="N41" i="301" s="1"/>
  <c r="N43" i="301" s="1"/>
  <c r="I69" i="301"/>
  <c r="I71" i="215"/>
  <c r="I70" i="72"/>
  <c r="I70" i="18"/>
  <c r="N70" i="14"/>
  <c r="N76" i="14" s="1"/>
  <c r="N42" i="14" s="1"/>
  <c r="I70" i="14"/>
  <c r="N71" i="212"/>
  <c r="N76" i="212" s="1"/>
  <c r="N42" i="212" s="1"/>
  <c r="I71" i="212"/>
  <c r="N70" i="215"/>
  <c r="N76" i="215" s="1"/>
  <c r="N42" i="215" s="1"/>
  <c r="I70" i="215"/>
  <c r="N70" i="284"/>
  <c r="N75" i="284" s="1"/>
  <c r="N41" i="284" s="1"/>
  <c r="N43" i="284" s="1"/>
  <c r="I70" i="284"/>
  <c r="N70" i="287"/>
  <c r="N75" i="287" s="1"/>
  <c r="N41" i="287" s="1"/>
  <c r="N43" i="287" s="1"/>
  <c r="N77" i="287" s="1"/>
  <c r="L84" i="287" s="1"/>
  <c r="I70" i="287"/>
  <c r="N70" i="51"/>
  <c r="N76" i="51" s="1"/>
  <c r="N42" i="51" s="1"/>
  <c r="N43" i="51" s="1"/>
  <c r="N78" i="51" s="1"/>
  <c r="I70" i="51"/>
  <c r="N70" i="82"/>
  <c r="N76" i="82" s="1"/>
  <c r="N41" i="82" s="1"/>
  <c r="I70" i="82"/>
  <c r="N70" i="103"/>
  <c r="N76" i="103" s="1"/>
  <c r="N41" i="103" s="1"/>
  <c r="N43" i="103" s="1"/>
  <c r="N78" i="103" s="1"/>
  <c r="I70" i="103"/>
  <c r="N79" i="252"/>
  <c r="N86" i="252" s="1"/>
  <c r="N45" i="252" s="1"/>
  <c r="I79" i="252"/>
  <c r="N72" i="263"/>
  <c r="N77" i="263" s="1"/>
  <c r="N41" i="263" s="1"/>
  <c r="I72" i="263"/>
  <c r="N72" i="274"/>
  <c r="N78" i="274" s="1"/>
  <c r="N41" i="274" s="1"/>
  <c r="I72" i="274"/>
  <c r="N72" i="329"/>
  <c r="N77" i="329" s="1"/>
  <c r="N41" i="329" s="1"/>
  <c r="N43" i="329" s="1"/>
  <c r="I72" i="329"/>
  <c r="N76" i="17"/>
  <c r="N42" i="17" s="1"/>
  <c r="N76" i="88"/>
  <c r="N41" i="88" s="1"/>
  <c r="N81" i="170"/>
  <c r="N47" i="170" s="1"/>
  <c r="N77" i="333"/>
  <c r="N41" i="333" s="1"/>
  <c r="N43" i="333" s="1"/>
  <c r="N43" i="84"/>
  <c r="N43" i="143"/>
  <c r="N71" i="321"/>
  <c r="N77" i="321" s="1"/>
  <c r="N79" i="321" s="1"/>
  <c r="N76" i="79"/>
  <c r="N41" i="79" s="1"/>
  <c r="N76" i="84"/>
  <c r="N41" i="84" s="1"/>
  <c r="N76" i="86"/>
  <c r="N41" i="86" s="1"/>
  <c r="N76" i="94"/>
  <c r="N41" i="94" s="1"/>
  <c r="N72" i="227"/>
  <c r="N41" i="227" s="1"/>
  <c r="N43" i="227" s="1"/>
  <c r="N75" i="325"/>
  <c r="N41" i="325" s="1"/>
  <c r="N76" i="106"/>
  <c r="N41" i="106" s="1"/>
  <c r="N43" i="106" s="1"/>
  <c r="N83" i="165"/>
  <c r="N49" i="165" s="1"/>
  <c r="N51" i="165" s="1"/>
  <c r="N72" i="276"/>
  <c r="N78" i="276" s="1"/>
  <c r="N41" i="276" s="1"/>
  <c r="N43" i="276" s="1"/>
  <c r="N76" i="67"/>
  <c r="N41" i="67" s="1"/>
  <c r="N76" i="83"/>
  <c r="N41" i="83" s="1"/>
  <c r="N76" i="90"/>
  <c r="N41" i="90" s="1"/>
  <c r="N81" i="178"/>
  <c r="N47" i="178" s="1"/>
  <c r="N75" i="293"/>
  <c r="N41" i="293" s="1"/>
  <c r="N43" i="293" s="1"/>
  <c r="N81" i="158"/>
  <c r="N47" i="158" s="1"/>
  <c r="I70" i="85"/>
  <c r="I71" i="55"/>
  <c r="N81" i="182"/>
  <c r="N47" i="182" s="1"/>
  <c r="N76" i="18"/>
  <c r="N42" i="18" s="1"/>
  <c r="N76" i="61"/>
  <c r="N42" i="61" s="1"/>
  <c r="N76" i="87"/>
  <c r="N41" i="87" s="1"/>
  <c r="N76" i="96"/>
  <c r="N41" i="96" s="1"/>
  <c r="N77" i="362"/>
  <c r="N41" i="362" s="1"/>
  <c r="N43" i="362" s="1"/>
  <c r="N55" i="262"/>
  <c r="N55" i="263"/>
  <c r="N55" i="265"/>
  <c r="N53" i="290"/>
  <c r="N77" i="290" s="1"/>
  <c r="L84" i="290" s="1"/>
  <c r="N53" i="291"/>
  <c r="N53" i="297"/>
  <c r="N53" i="302"/>
  <c r="N55" i="258"/>
  <c r="N79" i="258" s="1"/>
  <c r="L84" i="258" s="1"/>
  <c r="N55" i="312"/>
  <c r="N55" i="316"/>
  <c r="N79" i="316" s="1"/>
  <c r="L84" i="316" s="1"/>
  <c r="N55" i="330"/>
  <c r="L84" i="109"/>
  <c r="N55" i="333"/>
  <c r="N55" i="334"/>
  <c r="N79" i="334" s="1"/>
  <c r="L85" i="334" s="1"/>
  <c r="N55" i="342"/>
  <c r="N55" i="354"/>
  <c r="N79" i="354" s="1"/>
  <c r="L84" i="354" s="1"/>
  <c r="N55" i="362"/>
  <c r="N59" i="245"/>
  <c r="N59" i="267"/>
  <c r="N56" i="274"/>
  <c r="N53" i="285"/>
  <c r="N53" i="309"/>
  <c r="N55" i="311"/>
  <c r="N55" i="314"/>
  <c r="N79" i="314" s="1"/>
  <c r="L85" i="314" s="1"/>
  <c r="N55" i="319"/>
  <c r="N53" i="325"/>
  <c r="N55" i="329"/>
  <c r="N55" i="331"/>
  <c r="N79" i="331" s="1"/>
  <c r="L86" i="331" s="1"/>
  <c r="N55" i="347"/>
  <c r="N79" i="347" s="1"/>
  <c r="N55" i="348"/>
  <c r="N79" i="348" s="1"/>
  <c r="L86" i="348" s="1"/>
  <c r="N55" i="365"/>
  <c r="N79" i="365" s="1"/>
  <c r="L85" i="365" s="1"/>
  <c r="N77" i="305"/>
  <c r="L82" i="305" s="1"/>
  <c r="N53" i="149"/>
  <c r="N55" i="238"/>
  <c r="N79" i="238" s="1"/>
  <c r="N59" i="244"/>
  <c r="N63" i="246"/>
  <c r="N56" i="270"/>
  <c r="N56" i="275"/>
  <c r="N53" i="283"/>
  <c r="N53" i="284"/>
  <c r="N61" i="279"/>
  <c r="N59" i="280"/>
  <c r="N79" i="240"/>
  <c r="L84" i="240" s="1"/>
  <c r="L83" i="73"/>
  <c r="L83" i="109"/>
  <c r="L85" i="113"/>
  <c r="N86" i="113" s="1"/>
  <c r="N88" i="113" s="1"/>
  <c r="D103" i="5" s="1"/>
  <c r="N54" i="106"/>
  <c r="N59" i="170"/>
  <c r="L83" i="112"/>
  <c r="L85" i="120"/>
  <c r="N54" i="91"/>
  <c r="N53" i="135"/>
  <c r="L85" i="117"/>
  <c r="N86" i="117" s="1"/>
  <c r="N88" i="117" s="1"/>
  <c r="D107" i="5" s="1"/>
  <c r="N59" i="187"/>
  <c r="N55" i="235"/>
  <c r="N79" i="235" s="1"/>
  <c r="L85" i="235" s="1"/>
  <c r="N54" i="97"/>
  <c r="N43" i="145"/>
  <c r="N43" i="97"/>
  <c r="N43" i="263"/>
  <c r="N43" i="257"/>
  <c r="N79" i="257" s="1"/>
  <c r="L84" i="257" s="1"/>
  <c r="N42" i="229"/>
  <c r="N75" i="229" s="1"/>
  <c r="L80" i="229" s="1"/>
  <c r="N43" i="294"/>
  <c r="N43" i="297"/>
  <c r="N43" i="95"/>
  <c r="N78" i="95" s="1"/>
  <c r="N43" i="266"/>
  <c r="N48" i="218"/>
  <c r="N82" i="218" s="1"/>
  <c r="L89" i="218" s="1"/>
  <c r="N43" i="144"/>
  <c r="N43" i="94"/>
  <c r="N78" i="94" s="1"/>
  <c r="L84" i="94" s="1"/>
  <c r="N43" i="54"/>
  <c r="N43" i="191"/>
  <c r="N77" i="191" s="1"/>
  <c r="L83" i="191" s="1"/>
  <c r="N45" i="193"/>
  <c r="N79" i="193" s="1"/>
  <c r="N43" i="265"/>
  <c r="N79" i="265" s="1"/>
  <c r="L86" i="265" s="1"/>
  <c r="N86" i="11"/>
  <c r="N88" i="11" s="1"/>
  <c r="D319" i="5" s="1"/>
  <c r="N43" i="142"/>
  <c r="N43" i="131"/>
  <c r="N78" i="131" s="1"/>
  <c r="L85" i="131" s="1"/>
  <c r="N49" i="178"/>
  <c r="N43" i="190"/>
  <c r="N77" i="190" s="1"/>
  <c r="L83" i="190" s="1"/>
  <c r="N43" i="209"/>
  <c r="N43" i="309"/>
  <c r="N77" i="309" s="1"/>
  <c r="L84" i="309" s="1"/>
  <c r="N43" i="57"/>
  <c r="N78" i="57" s="1"/>
  <c r="L85" i="57" s="1"/>
  <c r="N43" i="261"/>
  <c r="N79" i="261" s="1"/>
  <c r="L85" i="261" s="1"/>
  <c r="N48" i="150"/>
  <c r="N43" i="139"/>
  <c r="N43" i="82"/>
  <c r="N43" i="132"/>
  <c r="N78" i="132" s="1"/>
  <c r="N43" i="192"/>
  <c r="L85" i="253"/>
  <c r="N43" i="330"/>
  <c r="N49" i="170"/>
  <c r="N43" i="128"/>
  <c r="N78" i="128" s="1"/>
  <c r="L83" i="128" s="1"/>
  <c r="N49" i="187"/>
  <c r="N43" i="149"/>
  <c r="N78" i="149" s="1"/>
  <c r="N46" i="280"/>
  <c r="N48" i="219"/>
  <c r="N82" i="219" s="1"/>
  <c r="L88" i="219" s="1"/>
  <c r="N48" i="160"/>
  <c r="N43" i="274"/>
  <c r="N43" i="69"/>
  <c r="N78" i="69" s="1"/>
  <c r="N43" i="307"/>
  <c r="N79" i="307" s="1"/>
  <c r="L85" i="307" s="1"/>
  <c r="N43" i="137"/>
  <c r="N43" i="46"/>
  <c r="N78" i="46" s="1"/>
  <c r="N43" i="83"/>
  <c r="N43" i="96"/>
  <c r="N43" i="146"/>
  <c r="N49" i="162"/>
  <c r="N43" i="87"/>
  <c r="N49" i="155"/>
  <c r="N45" i="247"/>
  <c r="N49" i="182"/>
  <c r="N43" i="148"/>
  <c r="N43" i="89"/>
  <c r="N43" i="208"/>
  <c r="N78" i="208" s="1"/>
  <c r="N42" i="234"/>
  <c r="N78" i="234" s="1"/>
  <c r="L83" i="234" s="1"/>
  <c r="N49" i="260"/>
  <c r="N45" i="249"/>
  <c r="N44" i="213"/>
  <c r="N78" i="213" s="1"/>
  <c r="L85" i="213" s="1"/>
  <c r="N44" i="215"/>
  <c r="N78" i="215" s="1"/>
  <c r="L84" i="215" s="1"/>
  <c r="N45" i="248"/>
  <c r="N43" i="74"/>
  <c r="N77" i="74" s="1"/>
  <c r="L83" i="74" s="1"/>
  <c r="N43" i="36"/>
  <c r="N43" i="129"/>
  <c r="N78" i="129" s="1"/>
  <c r="L84" i="129" s="1"/>
  <c r="N43" i="325"/>
  <c r="N59" i="22"/>
  <c r="N65" i="22" s="1"/>
  <c r="N43" i="45"/>
  <c r="N43" i="67"/>
  <c r="N78" i="67" s="1"/>
  <c r="L84" i="67" s="1"/>
  <c r="N49" i="168"/>
  <c r="N48" i="217"/>
  <c r="N82" i="217" s="1"/>
  <c r="N43" i="34"/>
  <c r="N43" i="85"/>
  <c r="N49" i="154"/>
  <c r="N43" i="311"/>
  <c r="N49" i="158"/>
  <c r="N43" i="275"/>
  <c r="N43" i="232"/>
  <c r="N49" i="157"/>
  <c r="N40" i="228"/>
  <c r="N48" i="189"/>
  <c r="N44" i="214"/>
  <c r="N78" i="214" s="1"/>
  <c r="N43" i="141"/>
  <c r="N43" i="140"/>
  <c r="N43" i="298"/>
  <c r="N43" i="262"/>
  <c r="N43" i="79"/>
  <c r="N43" i="86"/>
  <c r="N47" i="252"/>
  <c r="N47" i="245"/>
  <c r="N43" i="332"/>
  <c r="N79" i="332" s="1"/>
  <c r="N43" i="88"/>
  <c r="N43" i="99"/>
  <c r="N43" i="35"/>
  <c r="N43" i="90"/>
  <c r="N43" i="81"/>
  <c r="N43" i="130"/>
  <c r="N78" i="130" s="1"/>
  <c r="L85" i="130" s="1"/>
  <c r="N43" i="71"/>
  <c r="N48" i="174"/>
  <c r="N44" i="212"/>
  <c r="N78" i="212" s="1"/>
  <c r="N43" i="108"/>
  <c r="N78" i="108" s="1"/>
  <c r="L84" i="108" s="1"/>
  <c r="N43" i="127"/>
  <c r="N77" i="127" s="1"/>
  <c r="N70" i="162"/>
  <c r="N43" i="61"/>
  <c r="N78" i="61" s="1"/>
  <c r="L83" i="64"/>
  <c r="L84" i="64"/>
  <c r="N86" i="64" s="1"/>
  <c r="N88" i="64" s="1"/>
  <c r="D55" i="5" s="1"/>
  <c r="L85" i="64"/>
  <c r="N43" i="29"/>
  <c r="N78" i="29" s="1"/>
  <c r="N43" i="43"/>
  <c r="N69" i="181"/>
  <c r="N71" i="15"/>
  <c r="N76" i="15" s="1"/>
  <c r="N42" i="15" s="1"/>
  <c r="N43" i="15" s="1"/>
  <c r="N78" i="15" s="1"/>
  <c r="N70" i="21"/>
  <c r="N76" i="21" s="1"/>
  <c r="N42" i="21" s="1"/>
  <c r="N71" i="25"/>
  <c r="N76" i="25" s="1"/>
  <c r="N42" i="25" s="1"/>
  <c r="N43" i="53"/>
  <c r="N78" i="53" s="1"/>
  <c r="L84" i="53" s="1"/>
  <c r="N76" i="134"/>
  <c r="N41" i="134" s="1"/>
  <c r="N43" i="134" s="1"/>
  <c r="N43" i="39"/>
  <c r="N77" i="291"/>
  <c r="L82" i="291" s="1"/>
  <c r="N79" i="254"/>
  <c r="L86" i="254" s="1"/>
  <c r="I70" i="16"/>
  <c r="I70" i="24"/>
  <c r="N43" i="16"/>
  <c r="N78" i="16" s="1"/>
  <c r="L83" i="16" s="1"/>
  <c r="N79" i="50"/>
  <c r="N42" i="50" s="1"/>
  <c r="N43" i="50" s="1"/>
  <c r="N43" i="52"/>
  <c r="N78" i="52" s="1"/>
  <c r="N81" i="171"/>
  <c r="N47" i="171" s="1"/>
  <c r="N49" i="171" s="1"/>
  <c r="N70" i="171"/>
  <c r="N78" i="55"/>
  <c r="L83" i="55" s="1"/>
  <c r="N43" i="60"/>
  <c r="N78" i="60" s="1"/>
  <c r="N80" i="164"/>
  <c r="N46" i="164" s="1"/>
  <c r="N48" i="164" s="1"/>
  <c r="N79" i="363"/>
  <c r="L84" i="363" s="1"/>
  <c r="N69" i="164"/>
  <c r="N43" i="22"/>
  <c r="N54" i="89"/>
  <c r="N80" i="179"/>
  <c r="N46" i="179" s="1"/>
  <c r="N48" i="179" s="1"/>
  <c r="N77" i="233"/>
  <c r="N41" i="233" s="1"/>
  <c r="N43" i="233" s="1"/>
  <c r="N79" i="233" s="1"/>
  <c r="N43" i="9"/>
  <c r="N78" i="9" s="1"/>
  <c r="N79" i="296"/>
  <c r="L85" i="296" s="1"/>
  <c r="L84" i="32"/>
  <c r="N69" i="172"/>
  <c r="N69" i="180"/>
  <c r="I71" i="18"/>
  <c r="L85" i="32"/>
  <c r="N72" i="165"/>
  <c r="N64" i="297"/>
  <c r="N69" i="160"/>
  <c r="N69" i="174"/>
  <c r="L84" i="253"/>
  <c r="N86" i="369"/>
  <c r="N88" i="369" s="1"/>
  <c r="D318" i="5" s="1"/>
  <c r="N77" i="357"/>
  <c r="N41" i="357" s="1"/>
  <c r="N43" i="357" s="1"/>
  <c r="N79" i="357" s="1"/>
  <c r="L86" i="357" s="1"/>
  <c r="N77" i="351"/>
  <c r="N41" i="351" s="1"/>
  <c r="N43" i="351" s="1"/>
  <c r="N79" i="351" s="1"/>
  <c r="L85" i="351" s="1"/>
  <c r="I71" i="26"/>
  <c r="I70" i="22"/>
  <c r="I70" i="7"/>
  <c r="N43" i="27"/>
  <c r="N78" i="27" s="1"/>
  <c r="L84" i="27" s="1"/>
  <c r="N43" i="59"/>
  <c r="N78" i="59" s="1"/>
  <c r="L83" i="59" s="1"/>
  <c r="N76" i="102"/>
  <c r="N41" i="102" s="1"/>
  <c r="N43" i="102" s="1"/>
  <c r="N78" i="102" s="1"/>
  <c r="N76" i="105"/>
  <c r="N41" i="105" s="1"/>
  <c r="N43" i="105" s="1"/>
  <c r="N80" i="188"/>
  <c r="N46" i="188" s="1"/>
  <c r="N48" i="188" s="1"/>
  <c r="N69" i="183"/>
  <c r="N43" i="100"/>
  <c r="N78" i="100" s="1"/>
  <c r="L85" i="100" s="1"/>
  <c r="N66" i="294"/>
  <c r="N79" i="294" s="1"/>
  <c r="L85" i="294" s="1"/>
  <c r="N86" i="370"/>
  <c r="N88" i="370" s="1"/>
  <c r="D320" i="5" s="1"/>
  <c r="N79" i="333"/>
  <c r="L86" i="333" s="1"/>
  <c r="N43" i="44"/>
  <c r="N78" i="70"/>
  <c r="L84" i="70" s="1"/>
  <c r="N76" i="136"/>
  <c r="N41" i="136" s="1"/>
  <c r="N43" i="136" s="1"/>
  <c r="N81" i="185"/>
  <c r="N47" i="185" s="1"/>
  <c r="N49" i="185" s="1"/>
  <c r="N75" i="283"/>
  <c r="N41" i="283" s="1"/>
  <c r="N43" i="283" s="1"/>
  <c r="N75" i="133"/>
  <c r="N41" i="133" s="1"/>
  <c r="N43" i="133" s="1"/>
  <c r="N69" i="246"/>
  <c r="N74" i="246" s="1"/>
  <c r="N63" i="248"/>
  <c r="N68" i="248" s="1"/>
  <c r="N78" i="273"/>
  <c r="N41" i="273" s="1"/>
  <c r="N43" i="273" s="1"/>
  <c r="N80" i="273" s="1"/>
  <c r="L87" i="273" s="1"/>
  <c r="N75" i="302"/>
  <c r="N41" i="302" s="1"/>
  <c r="N43" i="302" s="1"/>
  <c r="N81" i="176"/>
  <c r="N47" i="176" s="1"/>
  <c r="N49" i="176" s="1"/>
  <c r="N80" i="177"/>
  <c r="N46" i="177" s="1"/>
  <c r="N48" i="177" s="1"/>
  <c r="N75" i="292"/>
  <c r="N41" i="292" s="1"/>
  <c r="N43" i="292" s="1"/>
  <c r="N77" i="295"/>
  <c r="N41" i="295" s="1"/>
  <c r="N43" i="295" s="1"/>
  <c r="N80" i="180"/>
  <c r="N46" i="180" s="1"/>
  <c r="N48" i="180" s="1"/>
  <c r="N83" i="221"/>
  <c r="N46" i="221" s="1"/>
  <c r="N48" i="221" s="1"/>
  <c r="N81" i="282"/>
  <c r="N44" i="282" s="1"/>
  <c r="N46" i="282" s="1"/>
  <c r="N77" i="337"/>
  <c r="N41" i="337" s="1"/>
  <c r="N43" i="337" s="1"/>
  <c r="N79" i="337" s="1"/>
  <c r="N76" i="56"/>
  <c r="N42" i="56" s="1"/>
  <c r="N43" i="56" s="1"/>
  <c r="N78" i="56" s="1"/>
  <c r="N76" i="80"/>
  <c r="N41" i="80" s="1"/>
  <c r="N43" i="80" s="1"/>
  <c r="N54" i="105"/>
  <c r="N80" i="181"/>
  <c r="N46" i="181" s="1"/>
  <c r="N48" i="181" s="1"/>
  <c r="N81" i="186"/>
  <c r="N47" i="186" s="1"/>
  <c r="N49" i="186" s="1"/>
  <c r="N76" i="242"/>
  <c r="N40" i="242" s="1"/>
  <c r="N42" i="242" s="1"/>
  <c r="N59" i="182"/>
  <c r="N80" i="184"/>
  <c r="N46" i="184" s="1"/>
  <c r="N48" i="184" s="1"/>
  <c r="N81" i="267"/>
  <c r="N41" i="267" s="1"/>
  <c r="N43" i="267" s="1"/>
  <c r="N83" i="267" s="1"/>
  <c r="N59" i="25"/>
  <c r="N65" i="25" s="1"/>
  <c r="N75" i="75"/>
  <c r="N41" i="75" s="1"/>
  <c r="N43" i="75" s="1"/>
  <c r="N75" i="289"/>
  <c r="N41" i="289" s="1"/>
  <c r="N43" i="289" s="1"/>
  <c r="N77" i="289" s="1"/>
  <c r="L82" i="289" s="1"/>
  <c r="N74" i="252"/>
  <c r="N79" i="322"/>
  <c r="L86" i="322" s="1"/>
  <c r="N53" i="143"/>
  <c r="N59" i="168"/>
  <c r="L84" i="112"/>
  <c r="L84" i="120"/>
  <c r="N54" i="99"/>
  <c r="N58" i="188"/>
  <c r="N53" i="209"/>
  <c r="N53" i="141"/>
  <c r="N54" i="148"/>
  <c r="N53" i="144"/>
  <c r="N59" i="154"/>
  <c r="N59" i="158"/>
  <c r="N58" i="160"/>
  <c r="N58" i="179"/>
  <c r="N82" i="179" s="1"/>
  <c r="L89" i="179" s="1"/>
  <c r="N58" i="184"/>
  <c r="N54" i="231"/>
  <c r="N55" i="237"/>
  <c r="N79" i="237" s="1"/>
  <c r="L86" i="237" s="1"/>
  <c r="N54" i="243"/>
  <c r="N58" i="249"/>
  <c r="N55" i="251"/>
  <c r="N79" i="251" s="1"/>
  <c r="N55" i="256"/>
  <c r="N79" i="256" s="1"/>
  <c r="L84" i="256" s="1"/>
  <c r="L83" i="111"/>
  <c r="N59" i="176"/>
  <c r="L84" i="111"/>
  <c r="N53" i="140"/>
  <c r="N53" i="147"/>
  <c r="N61" i="165"/>
  <c r="N62" i="220"/>
  <c r="N58" i="247"/>
  <c r="N69" i="260"/>
  <c r="N59" i="266"/>
  <c r="N59" i="268"/>
  <c r="N56" i="271"/>
  <c r="N80" i="271" s="1"/>
  <c r="L85" i="271" s="1"/>
  <c r="N56" i="272"/>
  <c r="N80" i="272" s="1"/>
  <c r="L87" i="272" s="1"/>
  <c r="N59" i="282"/>
  <c r="N53" i="298"/>
  <c r="N53" i="310"/>
  <c r="N77" i="310" s="1"/>
  <c r="L82" i="310" s="1"/>
  <c r="N55" i="315"/>
  <c r="N79" i="315" s="1"/>
  <c r="L84" i="315" s="1"/>
  <c r="N55" i="318"/>
  <c r="N79" i="318" s="1"/>
  <c r="N79" i="241"/>
  <c r="L86" i="241" s="1"/>
  <c r="L83" i="118"/>
  <c r="N78" i="66"/>
  <c r="L83" i="66" s="1"/>
  <c r="L83" i="104"/>
  <c r="L84" i="118"/>
  <c r="L83" i="126"/>
  <c r="N86" i="126" s="1"/>
  <c r="N88" i="126" s="1"/>
  <c r="D116" i="5" s="1"/>
  <c r="N78" i="216"/>
  <c r="L83" i="216" s="1"/>
  <c r="L83" i="225"/>
  <c r="N53" i="78"/>
  <c r="N77" i="78" s="1"/>
  <c r="L82" i="78" s="1"/>
  <c r="L86" i="340"/>
  <c r="N53" i="75"/>
  <c r="L85" i="224"/>
  <c r="L87" i="277"/>
  <c r="L83" i="224"/>
  <c r="N53" i="136"/>
  <c r="N54" i="41"/>
  <c r="N78" i="41" s="1"/>
  <c r="L84" i="73"/>
  <c r="N56" i="48"/>
  <c r="N54" i="83"/>
  <c r="N78" i="83" s="1"/>
  <c r="L83" i="83" s="1"/>
  <c r="N54" i="88"/>
  <c r="N54" i="90"/>
  <c r="N54" i="96"/>
  <c r="N53" i="133"/>
  <c r="N53" i="134"/>
  <c r="N53" i="137"/>
  <c r="N53" i="138"/>
  <c r="N78" i="138" s="1"/>
  <c r="L85" i="138" s="1"/>
  <c r="N53" i="139"/>
  <c r="N53" i="142"/>
  <c r="N53" i="146"/>
  <c r="N53" i="145"/>
  <c r="N56" i="150"/>
  <c r="N59" i="157"/>
  <c r="N58" i="164"/>
  <c r="N58" i="172"/>
  <c r="N58" i="174"/>
  <c r="N59" i="171"/>
  <c r="N59" i="178"/>
  <c r="N58" i="177"/>
  <c r="N58" i="181"/>
  <c r="N58" i="183"/>
  <c r="N59" i="185"/>
  <c r="N59" i="186"/>
  <c r="N53" i="192"/>
  <c r="N61" i="207"/>
  <c r="N50" i="228"/>
  <c r="N56" i="232"/>
  <c r="N55" i="236"/>
  <c r="N79" i="236" s="1"/>
  <c r="N55" i="356"/>
  <c r="N79" i="356" s="1"/>
  <c r="L85" i="356" s="1"/>
  <c r="N61" i="228"/>
  <c r="N69" i="184"/>
  <c r="N79" i="312"/>
  <c r="N78" i="31"/>
  <c r="L85" i="31" s="1"/>
  <c r="N77" i="302"/>
  <c r="L83" i="302" s="1"/>
  <c r="N78" i="30"/>
  <c r="L84" i="30" s="1"/>
  <c r="N74" i="227"/>
  <c r="L79" i="227" s="1"/>
  <c r="N77" i="292"/>
  <c r="L84" i="292" s="1"/>
  <c r="N80" i="270"/>
  <c r="L85" i="270" s="1"/>
  <c r="N79" i="239"/>
  <c r="L85" i="239" s="1"/>
  <c r="N78" i="33"/>
  <c r="L83" i="33" s="1"/>
  <c r="L84" i="104"/>
  <c r="N78" i="367"/>
  <c r="L85" i="367" s="1"/>
  <c r="N79" i="344"/>
  <c r="L86" i="344" s="1"/>
  <c r="N54" i="45"/>
  <c r="N54" i="35"/>
  <c r="N54" i="84"/>
  <c r="N58" i="180"/>
  <c r="N55" i="335"/>
  <c r="N79" i="335" s="1"/>
  <c r="L86" i="335" s="1"/>
  <c r="L84" i="119"/>
  <c r="N54" i="79"/>
  <c r="L84" i="76"/>
  <c r="N79" i="319"/>
  <c r="L84" i="319" s="1"/>
  <c r="L83" i="119"/>
  <c r="N79" i="345"/>
  <c r="L84" i="345" s="1"/>
  <c r="N54" i="68"/>
  <c r="N55" i="295"/>
  <c r="N79" i="295" s="1"/>
  <c r="N43" i="38"/>
  <c r="N43" i="37"/>
  <c r="N43" i="42"/>
  <c r="L84" i="47"/>
  <c r="L85" i="47"/>
  <c r="L83" i="47"/>
  <c r="N43" i="48"/>
  <c r="N78" i="54"/>
  <c r="L85" i="54" s="1"/>
  <c r="L88" i="218"/>
  <c r="N43" i="72"/>
  <c r="N77" i="72" s="1"/>
  <c r="N43" i="17"/>
  <c r="N78" i="17" s="1"/>
  <c r="N43" i="18"/>
  <c r="N78" i="18" s="1"/>
  <c r="N43" i="19"/>
  <c r="N78" i="19" s="1"/>
  <c r="L84" i="19" s="1"/>
  <c r="N43" i="12"/>
  <c r="N78" i="12" s="1"/>
  <c r="L84" i="12" s="1"/>
  <c r="N43" i="49"/>
  <c r="N78" i="49" s="1"/>
  <c r="L84" i="49" s="1"/>
  <c r="N43" i="20"/>
  <c r="N78" i="20" s="1"/>
  <c r="N43" i="21"/>
  <c r="N78" i="21" s="1"/>
  <c r="N43" i="7"/>
  <c r="N78" i="7" s="1"/>
  <c r="N43" i="14"/>
  <c r="N78" i="14" s="1"/>
  <c r="N43" i="23"/>
  <c r="N78" i="23" s="1"/>
  <c r="N43" i="25"/>
  <c r="N43" i="306"/>
  <c r="N79" i="306" s="1"/>
  <c r="L84" i="352"/>
  <c r="L86" i="352"/>
  <c r="L85" i="352"/>
  <c r="L86" i="320"/>
  <c r="L84" i="320"/>
  <c r="N79" i="359"/>
  <c r="L84" i="359" s="1"/>
  <c r="N79" i="353"/>
  <c r="L85" i="353" s="1"/>
  <c r="N79" i="313"/>
  <c r="L84" i="313" s="1"/>
  <c r="L86" i="277"/>
  <c r="N79" i="336"/>
  <c r="L85" i="336" s="1"/>
  <c r="N79" i="366"/>
  <c r="L85" i="366" s="1"/>
  <c r="N79" i="355"/>
  <c r="L86" i="355" s="1"/>
  <c r="N79" i="317"/>
  <c r="L84" i="317" s="1"/>
  <c r="N76" i="24"/>
  <c r="N42" i="24" s="1"/>
  <c r="N43" i="24" s="1"/>
  <c r="N78" i="24" s="1"/>
  <c r="N76" i="65"/>
  <c r="N41" i="65" s="1"/>
  <c r="N43" i="65" s="1"/>
  <c r="N78" i="65" s="1"/>
  <c r="L84" i="65" s="1"/>
  <c r="N76" i="68"/>
  <c r="N41" i="68" s="1"/>
  <c r="N43" i="68" s="1"/>
  <c r="N76" i="101"/>
  <c r="N41" i="101" s="1"/>
  <c r="N43" i="101" s="1"/>
  <c r="N78" i="101" s="1"/>
  <c r="N76" i="98"/>
  <c r="N41" i="98" s="1"/>
  <c r="N43" i="98" s="1"/>
  <c r="N76" i="107"/>
  <c r="N41" i="107" s="1"/>
  <c r="N43" i="107" s="1"/>
  <c r="N78" i="107" s="1"/>
  <c r="L83" i="107" s="1"/>
  <c r="N79" i="364"/>
  <c r="L84" i="364" s="1"/>
  <c r="N77" i="299"/>
  <c r="L83" i="299" s="1"/>
  <c r="N79" i="262"/>
  <c r="L84" i="262" s="1"/>
  <c r="N79" i="346"/>
  <c r="L86" i="346" s="1"/>
  <c r="N76" i="26"/>
  <c r="N42" i="26" s="1"/>
  <c r="N43" i="26" s="1"/>
  <c r="N78" i="26" s="1"/>
  <c r="N78" i="58"/>
  <c r="N80" i="183"/>
  <c r="N46" i="183" s="1"/>
  <c r="N48" i="183" s="1"/>
  <c r="N87" i="246"/>
  <c r="N45" i="246" s="1"/>
  <c r="N47" i="246" s="1"/>
  <c r="N77" i="308"/>
  <c r="N41" i="308" s="1"/>
  <c r="N43" i="308" s="1"/>
  <c r="N79" i="308" s="1"/>
  <c r="L85" i="308" s="1"/>
  <c r="N76" i="231"/>
  <c r="N40" i="231" s="1"/>
  <c r="N42" i="231" s="1"/>
  <c r="N76" i="243"/>
  <c r="N40" i="243" s="1"/>
  <c r="N42" i="243" s="1"/>
  <c r="N77" i="328"/>
  <c r="N41" i="328" s="1"/>
  <c r="N43" i="328" s="1"/>
  <c r="N79" i="328" s="1"/>
  <c r="N78" i="63"/>
  <c r="L83" i="63" s="1"/>
  <c r="N84" i="220"/>
  <c r="N46" i="220" s="1"/>
  <c r="N48" i="220" s="1"/>
  <c r="N83" i="279"/>
  <c r="N46" i="279" s="1"/>
  <c r="N48" i="279" s="1"/>
  <c r="N85" i="279" s="1"/>
  <c r="N77" i="323"/>
  <c r="N79" i="323" s="1"/>
  <c r="L85" i="323" s="1"/>
  <c r="N80" i="276"/>
  <c r="L87" i="276" s="1"/>
  <c r="N79" i="350"/>
  <c r="L85" i="350" s="1"/>
  <c r="L83" i="124"/>
  <c r="N54" i="42"/>
  <c r="N54" i="80"/>
  <c r="N54" i="81"/>
  <c r="N54" i="242"/>
  <c r="L85" i="320"/>
  <c r="L83" i="76"/>
  <c r="L85" i="225"/>
  <c r="L85" i="124"/>
  <c r="L84" i="340"/>
  <c r="N58" i="248"/>
  <c r="L85" i="360"/>
  <c r="N63" i="252"/>
  <c r="L85" i="125"/>
  <c r="L83" i="125"/>
  <c r="L85" i="327"/>
  <c r="L86" i="327"/>
  <c r="L83" i="304"/>
  <c r="L84" i="304"/>
  <c r="L83" i="300"/>
  <c r="L82" i="300"/>
  <c r="L84" i="300"/>
  <c r="L85" i="354"/>
  <c r="N59" i="155"/>
  <c r="N59" i="162"/>
  <c r="N54" i="38"/>
  <c r="N54" i="39"/>
  <c r="L84" i="360"/>
  <c r="N55" i="50"/>
  <c r="N54" i="43"/>
  <c r="L85" i="343"/>
  <c r="L86" i="343"/>
  <c r="L86" i="313"/>
  <c r="L84" i="339"/>
  <c r="L86" i="339"/>
  <c r="L84" i="116"/>
  <c r="L83" i="116"/>
  <c r="N54" i="36"/>
  <c r="L84" i="327"/>
  <c r="N54" i="71"/>
  <c r="N54" i="82"/>
  <c r="N78" i="82" s="1"/>
  <c r="L84" i="114"/>
  <c r="L85" i="114"/>
  <c r="L85" i="250"/>
  <c r="L84" i="250"/>
  <c r="N54" i="37"/>
  <c r="L85" i="110"/>
  <c r="L84" i="110"/>
  <c r="L83" i="122"/>
  <c r="L84" i="122"/>
  <c r="N54" i="86"/>
  <c r="N54" i="98"/>
  <c r="L84" i="115"/>
  <c r="L83" i="115"/>
  <c r="L85" i="115"/>
  <c r="L84" i="347"/>
  <c r="L85" i="347"/>
  <c r="L86" i="347"/>
  <c r="L83" i="123"/>
  <c r="L84" i="123"/>
  <c r="N54" i="34"/>
  <c r="N54" i="44"/>
  <c r="L86" i="250"/>
  <c r="L85" i="371"/>
  <c r="L85" i="123"/>
  <c r="L85" i="121"/>
  <c r="L83" i="121"/>
  <c r="L84" i="226"/>
  <c r="L85" i="226"/>
  <c r="L83" i="303"/>
  <c r="L84" i="303"/>
  <c r="N54" i="40"/>
  <c r="L83" i="110"/>
  <c r="L86" i="371"/>
  <c r="L84" i="348"/>
  <c r="L85" i="348"/>
  <c r="L83" i="77"/>
  <c r="L84" i="77"/>
  <c r="N54" i="85"/>
  <c r="N54" i="87"/>
  <c r="N61" i="221"/>
  <c r="N89" i="246" l="1"/>
  <c r="N78" i="25"/>
  <c r="N82" i="189"/>
  <c r="L87" i="189" s="1"/>
  <c r="N78" i="36"/>
  <c r="N78" i="91"/>
  <c r="L85" i="91" s="1"/>
  <c r="N77" i="284"/>
  <c r="L84" i="284" s="1"/>
  <c r="N83" i="162"/>
  <c r="N83" i="244"/>
  <c r="L90" i="244" s="1"/>
  <c r="N78" i="85"/>
  <c r="N83" i="268"/>
  <c r="L88" i="268" s="1"/>
  <c r="N80" i="274"/>
  <c r="L85" i="274" s="1"/>
  <c r="N79" i="330"/>
  <c r="L85" i="330" s="1"/>
  <c r="N86" i="109"/>
  <c r="N88" i="109" s="1"/>
  <c r="D99" i="5" s="1"/>
  <c r="N77" i="297"/>
  <c r="L84" i="297" s="1"/>
  <c r="N79" i="150"/>
  <c r="N88" i="281"/>
  <c r="N90" i="281" s="1"/>
  <c r="D238" i="5" s="1"/>
  <c r="N83" i="266"/>
  <c r="N79" i="263"/>
  <c r="L86" i="263" s="1"/>
  <c r="N79" i="362"/>
  <c r="L85" i="362" s="1"/>
  <c r="N78" i="139"/>
  <c r="L83" i="139" s="1"/>
  <c r="N78" i="97"/>
  <c r="L84" i="97" s="1"/>
  <c r="N78" i="43"/>
  <c r="N85" i="207"/>
  <c r="L90" i="207" s="1"/>
  <c r="N78" i="39"/>
  <c r="L84" i="39" s="1"/>
  <c r="L87" i="218"/>
  <c r="N78" i="144"/>
  <c r="L85" i="144" s="1"/>
  <c r="N83" i="178"/>
  <c r="L88" i="178" s="1"/>
  <c r="N78" i="142"/>
  <c r="L85" i="142" s="1"/>
  <c r="N79" i="342"/>
  <c r="L85" i="342" s="1"/>
  <c r="N78" i="84"/>
  <c r="L84" i="84" s="1"/>
  <c r="L84" i="16"/>
  <c r="L84" i="51"/>
  <c r="L85" i="51"/>
  <c r="L83" i="51"/>
  <c r="N86" i="51" s="1"/>
  <c r="N88" i="51" s="1"/>
  <c r="D43" i="5" s="1"/>
  <c r="L85" i="321"/>
  <c r="L84" i="321"/>
  <c r="L85" i="95"/>
  <c r="L84" i="95"/>
  <c r="N78" i="145"/>
  <c r="L85" i="145" s="1"/>
  <c r="N78" i="96"/>
  <c r="L85" i="96" s="1"/>
  <c r="N78" i="143"/>
  <c r="L85" i="143" s="1"/>
  <c r="L84" i="57"/>
  <c r="N86" i="57" s="1"/>
  <c r="N88" i="57" s="1"/>
  <c r="D53" i="5" s="1"/>
  <c r="N79" i="311"/>
  <c r="L84" i="311" s="1"/>
  <c r="N82" i="172"/>
  <c r="L88" i="172" s="1"/>
  <c r="N83" i="187"/>
  <c r="L89" i="187" s="1"/>
  <c r="N80" i="275"/>
  <c r="L86" i="275" s="1"/>
  <c r="L85" i="53"/>
  <c r="N83" i="171"/>
  <c r="L90" i="171" s="1"/>
  <c r="L83" i="57"/>
  <c r="L84" i="305"/>
  <c r="L85" i="333"/>
  <c r="L86" i="321"/>
  <c r="L83" i="305"/>
  <c r="L86" i="354"/>
  <c r="N87" i="354" s="1"/>
  <c r="N89" i="354" s="1"/>
  <c r="D306" i="5" s="1"/>
  <c r="N85" i="245"/>
  <c r="L91" i="245" s="1"/>
  <c r="N79" i="329"/>
  <c r="L84" i="329" s="1"/>
  <c r="N77" i="325"/>
  <c r="L84" i="325" s="1"/>
  <c r="L85" i="313"/>
  <c r="N87" i="313" s="1"/>
  <c r="N89" i="313" s="1"/>
  <c r="D269" i="5" s="1"/>
  <c r="N77" i="283"/>
  <c r="L82" i="283" s="1"/>
  <c r="L86" i="345"/>
  <c r="L84" i="289"/>
  <c r="N86" i="224"/>
  <c r="N88" i="224" s="1"/>
  <c r="D185" i="5" s="1"/>
  <c r="L83" i="70"/>
  <c r="L85" i="70"/>
  <c r="N86" i="70" s="1"/>
  <c r="N88" i="70" s="1"/>
  <c r="D61" i="5" s="1"/>
  <c r="L86" i="353"/>
  <c r="N83" i="280"/>
  <c r="L88" i="280" s="1"/>
  <c r="L84" i="302"/>
  <c r="N86" i="112"/>
  <c r="N88" i="112" s="1"/>
  <c r="D102" i="5" s="1"/>
  <c r="L84" i="314"/>
  <c r="L82" i="302"/>
  <c r="N88" i="277"/>
  <c r="N90" i="277" s="1"/>
  <c r="D235" i="5" s="1"/>
  <c r="N78" i="106"/>
  <c r="L85" i="106" s="1"/>
  <c r="N86" i="111"/>
  <c r="N88" i="111" s="1"/>
  <c r="D101" i="5" s="1"/>
  <c r="N82" i="188"/>
  <c r="L87" i="188" s="1"/>
  <c r="N83" i="170"/>
  <c r="L88" i="170" s="1"/>
  <c r="L85" i="254"/>
  <c r="L85" i="322"/>
  <c r="N78" i="231"/>
  <c r="L84" i="231" s="1"/>
  <c r="L86" i="240"/>
  <c r="L84" i="322"/>
  <c r="L84" i="216"/>
  <c r="L83" i="291"/>
  <c r="L84" i="291"/>
  <c r="L85" i="240"/>
  <c r="L85" i="216"/>
  <c r="L84" i="355"/>
  <c r="L83" i="95"/>
  <c r="L86" i="351"/>
  <c r="L84" i="307"/>
  <c r="N86" i="73"/>
  <c r="N88" i="73" s="1"/>
  <c r="D64" i="5" s="1"/>
  <c r="N86" i="118"/>
  <c r="N88" i="118" s="1"/>
  <c r="D108" i="5" s="1"/>
  <c r="L82" i="285"/>
  <c r="L85" i="319"/>
  <c r="L86" i="319"/>
  <c r="L85" i="355"/>
  <c r="L82" i="229"/>
  <c r="L84" i="131"/>
  <c r="L84" i="351"/>
  <c r="L85" i="359"/>
  <c r="L85" i="315"/>
  <c r="L85" i="241"/>
  <c r="L84" i="366"/>
  <c r="L86" i="366"/>
  <c r="L86" i="315"/>
  <c r="L86" i="359"/>
  <c r="L84" i="241"/>
  <c r="L84" i="299"/>
  <c r="L86" i="276"/>
  <c r="L84" i="353"/>
  <c r="L83" i="131"/>
  <c r="L85" i="66"/>
  <c r="N86" i="119"/>
  <c r="N88" i="119" s="1"/>
  <c r="D109" i="5" s="1"/>
  <c r="L84" i="357"/>
  <c r="L84" i="66"/>
  <c r="L85" i="63"/>
  <c r="L86" i="296"/>
  <c r="L85" i="357"/>
  <c r="N86" i="225"/>
  <c r="N88" i="225" s="1"/>
  <c r="D186" i="5" s="1"/>
  <c r="N78" i="68"/>
  <c r="L84" i="68" s="1"/>
  <c r="L84" i="296"/>
  <c r="N86" i="76"/>
  <c r="N88" i="76" s="1"/>
  <c r="D67" i="5" s="1"/>
  <c r="L84" i="367"/>
  <c r="N86" i="120"/>
  <c r="N88" i="120" s="1"/>
  <c r="D110" i="5" s="1"/>
  <c r="L83" i="367"/>
  <c r="N87" i="327"/>
  <c r="N89" i="327" s="1"/>
  <c r="D281" i="5" s="1"/>
  <c r="L82" i="301"/>
  <c r="N78" i="135"/>
  <c r="L83" i="135" s="1"/>
  <c r="N78" i="243"/>
  <c r="L83" i="243" s="1"/>
  <c r="L81" i="229"/>
  <c r="L83" i="301"/>
  <c r="N78" i="45"/>
  <c r="L83" i="45" s="1"/>
  <c r="L84" i="295"/>
  <c r="L85" i="295"/>
  <c r="L86" i="295"/>
  <c r="N78" i="90"/>
  <c r="L83" i="90" s="1"/>
  <c r="N74" i="228"/>
  <c r="L79" i="228" s="1"/>
  <c r="N86" i="104"/>
  <c r="N88" i="104" s="1"/>
  <c r="D94" i="5" s="1"/>
  <c r="N82" i="177"/>
  <c r="L88" i="177" s="1"/>
  <c r="N78" i="35"/>
  <c r="L85" i="35" s="1"/>
  <c r="N78" i="79"/>
  <c r="L84" i="79" s="1"/>
  <c r="N87" i="360"/>
  <c r="N89" i="360" s="1"/>
  <c r="D311" i="5" s="1"/>
  <c r="L82" i="290"/>
  <c r="L83" i="290"/>
  <c r="L83" i="292"/>
  <c r="L83" i="65"/>
  <c r="N78" i="140"/>
  <c r="L85" i="140" s="1"/>
  <c r="L85" i="65"/>
  <c r="N87" i="343"/>
  <c r="N89" i="343" s="1"/>
  <c r="D296" i="5" s="1"/>
  <c r="L83" i="310"/>
  <c r="L83" i="289"/>
  <c r="N87" i="321"/>
  <c r="N89" i="321" s="1"/>
  <c r="D277" i="5" s="1"/>
  <c r="L84" i="251"/>
  <c r="L85" i="251"/>
  <c r="L85" i="276"/>
  <c r="L90" i="268"/>
  <c r="N82" i="164"/>
  <c r="L87" i="164" s="1"/>
  <c r="N83" i="157"/>
  <c r="L90" i="157" s="1"/>
  <c r="N83" i="154"/>
  <c r="L88" i="154" s="1"/>
  <c r="L84" i="293"/>
  <c r="L86" i="356"/>
  <c r="L86" i="294"/>
  <c r="L82" i="299"/>
  <c r="N86" i="220"/>
  <c r="L92" i="220" s="1"/>
  <c r="N78" i="88"/>
  <c r="L85" i="88" s="1"/>
  <c r="N77" i="298"/>
  <c r="L82" i="298" s="1"/>
  <c r="N78" i="147"/>
  <c r="L85" i="147" s="1"/>
  <c r="N77" i="75"/>
  <c r="L82" i="75" s="1"/>
  <c r="N80" i="48"/>
  <c r="L85" i="48" s="1"/>
  <c r="N82" i="174"/>
  <c r="L89" i="174" s="1"/>
  <c r="N78" i="89"/>
  <c r="L83" i="89" s="1"/>
  <c r="L83" i="94"/>
  <c r="L85" i="316"/>
  <c r="L84" i="356"/>
  <c r="L84" i="323"/>
  <c r="N78" i="141"/>
  <c r="L85" i="141" s="1"/>
  <c r="N78" i="148"/>
  <c r="L83" i="148" s="1"/>
  <c r="N78" i="146"/>
  <c r="L85" i="146" s="1"/>
  <c r="N78" i="134"/>
  <c r="L83" i="134" s="1"/>
  <c r="L86" i="316"/>
  <c r="L84" i="63"/>
  <c r="L86" i="314"/>
  <c r="L85" i="345"/>
  <c r="N83" i="186"/>
  <c r="L89" i="186" s="1"/>
  <c r="N83" i="158"/>
  <c r="L90" i="158" s="1"/>
  <c r="N83" i="182"/>
  <c r="L88" i="182" s="1"/>
  <c r="N82" i="160"/>
  <c r="L88" i="160" s="1"/>
  <c r="N77" i="192"/>
  <c r="L82" i="192" s="1"/>
  <c r="N83" i="249"/>
  <c r="L88" i="249" s="1"/>
  <c r="N93" i="260"/>
  <c r="L98" i="260" s="1"/>
  <c r="L84" i="310"/>
  <c r="N83" i="185"/>
  <c r="L89" i="185" s="1"/>
  <c r="L82" i="293"/>
  <c r="L84" i="285"/>
  <c r="L85" i="94"/>
  <c r="N87" i="351"/>
  <c r="N89" i="351" s="1"/>
  <c r="D303" i="5" s="1"/>
  <c r="N87" i="340"/>
  <c r="N89" i="340" s="1"/>
  <c r="D294" i="5" s="1"/>
  <c r="N87" i="352"/>
  <c r="N89" i="352" s="1"/>
  <c r="D304" i="5" s="1"/>
  <c r="N83" i="176"/>
  <c r="L89" i="176" s="1"/>
  <c r="N78" i="136"/>
  <c r="L85" i="136" s="1"/>
  <c r="N78" i="99"/>
  <c r="L84" i="99" s="1"/>
  <c r="N80" i="232"/>
  <c r="L86" i="232" s="1"/>
  <c r="N78" i="137"/>
  <c r="L83" i="137" s="1"/>
  <c r="N85" i="165"/>
  <c r="L90" i="165" s="1"/>
  <c r="L85" i="16"/>
  <c r="L83" i="213"/>
  <c r="L83" i="84"/>
  <c r="N78" i="209"/>
  <c r="L84" i="209" s="1"/>
  <c r="N78" i="81"/>
  <c r="L84" i="81" s="1"/>
  <c r="N79" i="247"/>
  <c r="L86" i="247" s="1"/>
  <c r="N78" i="40"/>
  <c r="L85" i="40" s="1"/>
  <c r="L84" i="344"/>
  <c r="L86" i="363"/>
  <c r="L84" i="193"/>
  <c r="L86" i="193"/>
  <c r="L85" i="193"/>
  <c r="L84" i="31"/>
  <c r="L83" i="31"/>
  <c r="L86" i="272"/>
  <c r="L85" i="234"/>
  <c r="L86" i="262"/>
  <c r="L85" i="67"/>
  <c r="L87" i="179"/>
  <c r="L85" i="337"/>
  <c r="L84" i="337"/>
  <c r="L89" i="217"/>
  <c r="L87" i="217"/>
  <c r="L86" i="332"/>
  <c r="L84" i="332"/>
  <c r="L84" i="61"/>
  <c r="L83" i="61"/>
  <c r="L84" i="254"/>
  <c r="N78" i="42"/>
  <c r="L83" i="42" s="1"/>
  <c r="N85" i="221"/>
  <c r="L90" i="221" s="1"/>
  <c r="L84" i="330"/>
  <c r="L86" i="330"/>
  <c r="L85" i="55"/>
  <c r="L84" i="55"/>
  <c r="N78" i="44"/>
  <c r="L85" i="44" s="1"/>
  <c r="L85" i="214"/>
  <c r="L83" i="214"/>
  <c r="L84" i="214"/>
  <c r="N88" i="252"/>
  <c r="L95" i="252" s="1"/>
  <c r="L83" i="215"/>
  <c r="L83" i="67"/>
  <c r="N86" i="67" s="1"/>
  <c r="N88" i="67" s="1"/>
  <c r="D58" i="5" s="1"/>
  <c r="L85" i="30"/>
  <c r="L85" i="215"/>
  <c r="L84" i="264"/>
  <c r="N87" i="253"/>
  <c r="N89" i="253" s="1"/>
  <c r="D213" i="5" s="1"/>
  <c r="L84" i="60"/>
  <c r="L83" i="60"/>
  <c r="L85" i="60"/>
  <c r="L84" i="127"/>
  <c r="L83" i="127"/>
  <c r="L82" i="127"/>
  <c r="L84" i="46"/>
  <c r="L85" i="46"/>
  <c r="L83" i="46"/>
  <c r="L84" i="308"/>
  <c r="L89" i="219"/>
  <c r="L82" i="284"/>
  <c r="N83" i="155"/>
  <c r="L90" i="155" s="1"/>
  <c r="N82" i="184"/>
  <c r="L87" i="184" s="1"/>
  <c r="N78" i="22"/>
  <c r="L85" i="22" s="1"/>
  <c r="L82" i="74"/>
  <c r="N78" i="37"/>
  <c r="L84" i="37" s="1"/>
  <c r="L91" i="207"/>
  <c r="L86" i="337"/>
  <c r="L84" i="33"/>
  <c r="L85" i="332"/>
  <c r="N78" i="86"/>
  <c r="L84" i="86" s="1"/>
  <c r="L92" i="207"/>
  <c r="L88" i="179"/>
  <c r="L83" i="149"/>
  <c r="L85" i="149"/>
  <c r="L84" i="149"/>
  <c r="L84" i="102"/>
  <c r="L83" i="102"/>
  <c r="L85" i="102"/>
  <c r="L84" i="208"/>
  <c r="L85" i="208"/>
  <c r="L83" i="208"/>
  <c r="L84" i="212"/>
  <c r="L85" i="212"/>
  <c r="L83" i="212"/>
  <c r="L83" i="103"/>
  <c r="L84" i="103"/>
  <c r="L86" i="256"/>
  <c r="L84" i="138"/>
  <c r="L85" i="258"/>
  <c r="L86" i="235"/>
  <c r="L83" i="138"/>
  <c r="L86" i="307"/>
  <c r="L85" i="265"/>
  <c r="L83" i="100"/>
  <c r="L86" i="350"/>
  <c r="L85" i="344"/>
  <c r="L85" i="61"/>
  <c r="L85" i="272"/>
  <c r="L85" i="108"/>
  <c r="L86" i="251"/>
  <c r="L84" i="100"/>
  <c r="L84" i="91"/>
  <c r="L85" i="264"/>
  <c r="L84" i="190"/>
  <c r="N78" i="105"/>
  <c r="L85" i="105" s="1"/>
  <c r="L84" i="286"/>
  <c r="L84" i="333"/>
  <c r="L84" i="265"/>
  <c r="L84" i="350"/>
  <c r="N78" i="38"/>
  <c r="L84" i="38" s="1"/>
  <c r="L84" i="365"/>
  <c r="N78" i="87"/>
  <c r="L84" i="87" s="1"/>
  <c r="L83" i="91"/>
  <c r="L86" i="365"/>
  <c r="L82" i="190"/>
  <c r="L85" i="27"/>
  <c r="L84" i="235"/>
  <c r="N78" i="242"/>
  <c r="L83" i="242" s="1"/>
  <c r="L82" i="287"/>
  <c r="L83" i="19"/>
  <c r="L86" i="261"/>
  <c r="L83" i="53"/>
  <c r="N82" i="180"/>
  <c r="L89" i="180" s="1"/>
  <c r="L86" i="258"/>
  <c r="L85" i="256"/>
  <c r="N83" i="282"/>
  <c r="L83" i="142"/>
  <c r="L86" i="259"/>
  <c r="L83" i="286"/>
  <c r="L84" i="74"/>
  <c r="N78" i="34"/>
  <c r="L85" i="34" s="1"/>
  <c r="L84" i="213"/>
  <c r="L84" i="259"/>
  <c r="L86" i="308"/>
  <c r="L85" i="262"/>
  <c r="L83" i="287"/>
  <c r="L83" i="108"/>
  <c r="L85" i="33"/>
  <c r="L84" i="261"/>
  <c r="L82" i="191"/>
  <c r="L85" i="59"/>
  <c r="L87" i="219"/>
  <c r="L85" i="129"/>
  <c r="N83" i="168"/>
  <c r="L90" i="168" s="1"/>
  <c r="L84" i="59"/>
  <c r="N78" i="71"/>
  <c r="L85" i="71" s="1"/>
  <c r="L84" i="130"/>
  <c r="L84" i="83"/>
  <c r="L85" i="83"/>
  <c r="L85" i="273"/>
  <c r="L85" i="363"/>
  <c r="L84" i="237"/>
  <c r="L84" i="294"/>
  <c r="L85" i="237"/>
  <c r="L86" i="273"/>
  <c r="L83" i="130"/>
  <c r="N83" i="248"/>
  <c r="L89" i="248" s="1"/>
  <c r="L85" i="103"/>
  <c r="L85" i="306"/>
  <c r="L86" i="306"/>
  <c r="L84" i="306"/>
  <c r="L82" i="72"/>
  <c r="L83" i="72"/>
  <c r="L83" i="29"/>
  <c r="L84" i="29"/>
  <c r="L85" i="29"/>
  <c r="L83" i="27"/>
  <c r="L88" i="189"/>
  <c r="L85" i="128"/>
  <c r="L86" i="334"/>
  <c r="L84" i="128"/>
  <c r="L84" i="334"/>
  <c r="L88" i="217"/>
  <c r="L83" i="284"/>
  <c r="N90" i="218"/>
  <c r="N92" i="218" s="1"/>
  <c r="D180" i="5" s="1"/>
  <c r="L84" i="191"/>
  <c r="L85" i="335"/>
  <c r="N86" i="16"/>
  <c r="N88" i="16" s="1"/>
  <c r="D8" i="5" s="1"/>
  <c r="L85" i="12"/>
  <c r="L83" i="30"/>
  <c r="N86" i="30" s="1"/>
  <c r="N88" i="30" s="1"/>
  <c r="D22" i="5" s="1"/>
  <c r="L83" i="129"/>
  <c r="L85" i="19"/>
  <c r="N86" i="19" s="1"/>
  <c r="N88" i="19" s="1"/>
  <c r="D11" i="5" s="1"/>
  <c r="L83" i="12"/>
  <c r="L89" i="189"/>
  <c r="N82" i="181"/>
  <c r="L89" i="181" s="1"/>
  <c r="N77" i="133"/>
  <c r="L82" i="133" s="1"/>
  <c r="L83" i="15"/>
  <c r="L84" i="15"/>
  <c r="L85" i="15"/>
  <c r="L86" i="318"/>
  <c r="L85" i="318"/>
  <c r="L84" i="318"/>
  <c r="L88" i="266"/>
  <c r="L90" i="266"/>
  <c r="L89" i="266"/>
  <c r="L90" i="267"/>
  <c r="L88" i="267"/>
  <c r="L89" i="267"/>
  <c r="L85" i="56"/>
  <c r="L84" i="56"/>
  <c r="L83" i="56"/>
  <c r="L84" i="233"/>
  <c r="L85" i="233"/>
  <c r="L86" i="233"/>
  <c r="L85" i="236"/>
  <c r="L86" i="236"/>
  <c r="L84" i="236"/>
  <c r="L85" i="150"/>
  <c r="L84" i="150"/>
  <c r="L86" i="150"/>
  <c r="L83" i="41"/>
  <c r="L84" i="41"/>
  <c r="L85" i="41"/>
  <c r="L84" i="335"/>
  <c r="L85" i="49"/>
  <c r="L84" i="72"/>
  <c r="L80" i="227"/>
  <c r="L84" i="239"/>
  <c r="L84" i="234"/>
  <c r="L89" i="244"/>
  <c r="L85" i="317"/>
  <c r="L82" i="309"/>
  <c r="L83" i="49"/>
  <c r="N81" i="50"/>
  <c r="L86" i="317"/>
  <c r="L86" i="342"/>
  <c r="N78" i="80"/>
  <c r="L85" i="80" s="1"/>
  <c r="N82" i="183"/>
  <c r="L89" i="183" s="1"/>
  <c r="L84" i="54"/>
  <c r="L84" i="331"/>
  <c r="L84" i="336"/>
  <c r="L83" i="54"/>
  <c r="L83" i="78"/>
  <c r="L84" i="78"/>
  <c r="L85" i="331"/>
  <c r="L86" i="336"/>
  <c r="L81" i="227"/>
  <c r="L83" i="297"/>
  <c r="L83" i="309"/>
  <c r="L86" i="239"/>
  <c r="N86" i="32"/>
  <c r="N88" i="32" s="1"/>
  <c r="D24" i="5" s="1"/>
  <c r="N78" i="98"/>
  <c r="L84" i="98" s="1"/>
  <c r="L86" i="323"/>
  <c r="N87" i="320"/>
  <c r="N89" i="320" s="1"/>
  <c r="D276" i="5" s="1"/>
  <c r="N86" i="125"/>
  <c r="N88" i="125" s="1"/>
  <c r="D115" i="5" s="1"/>
  <c r="L82" i="292"/>
  <c r="L87" i="270"/>
  <c r="L86" i="270"/>
  <c r="L85" i="238"/>
  <c r="L84" i="238"/>
  <c r="L86" i="238"/>
  <c r="L84" i="312"/>
  <c r="L86" i="312"/>
  <c r="L85" i="312"/>
  <c r="N86" i="110"/>
  <c r="N88" i="110" s="1"/>
  <c r="D100" i="5" s="1"/>
  <c r="L87" i="180"/>
  <c r="L85" i="25"/>
  <c r="L83" i="25"/>
  <c r="L84" i="25"/>
  <c r="L84" i="21"/>
  <c r="L83" i="21"/>
  <c r="L85" i="21"/>
  <c r="N86" i="47"/>
  <c r="N88" i="47" s="1"/>
  <c r="D39" i="5" s="1"/>
  <c r="L84" i="9"/>
  <c r="L85" i="9"/>
  <c r="L83" i="9"/>
  <c r="L85" i="23"/>
  <c r="L83" i="23"/>
  <c r="L84" i="23"/>
  <c r="L83" i="20"/>
  <c r="L84" i="20"/>
  <c r="L85" i="20"/>
  <c r="L84" i="18"/>
  <c r="L85" i="18"/>
  <c r="L83" i="18"/>
  <c r="L84" i="14"/>
  <c r="L85" i="14"/>
  <c r="L83" i="14"/>
  <c r="L83" i="17"/>
  <c r="L84" i="17"/>
  <c r="L85" i="17"/>
  <c r="L84" i="7"/>
  <c r="L83" i="7"/>
  <c r="L85" i="7"/>
  <c r="L84" i="328"/>
  <c r="L86" i="328"/>
  <c r="L85" i="328"/>
  <c r="L92" i="279"/>
  <c r="L90" i="279"/>
  <c r="L91" i="279"/>
  <c r="L95" i="246"/>
  <c r="L96" i="246"/>
  <c r="L94" i="246"/>
  <c r="L84" i="52"/>
  <c r="L85" i="52"/>
  <c r="L83" i="52"/>
  <c r="L84" i="101"/>
  <c r="L85" i="101"/>
  <c r="L83" i="101"/>
  <c r="L84" i="69"/>
  <c r="L85" i="69"/>
  <c r="L83" i="69"/>
  <c r="L83" i="132"/>
  <c r="L85" i="132"/>
  <c r="L84" i="132"/>
  <c r="L83" i="26"/>
  <c r="L84" i="26"/>
  <c r="L85" i="26"/>
  <c r="L87" i="271"/>
  <c r="L86" i="271"/>
  <c r="L83" i="68"/>
  <c r="L84" i="346"/>
  <c r="L85" i="346"/>
  <c r="L86" i="364"/>
  <c r="L85" i="364"/>
  <c r="L85" i="107"/>
  <c r="L84" i="107"/>
  <c r="L83" i="58"/>
  <c r="L85" i="58"/>
  <c r="L84" i="58"/>
  <c r="L85" i="257"/>
  <c r="L86" i="257"/>
  <c r="L85" i="92"/>
  <c r="L84" i="92"/>
  <c r="L85" i="24"/>
  <c r="L84" i="24"/>
  <c r="L83" i="24"/>
  <c r="N86" i="114"/>
  <c r="N88" i="114" s="1"/>
  <c r="D104" i="5" s="1"/>
  <c r="N85" i="304"/>
  <c r="N87" i="304" s="1"/>
  <c r="D260" i="5" s="1"/>
  <c r="N86" i="124"/>
  <c r="N88" i="124" s="1"/>
  <c r="D113" i="5" s="1"/>
  <c r="N85" i="300"/>
  <c r="N87" i="300" s="1"/>
  <c r="D256" i="5" s="1"/>
  <c r="L89" i="162"/>
  <c r="L88" i="162"/>
  <c r="L90" i="162"/>
  <c r="N87" i="250"/>
  <c r="N89" i="250" s="1"/>
  <c r="D210" i="5" s="1"/>
  <c r="L85" i="43"/>
  <c r="L83" i="43"/>
  <c r="L84" i="43"/>
  <c r="N86" i="226"/>
  <c r="N88" i="226" s="1"/>
  <c r="D187" i="5" s="1"/>
  <c r="N87" i="348"/>
  <c r="N89" i="348" s="1"/>
  <c r="D301" i="5" s="1"/>
  <c r="N86" i="115"/>
  <c r="N88" i="115" s="1"/>
  <c r="D106" i="5" s="1"/>
  <c r="N86" i="122"/>
  <c r="N88" i="122" s="1"/>
  <c r="D112" i="5" s="1"/>
  <c r="L83" i="82"/>
  <c r="L85" i="82"/>
  <c r="L84" i="82"/>
  <c r="L84" i="36"/>
  <c r="L83" i="36"/>
  <c r="L85" i="36"/>
  <c r="N86" i="116"/>
  <c r="N88" i="116" s="1"/>
  <c r="D105" i="5" s="1"/>
  <c r="N86" i="121"/>
  <c r="N88" i="121" s="1"/>
  <c r="D111" i="5" s="1"/>
  <c r="N87" i="371"/>
  <c r="N89" i="371" s="1"/>
  <c r="D293" i="5" s="1"/>
  <c r="N87" i="339"/>
  <c r="N89" i="339" s="1"/>
  <c r="D292" i="5" s="1"/>
  <c r="N86" i="77"/>
  <c r="N88" i="77" s="1"/>
  <c r="D68" i="5" s="1"/>
  <c r="N85" i="303"/>
  <c r="N87" i="303" s="1"/>
  <c r="D259" i="5" s="1"/>
  <c r="L83" i="85"/>
  <c r="L84" i="85"/>
  <c r="L85" i="85"/>
  <c r="N86" i="123"/>
  <c r="N88" i="123" s="1"/>
  <c r="D114" i="5" s="1"/>
  <c r="N87" i="347"/>
  <c r="N89" i="347" s="1"/>
  <c r="D300" i="5" s="1"/>
  <c r="L85" i="84" l="1"/>
  <c r="L82" i="297"/>
  <c r="L88" i="244"/>
  <c r="N85" i="305"/>
  <c r="N87" i="305" s="1"/>
  <c r="D261" i="5" s="1"/>
  <c r="N87" i="262"/>
  <c r="N89" i="262" s="1"/>
  <c r="D221" i="5" s="1"/>
  <c r="L87" i="274"/>
  <c r="L85" i="263"/>
  <c r="L89" i="268"/>
  <c r="L84" i="22"/>
  <c r="L86" i="362"/>
  <c r="L84" i="362"/>
  <c r="L84" i="283"/>
  <c r="L86" i="274"/>
  <c r="N88" i="274" s="1"/>
  <c r="N90" i="274" s="1"/>
  <c r="D232" i="5" s="1"/>
  <c r="L85" i="97"/>
  <c r="N86" i="97" s="1"/>
  <c r="N88" i="97" s="1"/>
  <c r="D87" i="5" s="1"/>
  <c r="L83" i="97"/>
  <c r="L84" i="342"/>
  <c r="N87" i="342" s="1"/>
  <c r="N89" i="342" s="1"/>
  <c r="D295" i="5" s="1"/>
  <c r="L90" i="187"/>
  <c r="N85" i="191"/>
  <c r="N87" i="191" s="1"/>
  <c r="D171" i="5" s="1"/>
  <c r="L90" i="178"/>
  <c r="L88" i="187"/>
  <c r="N91" i="187" s="1"/>
  <c r="N93" i="187" s="1"/>
  <c r="D168" i="5" s="1"/>
  <c r="L84" i="144"/>
  <c r="L84" i="143"/>
  <c r="L85" i="135"/>
  <c r="N86" i="216"/>
  <c r="N88" i="216" s="1"/>
  <c r="D178" i="5" s="1"/>
  <c r="N87" i="322"/>
  <c r="N89" i="322" s="1"/>
  <c r="D278" i="5" s="1"/>
  <c r="N87" i="315"/>
  <c r="N89" i="315" s="1"/>
  <c r="D271" i="5" s="1"/>
  <c r="L89" i="280"/>
  <c r="L84" i="263"/>
  <c r="N87" i="263" s="1"/>
  <c r="N89" i="263" s="1"/>
  <c r="D222" i="5" s="1"/>
  <c r="L90" i="280"/>
  <c r="N85" i="310"/>
  <c r="N87" i="310" s="1"/>
  <c r="D266" i="5" s="1"/>
  <c r="L84" i="142"/>
  <c r="L84" i="139"/>
  <c r="N86" i="139" s="1"/>
  <c r="N88" i="139" s="1"/>
  <c r="D130" i="5" s="1"/>
  <c r="L87" i="172"/>
  <c r="L89" i="172"/>
  <c r="L85" i="139"/>
  <c r="N85" i="302"/>
  <c r="N87" i="302" s="1"/>
  <c r="L85" i="39"/>
  <c r="L83" i="39"/>
  <c r="L88" i="171"/>
  <c r="L83" i="96"/>
  <c r="L85" i="99"/>
  <c r="L89" i="171"/>
  <c r="L84" i="96"/>
  <c r="N87" i="333"/>
  <c r="N89" i="333" s="1"/>
  <c r="D287" i="5" s="1"/>
  <c r="N86" i="94"/>
  <c r="N88" i="94" s="1"/>
  <c r="D84" i="5" s="1"/>
  <c r="L83" i="144"/>
  <c r="L83" i="283"/>
  <c r="L88" i="188"/>
  <c r="L86" i="311"/>
  <c r="L89" i="164"/>
  <c r="L89" i="178"/>
  <c r="N91" i="178" s="1"/>
  <c r="N93" i="178" s="1"/>
  <c r="D157" i="5" s="1"/>
  <c r="L88" i="164"/>
  <c r="N90" i="164" s="1"/>
  <c r="N92" i="164" s="1"/>
  <c r="D149" i="5" s="1"/>
  <c r="L89" i="188"/>
  <c r="L83" i="143"/>
  <c r="L91" i="220"/>
  <c r="L93" i="220"/>
  <c r="N94" i="220" s="1"/>
  <c r="N96" i="220" s="1"/>
  <c r="D182" i="5" s="1"/>
  <c r="L85" i="311"/>
  <c r="N87" i="311" s="1"/>
  <c r="N89" i="311" s="1"/>
  <c r="D267" i="5" s="1"/>
  <c r="N86" i="55"/>
  <c r="N88" i="55" s="1"/>
  <c r="D47" i="5" s="1"/>
  <c r="L85" i="231"/>
  <c r="N87" i="356"/>
  <c r="N89" i="356" s="1"/>
  <c r="D308" i="5" s="1"/>
  <c r="L99" i="260"/>
  <c r="N87" i="241"/>
  <c r="N89" i="241" s="1"/>
  <c r="D201" i="5" s="1"/>
  <c r="L84" i="145"/>
  <c r="N86" i="31"/>
  <c r="N88" i="31" s="1"/>
  <c r="D23" i="5" s="1"/>
  <c r="N87" i="296"/>
  <c r="N89" i="296" s="1"/>
  <c r="D252" i="5" s="1"/>
  <c r="L83" i="231"/>
  <c r="N87" i="363"/>
  <c r="N89" i="363" s="1"/>
  <c r="D313" i="5" s="1"/>
  <c r="L90" i="245"/>
  <c r="N86" i="53"/>
  <c r="N88" i="53" s="1"/>
  <c r="D45" i="5" s="1"/>
  <c r="L83" i="145"/>
  <c r="N86" i="145" s="1"/>
  <c r="N88" i="145" s="1"/>
  <c r="D139" i="5" s="1"/>
  <c r="L83" i="37"/>
  <c r="L100" i="260"/>
  <c r="L92" i="245"/>
  <c r="L85" i="275"/>
  <c r="N86" i="95"/>
  <c r="N88" i="95" s="1"/>
  <c r="D85" i="5" s="1"/>
  <c r="N87" i="353"/>
  <c r="N89" i="353" s="1"/>
  <c r="D305" i="5" s="1"/>
  <c r="N86" i="12"/>
  <c r="N88" i="12" s="1"/>
  <c r="D5" i="5" s="1"/>
  <c r="L87" i="275"/>
  <c r="N87" i="319"/>
  <c r="N89" i="319" s="1"/>
  <c r="D275" i="5" s="1"/>
  <c r="N85" i="289"/>
  <c r="N87" i="289" s="1"/>
  <c r="D245" i="5" s="1"/>
  <c r="L83" i="325"/>
  <c r="N87" i="366"/>
  <c r="N89" i="366" s="1"/>
  <c r="D316" i="5" s="1"/>
  <c r="N87" i="355"/>
  <c r="N89" i="355" s="1"/>
  <c r="D307" i="5" s="1"/>
  <c r="L82" i="325"/>
  <c r="L85" i="329"/>
  <c r="L86" i="329"/>
  <c r="L84" i="106"/>
  <c r="N85" i="285"/>
  <c r="N87" i="285" s="1"/>
  <c r="D242" i="5" s="1"/>
  <c r="N87" i="240"/>
  <c r="N89" i="240" s="1"/>
  <c r="D200" i="5" s="1"/>
  <c r="L83" i="106"/>
  <c r="L84" i="136"/>
  <c r="L88" i="184"/>
  <c r="L90" i="185"/>
  <c r="L90" i="170"/>
  <c r="L84" i="105"/>
  <c r="L89" i="170"/>
  <c r="N91" i="170" s="1"/>
  <c r="N93" i="170" s="1"/>
  <c r="D152" i="5" s="1"/>
  <c r="L84" i="75"/>
  <c r="L83" i="75"/>
  <c r="N87" i="323"/>
  <c r="N89" i="323" s="1"/>
  <c r="D279" i="5" s="1"/>
  <c r="N87" i="345"/>
  <c r="N89" i="345" s="1"/>
  <c r="D298" i="5" s="1"/>
  <c r="N87" i="357"/>
  <c r="N89" i="357" s="1"/>
  <c r="D309" i="5" s="1"/>
  <c r="L89" i="184"/>
  <c r="N93" i="207"/>
  <c r="N95" i="207" s="1"/>
  <c r="D183" i="5" s="1"/>
  <c r="L88" i="174"/>
  <c r="N90" i="174" s="1"/>
  <c r="N92" i="174" s="1"/>
  <c r="D154" i="5" s="1"/>
  <c r="L83" i="35"/>
  <c r="L87" i="174"/>
  <c r="L85" i="148"/>
  <c r="N86" i="65"/>
  <c r="N88" i="65" s="1"/>
  <c r="D56" i="5" s="1"/>
  <c r="N86" i="63"/>
  <c r="N88" i="63" s="1"/>
  <c r="D54" i="5" s="1"/>
  <c r="N88" i="276"/>
  <c r="N90" i="276" s="1"/>
  <c r="D234" i="5" s="1"/>
  <c r="L84" i="148"/>
  <c r="N87" i="294"/>
  <c r="N89" i="294" s="1"/>
  <c r="D250" i="5" s="1"/>
  <c r="N87" i="316"/>
  <c r="N89" i="316" s="1"/>
  <c r="D272" i="5" s="1"/>
  <c r="N85" i="291"/>
  <c r="N87" i="291" s="1"/>
  <c r="D247" i="5" s="1"/>
  <c r="L81" i="228"/>
  <c r="N86" i="131"/>
  <c r="N88" i="131" s="1"/>
  <c r="D122" i="5" s="1"/>
  <c r="N90" i="179"/>
  <c r="N92" i="179" s="1"/>
  <c r="D158" i="5" s="1"/>
  <c r="L84" i="192"/>
  <c r="N87" i="254"/>
  <c r="N89" i="254" s="1"/>
  <c r="D214" i="5" s="1"/>
  <c r="N85" i="299"/>
  <c r="N87" i="299" s="1"/>
  <c r="D255" i="5" s="1"/>
  <c r="N86" i="66"/>
  <c r="N88" i="66" s="1"/>
  <c r="D57" i="5" s="1"/>
  <c r="N83" i="229"/>
  <c r="N85" i="229" s="1"/>
  <c r="D190" i="5" s="1"/>
  <c r="L85" i="81"/>
  <c r="L89" i="154"/>
  <c r="L85" i="232"/>
  <c r="L84" i="135"/>
  <c r="N86" i="135" s="1"/>
  <c r="N88" i="135" s="1"/>
  <c r="D126" i="5" s="1"/>
  <c r="N87" i="295"/>
  <c r="N89" i="295" s="1"/>
  <c r="D251" i="5" s="1"/>
  <c r="L83" i="192"/>
  <c r="N87" i="314"/>
  <c r="N89" i="314" s="1"/>
  <c r="D270" i="5" s="1"/>
  <c r="N86" i="367"/>
  <c r="N88" i="367" s="1"/>
  <c r="D317" i="5" s="1"/>
  <c r="L87" i="48"/>
  <c r="N85" i="301"/>
  <c r="N87" i="301" s="1"/>
  <c r="L84" i="133"/>
  <c r="L85" i="68"/>
  <c r="N87" i="251"/>
  <c r="N89" i="251" s="1"/>
  <c r="D211" i="5" s="1"/>
  <c r="L84" i="35"/>
  <c r="L84" i="140"/>
  <c r="L92" i="221"/>
  <c r="L83" i="81"/>
  <c r="L90" i="154"/>
  <c r="L84" i="141"/>
  <c r="N87" i="307"/>
  <c r="N89" i="307" s="1"/>
  <c r="D263" i="5" s="1"/>
  <c r="L83" i="140"/>
  <c r="N87" i="359"/>
  <c r="N89" i="359" s="1"/>
  <c r="D310" i="5" s="1"/>
  <c r="L83" i="141"/>
  <c r="L87" i="232"/>
  <c r="L83" i="79"/>
  <c r="N90" i="219"/>
  <c r="N92" i="219" s="1"/>
  <c r="D181" i="5" s="1"/>
  <c r="N91" i="171"/>
  <c r="N93" i="171" s="1"/>
  <c r="D156" i="5" s="1"/>
  <c r="N86" i="143"/>
  <c r="N88" i="143" s="1"/>
  <c r="D141" i="5" s="1"/>
  <c r="N87" i="317"/>
  <c r="N89" i="317" s="1"/>
  <c r="D273" i="5" s="1"/>
  <c r="N87" i="318"/>
  <c r="N89" i="318" s="1"/>
  <c r="D274" i="5" s="1"/>
  <c r="L89" i="249"/>
  <c r="N87" i="350"/>
  <c r="N89" i="350" s="1"/>
  <c r="D302" i="5" s="1"/>
  <c r="N86" i="61"/>
  <c r="N88" i="61" s="1"/>
  <c r="D52" i="5" s="1"/>
  <c r="L85" i="79"/>
  <c r="L90" i="249"/>
  <c r="L84" i="45"/>
  <c r="L86" i="48"/>
  <c r="N87" i="235"/>
  <c r="N89" i="235" s="1"/>
  <c r="D195" i="5" s="1"/>
  <c r="L84" i="147"/>
  <c r="L83" i="147"/>
  <c r="L85" i="37"/>
  <c r="N86" i="37" s="1"/>
  <c r="N88" i="37" s="1"/>
  <c r="D28" i="5" s="1"/>
  <c r="N86" i="84"/>
  <c r="N88" i="84" s="1"/>
  <c r="D75" i="5" s="1"/>
  <c r="N85" i="293"/>
  <c r="N87" i="293" s="1"/>
  <c r="D249" i="5" s="1"/>
  <c r="L87" i="160"/>
  <c r="L85" i="45"/>
  <c r="L87" i="177"/>
  <c r="L83" i="209"/>
  <c r="L83" i="298"/>
  <c r="L89" i="182"/>
  <c r="L85" i="86"/>
  <c r="L83" i="86"/>
  <c r="L89" i="177"/>
  <c r="L85" i="209"/>
  <c r="L85" i="137"/>
  <c r="L84" i="298"/>
  <c r="L84" i="137"/>
  <c r="L90" i="182"/>
  <c r="L89" i="160"/>
  <c r="N87" i="335"/>
  <c r="N89" i="335" s="1"/>
  <c r="D289" i="5" s="1"/>
  <c r="L91" i="221"/>
  <c r="N85" i="292"/>
  <c r="N87" i="292" s="1"/>
  <c r="D248" i="5" s="1"/>
  <c r="L84" i="242"/>
  <c r="L85" i="134"/>
  <c r="L83" i="136"/>
  <c r="L84" i="243"/>
  <c r="L83" i="146"/>
  <c r="L84" i="44"/>
  <c r="L83" i="44"/>
  <c r="L94" i="252"/>
  <c r="L85" i="243"/>
  <c r="L85" i="89"/>
  <c r="N88" i="275"/>
  <c r="N90" i="275" s="1"/>
  <c r="D233" i="5" s="1"/>
  <c r="N87" i="265"/>
  <c r="N89" i="265" s="1"/>
  <c r="D224" i="5" s="1"/>
  <c r="N87" i="344"/>
  <c r="N89" i="344" s="1"/>
  <c r="D297" i="5" s="1"/>
  <c r="L85" i="242"/>
  <c r="L93" i="252"/>
  <c r="N86" i="142"/>
  <c r="N88" i="142" s="1"/>
  <c r="D134" i="5" s="1"/>
  <c r="N85" i="78"/>
  <c r="N87" i="78" s="1"/>
  <c r="D69" i="5" s="1"/>
  <c r="L84" i="88"/>
  <c r="L88" i="186"/>
  <c r="L80" i="228"/>
  <c r="L88" i="185"/>
  <c r="N87" i="264"/>
  <c r="N89" i="264" s="1"/>
  <c r="D223" i="5" s="1"/>
  <c r="L83" i="88"/>
  <c r="L90" i="186"/>
  <c r="N87" i="330"/>
  <c r="N89" i="330" s="1"/>
  <c r="D284" i="5" s="1"/>
  <c r="N86" i="129"/>
  <c r="N88" i="129" s="1"/>
  <c r="D118" i="5" s="1"/>
  <c r="L88" i="157"/>
  <c r="L89" i="157"/>
  <c r="L84" i="134"/>
  <c r="N91" i="268"/>
  <c r="N93" i="268" s="1"/>
  <c r="D227" i="5" s="1"/>
  <c r="N85" i="290"/>
  <c r="N87" i="290" s="1"/>
  <c r="D246" i="5" s="1"/>
  <c r="L88" i="158"/>
  <c r="N91" i="244"/>
  <c r="N93" i="244" s="1"/>
  <c r="D204" i="5" s="1"/>
  <c r="N86" i="91"/>
  <c r="N88" i="91" s="1"/>
  <c r="D82" i="5" s="1"/>
  <c r="L84" i="90"/>
  <c r="L83" i="99"/>
  <c r="L89" i="158"/>
  <c r="N86" i="234"/>
  <c r="N88" i="234" s="1"/>
  <c r="D194" i="5" s="1"/>
  <c r="L85" i="90"/>
  <c r="L84" i="40"/>
  <c r="L90" i="176"/>
  <c r="L85" i="42"/>
  <c r="N86" i="213"/>
  <c r="N88" i="213" s="1"/>
  <c r="D175" i="5" s="1"/>
  <c r="L84" i="34"/>
  <c r="L87" i="183"/>
  <c r="L92" i="165"/>
  <c r="L84" i="146"/>
  <c r="L91" i="165"/>
  <c r="L83" i="34"/>
  <c r="N88" i="272"/>
  <c r="N90" i="272" s="1"/>
  <c r="D230" i="5" s="1"/>
  <c r="L83" i="40"/>
  <c r="L88" i="180"/>
  <c r="N90" i="180" s="1"/>
  <c r="N92" i="180" s="1"/>
  <c r="L88" i="176"/>
  <c r="L84" i="89"/>
  <c r="N85" i="74"/>
  <c r="N87" i="74" s="1"/>
  <c r="D65" i="5" s="1"/>
  <c r="N86" i="214"/>
  <c r="N88" i="214" s="1"/>
  <c r="D176" i="5" s="1"/>
  <c r="N87" i="193"/>
  <c r="N89" i="193" s="1"/>
  <c r="D173" i="5" s="1"/>
  <c r="N87" i="336"/>
  <c r="N89" i="336" s="1"/>
  <c r="D290" i="5" s="1"/>
  <c r="L83" i="133"/>
  <c r="N86" i="102"/>
  <c r="N88" i="102" s="1"/>
  <c r="D92" i="5" s="1"/>
  <c r="N86" i="33"/>
  <c r="N88" i="33" s="1"/>
  <c r="D25" i="5" s="1"/>
  <c r="N87" i="258"/>
  <c r="N89" i="258" s="1"/>
  <c r="D217" i="5" s="1"/>
  <c r="N85" i="284"/>
  <c r="N87" i="284" s="1"/>
  <c r="D241" i="5" s="1"/>
  <c r="N86" i="60"/>
  <c r="N88" i="60" s="1"/>
  <c r="D51" i="5" s="1"/>
  <c r="N87" i="332"/>
  <c r="N89" i="332" s="1"/>
  <c r="D286" i="5" s="1"/>
  <c r="L84" i="247"/>
  <c r="L85" i="247"/>
  <c r="L88" i="168"/>
  <c r="N85" i="286"/>
  <c r="N87" i="286" s="1"/>
  <c r="D243" i="5" s="1"/>
  <c r="L90" i="248"/>
  <c r="L85" i="38"/>
  <c r="L88" i="155"/>
  <c r="L88" i="248"/>
  <c r="N87" i="362"/>
  <c r="N89" i="362" s="1"/>
  <c r="D312" i="5" s="1"/>
  <c r="L85" i="87"/>
  <c r="N86" i="27"/>
  <c r="N88" i="27" s="1"/>
  <c r="D19" i="5" s="1"/>
  <c r="L83" i="87"/>
  <c r="L89" i="155"/>
  <c r="L89" i="168"/>
  <c r="N85" i="190"/>
  <c r="N87" i="190" s="1"/>
  <c r="D170" i="5" s="1"/>
  <c r="L84" i="42"/>
  <c r="N87" i="337"/>
  <c r="N89" i="337" s="1"/>
  <c r="D291" i="5" s="1"/>
  <c r="N87" i="308"/>
  <c r="N89" i="308" s="1"/>
  <c r="D264" i="5" s="1"/>
  <c r="N90" i="217"/>
  <c r="N92" i="217" s="1"/>
  <c r="D179" i="5" s="1"/>
  <c r="L87" i="181"/>
  <c r="N86" i="100"/>
  <c r="N88" i="100" s="1"/>
  <c r="D90" i="5" s="1"/>
  <c r="N86" i="46"/>
  <c r="N88" i="46" s="1"/>
  <c r="D38" i="5" s="1"/>
  <c r="N85" i="127"/>
  <c r="N87" i="127" s="1"/>
  <c r="D117" i="5" s="1"/>
  <c r="N86" i="215"/>
  <c r="N88" i="215" s="1"/>
  <c r="D177" i="5" s="1"/>
  <c r="L88" i="181"/>
  <c r="L85" i="98"/>
  <c r="N87" i="331"/>
  <c r="N89" i="331" s="1"/>
  <c r="D285" i="5" s="1"/>
  <c r="N86" i="49"/>
  <c r="N88" i="49" s="1"/>
  <c r="D41" i="5" s="1"/>
  <c r="N87" i="259"/>
  <c r="N89" i="259" s="1"/>
  <c r="D218" i="5" s="1"/>
  <c r="N87" i="261"/>
  <c r="N89" i="261" s="1"/>
  <c r="D220" i="5" s="1"/>
  <c r="L83" i="80"/>
  <c r="N87" i="306"/>
  <c r="N89" i="306" s="1"/>
  <c r="D262" i="5" s="1"/>
  <c r="N87" i="365"/>
  <c r="N89" i="365" s="1"/>
  <c r="D315" i="5" s="1"/>
  <c r="N86" i="138"/>
  <c r="N88" i="138" s="1"/>
  <c r="D129" i="5" s="1"/>
  <c r="L88" i="183"/>
  <c r="N86" i="103"/>
  <c r="N88" i="103" s="1"/>
  <c r="D93" i="5" s="1"/>
  <c r="N85" i="283"/>
  <c r="N87" i="283" s="1"/>
  <c r="D240" i="5" s="1"/>
  <c r="N85" i="287"/>
  <c r="N87" i="287" s="1"/>
  <c r="D244" i="5" s="1"/>
  <c r="N86" i="15"/>
  <c r="N88" i="15" s="1"/>
  <c r="D7" i="5" s="1"/>
  <c r="N88" i="273"/>
  <c r="N90" i="273" s="1"/>
  <c r="D231" i="5" s="1"/>
  <c r="L83" i="22"/>
  <c r="N86" i="22" s="1"/>
  <c r="N88" i="22" s="1"/>
  <c r="D14" i="5" s="1"/>
  <c r="N86" i="212"/>
  <c r="N88" i="212" s="1"/>
  <c r="D174" i="5" s="1"/>
  <c r="N86" i="208"/>
  <c r="N88" i="208" s="1"/>
  <c r="D119" i="5" s="1"/>
  <c r="N85" i="297"/>
  <c r="N87" i="297" s="1"/>
  <c r="D253" i="5" s="1"/>
  <c r="N91" i="266"/>
  <c r="N93" i="266" s="1"/>
  <c r="D225" i="5" s="1"/>
  <c r="N82" i="227"/>
  <c r="N84" i="227" s="1"/>
  <c r="D188" i="5" s="1"/>
  <c r="N86" i="54"/>
  <c r="N88" i="54" s="1"/>
  <c r="D46" i="5" s="1"/>
  <c r="L83" i="105"/>
  <c r="N87" i="237"/>
  <c r="N89" i="237" s="1"/>
  <c r="D197" i="5" s="1"/>
  <c r="N86" i="149"/>
  <c r="N88" i="149" s="1"/>
  <c r="D135" i="5" s="1"/>
  <c r="L84" i="71"/>
  <c r="N87" i="334"/>
  <c r="N89" i="334" s="1"/>
  <c r="D288" i="5" s="1"/>
  <c r="L83" i="71"/>
  <c r="N86" i="128"/>
  <c r="N88" i="128" s="1"/>
  <c r="D120" i="5" s="1"/>
  <c r="L89" i="282"/>
  <c r="L88" i="282"/>
  <c r="L90" i="282"/>
  <c r="L84" i="80"/>
  <c r="L83" i="38"/>
  <c r="N87" i="256"/>
  <c r="N89" i="256" s="1"/>
  <c r="D215" i="5" s="1"/>
  <c r="L83" i="98"/>
  <c r="N87" i="150"/>
  <c r="N89" i="150" s="1"/>
  <c r="D142" i="5" s="1"/>
  <c r="N85" i="72"/>
  <c r="N87" i="72" s="1"/>
  <c r="D63" i="5" s="1"/>
  <c r="N86" i="83"/>
  <c r="N88" i="83" s="1"/>
  <c r="D74" i="5" s="1"/>
  <c r="N86" i="59"/>
  <c r="N88" i="59" s="1"/>
  <c r="D50" i="5" s="1"/>
  <c r="N90" i="189"/>
  <c r="N92" i="189" s="1"/>
  <c r="D169" i="5" s="1"/>
  <c r="N86" i="108"/>
  <c r="N88" i="108" s="1"/>
  <c r="D98" i="5" s="1"/>
  <c r="N87" i="236"/>
  <c r="N89" i="236" s="1"/>
  <c r="D196" i="5" s="1"/>
  <c r="N86" i="29"/>
  <c r="N88" i="29" s="1"/>
  <c r="D21" i="5" s="1"/>
  <c r="N86" i="130"/>
  <c r="N88" i="130" s="1"/>
  <c r="D121" i="5" s="1"/>
  <c r="N86" i="21"/>
  <c r="N88" i="21" s="1"/>
  <c r="D13" i="5" s="1"/>
  <c r="N86" i="25"/>
  <c r="N88" i="25" s="1"/>
  <c r="D17" i="5" s="1"/>
  <c r="L86" i="50"/>
  <c r="L88" i="50"/>
  <c r="L87" i="50"/>
  <c r="N91" i="267"/>
  <c r="N93" i="267" s="1"/>
  <c r="D226" i="5" s="1"/>
  <c r="N87" i="239"/>
  <c r="N89" i="239" s="1"/>
  <c r="D199" i="5" s="1"/>
  <c r="N86" i="41"/>
  <c r="N88" i="41" s="1"/>
  <c r="D32" i="5" s="1"/>
  <c r="N85" i="309"/>
  <c r="N87" i="309" s="1"/>
  <c r="D265" i="5" s="1"/>
  <c r="N86" i="14"/>
  <c r="N88" i="14" s="1"/>
  <c r="D6" i="5" s="1"/>
  <c r="N86" i="18"/>
  <c r="N88" i="18" s="1"/>
  <c r="D10" i="5" s="1"/>
  <c r="N87" i="233"/>
  <c r="N89" i="233" s="1"/>
  <c r="D193" i="5" s="1"/>
  <c r="N86" i="56"/>
  <c r="N88" i="56" s="1"/>
  <c r="D48" i="5" s="1"/>
  <c r="N87" i="257"/>
  <c r="N89" i="257" s="1"/>
  <c r="D216" i="5" s="1"/>
  <c r="N87" i="346"/>
  <c r="N89" i="346" s="1"/>
  <c r="D299" i="5" s="1"/>
  <c r="N88" i="270"/>
  <c r="N90" i="270" s="1"/>
  <c r="D228" i="5" s="1"/>
  <c r="N87" i="312"/>
  <c r="N89" i="312" s="1"/>
  <c r="D268" i="5" s="1"/>
  <c r="N87" i="238"/>
  <c r="N89" i="238" s="1"/>
  <c r="D198" i="5" s="1"/>
  <c r="N88" i="271"/>
  <c r="N90" i="271" s="1"/>
  <c r="D229" i="5" s="1"/>
  <c r="N86" i="92"/>
  <c r="N88" i="92" s="1"/>
  <c r="D83" i="5" s="1"/>
  <c r="N87" i="364"/>
  <c r="N89" i="364" s="1"/>
  <c r="D314" i="5" s="1"/>
  <c r="N87" i="328"/>
  <c r="N89" i="328" s="1"/>
  <c r="D282" i="5" s="1"/>
  <c r="N86" i="107"/>
  <c r="N88" i="107" s="1"/>
  <c r="D97" i="5" s="1"/>
  <c r="N86" i="26"/>
  <c r="N88" i="26" s="1"/>
  <c r="D18" i="5" s="1"/>
  <c r="N86" i="69"/>
  <c r="N88" i="69" s="1"/>
  <c r="D60" i="5" s="1"/>
  <c r="N86" i="52"/>
  <c r="N88" i="52" s="1"/>
  <c r="D44" i="5" s="1"/>
  <c r="N86" i="7"/>
  <c r="N88" i="7" s="1"/>
  <c r="D3" i="5" s="1"/>
  <c r="N86" i="17"/>
  <c r="N88" i="17" s="1"/>
  <c r="D9" i="5" s="1"/>
  <c r="N86" i="9"/>
  <c r="N88" i="9" s="1"/>
  <c r="D4" i="5" s="1"/>
  <c r="N86" i="24"/>
  <c r="N88" i="24" s="1"/>
  <c r="D16" i="5" s="1"/>
  <c r="N86" i="23"/>
  <c r="N88" i="23" s="1"/>
  <c r="D15" i="5" s="1"/>
  <c r="N86" i="20"/>
  <c r="N88" i="20" s="1"/>
  <c r="D12" i="5" s="1"/>
  <c r="N86" i="58"/>
  <c r="N88" i="58" s="1"/>
  <c r="D49" i="5" s="1"/>
  <c r="N86" i="101"/>
  <c r="N88" i="101" s="1"/>
  <c r="D91" i="5" s="1"/>
  <c r="N93" i="279"/>
  <c r="N95" i="279" s="1"/>
  <c r="D236" i="5" s="1"/>
  <c r="N86" i="68"/>
  <c r="N88" i="68" s="1"/>
  <c r="D59" i="5" s="1"/>
  <c r="N86" i="132"/>
  <c r="N88" i="132" s="1"/>
  <c r="D123" i="5" s="1"/>
  <c r="N97" i="246"/>
  <c r="N99" i="246" s="1"/>
  <c r="D206" i="5" s="1"/>
  <c r="N86" i="43"/>
  <c r="N88" i="43" s="1"/>
  <c r="D34" i="5" s="1"/>
  <c r="N91" i="162"/>
  <c r="N93" i="162" s="1"/>
  <c r="D148" i="5" s="1"/>
  <c r="N86" i="82"/>
  <c r="N88" i="82" s="1"/>
  <c r="D73" i="5" s="1"/>
  <c r="D257" i="5"/>
  <c r="D258" i="5"/>
  <c r="N86" i="36"/>
  <c r="N88" i="36" s="1"/>
  <c r="D27" i="5" s="1"/>
  <c r="N86" i="85"/>
  <c r="N88" i="85" s="1"/>
  <c r="D76" i="5" s="1"/>
  <c r="N91" i="182" l="1"/>
  <c r="N93" i="182" s="1"/>
  <c r="D162" i="5" s="1"/>
  <c r="N86" i="39"/>
  <c r="N88" i="39" s="1"/>
  <c r="D30" i="5" s="1"/>
  <c r="N86" i="144"/>
  <c r="N88" i="144" s="1"/>
  <c r="D140" i="5" s="1"/>
  <c r="N86" i="231"/>
  <c r="N88" i="231" s="1"/>
  <c r="D191" i="5" s="1"/>
  <c r="N86" i="96"/>
  <c r="N88" i="96" s="1"/>
  <c r="D86" i="5" s="1"/>
  <c r="N86" i="79"/>
  <c r="N88" i="79" s="1"/>
  <c r="D70" i="5" s="1"/>
  <c r="N86" i="136"/>
  <c r="N88" i="136" s="1"/>
  <c r="D127" i="5" s="1"/>
  <c r="N91" i="280"/>
  <c r="N93" i="280" s="1"/>
  <c r="D237" i="5" s="1"/>
  <c r="N86" i="147"/>
  <c r="N88" i="147" s="1"/>
  <c r="D137" i="5" s="1"/>
  <c r="N90" i="172"/>
  <c r="N92" i="172" s="1"/>
  <c r="D153" i="5" s="1"/>
  <c r="N86" i="81"/>
  <c r="N88" i="81" s="1"/>
  <c r="D72" i="5" s="1"/>
  <c r="N86" i="99"/>
  <c r="N88" i="99" s="1"/>
  <c r="D89" i="5" s="1"/>
  <c r="N86" i="86"/>
  <c r="N88" i="86" s="1"/>
  <c r="N90" i="188"/>
  <c r="N92" i="188" s="1"/>
  <c r="D167" i="5" s="1"/>
  <c r="N90" i="184"/>
  <c r="N92" i="184" s="1"/>
  <c r="D164" i="5" s="1"/>
  <c r="N85" i="298"/>
  <c r="N87" i="298" s="1"/>
  <c r="D254" i="5" s="1"/>
  <c r="N91" i="154"/>
  <c r="N93" i="154" s="1"/>
  <c r="D143" i="5" s="1"/>
  <c r="N82" i="228"/>
  <c r="N84" i="228" s="1"/>
  <c r="D189" i="5" s="1"/>
  <c r="N91" i="249"/>
  <c r="N93" i="249" s="1"/>
  <c r="D209" i="5" s="1"/>
  <c r="N87" i="329"/>
  <c r="N89" i="329" s="1"/>
  <c r="D283" i="5" s="1"/>
  <c r="N101" i="260"/>
  <c r="N103" i="260" s="1"/>
  <c r="D219" i="5" s="1"/>
  <c r="N96" i="252"/>
  <c r="N98" i="252" s="1"/>
  <c r="D212" i="5" s="1"/>
  <c r="N86" i="134"/>
  <c r="N88" i="134" s="1"/>
  <c r="D125" i="5" s="1"/>
  <c r="N86" i="209"/>
  <c r="N88" i="209" s="1"/>
  <c r="D131" i="5" s="1"/>
  <c r="N88" i="48"/>
  <c r="N90" i="48" s="1"/>
  <c r="D40" i="5" s="1"/>
  <c r="N85" i="325"/>
  <c r="N87" i="325" s="1"/>
  <c r="D280" i="5" s="1"/>
  <c r="N93" i="245"/>
  <c r="N95" i="245" s="1"/>
  <c r="D205" i="5" s="1"/>
  <c r="N91" i="185"/>
  <c r="N93" i="185" s="1"/>
  <c r="D165" i="5" s="1"/>
  <c r="N86" i="148"/>
  <c r="N88" i="148" s="1"/>
  <c r="D136" i="5" s="1"/>
  <c r="N86" i="106"/>
  <c r="N88" i="106" s="1"/>
  <c r="D96" i="5" s="1"/>
  <c r="N86" i="105"/>
  <c r="N88" i="105" s="1"/>
  <c r="D95" i="5" s="1"/>
  <c r="N93" i="165"/>
  <c r="N95" i="165" s="1"/>
  <c r="D150" i="5" s="1"/>
  <c r="N86" i="35"/>
  <c r="N88" i="35" s="1"/>
  <c r="D37" i="5" s="1"/>
  <c r="N85" i="75"/>
  <c r="N87" i="75" s="1"/>
  <c r="D66" i="5" s="1"/>
  <c r="N86" i="38"/>
  <c r="N88" i="38" s="1"/>
  <c r="D29" i="5" s="1"/>
  <c r="N86" i="137"/>
  <c r="N88" i="137" s="1"/>
  <c r="D128" i="5" s="1"/>
  <c r="N86" i="89"/>
  <c r="N88" i="89" s="1"/>
  <c r="D80" i="5" s="1"/>
  <c r="N85" i="133"/>
  <c r="N87" i="133" s="1"/>
  <c r="D124" i="5" s="1"/>
  <c r="N88" i="232"/>
  <c r="N90" i="232" s="1"/>
  <c r="D192" i="5" s="1"/>
  <c r="N86" i="141"/>
  <c r="N88" i="141" s="1"/>
  <c r="D133" i="5" s="1"/>
  <c r="N86" i="140"/>
  <c r="N88" i="140" s="1"/>
  <c r="D132" i="5" s="1"/>
  <c r="N85" i="192"/>
  <c r="N87" i="192" s="1"/>
  <c r="D172" i="5" s="1"/>
  <c r="N86" i="44"/>
  <c r="N88" i="44" s="1"/>
  <c r="D35" i="5" s="1"/>
  <c r="N86" i="242"/>
  <c r="N88" i="242" s="1"/>
  <c r="D202" i="5" s="1"/>
  <c r="N93" i="221"/>
  <c r="N95" i="221" s="1"/>
  <c r="D184" i="5" s="1"/>
  <c r="N86" i="243"/>
  <c r="N88" i="243" s="1"/>
  <c r="D203" i="5" s="1"/>
  <c r="N90" i="160"/>
  <c r="N92" i="160" s="1"/>
  <c r="D147" i="5" s="1"/>
  <c r="N90" i="177"/>
  <c r="N92" i="177" s="1"/>
  <c r="N86" i="45"/>
  <c r="N88" i="45" s="1"/>
  <c r="D36" i="5" s="1"/>
  <c r="N86" i="146"/>
  <c r="N88" i="146" s="1"/>
  <c r="D138" i="5" s="1"/>
  <c r="N91" i="168"/>
  <c r="N93" i="168" s="1"/>
  <c r="D151" i="5" s="1"/>
  <c r="N91" i="176"/>
  <c r="N93" i="176" s="1"/>
  <c r="D155" i="5" s="1"/>
  <c r="N86" i="34"/>
  <c r="N88" i="34" s="1"/>
  <c r="D26" i="5" s="1"/>
  <c r="N91" i="158"/>
  <c r="N93" i="158" s="1"/>
  <c r="D146" i="5" s="1"/>
  <c r="N90" i="181"/>
  <c r="N92" i="181" s="1"/>
  <c r="D161" i="5" s="1"/>
  <c r="N86" i="40"/>
  <c r="N88" i="40" s="1"/>
  <c r="D31" i="5" s="1"/>
  <c r="N86" i="88"/>
  <c r="N88" i="88" s="1"/>
  <c r="D79" i="5" s="1"/>
  <c r="N87" i="247"/>
  <c r="N89" i="247" s="1"/>
  <c r="D207" i="5" s="1"/>
  <c r="N91" i="248"/>
  <c r="N93" i="248" s="1"/>
  <c r="D208" i="5" s="1"/>
  <c r="N91" i="186"/>
  <c r="N93" i="186" s="1"/>
  <c r="D166" i="5" s="1"/>
  <c r="D160" i="5"/>
  <c r="D159" i="5"/>
  <c r="N86" i="42"/>
  <c r="N88" i="42" s="1"/>
  <c r="D33" i="5" s="1"/>
  <c r="N86" i="90"/>
  <c r="N88" i="90" s="1"/>
  <c r="D81" i="5" s="1"/>
  <c r="N86" i="98"/>
  <c r="N88" i="98" s="1"/>
  <c r="D88" i="5" s="1"/>
  <c r="N91" i="157"/>
  <c r="N93" i="157" s="1"/>
  <c r="D145" i="5" s="1"/>
  <c r="N86" i="87"/>
  <c r="N88" i="87" s="1"/>
  <c r="N90" i="183"/>
  <c r="N92" i="183" s="1"/>
  <c r="D163" i="5" s="1"/>
  <c r="N91" i="155"/>
  <c r="N93" i="155" s="1"/>
  <c r="D144" i="5" s="1"/>
  <c r="N86" i="71"/>
  <c r="N88" i="71" s="1"/>
  <c r="D62" i="5" s="1"/>
  <c r="N86" i="80"/>
  <c r="N88" i="80" s="1"/>
  <c r="D71" i="5" s="1"/>
  <c r="N91" i="282"/>
  <c r="N93" i="282" s="1"/>
  <c r="D239" i="5" s="1"/>
  <c r="N89" i="50"/>
  <c r="N91" i="50" s="1"/>
  <c r="D42" i="5" s="1"/>
  <c r="D77" i="5"/>
  <c r="D78"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<sst xmlns="http://schemas.openxmlformats.org/spreadsheetml/2006/main" count="38555" uniqueCount="2343">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</sst>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4">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7" fillId="25" borderId="6" xfId="1" applyNumberFormat="1" applyFont="1" applyFill="1" applyBorder="1" applyProtection="1"/>
    <xf numFmtId="0" fontId="5" fillId="29" borderId="3" xfId="2" applyFont="1" applyFill="1" applyBorder="1" applyAlignment="1" applyProtection="1">
      <alignment wrapText="1"/>
    </xf>
    <xf numFmtId="4" fontId="5" fillId="29" borderId="3" xfId="2" applyNumberFormat="1" applyFon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0" fontId="0" fillId="25" borderId="15" xfId="2" quotePrefix="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PUTUMAYO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59"/>
      <c r="B32" s="659"/>
      <c r="C32" s="659"/>
      <c r="D32" s="659"/>
      <c r="E32" s="659"/>
      <c r="F32" s="659"/>
      <c r="G32" s="659"/>
      <c r="H32" s="659"/>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59"/>
      <c r="B33" s="659"/>
      <c r="C33" s="659"/>
      <c r="D33" s="659"/>
      <c r="E33" s="659"/>
      <c r="F33" s="659"/>
      <c r="G33" s="659"/>
      <c r="H33" s="659"/>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59"/>
      <c r="B34" s="659"/>
      <c r="C34" s="659"/>
      <c r="D34" s="659"/>
      <c r="E34" s="659"/>
      <c r="F34" s="659"/>
      <c r="G34" s="659"/>
      <c r="H34" s="659"/>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59"/>
      <c r="B35" s="659"/>
      <c r="C35" s="659"/>
      <c r="D35" s="659"/>
      <c r="E35" s="659"/>
      <c r="F35" s="659"/>
      <c r="G35" s="659"/>
      <c r="H35" s="659"/>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59"/>
      <c r="B36" s="659"/>
      <c r="C36" s="659"/>
      <c r="D36" s="659"/>
      <c r="E36" s="659"/>
      <c r="F36" s="659"/>
      <c r="G36" s="659"/>
      <c r="H36" s="659"/>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59"/>
      <c r="B37" s="659"/>
      <c r="C37" s="659"/>
      <c r="D37" s="659"/>
      <c r="E37" s="659"/>
      <c r="F37" s="659"/>
      <c r="G37" s="659"/>
      <c r="H37" s="659"/>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59"/>
      <c r="B38" s="659"/>
      <c r="C38" s="659"/>
      <c r="D38" s="659"/>
      <c r="E38" s="659"/>
      <c r="F38" s="659"/>
      <c r="G38" s="659"/>
      <c r="H38" s="659"/>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45" activePane="bottomRight" state="frozen"/>
      <selection activeCell="D20" sqref="D20"/>
      <selection pane="topRight" activeCell="D20" sqref="D20"/>
      <selection pane="bottomLeft" activeCell="D20" sqref="D20"/>
      <selection pane="bottomRight" activeCell="I42" sqref="I42"/>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60" t="s">
        <v>1933</v>
      </c>
      <c r="B1" s="661"/>
      <c r="C1" s="661"/>
      <c r="D1" s="662"/>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2614702.2194914767</v>
      </c>
      <c r="G3" t="s">
        <v>1064</v>
      </c>
      <c r="J3" s="1"/>
    </row>
    <row r="4" spans="1:10" ht="54" thickTop="1" thickBot="1">
      <c r="A4" s="137" t="s">
        <v>1069</v>
      </c>
      <c r="B4" s="138" t="s">
        <v>1253</v>
      </c>
      <c r="C4" s="136" t="s">
        <v>1068</v>
      </c>
      <c r="D4" s="183">
        <f>VLOOKUP('200.2'!A88,'200.2'!A37:N108,14,FALSE)</f>
        <v>220895.72295721562</v>
      </c>
      <c r="J4" s="1"/>
    </row>
    <row r="5" spans="1:10" ht="54" thickTop="1" thickBot="1">
      <c r="A5" s="137" t="s">
        <v>1070</v>
      </c>
      <c r="B5" s="138" t="s">
        <v>1254</v>
      </c>
      <c r="C5" s="139" t="s">
        <v>1071</v>
      </c>
      <c r="D5" s="183">
        <f>VLOOKUP('201.1'!A88,'201.1'!A38:N109,14,FALSE)</f>
        <v>149520.9438656432</v>
      </c>
    </row>
    <row r="6" spans="1:10" ht="54" thickTop="1" thickBot="1">
      <c r="A6" s="137" t="s">
        <v>1072</v>
      </c>
      <c r="B6" s="138" t="s">
        <v>1255</v>
      </c>
      <c r="C6" s="139" t="s">
        <v>1071</v>
      </c>
      <c r="D6" s="183">
        <f>VLOOKUP('201.2'!A88,'201.2'!A39:N110,14,FALSE)</f>
        <v>178973.91971634858</v>
      </c>
    </row>
    <row r="7" spans="1:10" ht="70.5" customHeight="1" thickTop="1" thickBot="1">
      <c r="A7" s="137" t="s">
        <v>1073</v>
      </c>
      <c r="B7" s="138" t="s">
        <v>1256</v>
      </c>
      <c r="C7" s="139" t="s">
        <v>1071</v>
      </c>
      <c r="D7" s="183">
        <f>VLOOKUP('201.3'!A88,'201.3'!A40:N111,14,FALSE)</f>
        <v>35829.496949658969</v>
      </c>
    </row>
    <row r="8" spans="1:10" ht="54" thickTop="1" thickBot="1">
      <c r="A8" s="137" t="s">
        <v>1074</v>
      </c>
      <c r="B8" s="138" t="s">
        <v>1257</v>
      </c>
      <c r="C8" s="139" t="s">
        <v>1071</v>
      </c>
      <c r="D8" s="184">
        <f>VLOOKUP('201.4'!A88,'201.4'!A41:N112,14,FALSE)</f>
        <v>70370.938168806213</v>
      </c>
    </row>
    <row r="9" spans="1:10" ht="54" thickTop="1" thickBot="1">
      <c r="A9" s="137" t="s">
        <v>1075</v>
      </c>
      <c r="B9" s="138" t="s">
        <v>1254</v>
      </c>
      <c r="C9" s="139" t="s">
        <v>1929</v>
      </c>
      <c r="D9" s="184">
        <f>VLOOKUP('201.5'!A88,'201.5'!A42:N113,14,FALSE)</f>
        <v>149520.9438656432</v>
      </c>
    </row>
    <row r="10" spans="1:10" ht="54" thickTop="1" thickBot="1">
      <c r="A10" s="137" t="s">
        <v>1076</v>
      </c>
      <c r="B10" s="138" t="s">
        <v>1255</v>
      </c>
      <c r="C10" s="139" t="s">
        <v>1929</v>
      </c>
      <c r="D10" s="184">
        <f>VLOOKUP('201.6'!A88,'201.6'!A43:N114,14,FALSE)</f>
        <v>178973.91971634858</v>
      </c>
    </row>
    <row r="11" spans="1:10" ht="54" thickTop="1" thickBot="1">
      <c r="A11" s="137" t="s">
        <v>1077</v>
      </c>
      <c r="B11" s="138" t="s">
        <v>1255</v>
      </c>
      <c r="C11" s="139" t="s">
        <v>388</v>
      </c>
      <c r="D11" s="184">
        <f>VLOOKUP('201.7'!A88,'201.7'!A44:N115,14,FALSE)</f>
        <v>176067.6913075269</v>
      </c>
    </row>
    <row r="12" spans="1:10" ht="54" thickTop="1" thickBot="1">
      <c r="A12" s="137" t="s">
        <v>1078</v>
      </c>
      <c r="B12" s="138" t="s">
        <v>1258</v>
      </c>
      <c r="C12" s="139" t="s">
        <v>233</v>
      </c>
      <c r="D12" s="184">
        <f>VLOOKUP('201.8'!A88,'201.8'!A45:N116,14,FALSE)</f>
        <v>15064.129936451673</v>
      </c>
    </row>
    <row r="13" spans="1:10" ht="54" thickTop="1" thickBot="1">
      <c r="A13" s="137" t="s">
        <v>1079</v>
      </c>
      <c r="B13" s="138" t="s">
        <v>1259</v>
      </c>
      <c r="C13" s="139" t="s">
        <v>233</v>
      </c>
      <c r="D13" s="184">
        <f>VLOOKUP('201.9'!A88,'201.9'!A46:N117,14,FALSE)</f>
        <v>14812.37810587172</v>
      </c>
    </row>
    <row r="14" spans="1:10" ht="54" thickTop="1" thickBot="1">
      <c r="A14" s="137" t="s">
        <v>1080</v>
      </c>
      <c r="B14" s="138" t="s">
        <v>1260</v>
      </c>
      <c r="C14" s="139" t="s">
        <v>144</v>
      </c>
      <c r="D14" s="184">
        <f>VLOOKUP('201.10'!A88,'201.10'!A47:N118,14,FALSE)</f>
        <v>7829.5941572031779</v>
      </c>
    </row>
    <row r="15" spans="1:10" ht="54" thickTop="1" thickBot="1">
      <c r="A15" s="137" t="s">
        <v>1081</v>
      </c>
      <c r="B15" s="138" t="s">
        <v>1261</v>
      </c>
      <c r="C15" s="139" t="s">
        <v>1082</v>
      </c>
      <c r="D15" s="184">
        <f>VLOOKUP('201.11'!A88,'201.11'!A48:N119,14,FALSE)</f>
        <v>1268.1093232142073</v>
      </c>
    </row>
    <row r="16" spans="1:10" ht="54" thickTop="1" thickBot="1">
      <c r="A16" s="137" t="s">
        <v>1083</v>
      </c>
      <c r="B16" s="138" t="s">
        <v>1262</v>
      </c>
      <c r="C16" s="139" t="s">
        <v>1929</v>
      </c>
      <c r="D16" s="184">
        <f>VLOOKUP('201.12'!A88,'201.12'!A49:N120,14,FALSE)</f>
        <v>111878.27461914526</v>
      </c>
    </row>
    <row r="17" spans="1:4" ht="64.5" thickTop="1" thickBot="1">
      <c r="A17" s="140" t="s">
        <v>1084</v>
      </c>
      <c r="B17" s="141" t="s">
        <v>1263</v>
      </c>
      <c r="C17" s="139" t="s">
        <v>1929</v>
      </c>
      <c r="D17" s="184">
        <f>VLOOKUP('201.13'!A88,'201.13'!A50:N121,14,FALSE)</f>
        <v>97169.764482960571</v>
      </c>
    </row>
    <row r="18" spans="1:4" ht="54" thickTop="1" thickBot="1">
      <c r="A18" s="137" t="s">
        <v>1085</v>
      </c>
      <c r="B18" s="138" t="s">
        <v>1264</v>
      </c>
      <c r="C18" s="139" t="s">
        <v>144</v>
      </c>
      <c r="D18" s="184">
        <f>VLOOKUP('201.14'!A88,'201.14'!A51:N122,14,FALSE)</f>
        <v>33927.299908643836</v>
      </c>
    </row>
    <row r="19" spans="1:4" ht="54" thickTop="1" thickBot="1">
      <c r="A19" s="137" t="s">
        <v>1086</v>
      </c>
      <c r="B19" s="138" t="s">
        <v>1265</v>
      </c>
      <c r="C19" s="139" t="s">
        <v>144</v>
      </c>
      <c r="D19" s="184">
        <f>VLOOKUP('201.15'!A88,'201.15'!A52:N123,14,FALSE)</f>
        <v>41550.082071177261</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98258.487019653607</v>
      </c>
    </row>
    <row r="22" spans="1:4" ht="54" thickTop="1" thickBot="1">
      <c r="A22" s="137" t="s">
        <v>1089</v>
      </c>
      <c r="B22" s="138" t="s">
        <v>1268</v>
      </c>
      <c r="C22" s="139" t="s">
        <v>1929</v>
      </c>
      <c r="D22" s="184">
        <f>VLOOKUP('201.18'!A88,'201.18'!A55:N126,14,FALSE)</f>
        <v>98258.487019653607</v>
      </c>
    </row>
    <row r="23" spans="1:4" ht="54" thickTop="1" thickBot="1">
      <c r="A23" s="137" t="s">
        <v>1090</v>
      </c>
      <c r="B23" s="138" t="s">
        <v>1269</v>
      </c>
      <c r="C23" s="139" t="s">
        <v>144</v>
      </c>
      <c r="D23" s="184">
        <f>VLOOKUP('201.19'!A88,'201.19'!A56:N127,14,FALSE)</f>
        <v>5663.4442987782877</v>
      </c>
    </row>
    <row r="24" spans="1:4" ht="54" thickTop="1" thickBot="1">
      <c r="A24" s="137" t="s">
        <v>1091</v>
      </c>
      <c r="B24" s="138" t="s">
        <v>1270</v>
      </c>
      <c r="C24" s="139" t="s">
        <v>144</v>
      </c>
      <c r="D24" s="184">
        <f>VLOOKUP('201.20'!A88,'201.20'!A57:N128,14,FALSE)</f>
        <v>817.28727052136617</v>
      </c>
    </row>
    <row r="25" spans="1:4" ht="54" thickTop="1" thickBot="1">
      <c r="A25" s="137" t="s">
        <v>1092</v>
      </c>
      <c r="B25" s="138" t="s">
        <v>1271</v>
      </c>
      <c r="C25" s="139" t="s">
        <v>144</v>
      </c>
      <c r="D25" s="184">
        <f>VLOOKUP('201.21'!A88,'201.21'!A58:N129,14,FALSE)</f>
        <v>6456.6286465675348</v>
      </c>
    </row>
    <row r="26" spans="1:4" ht="54" thickTop="1" thickBot="1">
      <c r="A26" s="137" t="s">
        <v>1509</v>
      </c>
      <c r="B26" s="138" t="s">
        <v>1497</v>
      </c>
      <c r="C26" s="139" t="s">
        <v>1929</v>
      </c>
      <c r="D26" s="184">
        <f>VLOOKUP('203.1'!A88,'203.1'!A59:N130,14,FALSE)</f>
        <v>1366114.7796980999</v>
      </c>
    </row>
    <row r="27" spans="1:4" ht="54" thickTop="1" thickBot="1">
      <c r="A27" s="137" t="s">
        <v>1510</v>
      </c>
      <c r="B27" s="138" t="s">
        <v>1501</v>
      </c>
      <c r="C27" s="139" t="s">
        <v>1929</v>
      </c>
      <c r="D27" s="184">
        <f>VLOOKUP('203.2'!A88,'203.2'!A60:N131,14,FALSE)</f>
        <v>1580527.9697274889</v>
      </c>
    </row>
    <row r="28" spans="1:4" ht="54" thickTop="1" thickBot="1">
      <c r="A28" s="137" t="s">
        <v>1511</v>
      </c>
      <c r="B28" s="138" t="s">
        <v>1502</v>
      </c>
      <c r="C28" s="139" t="s">
        <v>1929</v>
      </c>
      <c r="D28" s="184">
        <f>VLOOKUP('203.3'!A88,'203.3'!A61:N132,14,FALSE)</f>
        <v>1733680.248319909</v>
      </c>
    </row>
    <row r="29" spans="1:4" ht="54" thickTop="1" thickBot="1">
      <c r="A29" s="137" t="s">
        <v>1512</v>
      </c>
      <c r="B29" s="138" t="s">
        <v>1503</v>
      </c>
      <c r="C29" s="139" t="s">
        <v>1929</v>
      </c>
      <c r="D29" s="184">
        <f>VLOOKUP('203.4'!A88,'203.4'!A62:N133,14,FALSE)</f>
        <v>631630.66176816053</v>
      </c>
    </row>
    <row r="30" spans="1:4" ht="54" thickTop="1" thickBot="1">
      <c r="A30" s="137" t="s">
        <v>1513</v>
      </c>
      <c r="B30" s="138" t="s">
        <v>1504</v>
      </c>
      <c r="C30" s="139" t="s">
        <v>1929</v>
      </c>
      <c r="D30" s="184">
        <f>VLOOKUP('203.5'!A88,'203.5'!A63:N134,14,FALSE)</f>
        <v>732072.49666057585</v>
      </c>
    </row>
    <row r="31" spans="1:4" ht="54" thickTop="1" thickBot="1">
      <c r="A31" s="137" t="s">
        <v>1514</v>
      </c>
      <c r="B31" s="138" t="s">
        <v>1505</v>
      </c>
      <c r="C31" s="139" t="s">
        <v>1929</v>
      </c>
      <c r="D31" s="184">
        <f>VLOOKUP('203.6'!A88,'203.6'!A64:N135,14,FALSE)</f>
        <v>795990.0279557493</v>
      </c>
    </row>
    <row r="32" spans="1:4" ht="54" thickTop="1" thickBot="1">
      <c r="A32" s="137" t="s">
        <v>1515</v>
      </c>
      <c r="B32" s="138" t="s">
        <v>1506</v>
      </c>
      <c r="C32" s="139" t="s">
        <v>1929</v>
      </c>
      <c r="D32" s="184">
        <f>VLOOKUP('203.7'!A88,'203.7'!A65:N136,14,FALSE)</f>
        <v>255188.66307158588</v>
      </c>
    </row>
    <row r="33" spans="1:4" ht="54" thickTop="1" thickBot="1">
      <c r="A33" s="137" t="s">
        <v>1516</v>
      </c>
      <c r="B33" s="138" t="s">
        <v>1955</v>
      </c>
      <c r="C33" s="139" t="s">
        <v>1929</v>
      </c>
      <c r="D33" s="184">
        <f>VLOOKUP('203.8'!A88,'203.8'!A66:N137,14,FALSE)</f>
        <v>362586.79330038233</v>
      </c>
    </row>
    <row r="34" spans="1:4" ht="54" thickTop="1" thickBot="1">
      <c r="A34" s="137" t="s">
        <v>1517</v>
      </c>
      <c r="B34" s="138" t="s">
        <v>1508</v>
      </c>
      <c r="C34" s="139" t="s">
        <v>1929</v>
      </c>
      <c r="D34" s="184">
        <f>VLOOKUP('203.9'!A88,'203.9'!A67:N138,14,FALSE)</f>
        <v>384827.2693594966</v>
      </c>
    </row>
    <row r="35" spans="1:4" ht="54" thickTop="1" thickBot="1">
      <c r="A35" s="137" t="s">
        <v>1518</v>
      </c>
      <c r="B35" s="138" t="s">
        <v>1498</v>
      </c>
      <c r="C35" s="139" t="s">
        <v>1929</v>
      </c>
      <c r="D35" s="184">
        <f>VLOOKUP('203.10'!A88,'203.10'!A68:N139,14,FALSE)</f>
        <v>198636.41040710651</v>
      </c>
    </row>
    <row r="36" spans="1:4" ht="54" thickTop="1" thickBot="1">
      <c r="A36" s="137" t="s">
        <v>1519</v>
      </c>
      <c r="B36" s="138" t="s">
        <v>1499</v>
      </c>
      <c r="C36" s="139" t="s">
        <v>1929</v>
      </c>
      <c r="D36" s="184">
        <f>VLOOKUP('203.11'!A88,'203.11'!A69:N140,14,FALSE)</f>
        <v>271603.02760400582</v>
      </c>
    </row>
    <row r="37" spans="1:4" ht="54" thickTop="1" thickBot="1">
      <c r="A37" s="137" t="s">
        <v>1520</v>
      </c>
      <c r="B37" s="224" t="s">
        <v>1500</v>
      </c>
      <c r="C37" s="139" t="s">
        <v>1929</v>
      </c>
      <c r="D37" s="184">
        <f>VLOOKUP('203.12'!A88,'203.12'!A70:N141,14,FALSE)</f>
        <v>283156.52166068857</v>
      </c>
    </row>
    <row r="38" spans="1:4" ht="54" thickTop="1" thickBot="1">
      <c r="A38" s="137" t="s">
        <v>1093</v>
      </c>
      <c r="B38" s="138" t="s">
        <v>1272</v>
      </c>
      <c r="C38" s="139" t="s">
        <v>388</v>
      </c>
      <c r="D38" s="184">
        <f>VLOOKUP('210.1.1'!A88,'210.1.1'!A71:N142,14,FALSE)</f>
        <v>11338.830406319357</v>
      </c>
    </row>
    <row r="39" spans="1:4" ht="54" thickTop="1" thickBot="1">
      <c r="A39" s="137" t="s">
        <v>1094</v>
      </c>
      <c r="B39" s="138" t="s">
        <v>1273</v>
      </c>
      <c r="C39" s="139" t="s">
        <v>388</v>
      </c>
      <c r="D39" s="184">
        <f>VLOOKUP('210.1.2'!A88,'210.1.2'!A72:N143,14,FALSE)</f>
        <v>3847.4613883329121</v>
      </c>
    </row>
    <row r="40" spans="1:4" ht="54" thickTop="1" thickBot="1">
      <c r="A40" s="137" t="s">
        <v>1095</v>
      </c>
      <c r="B40" s="138" t="s">
        <v>1274</v>
      </c>
      <c r="C40" s="139" t="s">
        <v>388</v>
      </c>
      <c r="D40" s="184">
        <f>VLOOKUP('210.2.1'!A90,'210.2.1'!A73:N144,14,FALSE)</f>
        <v>28253.757250548097</v>
      </c>
    </row>
    <row r="41" spans="1:4" ht="54" thickTop="1" thickBot="1">
      <c r="A41" s="137" t="s">
        <v>1096</v>
      </c>
      <c r="B41" s="138" t="s">
        <v>1275</v>
      </c>
      <c r="C41" s="139" t="s">
        <v>388</v>
      </c>
      <c r="D41" s="184">
        <f>VLOOKUP('210.2.2'!A88,'210.2.2'!A74:N145,14,FALSE)</f>
        <v>11338.830406319357</v>
      </c>
    </row>
    <row r="42" spans="1:4" ht="54" thickTop="1" thickBot="1">
      <c r="A42" s="137" t="s">
        <v>1097</v>
      </c>
      <c r="B42" s="138" t="s">
        <v>1276</v>
      </c>
      <c r="C42" s="139" t="s">
        <v>388</v>
      </c>
      <c r="D42" s="184">
        <f>VLOOKUP('210.2.3'!A91,'210.2.3'!A91:N146,14,FALSE)</f>
        <v>20762.388232561651</v>
      </c>
    </row>
    <row r="43" spans="1:4" ht="54" thickTop="1" thickBot="1">
      <c r="A43" s="137" t="s">
        <v>1098</v>
      </c>
      <c r="B43" s="138" t="s">
        <v>1277</v>
      </c>
      <c r="C43" s="139" t="s">
        <v>388</v>
      </c>
      <c r="D43" s="184">
        <f>VLOOKUP('210.2.4'!A88,'210.2.4'!A88:N147,14,FALSE)</f>
        <v>3847.4613883329121</v>
      </c>
    </row>
    <row r="44" spans="1:4" ht="54" thickTop="1" thickBot="1">
      <c r="A44" s="137" t="s">
        <v>1099</v>
      </c>
      <c r="B44" s="138" t="s">
        <v>1278</v>
      </c>
      <c r="C44" s="139" t="s">
        <v>388</v>
      </c>
      <c r="D44" s="184">
        <f>VLOOKUP('211.1'!A88,'211.1'!A88:N148,14,FALSE)</f>
        <v>7826.9714217985966</v>
      </c>
    </row>
    <row r="45" spans="1:4" ht="54" thickTop="1" thickBot="1">
      <c r="A45" s="137" t="s">
        <v>1100</v>
      </c>
      <c r="B45" s="138" t="s">
        <v>1279</v>
      </c>
      <c r="C45" s="139" t="s">
        <v>388</v>
      </c>
      <c r="D45" s="184">
        <f>VLOOKUP('220.1'!A88,'220.1'!A88:N149,14,FALSE)</f>
        <v>13223.798478639588</v>
      </c>
    </row>
    <row r="46" spans="1:4" ht="54" thickTop="1" thickBot="1">
      <c r="A46" s="137" t="s">
        <v>1101</v>
      </c>
      <c r="B46" s="138" t="s">
        <v>1280</v>
      </c>
      <c r="C46" s="139" t="s">
        <v>388</v>
      </c>
      <c r="D46" s="184">
        <f>VLOOKUP('221.1'!A88,'221.1'!A88:N150,14,FALSE)</f>
        <v>8636.8948891781565</v>
      </c>
    </row>
    <row r="47" spans="1:4" ht="54" thickTop="1" thickBot="1">
      <c r="A47" s="137" t="s">
        <v>1102</v>
      </c>
      <c r="B47" s="138" t="s">
        <v>1281</v>
      </c>
      <c r="C47" s="139" t="s">
        <v>388</v>
      </c>
      <c r="D47" s="184">
        <f>VLOOKUP('221.2'!A88,'221.2'!A88:N151,14,FALSE)</f>
        <v>5396.9852468622521</v>
      </c>
    </row>
    <row r="48" spans="1:4" ht="64.5" thickTop="1" thickBot="1">
      <c r="A48" s="137" t="s">
        <v>1525</v>
      </c>
      <c r="B48" s="138" t="s">
        <v>1522</v>
      </c>
      <c r="C48" s="139" t="s">
        <v>233</v>
      </c>
      <c r="D48" s="184">
        <f>VLOOKUP('223.1'!A88,'223.1'!A88:N152,14,FALSE)</f>
        <v>8156.0096015454847</v>
      </c>
    </row>
    <row r="49" spans="1:4" ht="54" thickTop="1" thickBot="1">
      <c r="A49" s="137" t="s">
        <v>1526</v>
      </c>
      <c r="B49" s="138" t="s">
        <v>1523</v>
      </c>
      <c r="C49" s="139" t="s">
        <v>233</v>
      </c>
      <c r="D49" s="184">
        <f>VLOOKUP('223.2'!A88,'223.2'!A88:N153,14,FALSE)</f>
        <v>6314.7649617424368</v>
      </c>
    </row>
    <row r="50" spans="1:4" ht="54" thickTop="1" thickBot="1">
      <c r="A50" s="137" t="s">
        <v>1527</v>
      </c>
      <c r="B50" s="138" t="s">
        <v>1524</v>
      </c>
      <c r="C50" s="139" t="s">
        <v>388</v>
      </c>
      <c r="D50" s="184">
        <f>VLOOKUP('223.3.1'!A88,'223.3.1'!A88:N154,14,FALSE)</f>
        <v>56223</v>
      </c>
    </row>
    <row r="51" spans="1:4" ht="64.5" thickTop="1" thickBot="1">
      <c r="A51" s="137" t="s">
        <v>1528</v>
      </c>
      <c r="B51" s="138" t="s">
        <v>1530</v>
      </c>
      <c r="C51" s="139" t="s">
        <v>388</v>
      </c>
      <c r="D51" s="184">
        <f>VLOOKUP('223.3.2'!A88,'223.3.2'!A88:N155,14,FALSE)</f>
        <v>103483.12855749993</v>
      </c>
    </row>
    <row r="52" spans="1:4" ht="54" thickTop="1" thickBot="1">
      <c r="A52" s="137" t="s">
        <v>1529</v>
      </c>
      <c r="B52" s="138" t="s">
        <v>1531</v>
      </c>
      <c r="C52" s="139" t="s">
        <v>388</v>
      </c>
      <c r="D52" s="184">
        <f>VLOOKUP('223.3.3'!A88,'223.3.3'!A88:N156,14,FALSE)</f>
        <v>111218.12855749993</v>
      </c>
    </row>
    <row r="53" spans="1:4" ht="54" thickTop="1" thickBot="1">
      <c r="A53" s="143" t="s">
        <v>1103</v>
      </c>
      <c r="B53" s="144" t="s">
        <v>2062</v>
      </c>
      <c r="C53" s="139" t="s">
        <v>233</v>
      </c>
      <c r="D53" s="184">
        <f>VLOOKUP('230.1'!A88,'230.1'!A88:N157,14,FALSE)</f>
        <v>2873.3007238869586</v>
      </c>
    </row>
    <row r="54" spans="1:4" ht="54" thickTop="1" thickBot="1">
      <c r="A54" s="143" t="s">
        <v>1104</v>
      </c>
      <c r="B54" s="144" t="s">
        <v>1282</v>
      </c>
      <c r="C54" s="139" t="s">
        <v>233</v>
      </c>
      <c r="D54" s="184">
        <f>VLOOKUP('231.1'!A88,'231.1'!A88:N159,14,FALSE)</f>
        <v>8974.5649617424369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8691.5438444037973</v>
      </c>
    </row>
    <row r="57" spans="1:4" ht="54" thickTop="1" thickBot="1">
      <c r="A57" s="143" t="s">
        <v>1535</v>
      </c>
      <c r="B57" s="144" t="s">
        <v>1536</v>
      </c>
      <c r="C57" s="139" t="s">
        <v>233</v>
      </c>
      <c r="D57" s="184">
        <f>VLOOKUP('233.10'!A88,'233.10'!A88:N162,14,FALSE)</f>
        <v>24372.674961742436</v>
      </c>
    </row>
    <row r="58" spans="1:4" ht="54" thickTop="1" thickBot="1">
      <c r="A58" s="143" t="s">
        <v>1106</v>
      </c>
      <c r="B58" s="144" t="s">
        <v>1537</v>
      </c>
      <c r="C58" s="139" t="s">
        <v>233</v>
      </c>
      <c r="D58" s="184">
        <f>VLOOKUP('234.1'!A88,'234.1'!A88:N163,14,FALSE)</f>
        <v>947.00357894992226</v>
      </c>
    </row>
    <row r="59" spans="1:4" ht="54" thickTop="1" thickBot="1">
      <c r="A59" s="143" t="s">
        <v>1540</v>
      </c>
      <c r="B59" s="144" t="s">
        <v>1541</v>
      </c>
      <c r="C59" s="139" t="s">
        <v>388</v>
      </c>
      <c r="D59" s="184">
        <f>VLOOKUP('235.1'!A88,'235.1'!A88:N164,14,FALSE)</f>
        <v>74132.150657185644</v>
      </c>
    </row>
    <row r="60" spans="1:4" ht="54" thickTop="1" thickBot="1">
      <c r="A60" s="145" t="s">
        <v>1542</v>
      </c>
      <c r="B60" s="144" t="s">
        <v>1543</v>
      </c>
      <c r="C60" s="139" t="s">
        <v>388</v>
      </c>
      <c r="D60" s="184">
        <f>VLOOKUP('235.10'!A88,'235.10'!A88:N165,14,FALSE)</f>
        <v>15164.150657185652</v>
      </c>
    </row>
    <row r="61" spans="1:4" ht="54" thickTop="1" thickBot="1">
      <c r="A61" s="145" t="s">
        <v>1544</v>
      </c>
      <c r="B61" s="144" t="s">
        <v>1545</v>
      </c>
      <c r="C61" s="139" t="s">
        <v>377</v>
      </c>
      <c r="D61" s="184">
        <f>VLOOKUP('235.11'!A88,'235.11'!A88:N166,14,FALSE)</f>
        <v>737.1</v>
      </c>
    </row>
    <row r="62" spans="1:4" ht="54" thickTop="1" thickBot="1">
      <c r="A62" s="145" t="s">
        <v>1546</v>
      </c>
      <c r="B62" s="144" t="s">
        <v>1957</v>
      </c>
      <c r="C62" s="139" t="s">
        <v>388</v>
      </c>
      <c r="D62" s="184">
        <f>VLOOKUP('236.1'!A88,'236.1'!A88:N167,14,FALSE)</f>
        <v>124364.15065718567</v>
      </c>
    </row>
    <row r="63" spans="1:4" ht="54" thickTop="1" thickBot="1">
      <c r="A63" s="145" t="s">
        <v>1549</v>
      </c>
      <c r="B63" s="144" t="s">
        <v>1958</v>
      </c>
      <c r="C63" s="139" t="s">
        <v>388</v>
      </c>
      <c r="D63" s="184">
        <f>VLOOKUP('236.10'!A87,'236.10'!A87:N168,14,FALSE)</f>
        <v>15164.150657185652</v>
      </c>
    </row>
    <row r="64" spans="1:4" ht="54" thickTop="1" thickBot="1">
      <c r="A64" s="145" t="s">
        <v>1550</v>
      </c>
      <c r="B64" s="146" t="s">
        <v>1551</v>
      </c>
      <c r="C64" s="180" t="s">
        <v>377</v>
      </c>
      <c r="D64" s="184">
        <f>VLOOKUP('236.11'!A88,'236.11'!A88:N169,14,FALSE)</f>
        <v>1365</v>
      </c>
    </row>
    <row r="65" spans="1:4" ht="54" thickTop="1" thickBot="1">
      <c r="A65" s="143" t="s">
        <v>1107</v>
      </c>
      <c r="B65" s="144" t="s">
        <v>1283</v>
      </c>
      <c r="C65" s="139" t="s">
        <v>233</v>
      </c>
      <c r="D65" s="184">
        <f>VLOOKUP('310.1'!A87,'310.1'!A87:N170,14,FALSE)</f>
        <v>974.89634456597685</v>
      </c>
    </row>
    <row r="66" spans="1:4" ht="54" thickTop="1" thickBot="1">
      <c r="A66" s="143" t="s">
        <v>1108</v>
      </c>
      <c r="B66" s="144" t="s">
        <v>1284</v>
      </c>
      <c r="C66" s="139" t="s">
        <v>388</v>
      </c>
      <c r="D66" s="184">
        <f>VLOOKUP('311.1'!A87,'311.1'!A87:N171,14,FALSE)</f>
        <v>73138.535496497207</v>
      </c>
    </row>
    <row r="67" spans="1:4" ht="54" thickTop="1" thickBot="1">
      <c r="A67" s="143" t="s">
        <v>1109</v>
      </c>
      <c r="B67" s="144" t="s">
        <v>1285</v>
      </c>
      <c r="C67" s="139" t="s">
        <v>1082</v>
      </c>
      <c r="D67" s="184">
        <f>VLOOKUP('312.1'!A88,'312.1'!A88:N172,14,FALSE)</f>
        <v>7285.3622687688294</v>
      </c>
    </row>
    <row r="68" spans="1:4" ht="54" thickTop="1" thickBot="1">
      <c r="A68" s="143" t="s">
        <v>1110</v>
      </c>
      <c r="B68" s="144" t="s">
        <v>1286</v>
      </c>
      <c r="C68" s="139" t="s">
        <v>1082</v>
      </c>
      <c r="D68" s="184">
        <f>VLOOKUP('312.2'!A88,'312.2'!A88:N173,14,FALSE)</f>
        <v>4553.3514179805188</v>
      </c>
    </row>
    <row r="69" spans="1:4" ht="54" thickTop="1" thickBot="1">
      <c r="A69" s="143" t="s">
        <v>1111</v>
      </c>
      <c r="B69" s="144" t="s">
        <v>1287</v>
      </c>
      <c r="C69" s="139" t="s">
        <v>1548</v>
      </c>
      <c r="D69" s="184">
        <f>VLOOKUP('312.3'!A87,'312.3'!A87:N174,14,FALSE)</f>
        <v>1698.15188406426</v>
      </c>
    </row>
    <row r="70" spans="1:4" ht="54" thickTop="1" thickBot="1">
      <c r="A70" s="143" t="s">
        <v>1112</v>
      </c>
      <c r="B70" s="144" t="s">
        <v>1288</v>
      </c>
      <c r="C70" s="139" t="s">
        <v>388</v>
      </c>
      <c r="D70" s="185">
        <f>VLOOKUP('312.4'!A88,'312.4'!A88:N175,14,FALSE)</f>
        <v>73131.15912241186</v>
      </c>
    </row>
    <row r="71" spans="1:4" ht="54" thickTop="1" thickBot="1">
      <c r="A71" s="143" t="s">
        <v>1113</v>
      </c>
      <c r="B71" s="144" t="s">
        <v>1553</v>
      </c>
      <c r="C71" s="139" t="s">
        <v>388</v>
      </c>
      <c r="D71" s="185">
        <f>VLOOKUP('320.1'!A88,'320.1'!A88:N176,14,FALSE)</f>
        <v>88919.835357642951</v>
      </c>
    </row>
    <row r="72" spans="1:4" ht="54" thickTop="1" thickBot="1">
      <c r="A72" s="143" t="s">
        <v>1114</v>
      </c>
      <c r="B72" s="144" t="s">
        <v>1554</v>
      </c>
      <c r="C72" s="139" t="s">
        <v>388</v>
      </c>
      <c r="D72" s="185">
        <f>VLOOKUP('320.2'!A88,'320.2'!A88:N177,14,FALSE)</f>
        <v>86957.314388800674</v>
      </c>
    </row>
    <row r="73" spans="1:4" ht="54" thickTop="1" thickBot="1">
      <c r="A73" s="143" t="s">
        <v>1557</v>
      </c>
      <c r="B73" s="144" t="s">
        <v>1558</v>
      </c>
      <c r="C73" s="139" t="s">
        <v>388</v>
      </c>
      <c r="D73" s="185">
        <f>VLOOKUP('320.3'!A88,'320.3'!A88:N178,14,FALSE)</f>
        <v>104189.98326803089</v>
      </c>
    </row>
    <row r="74" spans="1:4" ht="54" thickTop="1" thickBot="1">
      <c r="A74" s="143" t="s">
        <v>1559</v>
      </c>
      <c r="B74" s="144" t="s">
        <v>1560</v>
      </c>
      <c r="C74" s="139" t="s">
        <v>388</v>
      </c>
      <c r="D74" s="185">
        <f>VLOOKUP('320.4'!A88,'320.4'!A88:N179,14,FALSE)</f>
        <v>105902.78151204306</v>
      </c>
    </row>
    <row r="75" spans="1:4" ht="54" thickTop="1" thickBot="1">
      <c r="A75" s="143" t="s">
        <v>1561</v>
      </c>
      <c r="B75" s="144" t="s">
        <v>1562</v>
      </c>
      <c r="C75" s="139" t="s">
        <v>388</v>
      </c>
      <c r="D75" s="185">
        <f>VLOOKUP('320.5'!A88,'320.5'!A88:N180,14,FALSE)</f>
        <v>103940.26054320077</v>
      </c>
    </row>
    <row r="76" spans="1:4" ht="54" thickTop="1" thickBot="1">
      <c r="A76" s="143" t="s">
        <v>1563</v>
      </c>
      <c r="B76" s="144" t="s">
        <v>1564</v>
      </c>
      <c r="C76" s="139" t="s">
        <v>388</v>
      </c>
      <c r="D76" s="185">
        <f>VLOOKUP('320.6'!A88,'320.6'!A88:N181,14,FALSE)</f>
        <v>121172.92942243099</v>
      </c>
    </row>
    <row r="77" spans="1:4" ht="54" thickTop="1" thickBot="1">
      <c r="A77" s="143" t="s">
        <v>1115</v>
      </c>
      <c r="B77" s="144" t="s">
        <v>1565</v>
      </c>
      <c r="C77" s="139" t="s">
        <v>388</v>
      </c>
      <c r="D77" s="185">
        <f>VLOOKUP('330.1'!A88,'330.1'!A88:N182,14,FALSE)</f>
        <v>107685.3575198238</v>
      </c>
    </row>
    <row r="78" spans="1:4" ht="54" thickTop="1" thickBot="1">
      <c r="A78" s="145" t="s">
        <v>1116</v>
      </c>
      <c r="B78" s="144" t="s">
        <v>1566</v>
      </c>
      <c r="C78" s="139" t="s">
        <v>388</v>
      </c>
      <c r="D78" s="185">
        <f>VLOOKUP('330.2'!A88,'330.1'!A88:N183,14,FALSE)</f>
        <v>107685.3575198238</v>
      </c>
    </row>
    <row r="79" spans="1:4" ht="54" thickTop="1" thickBot="1">
      <c r="A79" s="145" t="s">
        <v>1567</v>
      </c>
      <c r="B79" s="146" t="s">
        <v>1568</v>
      </c>
      <c r="C79" s="139" t="s">
        <v>388</v>
      </c>
      <c r="D79" s="185">
        <f>VLOOKUP('330.3'!A88,'330.3'!A88:N184,14,FALSE)</f>
        <v>107685.3575198238</v>
      </c>
    </row>
    <row r="80" spans="1:4" ht="54" thickTop="1" thickBot="1">
      <c r="A80" s="145" t="s">
        <v>1569</v>
      </c>
      <c r="B80" s="146" t="s">
        <v>1570</v>
      </c>
      <c r="C80" s="139" t="s">
        <v>388</v>
      </c>
      <c r="D80" s="185">
        <f>VLOOKUP('330.4'!A88,'330.4'!A88:N185,14,FALSE)</f>
        <v>124668.30367422389</v>
      </c>
    </row>
    <row r="81" spans="1:4" ht="54" thickTop="1" thickBot="1">
      <c r="A81" s="145" t="s">
        <v>1571</v>
      </c>
      <c r="B81" s="146" t="s">
        <v>1572</v>
      </c>
      <c r="C81" s="139" t="s">
        <v>388</v>
      </c>
      <c r="D81" s="185">
        <f>VLOOKUP('330.5'!A88,'330.5'!A88:N186,14,FALSE)</f>
        <v>124668.30367422389</v>
      </c>
    </row>
    <row r="82" spans="1:4" ht="54" thickTop="1" thickBot="1">
      <c r="A82" s="145" t="s">
        <v>1573</v>
      </c>
      <c r="B82" s="146" t="s">
        <v>1574</v>
      </c>
      <c r="C82" s="139" t="s">
        <v>388</v>
      </c>
      <c r="D82" s="185">
        <f>VLOOKUP('330.6'!A88,'330.6'!A88:N187,14,FALSE)</f>
        <v>124668.30367422389</v>
      </c>
    </row>
    <row r="83" spans="1:4" ht="54" thickTop="1" thickBot="1">
      <c r="A83" s="143" t="s">
        <v>1117</v>
      </c>
      <c r="B83" s="144" t="s">
        <v>1575</v>
      </c>
      <c r="C83" s="139" t="s">
        <v>388</v>
      </c>
      <c r="D83" s="185">
        <f>VLOOKUP('340.1'!A88,'340.1'!A88:N188,14,FALSE)</f>
        <v>107165.76346105864</v>
      </c>
    </row>
    <row r="84" spans="1:4" ht="54" thickTop="1" thickBot="1">
      <c r="A84" s="143" t="s">
        <v>1118</v>
      </c>
      <c r="B84" s="144" t="s">
        <v>1576</v>
      </c>
      <c r="C84" s="139" t="s">
        <v>388</v>
      </c>
      <c r="D84" s="185">
        <f>VLOOKUP('340.2'!A88,'340.2'!A88:N190,14,FALSE)</f>
        <v>107165.76346105864</v>
      </c>
    </row>
    <row r="85" spans="1:4" ht="54" thickTop="1" thickBot="1">
      <c r="A85" s="143" t="s">
        <v>1119</v>
      </c>
      <c r="B85" s="144" t="s">
        <v>1577</v>
      </c>
      <c r="C85" s="139" t="s">
        <v>388</v>
      </c>
      <c r="D85" s="185">
        <f>VLOOKUP('340.3'!A88,'340.3'!A88:N191,14,FALSE)</f>
        <v>107165.76346105864</v>
      </c>
    </row>
    <row r="86" spans="1:4" ht="54" thickTop="1" thickBot="1">
      <c r="A86" s="143" t="s">
        <v>1578</v>
      </c>
      <c r="B86" s="144" t="s">
        <v>2127</v>
      </c>
      <c r="C86" s="139" t="s">
        <v>388</v>
      </c>
      <c r="D86" s="185">
        <f>VLOOKUP('350.1'!A88,'350.1'!A88:N192,14,FALSE)</f>
        <v>171336.44090472313</v>
      </c>
    </row>
    <row r="87" spans="1:4" ht="54" thickTop="1" thickBot="1">
      <c r="A87" s="203" t="s">
        <v>1579</v>
      </c>
      <c r="B87" s="144" t="s">
        <v>2128</v>
      </c>
      <c r="C87" s="139" t="s">
        <v>388</v>
      </c>
      <c r="D87" s="185">
        <f>VLOOKUP('350.2'!A88,'350.2'!A88:N193,14,FALSE)</f>
        <v>171336.44090472313</v>
      </c>
    </row>
    <row r="88" spans="1:4" ht="54" thickTop="1" thickBot="1">
      <c r="A88" s="145" t="s">
        <v>1580</v>
      </c>
      <c r="B88" s="146" t="s">
        <v>1581</v>
      </c>
      <c r="C88" s="139" t="s">
        <v>388</v>
      </c>
      <c r="D88" s="185">
        <f>VLOOKUP('350.3'!A88,'350.3'!A88:N194,14,FALSE)</f>
        <v>171336.44090472313</v>
      </c>
    </row>
    <row r="89" spans="1:4" ht="54" thickTop="1" thickBot="1">
      <c r="A89" s="143" t="s">
        <v>1582</v>
      </c>
      <c r="B89" s="144" t="s">
        <v>1583</v>
      </c>
      <c r="C89" s="139" t="s">
        <v>388</v>
      </c>
      <c r="D89" s="185">
        <f>VLOOKUP('350.4'!A88,'350.4'!A88:N195,14,FALSE)</f>
        <v>171336.44090472313</v>
      </c>
    </row>
    <row r="90" spans="1:4" ht="54" thickTop="1" thickBot="1">
      <c r="A90" s="145" t="s">
        <v>1584</v>
      </c>
      <c r="B90" s="146" t="s">
        <v>1585</v>
      </c>
      <c r="C90" s="139" t="s">
        <v>388</v>
      </c>
      <c r="D90" s="185">
        <f>VLOOKUP('350.10'!A88,'350.10'!A88:N196,14,FALSE)</f>
        <v>104997.44090472313</v>
      </c>
    </row>
    <row r="91" spans="1:4" ht="54" thickTop="1" thickBot="1">
      <c r="A91" s="145" t="s">
        <v>1586</v>
      </c>
      <c r="B91" s="146" t="s">
        <v>1587</v>
      </c>
      <c r="C91" s="139" t="s">
        <v>388</v>
      </c>
      <c r="D91" s="185">
        <f>VLOOKUP('350.11'!A88,'350.11'!A88:N197,14,FALSE)</f>
        <v>104997.44090472313</v>
      </c>
    </row>
    <row r="92" spans="1:4" ht="54" thickTop="1" thickBot="1">
      <c r="A92" s="145" t="s">
        <v>1588</v>
      </c>
      <c r="B92" s="146" t="s">
        <v>1589</v>
      </c>
      <c r="C92" s="139" t="s">
        <v>388</v>
      </c>
      <c r="D92" s="185">
        <f>VLOOKUP('350.12'!A88,'350.12'!A88:N198,14,FALSE)</f>
        <v>104997.44090472313</v>
      </c>
    </row>
    <row r="93" spans="1:4" ht="54" thickTop="1" thickBot="1">
      <c r="A93" s="145" t="s">
        <v>1590</v>
      </c>
      <c r="B93" s="146" t="s">
        <v>1591</v>
      </c>
      <c r="C93" s="139" t="s">
        <v>388</v>
      </c>
      <c r="D93" s="185">
        <f>VLOOKUP('350.13'!A88,'350.13'!A88:N199,14,FALSE)</f>
        <v>104997.44090472313</v>
      </c>
    </row>
    <row r="94" spans="1:4" ht="54" thickTop="1" thickBot="1">
      <c r="A94" s="143" t="s">
        <v>1592</v>
      </c>
      <c r="B94" s="144" t="s">
        <v>1593</v>
      </c>
      <c r="C94" s="139" t="s">
        <v>1082</v>
      </c>
      <c r="D94" s="185">
        <f>VLOOKUP('350.14'!A88,'350.14'!A88:N200,14,FALSE)</f>
        <v>737.1</v>
      </c>
    </row>
    <row r="95" spans="1:4" ht="54" thickTop="1" thickBot="1">
      <c r="A95" s="145" t="s">
        <v>1594</v>
      </c>
      <c r="B95" s="146" t="s">
        <v>1595</v>
      </c>
      <c r="C95" s="139" t="s">
        <v>388</v>
      </c>
      <c r="D95" s="185">
        <f>VLOOKUP('351.1'!A88,'351.1'!A88:N201,14,FALSE)</f>
        <v>171336.44090472313</v>
      </c>
    </row>
    <row r="96" spans="1:4" ht="54" thickTop="1" thickBot="1">
      <c r="A96" s="145" t="s">
        <v>1596</v>
      </c>
      <c r="B96" s="146" t="s">
        <v>1597</v>
      </c>
      <c r="C96" s="139" t="s">
        <v>388</v>
      </c>
      <c r="D96" s="185">
        <f>VLOOKUP('351.2'!A88,'351.2'!A88:N202,14,FALSE)</f>
        <v>171336.44090472313</v>
      </c>
    </row>
    <row r="97" spans="1:4" ht="54" thickTop="1" thickBot="1">
      <c r="A97" s="145" t="s">
        <v>1598</v>
      </c>
      <c r="B97" s="146" t="s">
        <v>1599</v>
      </c>
      <c r="C97" s="139" t="s">
        <v>388</v>
      </c>
      <c r="D97" s="185">
        <f>VLOOKUP('351.10'!A88,'351.10'!A88:N203,14,FALSE)</f>
        <v>104997.44090472313</v>
      </c>
    </row>
    <row r="98" spans="1:4" ht="54" thickTop="1" thickBot="1">
      <c r="A98" s="145" t="s">
        <v>1600</v>
      </c>
      <c r="B98" s="146" t="s">
        <v>1601</v>
      </c>
      <c r="C98" s="139" t="s">
        <v>388</v>
      </c>
      <c r="D98" s="185">
        <f>VLOOKUP('351.11'!A88,'351.11'!A88:N204,14,FALSE)</f>
        <v>104997.44090472313</v>
      </c>
    </row>
    <row r="99" spans="1:4" ht="54" thickTop="1" thickBot="1">
      <c r="A99" s="145" t="s">
        <v>1602</v>
      </c>
      <c r="B99" s="146" t="s">
        <v>1603</v>
      </c>
      <c r="C99" s="139" t="s">
        <v>1082</v>
      </c>
      <c r="D99" s="185">
        <f>VLOOKUP('351.12'!A88,'351.12'!A88:N205,14,FALSE)</f>
        <v>737.1</v>
      </c>
    </row>
    <row r="100" spans="1:4" ht="54" thickTop="1" thickBot="1">
      <c r="A100" s="145" t="s">
        <v>1606</v>
      </c>
      <c r="B100" s="146" t="s">
        <v>1604</v>
      </c>
      <c r="C100" s="139" t="s">
        <v>1082</v>
      </c>
      <c r="D100" s="185">
        <f>VLOOKUP('410.1'!A88,'410.1'!A88:N206,14,FALSE)</f>
        <v>2216.6160258422219</v>
      </c>
    </row>
    <row r="101" spans="1:4" ht="54" thickTop="1" thickBot="1">
      <c r="A101" s="145" t="s">
        <v>1607</v>
      </c>
      <c r="B101" s="146" t="s">
        <v>1605</v>
      </c>
      <c r="C101" s="139" t="s">
        <v>1082</v>
      </c>
      <c r="D101" s="185">
        <f>VLOOKUP('410.2'!A88,'410.2'!A88:N207,14,FALSE)</f>
        <v>2039.8249015367924</v>
      </c>
    </row>
    <row r="102" spans="1:4" ht="54" thickTop="1" thickBot="1">
      <c r="A102" s="145" t="s">
        <v>1609</v>
      </c>
      <c r="B102" s="146" t="s">
        <v>1608</v>
      </c>
      <c r="C102" s="139" t="s">
        <v>377</v>
      </c>
      <c r="D102" s="185">
        <f>VLOOKUP('410.3'!A88,'410.3'!A88:N208,14,FALSE)</f>
        <v>2039.8249015367924</v>
      </c>
    </row>
    <row r="103" spans="1:4" ht="54" thickTop="1" thickBot="1">
      <c r="A103" s="145" t="s">
        <v>1611</v>
      </c>
      <c r="B103" s="146" t="s">
        <v>1610</v>
      </c>
      <c r="C103" s="139" t="s">
        <v>1548</v>
      </c>
      <c r="D103" s="185">
        <f>VLOOKUP('411.1'!A88,'411.1'!A88:N209,14,FALSE)</f>
        <v>1637.421484722473</v>
      </c>
    </row>
    <row r="104" spans="1:4" ht="54" thickTop="1" thickBot="1">
      <c r="A104" s="143" t="s">
        <v>1120</v>
      </c>
      <c r="B104" s="144" t="s">
        <v>2064</v>
      </c>
      <c r="C104" s="139" t="s">
        <v>1548</v>
      </c>
      <c r="D104" s="185">
        <f>VLOOKUP('411.2'!A88,'411.2'!A88:N210,14,FALSE)</f>
        <v>2706.0817939230433</v>
      </c>
    </row>
    <row r="105" spans="1:4" ht="54" thickTop="1" thickBot="1">
      <c r="A105" s="143" t="s">
        <v>1121</v>
      </c>
      <c r="B105" s="144" t="s">
        <v>2160</v>
      </c>
      <c r="C105" s="139" t="s">
        <v>1548</v>
      </c>
      <c r="D105" s="185">
        <f>VLOOKUP('411.3'!A88,'411.3'!A88:N211,14,FALSE)</f>
        <v>2011.3421370457418</v>
      </c>
    </row>
    <row r="106" spans="1:4" ht="54" thickTop="1" thickBot="1">
      <c r="A106" s="143" t="s">
        <v>1612</v>
      </c>
      <c r="B106" s="144" t="s">
        <v>2161</v>
      </c>
      <c r="C106" s="139" t="s">
        <v>1548</v>
      </c>
      <c r="D106" s="185">
        <f>VLOOKUP('411.4'!A88,'411.4'!A88:N212,14,FALSE)</f>
        <v>1609.0737096365933</v>
      </c>
    </row>
    <row r="107" spans="1:4" ht="54" thickTop="1" thickBot="1">
      <c r="A107" s="143" t="s">
        <v>1619</v>
      </c>
      <c r="B107" s="199" t="s">
        <v>1690</v>
      </c>
      <c r="C107" s="139" t="s">
        <v>1082</v>
      </c>
      <c r="D107" s="185">
        <f>VLOOKUP('413.1'!A88,'413.1'!A88:N213,14,FALSE)</f>
        <v>3965.8222027572256</v>
      </c>
    </row>
    <row r="108" spans="1:4" ht="54" thickTop="1" thickBot="1">
      <c r="A108" s="143" t="s">
        <v>1621</v>
      </c>
      <c r="B108" s="144" t="s">
        <v>1691</v>
      </c>
      <c r="C108" s="139" t="s">
        <v>1082</v>
      </c>
      <c r="D108" s="185">
        <f>VLOOKUP('413.2'!A88,'413.2'!A88:N214,14,FALSE)</f>
        <v>3234.0066545616478</v>
      </c>
    </row>
    <row r="109" spans="1:4" ht="54" thickTop="1" thickBot="1">
      <c r="A109" s="143" t="s">
        <v>1623</v>
      </c>
      <c r="B109" s="144" t="s">
        <v>1692</v>
      </c>
      <c r="C109" s="139" t="s">
        <v>1082</v>
      </c>
      <c r="D109" s="185">
        <f>VLOOKUP('413.3'!A88,'413.3'!A88:N215,14,FALSE)</f>
        <v>3447.9345561227237</v>
      </c>
    </row>
    <row r="110" spans="1:4" ht="54" thickTop="1" thickBot="1">
      <c r="A110" s="143" t="s">
        <v>1122</v>
      </c>
      <c r="B110" s="144" t="s">
        <v>1289</v>
      </c>
      <c r="C110" s="139" t="s">
        <v>1082</v>
      </c>
      <c r="D110" s="185">
        <f>VLOOKUP('414.1'!A88,'414.1'!A88:N216,14,FALSE)</f>
        <v>3407.6694482950979</v>
      </c>
    </row>
    <row r="111" spans="1:4" ht="54" thickTop="1" thickBot="1">
      <c r="A111" s="143" t="s">
        <v>1123</v>
      </c>
      <c r="B111" s="144" t="s">
        <v>2065</v>
      </c>
      <c r="C111" s="139" t="s">
        <v>1082</v>
      </c>
      <c r="D111" s="185">
        <f>VLOOKUP('414.2'!A88,'414.2'!A88:N217,14,FALSE)</f>
        <v>3407.6694482950979</v>
      </c>
    </row>
    <row r="112" spans="1:4" ht="54" thickTop="1" thickBot="1">
      <c r="A112" s="143" t="s">
        <v>1124</v>
      </c>
      <c r="B112" s="144" t="s">
        <v>2066</v>
      </c>
      <c r="C112" s="139" t="s">
        <v>1082</v>
      </c>
      <c r="D112" s="185">
        <f>VLOOKUP('414.3'!A88,'414.3'!A88:N218,14,FALSE)</f>
        <v>3407.6694482950979</v>
      </c>
    </row>
    <row r="113" spans="1:4" ht="54" thickTop="1" thickBot="1">
      <c r="A113" s="143" t="s">
        <v>1125</v>
      </c>
      <c r="B113" s="144" t="s">
        <v>1290</v>
      </c>
      <c r="C113" s="139" t="s">
        <v>1082</v>
      </c>
      <c r="D113" s="185">
        <f>VLOOKUP('414.4'!A88,'414.4'!A88:N219,14,FALSE)</f>
        <v>3407.6694482950979</v>
      </c>
    </row>
    <row r="114" spans="1:4" ht="54" thickTop="1" thickBot="1">
      <c r="A114" s="143" t="s">
        <v>1126</v>
      </c>
      <c r="B114" s="144" t="s">
        <v>1291</v>
      </c>
      <c r="C114" s="139" t="s">
        <v>1082</v>
      </c>
      <c r="D114" s="185">
        <f>VLOOKUP('414.5'!A88,'414.5'!A88:N220,14,FALSE)</f>
        <v>3407.6694482950979</v>
      </c>
    </row>
    <row r="115" spans="1:4" ht="54" thickTop="1" thickBot="1">
      <c r="A115" s="143" t="s">
        <v>1630</v>
      </c>
      <c r="B115" s="144" t="s">
        <v>2162</v>
      </c>
      <c r="C115" s="139" t="s">
        <v>1082</v>
      </c>
      <c r="D115" s="185">
        <f>VLOOKUP('414.6'!A88,'414.6'!A88:N221,14,FALSE)</f>
        <v>4553.3514179805188</v>
      </c>
    </row>
    <row r="116" spans="1:4" ht="54" thickTop="1" thickBot="1">
      <c r="A116" s="143" t="s">
        <v>1127</v>
      </c>
      <c r="B116" s="144" t="s">
        <v>2067</v>
      </c>
      <c r="C116" s="139" t="s">
        <v>1548</v>
      </c>
      <c r="D116" s="185">
        <f>VLOOKUP('415.1'!A88,'415.1'!A88:N222,14,FALSE)</f>
        <v>3152.5951321388311</v>
      </c>
    </row>
    <row r="117" spans="1:4" ht="54" thickTop="1" thickBot="1">
      <c r="A117" s="143" t="s">
        <v>1128</v>
      </c>
      <c r="B117" s="144" t="s">
        <v>2164</v>
      </c>
      <c r="C117" s="139" t="s">
        <v>233</v>
      </c>
      <c r="D117" s="185">
        <f>VLOOKUP('420.1'!A87,'420.1'!A87:N223,14,FALSE)</f>
        <v>1912.2005619109257</v>
      </c>
    </row>
    <row r="118" spans="1:4" ht="54" thickTop="1" thickBot="1">
      <c r="A118" s="143" t="s">
        <v>1129</v>
      </c>
      <c r="B118" s="144" t="s">
        <v>2163</v>
      </c>
      <c r="C118" s="148" t="s">
        <v>233</v>
      </c>
      <c r="D118" s="185">
        <f>VLOOKUP('420.2 '!A88,'420.2 '!A59:N107,14,FALSE)</f>
        <v>1912.2005619109257</v>
      </c>
    </row>
    <row r="119" spans="1:4" ht="54" thickTop="1" thickBot="1">
      <c r="A119" s="143" t="s">
        <v>1635</v>
      </c>
      <c r="B119" s="144" t="s">
        <v>1636</v>
      </c>
      <c r="C119" s="139" t="s">
        <v>233</v>
      </c>
      <c r="D119" s="185">
        <f>VLOOKUP('420.3'!A88,'420.3'!A88:N225,14,FALSE)</f>
        <v>3867.5446147558332</v>
      </c>
    </row>
    <row r="120" spans="1:4" ht="54" thickTop="1" thickBot="1">
      <c r="A120" s="143" t="s">
        <v>1130</v>
      </c>
      <c r="B120" s="144" t="s">
        <v>1292</v>
      </c>
      <c r="C120" s="139" t="s">
        <v>233</v>
      </c>
      <c r="D120" s="185">
        <f>VLOOKUP('421.1'!A88,'421.1'!A88:N226,14,FALSE)</f>
        <v>1126.5622238165486</v>
      </c>
    </row>
    <row r="121" spans="1:4" ht="54" thickTop="1" thickBot="1">
      <c r="A121" s="143" t="s">
        <v>1131</v>
      </c>
      <c r="B121" s="144" t="s">
        <v>1293</v>
      </c>
      <c r="C121" s="139" t="s">
        <v>233</v>
      </c>
      <c r="D121" s="185">
        <f>VLOOKUP('421.2'!A88,'421.2'!A88:N227,14,FALSE)</f>
        <v>1057.7176271794126</v>
      </c>
    </row>
    <row r="122" spans="1:4" ht="54" thickTop="1" thickBot="1">
      <c r="A122" s="143" t="s">
        <v>1132</v>
      </c>
      <c r="B122" s="144" t="s">
        <v>2068</v>
      </c>
      <c r="C122" s="139" t="s">
        <v>233</v>
      </c>
      <c r="D122" s="185">
        <f>VLOOKUP('421.3'!A88,'421.3'!A88:N228,14,FALSE)</f>
        <v>1473.518742456939</v>
      </c>
    </row>
    <row r="123" spans="1:4" ht="54" thickTop="1" thickBot="1">
      <c r="A123" s="143" t="s">
        <v>1133</v>
      </c>
      <c r="B123" s="144" t="s">
        <v>2069</v>
      </c>
      <c r="C123" s="139" t="s">
        <v>233</v>
      </c>
      <c r="D123" s="185">
        <f>VLOOKUP('421.4'!A88,'421.4'!A88:N229,14,FALSE)</f>
        <v>1324.9966494177058</v>
      </c>
    </row>
    <row r="124" spans="1:4" ht="54" thickTop="1" thickBot="1">
      <c r="A124" s="143" t="s">
        <v>1640</v>
      </c>
      <c r="B124" s="146" t="s">
        <v>1641</v>
      </c>
      <c r="C124" s="139" t="s">
        <v>233</v>
      </c>
      <c r="D124" s="185">
        <f>VLOOKUP('430.1.1'!A87,'430.1.1'!A87:N230,14,FALSE)</f>
        <v>5137.5616178849777</v>
      </c>
    </row>
    <row r="125" spans="1:4" ht="54" thickTop="1" thickBot="1">
      <c r="A125" s="143" t="s">
        <v>1642</v>
      </c>
      <c r="B125" s="144" t="s">
        <v>1643</v>
      </c>
      <c r="C125" s="139" t="s">
        <v>233</v>
      </c>
      <c r="D125" s="185">
        <f>VLOOKUP('430.1.2'!A88,'430.1.2'!A88:N231,14,FALSE)</f>
        <v>4263.1469957750069</v>
      </c>
    </row>
    <row r="126" spans="1:4" ht="54" thickTop="1" thickBot="1">
      <c r="A126" s="143" t="s">
        <v>1644</v>
      </c>
      <c r="B126" s="144" t="s">
        <v>1693</v>
      </c>
      <c r="C126" s="139" t="s">
        <v>233</v>
      </c>
      <c r="D126" s="185">
        <f>VLOOKUP('430.2.1'!A88,'430.2.1'!A88:N232,14,FALSE)</f>
        <v>5137.5616178849777</v>
      </c>
    </row>
    <row r="127" spans="1:4" ht="54" thickTop="1" thickBot="1">
      <c r="A127" s="143" t="s">
        <v>1646</v>
      </c>
      <c r="B127" s="144" t="s">
        <v>1694</v>
      </c>
      <c r="C127" s="139" t="s">
        <v>233</v>
      </c>
      <c r="D127" s="185">
        <f>VLOOKUP('430.2.2'!A88,'430.2.2'!A88:N233,14,FALSE)</f>
        <v>4263.1469957750069</v>
      </c>
    </row>
    <row r="128" spans="1:4" ht="54" thickTop="1" thickBot="1">
      <c r="A128" s="143" t="s">
        <v>1647</v>
      </c>
      <c r="B128" s="144" t="s">
        <v>1695</v>
      </c>
      <c r="C128" s="139" t="s">
        <v>233</v>
      </c>
      <c r="D128" s="185">
        <f>VLOOKUP('431.1.1'!A88,'431.1.1'!A88:N234,14,FALSE)</f>
        <v>10289.670521669001</v>
      </c>
    </row>
    <row r="129" spans="1:4" ht="54" thickTop="1" thickBot="1">
      <c r="A129" s="143" t="s">
        <v>1649</v>
      </c>
      <c r="B129" s="144" t="s">
        <v>1696</v>
      </c>
      <c r="C129" s="139" t="s">
        <v>233</v>
      </c>
      <c r="D129" s="185">
        <f>VLOOKUP('431.1.2'!A88,'431.1.2'!A88:N235,14,FALSE)</f>
        <v>8323.6199522357383</v>
      </c>
    </row>
    <row r="130" spans="1:4" ht="54" thickTop="1" thickBot="1">
      <c r="A130" s="143" t="s">
        <v>1652</v>
      </c>
      <c r="B130" s="144" t="s">
        <v>1697</v>
      </c>
      <c r="C130" s="139" t="s">
        <v>233</v>
      </c>
      <c r="D130" s="185">
        <f>VLOOKUP('431.2.1'!A88,'431.2.1'!A88:N236,14,FALSE)</f>
        <v>12808.032864536475</v>
      </c>
    </row>
    <row r="131" spans="1:4" ht="54" thickTop="1" thickBot="1">
      <c r="A131" s="143" t="s">
        <v>1653</v>
      </c>
      <c r="B131" s="144" t="s">
        <v>1698</v>
      </c>
      <c r="C131" s="139" t="s">
        <v>233</v>
      </c>
      <c r="D131" s="185">
        <f>VLOOKUP('431.2.2'!A88,'431.2.2'!A88:N237,14,FALSE)</f>
        <v>10248.028912351452</v>
      </c>
    </row>
    <row r="132" spans="1:4" ht="54" thickTop="1" thickBot="1">
      <c r="A132" s="143" t="s">
        <v>1134</v>
      </c>
      <c r="B132" s="144" t="s">
        <v>1294</v>
      </c>
      <c r="C132" s="139" t="s">
        <v>233</v>
      </c>
      <c r="D132" s="185">
        <f>VLOOKUP('432.1'!A88,'432.1'!A88:N238,14,FALSE)</f>
        <v>3411.5498870892975</v>
      </c>
    </row>
    <row r="133" spans="1:4" ht="54" thickTop="1" thickBot="1">
      <c r="A133" s="143" t="s">
        <v>1135</v>
      </c>
      <c r="B133" s="144" t="s">
        <v>2070</v>
      </c>
      <c r="C133" s="139" t="s">
        <v>233</v>
      </c>
      <c r="D133" s="185">
        <f>VLOOKUP('432.2'!A88,'432.2'!A88:N239,14,FALSE)</f>
        <v>3602.784877748009</v>
      </c>
    </row>
    <row r="134" spans="1:4" ht="54" thickTop="1" thickBot="1">
      <c r="A134" s="143" t="s">
        <v>1136</v>
      </c>
      <c r="B134" s="144" t="s">
        <v>2071</v>
      </c>
      <c r="C134" s="139" t="s">
        <v>233</v>
      </c>
      <c r="D134" s="185">
        <f>VLOOKUP('433.1'!A88,'433.1'!A88:N240,14,FALSE)</f>
        <v>3940.2957969420208</v>
      </c>
    </row>
    <row r="135" spans="1:4" ht="54" thickTop="1" thickBot="1">
      <c r="A135" s="143" t="s">
        <v>1137</v>
      </c>
      <c r="B135" s="144" t="s">
        <v>2072</v>
      </c>
      <c r="C135" s="139" t="s">
        <v>233</v>
      </c>
      <c r="D135" s="185">
        <f>VLOOKUP('433.2'!A88,'433.2'!A88:N241,14,FALSE)</f>
        <v>3536.1339032726028</v>
      </c>
    </row>
    <row r="136" spans="1:4" ht="54" thickTop="1" thickBot="1">
      <c r="A136" s="143" t="s">
        <v>1138</v>
      </c>
      <c r="B136" s="144" t="s">
        <v>2073</v>
      </c>
      <c r="C136" s="139" t="s">
        <v>233</v>
      </c>
      <c r="D136" s="185">
        <f>VLOOKUP('433.3'!A88,'433.3'!A88:N242,14,FALSE)</f>
        <v>4092.6135997402926</v>
      </c>
    </row>
    <row r="137" spans="1:4" ht="54" thickTop="1" thickBot="1">
      <c r="A137" s="143" t="s">
        <v>1139</v>
      </c>
      <c r="B137" s="144" t="s">
        <v>1295</v>
      </c>
      <c r="C137" s="139" t="s">
        <v>233</v>
      </c>
      <c r="D137" s="185">
        <f>VLOOKUP('433.4'!A88,'433.4'!A88:N243,14,FALSE)</f>
        <v>2596.0585560501981</v>
      </c>
    </row>
    <row r="138" spans="1:4" ht="54" thickTop="1" thickBot="1">
      <c r="A138" s="143" t="s">
        <v>1140</v>
      </c>
      <c r="B138" s="144" t="s">
        <v>2074</v>
      </c>
      <c r="C138" s="139" t="s">
        <v>233</v>
      </c>
      <c r="D138" s="185">
        <f>VLOOKUP('433.5'!A88,'433.5'!A88:N244,14,FALSE)</f>
        <v>4528.6133720279004</v>
      </c>
    </row>
    <row r="139" spans="1:4" ht="54" thickTop="1" thickBot="1">
      <c r="A139" s="143" t="s">
        <v>1141</v>
      </c>
      <c r="B139" s="144" t="s">
        <v>2075</v>
      </c>
      <c r="C139" s="139" t="s">
        <v>233</v>
      </c>
      <c r="D139" s="185">
        <f>VLOOKUP('433.6'!A88,'433.6'!A88:N245,14,FALSE)</f>
        <v>4103.6340872400588</v>
      </c>
    </row>
    <row r="140" spans="1:4" ht="54" thickTop="1" thickBot="1">
      <c r="A140" s="143" t="s">
        <v>1142</v>
      </c>
      <c r="B140" s="144" t="s">
        <v>2076</v>
      </c>
      <c r="C140" s="139" t="s">
        <v>233</v>
      </c>
      <c r="D140" s="185">
        <f>VLOOKUP('433.7'!A88,'433.7'!A88:N246,14,FALSE)</f>
        <v>4780.4926106099365</v>
      </c>
    </row>
    <row r="141" spans="1:4" ht="54" thickTop="1" thickBot="1">
      <c r="A141" s="143" t="s">
        <v>1143</v>
      </c>
      <c r="B141" s="144" t="s">
        <v>1296</v>
      </c>
      <c r="C141" s="139" t="s">
        <v>233</v>
      </c>
      <c r="D141" s="185">
        <f>VLOOKUP('433.8'!A88,'433.8'!A88:N247,14,FALSE)</f>
        <v>3025.9829378437253</v>
      </c>
    </row>
    <row r="142" spans="1:4" ht="54" thickTop="1" thickBot="1">
      <c r="A142" s="143" t="s">
        <v>1144</v>
      </c>
      <c r="B142" s="144" t="s">
        <v>2077</v>
      </c>
      <c r="C142" s="139" t="s">
        <v>388</v>
      </c>
      <c r="D142" s="185">
        <f>VLOOKUP('440.1'!A89,'440.1'!A89:N248,14,FALSE)</f>
        <v>252839.77904215414</v>
      </c>
    </row>
    <row r="143" spans="1:4" ht="54" thickTop="1" thickBot="1">
      <c r="A143" s="143" t="s">
        <v>1145</v>
      </c>
      <c r="B143" s="144" t="s">
        <v>2078</v>
      </c>
      <c r="C143" s="139" t="s">
        <v>388</v>
      </c>
      <c r="D143" s="185">
        <f>VLOOKUP('440.2'!A93,'440.2'!A93:N250,14,FALSE)</f>
        <v>252839.77904215414</v>
      </c>
    </row>
    <row r="144" spans="1:4" ht="54" thickTop="1" thickBot="1">
      <c r="A144" s="143" t="s">
        <v>1146</v>
      </c>
      <c r="B144" s="144" t="s">
        <v>2079</v>
      </c>
      <c r="C144" s="139" t="s">
        <v>388</v>
      </c>
      <c r="D144" s="185">
        <f>VLOOKUP('440.3'!A93,'440.3'!A93:N252,14,FALSE)</f>
        <v>252839.77904215414</v>
      </c>
    </row>
    <row r="145" spans="1:4" ht="54" thickTop="1" thickBot="1">
      <c r="A145" s="143" t="s">
        <v>1147</v>
      </c>
      <c r="B145" s="144" t="s">
        <v>1297</v>
      </c>
      <c r="C145" s="139" t="s">
        <v>388</v>
      </c>
      <c r="D145" s="185">
        <f>VLOOKUP('440.4'!A93,'440.4'!A93:N254,14,FALSE)</f>
        <v>271396.60806514649</v>
      </c>
    </row>
    <row r="146" spans="1:4" ht="54" thickTop="1" thickBot="1">
      <c r="A146" s="143" t="s">
        <v>1148</v>
      </c>
      <c r="B146" s="144" t="s">
        <v>2080</v>
      </c>
      <c r="C146" s="139" t="s">
        <v>388</v>
      </c>
      <c r="D146" s="185">
        <f>VLOOKUP('441.1'!A93,'441.1'!A93:N256,14,FALSE)</f>
        <v>252369.31327949197</v>
      </c>
    </row>
    <row r="147" spans="1:4" ht="54" thickTop="1" thickBot="1">
      <c r="A147" s="143" t="s">
        <v>1149</v>
      </c>
      <c r="B147" s="144" t="s">
        <v>2081</v>
      </c>
      <c r="C147" s="139" t="s">
        <v>388</v>
      </c>
      <c r="D147" s="185">
        <f>VLOOKUP('441.2'!A92,'441.2'!A92:N258,14,FALSE)</f>
        <v>252839.77904215414</v>
      </c>
    </row>
    <row r="148" spans="1:4" ht="54" thickTop="1" thickBot="1">
      <c r="A148" s="143" t="s">
        <v>1150</v>
      </c>
      <c r="B148" s="144" t="s">
        <v>2082</v>
      </c>
      <c r="C148" s="139" t="s">
        <v>388</v>
      </c>
      <c r="D148" s="185">
        <f>VLOOKUP('441.3'!A93,'441.3'!A93:N260,14,FALSE)</f>
        <v>253329.49330127551</v>
      </c>
    </row>
    <row r="149" spans="1:4" ht="54" thickTop="1" thickBot="1">
      <c r="A149" s="143" t="s">
        <v>1151</v>
      </c>
      <c r="B149" s="144" t="s">
        <v>2083</v>
      </c>
      <c r="C149" s="139" t="s">
        <v>388</v>
      </c>
      <c r="D149" s="185">
        <f>VLOOKUP('441.4'!A92,'441.4'!A92:N262,14,FALSE)</f>
        <v>271886.32232426782</v>
      </c>
    </row>
    <row r="150" spans="1:4" ht="54" thickTop="1" thickBot="1">
      <c r="A150" s="143" t="s">
        <v>1152</v>
      </c>
      <c r="B150" s="144" t="s">
        <v>2063</v>
      </c>
      <c r="C150" s="139" t="s">
        <v>388</v>
      </c>
      <c r="D150" s="185">
        <f>VLOOKUP('450.1'!A95,'450.1'!A95:N264,14,FALSE)</f>
        <v>282546.27692959382</v>
      </c>
    </row>
    <row r="151" spans="1:4" ht="54" thickTop="1" thickBot="1">
      <c r="A151" s="143" t="s">
        <v>1153</v>
      </c>
      <c r="B151" s="144" t="s">
        <v>2084</v>
      </c>
      <c r="C151" s="139" t="s">
        <v>388</v>
      </c>
      <c r="D151" s="185">
        <f>VLOOKUP('450.2'!A93,'450.2'!A93:N266,14,FALSE)</f>
        <v>282056.56267047249</v>
      </c>
    </row>
    <row r="152" spans="1:4" ht="54" thickTop="1" thickBot="1">
      <c r="A152" s="143" t="s">
        <v>1154</v>
      </c>
      <c r="B152" s="144" t="s">
        <v>2085</v>
      </c>
      <c r="C152" s="139" t="s">
        <v>388</v>
      </c>
      <c r="D152" s="185">
        <f>VLOOKUP('450.3'!A93,'450.3'!A93:N268,14,FALSE)</f>
        <v>282056.56267047249</v>
      </c>
    </row>
    <row r="153" spans="1:4" ht="54" thickTop="1" thickBot="1">
      <c r="A153" s="143" t="s">
        <v>1155</v>
      </c>
      <c r="B153" s="144" t="s">
        <v>2086</v>
      </c>
      <c r="C153" s="139" t="s">
        <v>388</v>
      </c>
      <c r="D153" s="185">
        <f>VLOOKUP('450.4'!A92,'450.4'!A92:N270,14,FALSE)</f>
        <v>282546.27692959382</v>
      </c>
    </row>
    <row r="154" spans="1:4" ht="63.75" customHeight="1" thickTop="1" thickBot="1">
      <c r="A154" s="143" t="s">
        <v>1156</v>
      </c>
      <c r="B154" s="144" t="s">
        <v>2087</v>
      </c>
      <c r="C154" s="139" t="s">
        <v>388</v>
      </c>
      <c r="D154" s="185">
        <f>VLOOKUP('450.5'!A92,'450.5'!A92:N272,14,FALSE)</f>
        <v>282056.56267047249</v>
      </c>
    </row>
    <row r="155" spans="1:4" ht="54" thickTop="1" thickBot="1">
      <c r="A155" s="143" t="s">
        <v>1157</v>
      </c>
      <c r="B155" s="144" t="s">
        <v>2088</v>
      </c>
      <c r="C155" s="139" t="s">
        <v>388</v>
      </c>
      <c r="D155" s="185">
        <f>VLOOKUP('450.6'!A93,'450.6'!A93:N274,14,FALSE)</f>
        <v>282056.56267047249</v>
      </c>
    </row>
    <row r="156" spans="1:4" ht="54" thickTop="1" thickBot="1">
      <c r="A156" s="143" t="s">
        <v>1158</v>
      </c>
      <c r="B156" s="144" t="s">
        <v>2089</v>
      </c>
      <c r="C156" s="139" t="s">
        <v>388</v>
      </c>
      <c r="D156" s="185">
        <f>VLOOKUP('450.7'!A93,'450.7'!A93:N275,14,FALSE)</f>
        <v>282056.56267047249</v>
      </c>
    </row>
    <row r="157" spans="1:4" ht="54" thickTop="1" thickBot="1">
      <c r="A157" s="143" t="s">
        <v>1159</v>
      </c>
      <c r="B157" s="144" t="s">
        <v>2090</v>
      </c>
      <c r="C157" s="139" t="s">
        <v>388</v>
      </c>
      <c r="D157" s="185">
        <f>VLOOKUP('450.8'!A93,'450.8'!A93:N276,14,FALSE)</f>
        <v>282056.56267047249</v>
      </c>
    </row>
    <row r="158" spans="1:4" ht="54" thickTop="1" thickBot="1">
      <c r="A158" s="143" t="s">
        <v>1668</v>
      </c>
      <c r="B158" s="144" t="s">
        <v>1699</v>
      </c>
      <c r="C158" s="139" t="s">
        <v>388</v>
      </c>
      <c r="D158" s="185">
        <f>VLOOKUP('450.10'!A92,'450.10'!A92:N277,14,FALSE)</f>
        <v>317001.07807959267</v>
      </c>
    </row>
    <row r="159" spans="1:4" ht="54" thickTop="1" thickBot="1">
      <c r="A159" s="143" t="s">
        <v>1670</v>
      </c>
      <c r="B159" s="144" t="s">
        <v>1700</v>
      </c>
      <c r="C159" s="139" t="s">
        <v>388</v>
      </c>
      <c r="D159" s="185">
        <f>VLOOKUP('450.11'!A92,'450.11'!A92:N278,14,FALSE)</f>
        <v>316511.36382047134</v>
      </c>
    </row>
    <row r="160" spans="1:4" ht="54" thickTop="1" thickBot="1">
      <c r="A160" s="143" t="s">
        <v>1672</v>
      </c>
      <c r="B160" s="144" t="s">
        <v>1701</v>
      </c>
      <c r="C160" s="139" t="s">
        <v>388</v>
      </c>
      <c r="D160" s="185">
        <f>VLOOKUP('450.12'!A92,'450.11'!A92:N279,14,FALSE)</f>
        <v>316511.36382047134</v>
      </c>
    </row>
    <row r="161" spans="1:4" ht="54" thickTop="1" thickBot="1">
      <c r="A161" s="143" t="s">
        <v>1160</v>
      </c>
      <c r="B161" s="144" t="s">
        <v>2091</v>
      </c>
      <c r="C161" s="139" t="s">
        <v>388</v>
      </c>
      <c r="D161" s="185">
        <f>VLOOKUP('451.1'!A92,'451.1'!A92:N280,14,FALSE)</f>
        <v>282056.56267047249</v>
      </c>
    </row>
    <row r="162" spans="1:4" ht="54" thickTop="1" thickBot="1">
      <c r="A162" s="143" t="s">
        <v>1161</v>
      </c>
      <c r="B162" s="144" t="s">
        <v>2092</v>
      </c>
      <c r="C162" s="139" t="s">
        <v>388</v>
      </c>
      <c r="D162" s="185">
        <f>VLOOKUP('451.2'!A93,'451.2'!A93:N281,14,FALSE)</f>
        <v>282056.56267047249</v>
      </c>
    </row>
    <row r="163" spans="1:4" ht="54" thickTop="1" thickBot="1">
      <c r="A163" s="143" t="s">
        <v>1162</v>
      </c>
      <c r="B163" s="144" t="s">
        <v>2093</v>
      </c>
      <c r="C163" s="139" t="s">
        <v>388</v>
      </c>
      <c r="D163" s="185">
        <f>VLOOKUP('451.3'!A92,'451.3'!A92:N282,14,FALSE)</f>
        <v>282056.56267047249</v>
      </c>
    </row>
    <row r="164" spans="1:4" ht="54" thickTop="1" thickBot="1">
      <c r="A164" s="143" t="s">
        <v>1163</v>
      </c>
      <c r="B164" s="144" t="s">
        <v>2094</v>
      </c>
      <c r="C164" s="139" t="s">
        <v>388</v>
      </c>
      <c r="D164" s="185">
        <f>VLOOKUP('451.4'!A92,'451.4'!A92:N283,14,FALSE)</f>
        <v>316511.36382047134</v>
      </c>
    </row>
    <row r="165" spans="1:4" ht="54" thickTop="1" thickBot="1">
      <c r="A165" s="143" t="s">
        <v>1164</v>
      </c>
      <c r="B165" s="144" t="s">
        <v>2095</v>
      </c>
      <c r="C165" s="139" t="s">
        <v>388</v>
      </c>
      <c r="D165" s="185">
        <f>VLOOKUP('452.1'!A93,'452.1'!A93:N284,14,FALSE)</f>
        <v>281586.09690781031</v>
      </c>
    </row>
    <row r="166" spans="1:4" ht="54" thickTop="1" thickBot="1">
      <c r="A166" s="143" t="s">
        <v>1165</v>
      </c>
      <c r="B166" s="144" t="s">
        <v>2096</v>
      </c>
      <c r="C166" s="139" t="s">
        <v>388</v>
      </c>
      <c r="D166" s="185">
        <f>VLOOKUP('452.2'!A93,'452.2'!A93:N285,14,FALSE)</f>
        <v>281586.09690781031</v>
      </c>
    </row>
    <row r="167" spans="1:4" ht="54" thickTop="1" thickBot="1">
      <c r="A167" s="143" t="s">
        <v>1166</v>
      </c>
      <c r="B167" s="144" t="s">
        <v>2097</v>
      </c>
      <c r="C167" s="139" t="s">
        <v>388</v>
      </c>
      <c r="D167" s="185">
        <f>VLOOKUP('452.3'!A92,'452.3'!A92:N286,14,FALSE)</f>
        <v>281586.09690781031</v>
      </c>
    </row>
    <row r="168" spans="1:4" ht="54" thickTop="1" thickBot="1">
      <c r="A168" s="143" t="s">
        <v>1167</v>
      </c>
      <c r="B168" s="144" t="s">
        <v>2098</v>
      </c>
      <c r="C168" s="139" t="s">
        <v>388</v>
      </c>
      <c r="D168" s="185">
        <f>VLOOKUP('452.4'!A93,'452.4'!A93:N287,14,FALSE)</f>
        <v>281586.09690781031</v>
      </c>
    </row>
    <row r="169" spans="1:4" ht="54" thickTop="1" thickBot="1">
      <c r="A169" s="143" t="s">
        <v>1168</v>
      </c>
      <c r="B169" s="144" t="s">
        <v>1298</v>
      </c>
      <c r="C169" s="139" t="s">
        <v>388</v>
      </c>
      <c r="D169" s="185">
        <f>VLOOKUP('453.1'!A92,'453.1'!A92:N288,14,FALSE)</f>
        <v>285371.04390373942</v>
      </c>
    </row>
    <row r="170" spans="1:4" ht="54" thickTop="1" thickBot="1">
      <c r="A170" s="143" t="s">
        <v>1169</v>
      </c>
      <c r="B170" s="144" t="s">
        <v>2099</v>
      </c>
      <c r="C170" s="139" t="s">
        <v>233</v>
      </c>
      <c r="D170" s="185">
        <f>VLOOKUP('460.1'!A87,'460.1'!A87:N289,14,FALSE)</f>
        <v>4775.0430420780949</v>
      </c>
    </row>
    <row r="171" spans="1:4" ht="54" thickTop="1" thickBot="1">
      <c r="A171" s="204" t="s">
        <v>2123</v>
      </c>
      <c r="B171" s="144" t="s">
        <v>2179</v>
      </c>
      <c r="C171" s="139" t="s">
        <v>233</v>
      </c>
      <c r="D171" s="185">
        <f>VLOOKUP('460.2'!A87,'460.2'!A87:N290,14,FALSE)</f>
        <v>2387.5215210390475</v>
      </c>
    </row>
    <row r="172" spans="1:4" ht="51.75" customHeight="1" thickTop="1" thickBot="1">
      <c r="A172" s="143" t="s">
        <v>1170</v>
      </c>
      <c r="B172" s="144" t="s">
        <v>1299</v>
      </c>
      <c r="C172" s="139" t="s">
        <v>388</v>
      </c>
      <c r="D172" s="185">
        <f>VLOOKUP('461.1'!A87,'461.1'!A87:N291,14,FALSE)</f>
        <v>88363.169012640414</v>
      </c>
    </row>
    <row r="173" spans="1:4" ht="54" thickTop="1" thickBot="1">
      <c r="A173" s="143" t="s">
        <v>1171</v>
      </c>
      <c r="B173" s="144" t="s">
        <v>1300</v>
      </c>
      <c r="C173" s="139" t="s">
        <v>388</v>
      </c>
      <c r="D173" s="185">
        <f>VLOOKUP('461.2'!A89,'461.2'!A89:N294,14,FALSE)</f>
        <v>107588.04492331558</v>
      </c>
    </row>
    <row r="174" spans="1:4" ht="54" thickTop="1" thickBot="1">
      <c r="A174" s="143" t="s">
        <v>1682</v>
      </c>
      <c r="B174" s="144" t="s">
        <v>2184</v>
      </c>
      <c r="C174" s="139" t="s">
        <v>388</v>
      </c>
      <c r="D174" s="185">
        <f>VLOOKUP('462.1.1'!A88,'462.1.1'!A88:N293,14,FALSE)</f>
        <v>137788.86396048105</v>
      </c>
    </row>
    <row r="175" spans="1:4" ht="54" thickTop="1" thickBot="1">
      <c r="A175" s="143" t="s">
        <v>1683</v>
      </c>
      <c r="B175" s="144" t="s">
        <v>2185</v>
      </c>
      <c r="C175" s="139" t="s">
        <v>388</v>
      </c>
      <c r="D175" s="185">
        <f>VLOOKUP('462.1.2'!A88,'462.1.2'!A88:N294,14,FALSE)</f>
        <v>141100.43436528574</v>
      </c>
    </row>
    <row r="176" spans="1:4" ht="54" thickTop="1" thickBot="1">
      <c r="A176" s="143" t="s">
        <v>1684</v>
      </c>
      <c r="B176" s="144" t="s">
        <v>2188</v>
      </c>
      <c r="C176" s="139" t="s">
        <v>388</v>
      </c>
      <c r="D176" s="185">
        <f>VLOOKUP('462.2.1'!A88,'462.2.1'!A88:N295,14,FALSE)</f>
        <v>151242.39801328501</v>
      </c>
    </row>
    <row r="177" spans="1:4" ht="54" thickTop="1" thickBot="1">
      <c r="A177" s="143" t="s">
        <v>1685</v>
      </c>
      <c r="B177" s="144" t="s">
        <v>2189</v>
      </c>
      <c r="C177" s="139" t="s">
        <v>388</v>
      </c>
      <c r="D177" s="185">
        <f>VLOOKUP('462.2.2'!A88,'462.2.2'!A88:N296,14,FALSE)</f>
        <v>154553.96841808973</v>
      </c>
    </row>
    <row r="178" spans="1:4" ht="54" thickTop="1" thickBot="1">
      <c r="A178" s="143" t="s">
        <v>1172</v>
      </c>
      <c r="B178" s="144" t="s">
        <v>1702</v>
      </c>
      <c r="C178" s="139" t="s">
        <v>233</v>
      </c>
      <c r="D178" s="185">
        <f>VLOOKUP('464.1'!A88,'464.1'!A88:N297,14,FALSE)</f>
        <v>11911.965589851145</v>
      </c>
    </row>
    <row r="179" spans="1:4" ht="54" thickTop="1" thickBot="1">
      <c r="A179" s="143" t="s">
        <v>1173</v>
      </c>
      <c r="B179" s="144" t="s">
        <v>1703</v>
      </c>
      <c r="C179" s="139" t="s">
        <v>388</v>
      </c>
      <c r="D179" s="185">
        <f>VLOOKUP('465.1'!A92,'465.1'!A92:N298,14,FALSE)</f>
        <v>87133.677511196103</v>
      </c>
    </row>
    <row r="180" spans="1:4" ht="54" thickTop="1" thickBot="1">
      <c r="A180" s="143" t="s">
        <v>1686</v>
      </c>
      <c r="B180" s="144" t="s">
        <v>1704</v>
      </c>
      <c r="C180" s="139" t="s">
        <v>388</v>
      </c>
      <c r="D180" s="185">
        <f>VLOOKUP('465.2'!A92,'465.2'!A92:N299,14,FALSE)</f>
        <v>23470.80393974857</v>
      </c>
    </row>
    <row r="181" spans="1:4" ht="54" thickTop="1" thickBot="1">
      <c r="A181" s="143" t="s">
        <v>1174</v>
      </c>
      <c r="B181" s="144" t="s">
        <v>1705</v>
      </c>
      <c r="C181" s="139" t="s">
        <v>144</v>
      </c>
      <c r="D181" s="185">
        <f>VLOOKUP('466.1'!A92,'466.1'!A92:N300,14,FALSE)</f>
        <v>3365.0253473039884</v>
      </c>
    </row>
    <row r="182" spans="1:4" ht="54" thickTop="1" thickBot="1">
      <c r="A182" s="143" t="s">
        <v>1175</v>
      </c>
      <c r="B182" s="144" t="s">
        <v>1706</v>
      </c>
      <c r="C182" s="139" t="s">
        <v>144</v>
      </c>
      <c r="D182" s="185">
        <f>VLOOKUP('466.2'!A96,'466.2'!A96:N301,14,FALSE)</f>
        <v>3958.0090271773593</v>
      </c>
    </row>
    <row r="183" spans="1:4" ht="54" thickTop="1" thickBot="1">
      <c r="A183" s="145" t="s">
        <v>1176</v>
      </c>
      <c r="B183" s="146" t="s">
        <v>1819</v>
      </c>
      <c r="C183" s="139" t="s">
        <v>388</v>
      </c>
      <c r="D183" s="185">
        <f>VLOOKUP('500.1'!A95,'500.1'!A95:N302,14,FALSE)</f>
        <v>531256.18962367077</v>
      </c>
    </row>
    <row r="184" spans="1:4" ht="54" thickTop="1" thickBot="1">
      <c r="A184" s="143" t="s">
        <v>1708</v>
      </c>
      <c r="B184" s="144" t="s">
        <v>1820</v>
      </c>
      <c r="C184" s="139" t="s">
        <v>388</v>
      </c>
      <c r="D184" s="185">
        <f>VLOOKUP('500.2'!A95,'500.2'!A95:N303,14,FALSE)</f>
        <v>552222.58962367079</v>
      </c>
    </row>
    <row r="185" spans="1:4" ht="57.75" thickTop="1" thickBot="1">
      <c r="A185" s="143" t="s">
        <v>1177</v>
      </c>
      <c r="B185" s="144" t="s">
        <v>1959</v>
      </c>
      <c r="C185" s="139" t="s">
        <v>377</v>
      </c>
      <c r="D185" s="185">
        <f>VLOOKUP('501.1'!A88,'501.1'!A88:N304,14,FALSE)</f>
        <v>881.29382283493908</v>
      </c>
    </row>
    <row r="186" spans="1:4" ht="57.75" thickTop="1" thickBot="1">
      <c r="A186" s="143" t="s">
        <v>1710</v>
      </c>
      <c r="B186" s="144" t="s">
        <v>1960</v>
      </c>
      <c r="C186" s="139" t="s">
        <v>377</v>
      </c>
      <c r="D186" s="185">
        <f>VLOOKUP('501.10'!A88,'501.10'!A88:N305,14,FALSE)</f>
        <v>784.02780783727405</v>
      </c>
    </row>
    <row r="187" spans="1:4" ht="57.75" thickTop="1" thickBot="1">
      <c r="A187" s="143" t="s">
        <v>1711</v>
      </c>
      <c r="B187" s="144" t="s">
        <v>1961</v>
      </c>
      <c r="C187" s="139" t="s">
        <v>377</v>
      </c>
      <c r="D187" s="185">
        <f>VLOOKUP('501.20'!A88,'501.20'!A88:N306,14,FALSE)</f>
        <v>737.1</v>
      </c>
    </row>
    <row r="188" spans="1:4" ht="54" thickTop="1" thickBot="1">
      <c r="A188" s="143" t="s">
        <v>1712</v>
      </c>
      <c r="B188" s="144" t="s">
        <v>1821</v>
      </c>
      <c r="C188" s="139" t="s">
        <v>388</v>
      </c>
      <c r="D188" s="185">
        <f>VLOOKUP('505.1'!A84,'505.1'!A84:N307,14,FALSE)</f>
        <v>481436.70258111681</v>
      </c>
    </row>
    <row r="189" spans="1:4" ht="54" thickTop="1" thickBot="1">
      <c r="A189" s="143" t="s">
        <v>1178</v>
      </c>
      <c r="B189" s="144" t="s">
        <v>1822</v>
      </c>
      <c r="C189" s="139" t="s">
        <v>233</v>
      </c>
      <c r="D189" s="185">
        <f>VLOOKUP('510.1'!A84,'510.1'!A84:N308,14,FALSE)</f>
        <v>115473.26864648389</v>
      </c>
    </row>
    <row r="190" spans="1:4" ht="54" thickTop="1" thickBot="1">
      <c r="A190" s="143" t="s">
        <v>1716</v>
      </c>
      <c r="B190" s="144" t="s">
        <v>1301</v>
      </c>
      <c r="C190" s="139" t="s">
        <v>388</v>
      </c>
      <c r="D190" s="185">
        <f>VLOOKUP('600.1.1'!A85,'600.1.1'!A85:N311,14,FALSE)</f>
        <v>21164.451837119348</v>
      </c>
    </row>
    <row r="191" spans="1:4" ht="54" thickTop="1" thickBot="1">
      <c r="A191" s="143" t="s">
        <v>1717</v>
      </c>
      <c r="B191" s="144" t="s">
        <v>1823</v>
      </c>
      <c r="C191" s="139" t="s">
        <v>388</v>
      </c>
      <c r="D191" s="185">
        <f>VLOOKUP('600.2.1'!A88,'600.2.1'!A88:N310,14,FALSE)</f>
        <v>103886.83140738257</v>
      </c>
    </row>
    <row r="192" spans="1:4" ht="54" thickTop="1" thickBot="1">
      <c r="A192" s="143" t="s">
        <v>1718</v>
      </c>
      <c r="B192" s="144" t="s">
        <v>1824</v>
      </c>
      <c r="C192" s="139" t="s">
        <v>388</v>
      </c>
      <c r="D192" s="185">
        <f>VLOOKUP('600.2.2'!A90,'600.2.2'!A90:N312,14,FALSE)</f>
        <v>144624.28624603886</v>
      </c>
    </row>
    <row r="193" spans="1:4" ht="54" thickTop="1" thickBot="1">
      <c r="A193" s="143" t="s">
        <v>1719</v>
      </c>
      <c r="B193" s="144" t="s">
        <v>1825</v>
      </c>
      <c r="C193" s="139" t="s">
        <v>388</v>
      </c>
      <c r="D193" s="185">
        <f>VLOOKUP('600.2.3'!A89,'600.2.3'!A89:N312,14,FALSE)</f>
        <v>19176.657650555604</v>
      </c>
    </row>
    <row r="194" spans="1:4" ht="54" thickTop="1" thickBot="1">
      <c r="A194" s="143" t="s">
        <v>1720</v>
      </c>
      <c r="B194" s="144" t="s">
        <v>1826</v>
      </c>
      <c r="C194" s="139" t="s">
        <v>388</v>
      </c>
      <c r="D194" s="185">
        <f>VLOOKUP('600.2.4'!A88,'600.2.4'!A88:N312,14,FALSE)</f>
        <v>25117.114052537276</v>
      </c>
    </row>
    <row r="195" spans="1:4" ht="54" thickTop="1" thickBot="1">
      <c r="A195" s="143" t="s">
        <v>1179</v>
      </c>
      <c r="B195" s="144" t="s">
        <v>2200</v>
      </c>
      <c r="C195" s="139" t="s">
        <v>388</v>
      </c>
      <c r="D195" s="185">
        <f>VLOOKUP('610.1'!A89,'610.1'!A89:N314,14,FALSE)</f>
        <v>61920.097633189049</v>
      </c>
    </row>
    <row r="196" spans="1:4" ht="54" thickTop="1" thickBot="1">
      <c r="A196" s="143" t="s">
        <v>1180</v>
      </c>
      <c r="B196" s="144" t="s">
        <v>1827</v>
      </c>
      <c r="C196" s="139" t="s">
        <v>388</v>
      </c>
      <c r="D196" s="185">
        <f>VLOOKUP('610.2'!A89,'610.2'!A89:N315,14,FALSE)</f>
        <v>61920.097633189049</v>
      </c>
    </row>
    <row r="197" spans="1:4" ht="54" thickTop="1" thickBot="1">
      <c r="A197" s="143" t="s">
        <v>1722</v>
      </c>
      <c r="B197" s="144" t="s">
        <v>1828</v>
      </c>
      <c r="C197" s="139" t="s">
        <v>388</v>
      </c>
      <c r="D197" s="185">
        <f>VLOOKUP('610.3'!A89,'610.3'!A89:N316,14,FALSE)</f>
        <v>97017.342977611377</v>
      </c>
    </row>
    <row r="198" spans="1:4" ht="54" thickTop="1" thickBot="1">
      <c r="A198" s="143" t="s">
        <v>1724</v>
      </c>
      <c r="B198" s="144" t="s">
        <v>1829</v>
      </c>
      <c r="C198" s="139" t="s">
        <v>388</v>
      </c>
      <c r="D198" s="185">
        <f>VLOOKUP('610.4'!A89,'610.4'!A89:N317,14,FALSE)</f>
        <v>117490.73609519113</v>
      </c>
    </row>
    <row r="199" spans="1:4" ht="54" thickTop="1" thickBot="1">
      <c r="A199" s="143" t="s">
        <v>1726</v>
      </c>
      <c r="B199" s="144" t="s">
        <v>1302</v>
      </c>
      <c r="C199" s="139" t="s">
        <v>388</v>
      </c>
      <c r="D199" s="185">
        <f>VLOOKUP('610.5'!A89,'610.5'!A89:N318,14,FALSE)</f>
        <v>65139.08960052739</v>
      </c>
    </row>
    <row r="200" spans="1:4" ht="54" thickTop="1" thickBot="1">
      <c r="A200" s="143" t="s">
        <v>1728</v>
      </c>
      <c r="B200" s="144" t="s">
        <v>1830</v>
      </c>
      <c r="C200" s="139" t="s">
        <v>388</v>
      </c>
      <c r="D200" s="185">
        <f>VLOOKUP('610.6'!A89,'610.6'!A89:N319,14,FALSE)</f>
        <v>107840.7381029079</v>
      </c>
    </row>
    <row r="201" spans="1:4" ht="54" thickTop="1" thickBot="1">
      <c r="A201" s="143" t="s">
        <v>1730</v>
      </c>
      <c r="B201" s="144" t="s">
        <v>1831</v>
      </c>
      <c r="C201" s="139" t="s">
        <v>388</v>
      </c>
      <c r="D201" s="185">
        <f>VLOOKUP('610.7'!A89,'610.7'!A89:N320,14,FALSE)</f>
        <v>99090.814545928239</v>
      </c>
    </row>
    <row r="202" spans="1:4" ht="54" thickTop="1" thickBot="1">
      <c r="A202" s="143" t="s">
        <v>1181</v>
      </c>
      <c r="B202" s="144" t="s">
        <v>1832</v>
      </c>
      <c r="C202" s="139" t="s">
        <v>144</v>
      </c>
      <c r="D202" s="185">
        <f>VLOOKUP('620.1'!A88,'620.1'!A88:N321,14,FALSE)</f>
        <v>348697.11812926724</v>
      </c>
    </row>
    <row r="203" spans="1:4" ht="54" thickTop="1" thickBot="1">
      <c r="A203" s="143" t="s">
        <v>1182</v>
      </c>
      <c r="B203" s="144" t="s">
        <v>1962</v>
      </c>
      <c r="C203" s="139" t="s">
        <v>144</v>
      </c>
      <c r="D203" s="185">
        <f>VLOOKUP('620.2'!A88,'620.2'!A88:N322,14,FALSE)</f>
        <v>348697.11812926724</v>
      </c>
    </row>
    <row r="204" spans="1:4" ht="54" thickTop="1" thickBot="1">
      <c r="A204" s="143" t="s">
        <v>1183</v>
      </c>
      <c r="B204" s="144" t="s">
        <v>1833</v>
      </c>
      <c r="C204" s="139" t="s">
        <v>1929</v>
      </c>
      <c r="D204" s="185">
        <f>VLOOKUP('620.3'!A93,'620.3'!A93:N323,14,FALSE)</f>
        <v>64882751.498696774</v>
      </c>
    </row>
    <row r="205" spans="1:4" ht="54" thickTop="1" thickBot="1">
      <c r="A205" s="143" t="s">
        <v>1734</v>
      </c>
      <c r="B205" s="144" t="s">
        <v>1834</v>
      </c>
      <c r="C205" s="139" t="s">
        <v>144</v>
      </c>
      <c r="D205" s="185">
        <f>VLOOKUP('621.1.1'!A95,'621.1.1'!A95:N325,14,FALSE)</f>
        <v>2411831.2582500959</v>
      </c>
    </row>
    <row r="206" spans="1:4" ht="54" thickTop="1" thickBot="1">
      <c r="A206" s="143" t="s">
        <v>1736</v>
      </c>
      <c r="B206" s="144" t="s">
        <v>1835</v>
      </c>
      <c r="C206" s="139" t="s">
        <v>144</v>
      </c>
      <c r="D206" s="185">
        <f>VLOOKUP('621.1.2'!A99,'621.1.2'!A99:N326,14,FALSE)</f>
        <v>3537085.1022866601</v>
      </c>
    </row>
    <row r="207" spans="1:4" ht="54" thickTop="1" thickBot="1">
      <c r="A207" s="143" t="s">
        <v>1184</v>
      </c>
      <c r="B207" s="144" t="s">
        <v>1836</v>
      </c>
      <c r="C207" s="139" t="s">
        <v>388</v>
      </c>
      <c r="D207" s="185">
        <f>VLOOKUP('621.2'!A89,'621.2'!A89:N326,14,FALSE)</f>
        <v>2475866.1038839715</v>
      </c>
    </row>
    <row r="208" spans="1:4" ht="54" thickTop="1" thickBot="1">
      <c r="A208" s="143" t="s">
        <v>1185</v>
      </c>
      <c r="B208" s="144" t="s">
        <v>1837</v>
      </c>
      <c r="C208" s="139" t="s">
        <v>144</v>
      </c>
      <c r="D208" s="185">
        <f>VLOOKUP('621.3'!A93,'621.3'!A93:N327,14,FALSE)</f>
        <v>65629519.613938518</v>
      </c>
    </row>
    <row r="209" spans="1:4" ht="54" thickTop="1" thickBot="1">
      <c r="A209" s="143" t="s">
        <v>1186</v>
      </c>
      <c r="B209" s="144" t="s">
        <v>1838</v>
      </c>
      <c r="C209" s="139" t="s">
        <v>388</v>
      </c>
      <c r="D209" s="185">
        <f>VLOOKUP('621.4'!A93,'621.4'!A93:N328,14,FALSE)</f>
        <v>57717319.224282838</v>
      </c>
    </row>
    <row r="210" spans="1:4" ht="54" thickTop="1" thickBot="1">
      <c r="A210" s="143" t="s">
        <v>1187</v>
      </c>
      <c r="B210" s="144" t="s">
        <v>1839</v>
      </c>
      <c r="C210" s="139" t="s">
        <v>144</v>
      </c>
      <c r="D210" s="185">
        <f>VLOOKUP('621.5'!A89,'621.5'!A89:N329,14,FALSE)</f>
        <v>3810935.4626751062</v>
      </c>
    </row>
    <row r="211" spans="1:4" ht="54" thickTop="1" thickBot="1">
      <c r="A211" s="143" t="s">
        <v>1740</v>
      </c>
      <c r="B211" s="144" t="s">
        <v>1840</v>
      </c>
      <c r="C211" s="139" t="s">
        <v>144</v>
      </c>
      <c r="D211" s="185">
        <f>VLOOKUP('621.5.1'!A89,'621.5.1'!A89:N330,14,FALSE)</f>
        <v>552604.78469127149</v>
      </c>
    </row>
    <row r="212" spans="1:4" ht="54" thickTop="1" thickBot="1">
      <c r="A212" s="143" t="s">
        <v>1188</v>
      </c>
      <c r="B212" s="144" t="s">
        <v>1841</v>
      </c>
      <c r="C212" s="139" t="s">
        <v>1929</v>
      </c>
      <c r="D212" s="185">
        <f>VLOOKUP('621.6'!A98,'621.6'!A98:N331,14,FALSE)</f>
        <v>64381909.086163595</v>
      </c>
    </row>
    <row r="213" spans="1:4" ht="54" thickTop="1" thickBot="1">
      <c r="A213" s="143" t="s">
        <v>1815</v>
      </c>
      <c r="B213" s="144" t="s">
        <v>1842</v>
      </c>
      <c r="C213" s="139" t="s">
        <v>1929</v>
      </c>
      <c r="D213" s="185">
        <f>VLOOKUP('621.7'!A89,'621.7'!A89:N332,14,FALSE)</f>
        <v>2644018.1768772509</v>
      </c>
    </row>
    <row r="214" spans="1:4" ht="54" thickTop="1" thickBot="1">
      <c r="A214" s="143" t="s">
        <v>1189</v>
      </c>
      <c r="B214" s="144" t="s">
        <v>2100</v>
      </c>
      <c r="C214" s="139" t="s">
        <v>233</v>
      </c>
      <c r="D214" s="185">
        <f>VLOOKUP('622.1'!A89,'622.1'!A89:N333,14,FALSE)</f>
        <v>103084.12049107195</v>
      </c>
    </row>
    <row r="215" spans="1:4" ht="54" thickTop="1" thickBot="1">
      <c r="A215" s="143" t="s">
        <v>1190</v>
      </c>
      <c r="B215" s="144" t="s">
        <v>1843</v>
      </c>
      <c r="C215" s="139" t="s">
        <v>233</v>
      </c>
      <c r="D215" s="185">
        <f>VLOOKUP('622.2'!A89,'622.2'!A89:N335,14,FALSE)</f>
        <v>343134.14643483062</v>
      </c>
    </row>
    <row r="216" spans="1:4" ht="54" thickTop="1" thickBot="1">
      <c r="A216" s="143" t="s">
        <v>1191</v>
      </c>
      <c r="B216" s="144" t="s">
        <v>1844</v>
      </c>
      <c r="C216" s="139" t="s">
        <v>233</v>
      </c>
      <c r="D216" s="185">
        <f>VLOOKUP('622.3'!A89,'622.3'!A89:N336,14,FALSE)</f>
        <v>800190.77380815544</v>
      </c>
    </row>
    <row r="217" spans="1:4" ht="54" thickTop="1" thickBot="1">
      <c r="A217" s="143" t="s">
        <v>1192</v>
      </c>
      <c r="B217" s="144" t="s">
        <v>1845</v>
      </c>
      <c r="C217" s="139" t="s">
        <v>233</v>
      </c>
      <c r="D217" s="185">
        <f>VLOOKUP('622.4'!A89,'622.4'!A89:N337,14,FALSE)</f>
        <v>810566.22822634387</v>
      </c>
    </row>
    <row r="218" spans="1:4" ht="54" thickTop="1" thickBot="1">
      <c r="A218" s="143" t="s">
        <v>1193</v>
      </c>
      <c r="B218" s="144" t="s">
        <v>1846</v>
      </c>
      <c r="C218" s="139" t="s">
        <v>144</v>
      </c>
      <c r="D218" s="185">
        <f>VLOOKUP('622.5'!A89,'622.5'!A89:N338,14,FALSE)</f>
        <v>77243.557339715131</v>
      </c>
    </row>
    <row r="219" spans="1:4" ht="54" thickTop="1" thickBot="1">
      <c r="A219" s="143" t="s">
        <v>1194</v>
      </c>
      <c r="B219" s="144" t="s">
        <v>1847</v>
      </c>
      <c r="C219" s="139" t="s">
        <v>144</v>
      </c>
      <c r="D219" s="185">
        <f>VLOOKUP('623.1'!A103,'623.1'!A103:N339,14,FALSE)</f>
        <v>456237.93864849384</v>
      </c>
    </row>
    <row r="220" spans="1:4" ht="54" thickTop="1" thickBot="1">
      <c r="A220" s="143" t="s">
        <v>1195</v>
      </c>
      <c r="B220" s="144" t="s">
        <v>1303</v>
      </c>
      <c r="C220" s="139" t="s">
        <v>2101</v>
      </c>
      <c r="D220" s="185">
        <f>VLOOKUP('623.2'!A89,'623.2'!A89:N340,14,FALSE)</f>
        <v>2724701.9382641949</v>
      </c>
    </row>
    <row r="221" spans="1:4" ht="54" thickTop="1" thickBot="1">
      <c r="A221" s="143" t="s">
        <v>1196</v>
      </c>
      <c r="B221" s="144" t="s">
        <v>2220</v>
      </c>
      <c r="C221" s="139" t="s">
        <v>388</v>
      </c>
      <c r="D221" s="185">
        <f>VLOOKUP('630.1'!A89,'630.1'!A89:N341,14,FALSE)</f>
        <v>1057906.3992668381</v>
      </c>
    </row>
    <row r="222" spans="1:4" ht="54" thickTop="1" thickBot="1">
      <c r="A222" s="143" t="s">
        <v>1197</v>
      </c>
      <c r="B222" s="144" t="s">
        <v>2221</v>
      </c>
      <c r="C222" s="139" t="s">
        <v>388</v>
      </c>
      <c r="D222" s="185">
        <f>VLOOKUP('630.2'!A89,'630.2'!A89:N342,14,FALSE)</f>
        <v>1024013.4836320276</v>
      </c>
    </row>
    <row r="223" spans="1:4" ht="54" thickTop="1" thickBot="1">
      <c r="A223" s="143" t="s">
        <v>1198</v>
      </c>
      <c r="B223" s="144" t="s">
        <v>2222</v>
      </c>
      <c r="C223" s="139" t="s">
        <v>388</v>
      </c>
      <c r="D223" s="185">
        <f>VLOOKUP('630.3'!A89,'630.3'!A89:N343,14,FALSE)</f>
        <v>664186.40558212576</v>
      </c>
    </row>
    <row r="224" spans="1:4" ht="54" thickTop="1" thickBot="1">
      <c r="A224" s="143" t="s">
        <v>1199</v>
      </c>
      <c r="B224" s="144" t="s">
        <v>2223</v>
      </c>
      <c r="C224" s="139" t="s">
        <v>388</v>
      </c>
      <c r="D224" s="185">
        <f>VLOOKUP('630.4'!A89,'630.4'!A89:N344,14,FALSE)</f>
        <v>521306.4497119959</v>
      </c>
    </row>
    <row r="225" spans="1:4" ht="54" thickTop="1" thickBot="1">
      <c r="A225" s="143" t="s">
        <v>1200</v>
      </c>
      <c r="B225" s="144" t="s">
        <v>2224</v>
      </c>
      <c r="C225" s="139" t="s">
        <v>388</v>
      </c>
      <c r="D225" s="185">
        <f>VLOOKUP('630.5'!A93,'630.5'!A93:N345,14,FALSE)</f>
        <v>448025.83709574013</v>
      </c>
    </row>
    <row r="226" spans="1:4" ht="54" thickTop="1" thickBot="1">
      <c r="A226" s="143" t="s">
        <v>1201</v>
      </c>
      <c r="B226" s="144" t="s">
        <v>2225</v>
      </c>
      <c r="C226" s="139" t="s">
        <v>388</v>
      </c>
      <c r="D226" s="185">
        <f>VLOOKUP('630.6'!A93,'630.6'!A89:N346,14,FALSE)</f>
        <v>401085.99697198754</v>
      </c>
    </row>
    <row r="227" spans="1:4" ht="54" thickTop="1" thickBot="1">
      <c r="A227" s="143" t="s">
        <v>1202</v>
      </c>
      <c r="B227" s="144" t="s">
        <v>2226</v>
      </c>
      <c r="C227" s="139" t="s">
        <v>388</v>
      </c>
      <c r="D227" s="185">
        <f>VLOOKUP('630.7'!A93,'630.7'!A90:N347,14,FALSE)</f>
        <v>279482.53779162816</v>
      </c>
    </row>
    <row r="228" spans="1:4" ht="54" thickTop="1" thickBot="1">
      <c r="A228" s="143" t="s">
        <v>1203</v>
      </c>
      <c r="B228" s="144" t="s">
        <v>1848</v>
      </c>
      <c r="C228" s="139" t="s">
        <v>144</v>
      </c>
      <c r="D228" s="185">
        <f>VLOOKUP('632.1'!A90,'632.1'!A90:N349,14,FALSE)</f>
        <v>336276.73270627222</v>
      </c>
    </row>
    <row r="229" spans="1:4" ht="54" thickTop="1" thickBot="1">
      <c r="A229" s="143" t="s">
        <v>1743</v>
      </c>
      <c r="B229" s="144" t="s">
        <v>1849</v>
      </c>
      <c r="C229" s="139" t="s">
        <v>144</v>
      </c>
      <c r="D229" s="185">
        <f>VLOOKUP('632.2'!A90,'632.2'!A90:N350,14,FALSE)</f>
        <v>344949.70614602207</v>
      </c>
    </row>
    <row r="230" spans="1:4" ht="54" thickTop="1" thickBot="1">
      <c r="A230" s="143" t="s">
        <v>1746</v>
      </c>
      <c r="B230" s="144" t="s">
        <v>1850</v>
      </c>
      <c r="C230" s="139" t="s">
        <v>377</v>
      </c>
      <c r="D230" s="185">
        <f>VLOOKUP('640.1'!A90,'640.1'!A90:N351,14,FALSE)</f>
        <v>5699.3698105525991</v>
      </c>
    </row>
    <row r="231" spans="1:4" ht="54" thickTop="1" thickBot="1">
      <c r="A231" s="143" t="s">
        <v>1747</v>
      </c>
      <c r="B231" s="144" t="s">
        <v>1851</v>
      </c>
      <c r="C231" s="139" t="s">
        <v>377</v>
      </c>
      <c r="D231" s="185">
        <f>VLOOKUP('640.2'!A90,'640.2'!A90:N352,14,FALSE)</f>
        <v>5754.6780654693857</v>
      </c>
    </row>
    <row r="232" spans="1:4" ht="54" thickTop="1" thickBot="1">
      <c r="A232" s="143" t="s">
        <v>1204</v>
      </c>
      <c r="B232" s="144" t="s">
        <v>1852</v>
      </c>
      <c r="C232" s="139" t="s">
        <v>1748</v>
      </c>
      <c r="D232" s="185">
        <f>VLOOKUP('641.1'!A90,'641.1'!A90:N353,14,FALSE)</f>
        <v>1850.610456362851</v>
      </c>
    </row>
    <row r="233" spans="1:4" ht="54" thickTop="1" thickBot="1">
      <c r="A233" s="143" t="s">
        <v>1205</v>
      </c>
      <c r="B233" s="144" t="s">
        <v>1852</v>
      </c>
      <c r="C233" s="139" t="s">
        <v>377</v>
      </c>
      <c r="D233" s="185">
        <f>VLOOKUP('641.2'!A90,'641.2'!A90:N354,14,FALSE)</f>
        <v>39439.995234830079</v>
      </c>
    </row>
    <row r="234" spans="1:4" ht="54" thickTop="1" thickBot="1">
      <c r="A234" s="143" t="s">
        <v>1206</v>
      </c>
      <c r="B234" s="144" t="s">
        <v>1853</v>
      </c>
      <c r="C234" s="139" t="s">
        <v>1929</v>
      </c>
      <c r="D234" s="185">
        <f>VLOOKUP('642.1'!A90,'642.1'!A90:N355,14,FALSE)</f>
        <v>499261.33050787228</v>
      </c>
    </row>
    <row r="235" spans="1:4" ht="54" thickTop="1" thickBot="1">
      <c r="A235" s="143" t="s">
        <v>1207</v>
      </c>
      <c r="B235" s="144" t="s">
        <v>1854</v>
      </c>
      <c r="C235" s="139" t="s">
        <v>144</v>
      </c>
      <c r="D235" s="185">
        <f>VLOOKUP('642.2'!A90,'642.2'!A90:N356,14,FALSE)</f>
        <v>52057.474702126528</v>
      </c>
    </row>
    <row r="236" spans="1:4" ht="54" thickTop="1" thickBot="1">
      <c r="A236" s="143" t="s">
        <v>1208</v>
      </c>
      <c r="B236" s="144" t="s">
        <v>1855</v>
      </c>
      <c r="C236" s="139" t="s">
        <v>377</v>
      </c>
      <c r="D236" s="185">
        <f>VLOOKUP('650.1'!A95,'650.1'!A95:N358,14,FALSE)</f>
        <v>12606.537497469933</v>
      </c>
    </row>
    <row r="237" spans="1:4" ht="54" thickTop="1" thickBot="1">
      <c r="A237" s="143" t="s">
        <v>1209</v>
      </c>
      <c r="B237" s="144" t="s">
        <v>2233</v>
      </c>
      <c r="C237" s="139" t="s">
        <v>377</v>
      </c>
      <c r="D237" s="185">
        <f>VLOOKUP('650.2'!A93,'650.2'!A93:N359,14,FALSE)</f>
        <v>10660.8187556545</v>
      </c>
    </row>
    <row r="238" spans="1:4" ht="54" thickTop="1" thickBot="1">
      <c r="A238" s="143" t="s">
        <v>1210</v>
      </c>
      <c r="B238" s="144" t="s">
        <v>1856</v>
      </c>
      <c r="C238" s="139" t="s">
        <v>377</v>
      </c>
      <c r="D238" s="209">
        <f>VLOOKUP('650.3'!A90,'650.3'!A90:N360,14,FALSE)</f>
        <v>0.57425572054196006</v>
      </c>
    </row>
    <row r="239" spans="1:4" ht="54" thickTop="1" thickBot="1">
      <c r="A239" s="143" t="s">
        <v>1211</v>
      </c>
      <c r="B239" s="144" t="s">
        <v>2237</v>
      </c>
      <c r="C239" s="139" t="s">
        <v>377</v>
      </c>
      <c r="D239" s="185">
        <f>VLOOKUP('650.4'!A93,'650.4'!A93:N361,14,FALSE)</f>
        <v>4294.901307409209</v>
      </c>
    </row>
    <row r="240" spans="1:4" ht="57.75" thickTop="1" thickBot="1">
      <c r="A240" s="143" t="s">
        <v>1212</v>
      </c>
      <c r="B240" s="144" t="s">
        <v>1857</v>
      </c>
      <c r="C240" s="139" t="s">
        <v>233</v>
      </c>
      <c r="D240" s="185">
        <f>VLOOKUP('660.1'!A87,'660.1'!A87:N362,14,FALSE)</f>
        <v>330666.22027358034</v>
      </c>
    </row>
    <row r="241" spans="1:4" ht="76.5" thickTop="1" thickBot="1">
      <c r="A241" s="143" t="s">
        <v>1213</v>
      </c>
      <c r="B241" s="144" t="s">
        <v>1964</v>
      </c>
      <c r="C241" s="139" t="s">
        <v>144</v>
      </c>
      <c r="D241" s="185">
        <f>VLOOKUP('660.2'!A87,'660.2'!A87:N363,14,FALSE)</f>
        <v>382043.93707280653</v>
      </c>
    </row>
    <row r="242" spans="1:4" ht="54" thickTop="1" thickBot="1">
      <c r="A242" s="143" t="s">
        <v>1761</v>
      </c>
      <c r="B242" s="144" t="s">
        <v>1858</v>
      </c>
      <c r="C242" s="139" t="s">
        <v>144</v>
      </c>
      <c r="D242" s="185">
        <f>VLOOKUP('661.1'!A87,'661.1'!A87:N364,14,FALSE)</f>
        <v>592898.6254062173</v>
      </c>
    </row>
    <row r="243" spans="1:4" ht="54" thickTop="1" thickBot="1">
      <c r="A243" s="143" t="s">
        <v>1214</v>
      </c>
      <c r="B243" s="144" t="s">
        <v>1859</v>
      </c>
      <c r="C243" s="139" t="s">
        <v>144</v>
      </c>
      <c r="D243" s="185">
        <f>VLOOKUP('662.1'!A87,'662.1'!A87:N365,14,FALSE)</f>
        <v>391217.88875599188</v>
      </c>
    </row>
    <row r="244" spans="1:4" ht="54" thickTop="1" thickBot="1">
      <c r="A244" s="143" t="s">
        <v>1215</v>
      </c>
      <c r="B244" s="144" t="s">
        <v>1860</v>
      </c>
      <c r="C244" s="139" t="s">
        <v>144</v>
      </c>
      <c r="D244" s="185">
        <f>VLOOKUP('662.2'!A87,'662.2'!A87:N366,14,FALSE)</f>
        <v>391217.88875599188</v>
      </c>
    </row>
    <row r="245" spans="1:4" ht="54" thickTop="1" thickBot="1">
      <c r="A245" s="143" t="s">
        <v>1762</v>
      </c>
      <c r="B245" s="144" t="s">
        <v>1861</v>
      </c>
      <c r="C245" s="139" t="s">
        <v>144</v>
      </c>
      <c r="D245" s="185">
        <f>VLOOKUP('663.1'!A87,'663.1'!A87:N367,14,FALSE)</f>
        <v>20192.523834883872</v>
      </c>
    </row>
    <row r="246" spans="1:4" ht="54" thickTop="1" thickBot="1">
      <c r="A246" s="143" t="s">
        <v>1216</v>
      </c>
      <c r="B246" s="144" t="s">
        <v>1862</v>
      </c>
      <c r="C246" s="139" t="s">
        <v>388</v>
      </c>
      <c r="D246" s="185">
        <f>VLOOKUP('670.1'!A87,'670.1'!A87:N368,14,FALSE)</f>
        <v>298888.04444225383</v>
      </c>
    </row>
    <row r="247" spans="1:4" ht="54" thickTop="1" thickBot="1">
      <c r="A247" s="143" t="s">
        <v>1217</v>
      </c>
      <c r="B247" s="144" t="s">
        <v>1863</v>
      </c>
      <c r="C247" s="139" t="s">
        <v>388</v>
      </c>
      <c r="D247" s="185">
        <f>VLOOKUP('670.2'!A87,'670.2'!A87:N369,14,FALSE)</f>
        <v>251887.59901949568</v>
      </c>
    </row>
    <row r="248" spans="1:4" ht="54" thickTop="1" thickBot="1">
      <c r="A248" s="143" t="s">
        <v>1764</v>
      </c>
      <c r="B248" s="144" t="s">
        <v>1864</v>
      </c>
      <c r="C248" s="139" t="s">
        <v>388</v>
      </c>
      <c r="D248" s="185">
        <f>VLOOKUP('670.3'!A87,'670.3'!A87:N370,14,FALSE)</f>
        <v>257024.1208315253</v>
      </c>
    </row>
    <row r="249" spans="1:4" ht="54" thickTop="1" thickBot="1">
      <c r="A249" s="143" t="s">
        <v>1765</v>
      </c>
      <c r="B249" s="144" t="s">
        <v>1865</v>
      </c>
      <c r="C249" s="139" t="s">
        <v>388</v>
      </c>
      <c r="D249" s="185">
        <f>VLOOKUP('670.4'!A87,'670.4'!A87:N371,14,FALSE)</f>
        <v>259531.43122520135</v>
      </c>
    </row>
    <row r="250" spans="1:4" ht="54" thickTop="1" thickBot="1">
      <c r="A250" s="143" t="s">
        <v>1766</v>
      </c>
      <c r="B250" s="144" t="s">
        <v>1866</v>
      </c>
      <c r="C250" s="139" t="s">
        <v>388</v>
      </c>
      <c r="D250" s="185">
        <f>VLOOKUP('670.5'!A89,'670.5'!A89:N372,14,FALSE)</f>
        <v>301247.48107394518</v>
      </c>
    </row>
    <row r="251" spans="1:4" ht="54" thickTop="1" thickBot="1">
      <c r="A251" s="143" t="s">
        <v>1218</v>
      </c>
      <c r="B251" s="144" t="s">
        <v>1867</v>
      </c>
      <c r="C251" s="139" t="s">
        <v>388</v>
      </c>
      <c r="D251" s="185">
        <f>VLOOKUP('671.1'!A89,'671.1'!A89:N373,14,FALSE)</f>
        <v>525159.08130024711</v>
      </c>
    </row>
    <row r="252" spans="1:4" ht="54" thickTop="1" thickBot="1">
      <c r="A252" s="143" t="s">
        <v>1219</v>
      </c>
      <c r="B252" s="144" t="s">
        <v>1868</v>
      </c>
      <c r="C252" s="139" t="s">
        <v>144</v>
      </c>
      <c r="D252" s="185">
        <f>VLOOKUP('671.2'!A89,'671.2'!A89:N374,14,FALSE)</f>
        <v>47406.893780250721</v>
      </c>
    </row>
    <row r="253" spans="1:4" ht="54" thickTop="1" thickBot="1">
      <c r="A253" s="143" t="s">
        <v>1767</v>
      </c>
      <c r="B253" s="144" t="s">
        <v>1869</v>
      </c>
      <c r="C253" s="139" t="s">
        <v>388</v>
      </c>
      <c r="D253" s="185">
        <f>VLOOKUP('671.3'!A87,'671.3'!A87:N375,14,FALSE)</f>
        <v>562388.86003325018</v>
      </c>
    </row>
    <row r="254" spans="1:4" ht="54" thickTop="1" thickBot="1">
      <c r="A254" s="143" t="s">
        <v>1768</v>
      </c>
      <c r="B254" s="144" t="s">
        <v>1870</v>
      </c>
      <c r="C254" s="139" t="s">
        <v>144</v>
      </c>
      <c r="D254" s="185">
        <f>VLOOKUP('671.4'!A87,'671.4'!A87:N376,14,FALSE)</f>
        <v>50439.955920824053</v>
      </c>
    </row>
    <row r="255" spans="1:4" ht="54" thickTop="1" thickBot="1">
      <c r="A255" s="143" t="s">
        <v>1220</v>
      </c>
      <c r="B255" s="144" t="s">
        <v>1871</v>
      </c>
      <c r="C255" s="139" t="s">
        <v>144</v>
      </c>
      <c r="D255" s="185">
        <f>VLOOKUP('672.1'!A87,'672.1'!A87:N377,14,FALSE)</f>
        <v>38001.872083089358</v>
      </c>
    </row>
    <row r="256" spans="1:4" ht="54" thickTop="1" thickBot="1">
      <c r="A256" s="143" t="s">
        <v>1769</v>
      </c>
      <c r="B256" s="144" t="s">
        <v>1872</v>
      </c>
      <c r="C256" s="139" t="s">
        <v>144</v>
      </c>
      <c r="D256" s="185">
        <f>VLOOKUP('672.2'!A87,'672.2'!A87:N378,14,FALSE)</f>
        <v>68573.221269502043</v>
      </c>
    </row>
    <row r="257" spans="1:4" ht="54" thickTop="1" thickBot="1">
      <c r="A257" s="143" t="s">
        <v>1770</v>
      </c>
      <c r="B257" s="144" t="s">
        <v>1873</v>
      </c>
      <c r="C257" s="139" t="s">
        <v>144</v>
      </c>
      <c r="D257" s="185">
        <f>VLOOKUP('672.3'!A87,'672.3'!A87:N379,14,FALSE)</f>
        <v>39831.701253655272</v>
      </c>
    </row>
    <row r="258" spans="1:4" ht="54" thickTop="1" thickBot="1">
      <c r="A258" s="143" t="s">
        <v>1771</v>
      </c>
      <c r="B258" s="144" t="s">
        <v>1874</v>
      </c>
      <c r="C258" s="139" t="s">
        <v>144</v>
      </c>
      <c r="D258" s="185">
        <f>VLOOKUP('672.4'!A87,'672.3'!A87:N380,14,FALSE)</f>
        <v>39831.701253655272</v>
      </c>
    </row>
    <row r="259" spans="1:4" ht="54" thickTop="1" thickBot="1">
      <c r="A259" s="143" t="s">
        <v>1816</v>
      </c>
      <c r="B259" s="144" t="s">
        <v>1875</v>
      </c>
      <c r="C259" s="139" t="s">
        <v>233</v>
      </c>
      <c r="D259" s="185">
        <f>VLOOKUP('673.1.1'!A87,'673.1.1'!A87:N381,14,FALSE)</f>
        <v>7255.1856928988909</v>
      </c>
    </row>
    <row r="260" spans="1:4" ht="54" thickTop="1" thickBot="1">
      <c r="A260" s="143" t="s">
        <v>1817</v>
      </c>
      <c r="B260" s="144" t="s">
        <v>2152</v>
      </c>
      <c r="C260" s="139" t="s">
        <v>233</v>
      </c>
      <c r="D260" s="185">
        <f>VLOOKUP('673.1.2'!A87,'673.1.2'!A87:N382,14,FALSE)</f>
        <v>8561.7194592193882</v>
      </c>
    </row>
    <row r="261" spans="1:4" ht="54" thickTop="1" thickBot="1">
      <c r="A261" s="143" t="s">
        <v>1221</v>
      </c>
      <c r="B261" s="144" t="s">
        <v>1876</v>
      </c>
      <c r="C261" s="139" t="s">
        <v>388</v>
      </c>
      <c r="D261" s="185">
        <f>VLOOKUP('673.2'!A87,'673.2'!A87:N383,14,FALSE)</f>
        <v>69483.94068004268</v>
      </c>
    </row>
    <row r="262" spans="1:4" ht="54" thickTop="1" thickBot="1">
      <c r="A262" s="143" t="s">
        <v>1222</v>
      </c>
      <c r="B262" s="144" t="s">
        <v>1877</v>
      </c>
      <c r="C262" s="139" t="s">
        <v>388</v>
      </c>
      <c r="D262" s="185">
        <f>VLOOKUP('673.3'!A89,'673.3'!A89:N384,14,FALSE)</f>
        <v>82808.583194553154</v>
      </c>
    </row>
    <row r="263" spans="1:4" ht="54" thickTop="1" thickBot="1">
      <c r="A263" s="143" t="s">
        <v>1223</v>
      </c>
      <c r="B263" s="144" t="s">
        <v>2102</v>
      </c>
      <c r="C263" s="139" t="s">
        <v>144</v>
      </c>
      <c r="D263" s="185">
        <f>VLOOKUP('674.1'!A89,'674.1'!A89:N385,14,FALSE)</f>
        <v>91945.828113781405</v>
      </c>
    </row>
    <row r="264" spans="1:4" ht="54" thickTop="1" thickBot="1">
      <c r="A264" s="143" t="s">
        <v>1224</v>
      </c>
      <c r="B264" s="144" t="s">
        <v>1878</v>
      </c>
      <c r="C264" s="139" t="s">
        <v>144</v>
      </c>
      <c r="D264" s="185">
        <f>VLOOKUP('674.2'!A89,'674.2'!A89:N386,14,FALSE)</f>
        <v>180636.88229650314</v>
      </c>
    </row>
    <row r="265" spans="1:4" ht="54" thickTop="1" thickBot="1">
      <c r="A265" s="143" t="s">
        <v>1225</v>
      </c>
      <c r="B265" s="144" t="s">
        <v>1879</v>
      </c>
      <c r="C265" s="139" t="s">
        <v>233</v>
      </c>
      <c r="D265" s="185">
        <f>VLOOKUP('680.1'!A87,'680.1'!A87:N387,14,FALSE)</f>
        <v>141327.44488496604</v>
      </c>
    </row>
    <row r="266" spans="1:4" ht="54" thickTop="1" thickBot="1">
      <c r="A266" s="143" t="s">
        <v>1226</v>
      </c>
      <c r="B266" s="144" t="s">
        <v>1880</v>
      </c>
      <c r="C266" s="139" t="s">
        <v>144</v>
      </c>
      <c r="D266" s="185">
        <f>VLOOKUP('680.2'!A87,'680.2'!A87:N388,14,FALSE)</f>
        <v>10123.42455339269</v>
      </c>
    </row>
    <row r="267" spans="1:4" ht="54" thickTop="1" thickBot="1">
      <c r="A267" s="143" t="s">
        <v>1227</v>
      </c>
      <c r="B267" s="144" t="s">
        <v>1881</v>
      </c>
      <c r="C267" s="139" t="s">
        <v>388</v>
      </c>
      <c r="D267" s="185">
        <f>VLOOKUP('680.3'!A89,'680.3'!A89:N389,14,FALSE)</f>
        <v>63672.92284269954</v>
      </c>
    </row>
    <row r="268" spans="1:4" ht="54" thickTop="1" thickBot="1">
      <c r="A268" s="143" t="s">
        <v>1228</v>
      </c>
      <c r="B268" s="144" t="s">
        <v>1882</v>
      </c>
      <c r="C268" s="139" t="s">
        <v>388</v>
      </c>
      <c r="D268" s="185">
        <f>VLOOKUP('681.1'!A89,'681.1'!A89:N390,14,FALSE)</f>
        <v>197207.1642451084</v>
      </c>
    </row>
    <row r="269" spans="1:4" ht="54" thickTop="1" thickBot="1">
      <c r="A269" s="143" t="s">
        <v>1776</v>
      </c>
      <c r="B269" s="144" t="s">
        <v>1883</v>
      </c>
      <c r="C269" s="139" t="s">
        <v>388</v>
      </c>
      <c r="D269" s="185">
        <f>VLOOKUP('681.2'!A89,'681.2'!A89:N391,14,FALSE)</f>
        <v>150206.71882235032</v>
      </c>
    </row>
    <row r="270" spans="1:4" ht="54" thickTop="1" thickBot="1">
      <c r="A270" s="143" t="s">
        <v>1777</v>
      </c>
      <c r="B270" s="144" t="s">
        <v>1884</v>
      </c>
      <c r="C270" s="139" t="s">
        <v>388</v>
      </c>
      <c r="D270" s="185">
        <f>VLOOKUP('681.3'!A89,'681.3'!A89:N392,14,FALSE)</f>
        <v>155343.24063437985</v>
      </c>
    </row>
    <row r="271" spans="1:4" ht="54" thickTop="1" thickBot="1">
      <c r="A271" s="143" t="s">
        <v>1778</v>
      </c>
      <c r="B271" s="144" t="s">
        <v>1885</v>
      </c>
      <c r="C271" s="139" t="s">
        <v>388</v>
      </c>
      <c r="D271" s="185">
        <f>VLOOKUP('681.4'!A89,'681.4'!A89:N393,14,FALSE)</f>
        <v>157850.55102805595</v>
      </c>
    </row>
    <row r="272" spans="1:4" ht="54" thickTop="1" thickBot="1">
      <c r="A272" s="143" t="s">
        <v>1229</v>
      </c>
      <c r="B272" s="144" t="s">
        <v>1886</v>
      </c>
      <c r="C272" s="139" t="s">
        <v>388</v>
      </c>
      <c r="D272" s="185">
        <f>VLOOKUP('682.1'!A89,'682.1'!A89:N394,14,FALSE)</f>
        <v>275334.35350272706</v>
      </c>
    </row>
    <row r="273" spans="1:4" ht="54" thickTop="1" thickBot="1">
      <c r="A273" s="143" t="s">
        <v>1779</v>
      </c>
      <c r="B273" s="144" t="s">
        <v>1887</v>
      </c>
      <c r="C273" s="139" t="s">
        <v>388</v>
      </c>
      <c r="D273" s="185">
        <f>VLOOKUP('682.2'!A89,'682.2'!A89:N395,14,FALSE)</f>
        <v>275334.35350272706</v>
      </c>
    </row>
    <row r="274" spans="1:4" ht="54" thickTop="1" thickBot="1">
      <c r="A274" s="143" t="s">
        <v>1781</v>
      </c>
      <c r="B274" s="144" t="s">
        <v>1888</v>
      </c>
      <c r="C274" s="139" t="s">
        <v>388</v>
      </c>
      <c r="D274" s="185">
        <f>VLOOKUP('682.3'!A89,'682.3'!A89:N396,14,FALSE)</f>
        <v>275334.35350272706</v>
      </c>
    </row>
    <row r="275" spans="1:4" ht="54" thickTop="1" thickBot="1">
      <c r="A275" s="143" t="s">
        <v>1783</v>
      </c>
      <c r="B275" s="144" t="s">
        <v>2103</v>
      </c>
      <c r="C275" s="139" t="s">
        <v>388</v>
      </c>
      <c r="D275" s="185">
        <f>VLOOKUP('682.4'!A89,'682.4'!A89:N397,14,FALSE)</f>
        <v>275334.35350272706</v>
      </c>
    </row>
    <row r="276" spans="1:4" ht="54" thickTop="1" thickBot="1">
      <c r="A276" s="143" t="s">
        <v>1785</v>
      </c>
      <c r="B276" s="144" t="s">
        <v>1889</v>
      </c>
      <c r="C276" s="139" t="s">
        <v>233</v>
      </c>
      <c r="D276" s="185">
        <f>VLOOKUP('683.1'!A89,'683.1'!A89:N398,14,FALSE)</f>
        <v>13991.8547030379</v>
      </c>
    </row>
    <row r="277" spans="1:4" ht="54" thickTop="1" thickBot="1">
      <c r="A277" s="143" t="s">
        <v>1787</v>
      </c>
      <c r="B277" s="144" t="s">
        <v>1890</v>
      </c>
      <c r="C277" s="139" t="s">
        <v>233</v>
      </c>
      <c r="D277" s="185">
        <f>VLOOKUP('683.2'!A89,'683.2'!A89:N399,14,FALSE)</f>
        <v>26096.091003037902</v>
      </c>
    </row>
    <row r="278" spans="1:4" ht="54" thickTop="1" thickBot="1">
      <c r="A278" s="143" t="s">
        <v>1789</v>
      </c>
      <c r="B278" s="144" t="s">
        <v>1891</v>
      </c>
      <c r="C278" s="139" t="s">
        <v>233</v>
      </c>
      <c r="D278" s="185">
        <f>VLOOKUP('683.3'!A89,'683.3'!A89:N400,14,FALSE)</f>
        <v>13991.8547030379</v>
      </c>
    </row>
    <row r="279" spans="1:4" ht="54" thickTop="1" thickBot="1">
      <c r="A279" s="143" t="s">
        <v>1790</v>
      </c>
      <c r="B279" s="144" t="s">
        <v>1892</v>
      </c>
      <c r="C279" s="139" t="s">
        <v>233</v>
      </c>
      <c r="D279" s="185">
        <f>VLOOKUP('683.4'!A89,'683.4'!A89:N401,14,FALSE)</f>
        <v>26096.091003037902</v>
      </c>
    </row>
    <row r="280" spans="1:4" ht="54" thickTop="1" thickBot="1">
      <c r="A280" s="143" t="s">
        <v>1791</v>
      </c>
      <c r="B280" s="144" t="s">
        <v>1893</v>
      </c>
      <c r="C280" s="139" t="s">
        <v>233</v>
      </c>
      <c r="D280" s="185">
        <f>VLOOKUP('683.5'!A87,'683.5'!A87:N402,14,FALSE)</f>
        <v>73486.978921614325</v>
      </c>
    </row>
    <row r="281" spans="1:4" ht="54" thickTop="1" thickBot="1">
      <c r="A281" s="143" t="s">
        <v>2153</v>
      </c>
      <c r="B281" s="144" t="s">
        <v>1894</v>
      </c>
      <c r="C281" s="139" t="s">
        <v>233</v>
      </c>
      <c r="D281" s="185">
        <f>VLOOKUP('690.1.1'!A89,'690.1.1'!A89:N403,14,FALSE)</f>
        <v>14527.26940425306</v>
      </c>
    </row>
    <row r="282" spans="1:4" ht="54" thickTop="1" thickBot="1">
      <c r="A282" s="143" t="s">
        <v>1794</v>
      </c>
      <c r="B282" s="144" t="s">
        <v>1895</v>
      </c>
      <c r="C282" s="139" t="s">
        <v>233</v>
      </c>
      <c r="D282" s="185">
        <f>VLOOKUP('690.1.2'!A89,'690.1.2'!A89:N404,14,FALSE)</f>
        <v>34355.480834274284</v>
      </c>
    </row>
    <row r="283" spans="1:4" ht="54" thickTop="1" thickBot="1">
      <c r="A283" s="143" t="s">
        <v>1230</v>
      </c>
      <c r="B283" s="144" t="s">
        <v>1896</v>
      </c>
      <c r="C283" s="139" t="s">
        <v>144</v>
      </c>
      <c r="D283" s="185">
        <f>VLOOKUP('700.1'!A89,'700.1'!A89:N405,14,FALSE)</f>
        <v>1957.5200627949146</v>
      </c>
    </row>
    <row r="284" spans="1:4" ht="54" thickTop="1" thickBot="1">
      <c r="A284" s="143" t="s">
        <v>1231</v>
      </c>
      <c r="B284" s="144" t="s">
        <v>1897</v>
      </c>
      <c r="C284" s="139" t="s">
        <v>144</v>
      </c>
      <c r="D284" s="185">
        <f>VLOOKUP('700.2'!A89,'700.2'!A89:N406,14,FALSE)</f>
        <v>1154.2085789648211</v>
      </c>
    </row>
    <row r="285" spans="1:4" ht="54" thickTop="1" thickBot="1">
      <c r="A285" s="143" t="s">
        <v>1232</v>
      </c>
      <c r="B285" s="144" t="s">
        <v>1898</v>
      </c>
      <c r="C285" s="139" t="s">
        <v>233</v>
      </c>
      <c r="D285" s="185">
        <f>VLOOKUP('700.3'!A89,'700.3'!A89:N407,14,FALSE)</f>
        <v>40736.746170342827</v>
      </c>
    </row>
    <row r="286" spans="1:4" ht="54" thickTop="1" thickBot="1">
      <c r="A286" s="143" t="s">
        <v>1233</v>
      </c>
      <c r="B286" s="144" t="s">
        <v>1899</v>
      </c>
      <c r="C286" s="139" t="s">
        <v>233</v>
      </c>
      <c r="D286" s="185">
        <f>VLOOKUP('700.4'!A89,'700.4'!A89:N408,14,FALSE)</f>
        <v>39920.234857228912</v>
      </c>
    </row>
    <row r="287" spans="1:4" ht="54" thickTop="1" thickBot="1">
      <c r="A287" s="143" t="s">
        <v>1234</v>
      </c>
      <c r="B287" s="144" t="s">
        <v>1900</v>
      </c>
      <c r="C287" s="139" t="s">
        <v>1929</v>
      </c>
      <c r="D287" s="185">
        <f>VLOOKUP('701.1'!A89,'701.1'!A89:N409,14,FALSE)</f>
        <v>6688.4167689701917</v>
      </c>
    </row>
    <row r="288" spans="1:4" ht="54" thickTop="1" thickBot="1">
      <c r="A288" s="143" t="s">
        <v>1797</v>
      </c>
      <c r="B288" s="144" t="s">
        <v>1901</v>
      </c>
      <c r="C288" s="139" t="s">
        <v>1929</v>
      </c>
      <c r="D288" s="185">
        <f>VLOOKUP('710.1'!A89,'710.1'!A89:N410,14,FALSE)</f>
        <v>391603.96188420372</v>
      </c>
    </row>
    <row r="289" spans="1:4" ht="54" thickTop="1" thickBot="1">
      <c r="A289" s="143" t="s">
        <v>1235</v>
      </c>
      <c r="B289" s="144" t="s">
        <v>1902</v>
      </c>
      <c r="C289" s="139" t="s">
        <v>233</v>
      </c>
      <c r="D289" s="185">
        <f>VLOOKUP('710.2'!A89,'710.2'!A89:N411,14,FALSE)</f>
        <v>479347.07524525962</v>
      </c>
    </row>
    <row r="290" spans="1:4" ht="54" thickTop="1" thickBot="1">
      <c r="A290" s="143" t="s">
        <v>1236</v>
      </c>
      <c r="B290" s="144" t="s">
        <v>1903</v>
      </c>
      <c r="C290" s="139" t="s">
        <v>1929</v>
      </c>
      <c r="D290" s="185">
        <f>VLOOKUP('720.1'!A89,'720.1'!A89:N412,14,FALSE)</f>
        <v>205244.22069422854</v>
      </c>
    </row>
    <row r="291" spans="1:4" ht="54" thickTop="1" thickBot="1">
      <c r="A291" s="143" t="s">
        <v>1237</v>
      </c>
      <c r="B291" s="144" t="s">
        <v>1904</v>
      </c>
      <c r="C291" s="139" t="s">
        <v>144</v>
      </c>
      <c r="D291" s="185">
        <f>VLOOKUP('730.1'!A89,'730.1'!A89:N413,14,FALSE)</f>
        <v>176949.78725126191</v>
      </c>
    </row>
    <row r="292" spans="1:4" ht="54" thickTop="1" thickBot="1">
      <c r="A292" s="143" t="s">
        <v>1238</v>
      </c>
      <c r="B292" s="144" t="s">
        <v>1905</v>
      </c>
      <c r="C292" s="139" t="s">
        <v>1929</v>
      </c>
      <c r="D292" s="185">
        <f>VLOOKUP('730.2'!A89,'730.2'!A89:N414,14,FALSE)</f>
        <v>92564.168510207368</v>
      </c>
    </row>
    <row r="293" spans="1:4" ht="54" thickTop="1" thickBot="1">
      <c r="A293" s="143" t="s">
        <v>1239</v>
      </c>
      <c r="B293" s="144" t="s">
        <v>1906</v>
      </c>
      <c r="C293" s="139" t="s">
        <v>1929</v>
      </c>
      <c r="D293" s="185">
        <f>VLOOKUP('730.3'!A89,'730.3'!A89:N415,14,FALSE)</f>
        <v>92753.605761811807</v>
      </c>
    </row>
    <row r="294" spans="1:4" ht="54" thickTop="1" thickBot="1">
      <c r="A294" s="143" t="s">
        <v>1798</v>
      </c>
      <c r="B294" s="144" t="s">
        <v>1907</v>
      </c>
      <c r="C294" s="139" t="s">
        <v>1929</v>
      </c>
      <c r="D294" s="185">
        <f>VLOOKUP('730.4'!A89,'730.4'!A89:N416,14,FALSE)</f>
        <v>52635.455250752042</v>
      </c>
    </row>
    <row r="295" spans="1:4" ht="54" thickTop="1" thickBot="1">
      <c r="A295" s="143" t="s">
        <v>1240</v>
      </c>
      <c r="B295" s="144" t="s">
        <v>1908</v>
      </c>
      <c r="C295" s="139" t="s">
        <v>144</v>
      </c>
      <c r="D295" s="185">
        <f>VLOOKUP('731.1'!A89,'731.1'!A89:N417,14,FALSE)</f>
        <v>142292.2795318198</v>
      </c>
    </row>
    <row r="296" spans="1:4" ht="54" thickTop="1" thickBot="1">
      <c r="A296" s="143" t="s">
        <v>1241</v>
      </c>
      <c r="B296" s="144" t="s">
        <v>1909</v>
      </c>
      <c r="C296" s="139" t="s">
        <v>2101</v>
      </c>
      <c r="D296" s="185">
        <f>VLOOKUP('740.1'!A89,'740.1'!A89:N418,14,FALSE)</f>
        <v>11082.080251179985</v>
      </c>
    </row>
    <row r="297" spans="1:4" ht="54" thickTop="1" thickBot="1">
      <c r="A297" s="143" t="s">
        <v>1801</v>
      </c>
      <c r="B297" s="144" t="s">
        <v>1910</v>
      </c>
      <c r="C297" s="139" t="s">
        <v>1929</v>
      </c>
      <c r="D297" s="185">
        <f>VLOOKUP('741.1'!A89,'741.1'!A89:N419,14,FALSE)</f>
        <v>51886.378595089147</v>
      </c>
    </row>
    <row r="298" spans="1:4" ht="54" thickTop="1" thickBot="1">
      <c r="A298" s="143" t="s">
        <v>1242</v>
      </c>
      <c r="B298" s="144" t="s">
        <v>1911</v>
      </c>
      <c r="C298" s="139" t="s">
        <v>144</v>
      </c>
      <c r="D298" s="185">
        <f>VLOOKUP('800.1'!A89,'800.1'!A89:N420,14,FALSE)</f>
        <v>12395.655057319986</v>
      </c>
    </row>
    <row r="299" spans="1:4" ht="54" thickTop="1" thickBot="1">
      <c r="A299" s="143" t="s">
        <v>1243</v>
      </c>
      <c r="B299" s="144" t="s">
        <v>1912</v>
      </c>
      <c r="C299" s="139" t="s">
        <v>144</v>
      </c>
      <c r="D299" s="185">
        <f>VLOOKUP('800.2'!A89,'800.2'!A89:N421,14,FALSE)</f>
        <v>18594.893164827216</v>
      </c>
    </row>
    <row r="300" spans="1:4" ht="54" thickTop="1" thickBot="1">
      <c r="A300" s="143" t="s">
        <v>1244</v>
      </c>
      <c r="B300" s="144" t="s">
        <v>1913</v>
      </c>
      <c r="C300" s="139" t="s">
        <v>144</v>
      </c>
      <c r="D300" s="185">
        <f>VLOOKUP('800.3'!A89,'800.3'!A89:N422,14,FALSE)</f>
        <v>46488.229195108899</v>
      </c>
    </row>
    <row r="301" spans="1:4" ht="54" thickTop="1" thickBot="1">
      <c r="A301" s="143" t="s">
        <v>1245</v>
      </c>
      <c r="B301" s="144" t="s">
        <v>1914</v>
      </c>
      <c r="C301" s="139" t="s">
        <v>144</v>
      </c>
      <c r="D301" s="185">
        <f>VLOOKUP('800.4'!A89,'800.4'!A89:N423,14,FALSE)</f>
        <v>52378.587302616135</v>
      </c>
    </row>
    <row r="302" spans="1:4" ht="54" thickTop="1" thickBot="1">
      <c r="A302" s="143" t="s">
        <v>1802</v>
      </c>
      <c r="B302" s="144" t="s">
        <v>1915</v>
      </c>
      <c r="C302" s="139" t="s">
        <v>1929</v>
      </c>
      <c r="D302" s="185">
        <f>VLOOKUP('802.1'!A89,'802.1'!A89:N424,14,FALSE)</f>
        <v>374957.12601725518</v>
      </c>
    </row>
    <row r="303" spans="1:4" ht="54" thickTop="1" thickBot="1">
      <c r="A303" s="143" t="s">
        <v>1803</v>
      </c>
      <c r="B303" s="144" t="s">
        <v>1965</v>
      </c>
      <c r="C303" s="139" t="s">
        <v>1929</v>
      </c>
      <c r="D303" s="185">
        <f>VLOOKUP('802.2'!A89,'802.2'!A89:N425,14,FALSE)</f>
        <v>65517.925075947496</v>
      </c>
    </row>
    <row r="304" spans="1:4" ht="54" thickTop="1" thickBot="1">
      <c r="A304" s="143" t="s">
        <v>1804</v>
      </c>
      <c r="B304" s="144" t="s">
        <v>1916</v>
      </c>
      <c r="C304" s="139" t="s">
        <v>1929</v>
      </c>
      <c r="D304" s="185">
        <f>VLOOKUP('802.3'!A89,'802.3'!A89:N426,14,FALSE)</f>
        <v>41175.890594373166</v>
      </c>
    </row>
    <row r="305" spans="1:4" ht="54" thickTop="1" thickBot="1">
      <c r="A305" s="143" t="s">
        <v>1805</v>
      </c>
      <c r="B305" s="144" t="s">
        <v>1917</v>
      </c>
      <c r="C305" s="139" t="s">
        <v>1929</v>
      </c>
      <c r="D305" s="185">
        <f>VLOOKUP('802.4'!A89,'802.4'!A89:N427,14,FALSE)</f>
        <v>34813.767945779873</v>
      </c>
    </row>
    <row r="306" spans="1:4" ht="54" thickTop="1" thickBot="1">
      <c r="A306" s="143" t="s">
        <v>1806</v>
      </c>
      <c r="B306" s="144" t="s">
        <v>1918</v>
      </c>
      <c r="C306" s="139" t="s">
        <v>1929</v>
      </c>
      <c r="D306" s="185">
        <f>VLOOKUP('802.5'!A89,'802.5'!A89:N428,14,FALSE)</f>
        <v>626110.31659401627</v>
      </c>
    </row>
    <row r="307" spans="1:4" ht="54" thickTop="1" thickBot="1">
      <c r="A307" s="143" t="s">
        <v>1807</v>
      </c>
      <c r="B307" s="144" t="s">
        <v>1919</v>
      </c>
      <c r="C307" s="139" t="s">
        <v>1929</v>
      </c>
      <c r="D307" s="185">
        <f>VLOOKUP('802.6'!A89,'802.6'!A89:N429,14,FALSE)</f>
        <v>602136.19823567232</v>
      </c>
    </row>
    <row r="308" spans="1:4" ht="54" thickTop="1" thickBot="1">
      <c r="A308" s="143" t="s">
        <v>1808</v>
      </c>
      <c r="B308" s="144" t="s">
        <v>1920</v>
      </c>
      <c r="C308" s="139" t="s">
        <v>1929</v>
      </c>
      <c r="D308" s="185">
        <f>VLOOKUP('802.7'!A89,'802.7'!A89:N430,14,FALSE)</f>
        <v>393846.33597213193</v>
      </c>
    </row>
    <row r="309" spans="1:4" ht="54" thickTop="1" thickBot="1">
      <c r="A309" s="143" t="s">
        <v>1809</v>
      </c>
      <c r="B309" s="144" t="s">
        <v>1921</v>
      </c>
      <c r="C309" s="139" t="s">
        <v>1929</v>
      </c>
      <c r="D309" s="185">
        <f>VLOOKUP('802.8'!A89,'802.8'!A89:N431,14,FALSE)</f>
        <v>333138.36623937311</v>
      </c>
    </row>
    <row r="310" spans="1:4" ht="54" thickTop="1" thickBot="1">
      <c r="A310" s="143" t="s">
        <v>1246</v>
      </c>
      <c r="B310" s="144" t="s">
        <v>1922</v>
      </c>
      <c r="C310" s="139" t="s">
        <v>233</v>
      </c>
      <c r="D310" s="185">
        <f>VLOOKUP('810.1'!A89,'810.1'!A89:N432,14,FALSE)</f>
        <v>22763.118346335232</v>
      </c>
    </row>
    <row r="311" spans="1:4" ht="54" thickTop="1" thickBot="1">
      <c r="A311" s="143" t="s">
        <v>1247</v>
      </c>
      <c r="B311" s="144" t="s">
        <v>1923</v>
      </c>
      <c r="C311" s="139" t="s">
        <v>233</v>
      </c>
      <c r="D311" s="185">
        <f>VLOOKUP('810.2'!A89,'810.2'!A89:N433,14,FALSE)</f>
        <v>22590.785743666966</v>
      </c>
    </row>
    <row r="312" spans="1:4" ht="54" thickTop="1" thickBot="1">
      <c r="A312" s="143" t="s">
        <v>1248</v>
      </c>
      <c r="B312" s="144" t="s">
        <v>1924</v>
      </c>
      <c r="C312" s="139" t="s">
        <v>233</v>
      </c>
      <c r="D312" s="185">
        <f>VLOOKUP('810.3'!A89,'810.3'!A89:N435,14,FALSE)</f>
        <v>4717.2434558811219</v>
      </c>
    </row>
    <row r="313" spans="1:4" ht="57.75" thickTop="1" thickBot="1">
      <c r="A313" s="143" t="s">
        <v>1810</v>
      </c>
      <c r="B313" s="144" t="s">
        <v>2156</v>
      </c>
      <c r="C313" s="139" t="s">
        <v>233</v>
      </c>
      <c r="D313" s="185">
        <f>VLOOKUP('811.1'!A89,'811.1'!A89:N436,14,FALSE)</f>
        <v>31527.382636764265</v>
      </c>
    </row>
    <row r="314" spans="1:4" ht="57.75" thickTop="1" thickBot="1">
      <c r="A314" s="143" t="s">
        <v>1811</v>
      </c>
      <c r="B314" s="144" t="s">
        <v>2157</v>
      </c>
      <c r="C314" s="139" t="s">
        <v>233</v>
      </c>
      <c r="D314" s="185">
        <f>VLOOKUP('811.2'!A89,'811.2'!A89:N437,14,FALSE)</f>
        <v>36517.658048924219</v>
      </c>
    </row>
    <row r="315" spans="1:4" ht="54" thickTop="1" thickBot="1">
      <c r="A315" s="143" t="s">
        <v>1249</v>
      </c>
      <c r="B315" s="144" t="s">
        <v>2159</v>
      </c>
      <c r="C315" s="139" t="s">
        <v>233</v>
      </c>
      <c r="D315" s="185">
        <f>VLOOKUP('812.1'!A89,'812.1'!A89:N438,14,FALSE)</f>
        <v>69441.250595372854</v>
      </c>
    </row>
    <row r="316" spans="1:4" ht="54" thickTop="1" thickBot="1">
      <c r="A316" s="143" t="s">
        <v>1812</v>
      </c>
      <c r="B316" s="144" t="s">
        <v>1925</v>
      </c>
      <c r="C316" s="139" t="s">
        <v>2101</v>
      </c>
      <c r="D316" s="185">
        <f>VLOOKUP('820.1'!A89,'820.1'!A89:N439,14,FALSE)</f>
        <v>153839.14633652306</v>
      </c>
    </row>
    <row r="317" spans="1:4" ht="54" thickTop="1" thickBot="1">
      <c r="A317" s="143" t="s">
        <v>1813</v>
      </c>
      <c r="B317" s="144" t="s">
        <v>1926</v>
      </c>
      <c r="C317" s="139" t="s">
        <v>1068</v>
      </c>
      <c r="D317" s="185">
        <f>VLOOKUP('820.1.2'!A88,'820.1.2'!A88:N440,14,FALSE)</f>
        <v>24596809.690068651</v>
      </c>
    </row>
    <row r="318" spans="1:4" ht="57.75" thickTop="1" thickBot="1">
      <c r="A318" s="143" t="s">
        <v>1250</v>
      </c>
      <c r="B318" s="144" t="s">
        <v>1927</v>
      </c>
      <c r="C318" s="139" t="s">
        <v>2104</v>
      </c>
      <c r="D318" s="185">
        <f>VLOOKUP('900.1'!A88,'900.1'!A88:N441,14,FALSE)</f>
        <v>976.81486292045429</v>
      </c>
    </row>
    <row r="319" spans="1:4" ht="57.75" thickTop="1" thickBot="1">
      <c r="A319" s="143" t="s">
        <v>1251</v>
      </c>
      <c r="B319" s="144" t="s">
        <v>2301</v>
      </c>
      <c r="C319" s="139" t="s">
        <v>2105</v>
      </c>
      <c r="D319" s="185">
        <f>VLOOKUP('900.2'!A88,'900.2'!A88:N442,14,FALSE)</f>
        <v>1198.8182408569212</v>
      </c>
    </row>
    <row r="320" spans="1:4" ht="54" thickTop="1" thickBot="1">
      <c r="A320" s="143" t="s">
        <v>1252</v>
      </c>
      <c r="B320" s="144" t="s">
        <v>1928</v>
      </c>
      <c r="C320" s="139" t="s">
        <v>2105</v>
      </c>
      <c r="D320" s="185">
        <f>VLOOKUP('900.3'!A88,'900.3'!A88:N443,14,FALSE)</f>
        <v>1198.8182408569212</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G13" sqref="G13"/>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4" t="s">
        <v>1934</v>
      </c>
      <c r="B1" s="665"/>
      <c r="C1" s="665"/>
      <c r="D1" s="666"/>
    </row>
    <row r="2" spans="1:4" ht="20.25" customHeight="1" thickBot="1">
      <c r="A2" s="667"/>
      <c r="B2" s="668"/>
      <c r="C2" s="668"/>
      <c r="D2" s="669"/>
    </row>
    <row r="3" spans="1:4" ht="16.5" thickTop="1" thickBot="1">
      <c r="A3" s="663" t="s">
        <v>2329</v>
      </c>
      <c r="B3" s="663"/>
      <c r="C3" s="663"/>
      <c r="D3" s="663"/>
    </row>
    <row r="4" spans="1:4" ht="16.5" thickTop="1" thickBot="1">
      <c r="A4" s="663"/>
      <c r="B4" s="663"/>
      <c r="C4" s="663"/>
      <c r="D4" s="663"/>
    </row>
    <row r="5" spans="1:4" ht="16.5" thickTop="1" thickBot="1">
      <c r="A5" s="663"/>
      <c r="B5" s="663"/>
      <c r="C5" s="663"/>
      <c r="D5" s="663"/>
    </row>
    <row r="6" spans="1:4" ht="16.5" thickTop="1" thickBot="1">
      <c r="A6" s="6"/>
      <c r="B6" s="7"/>
      <c r="C6" s="8"/>
      <c r="D6" s="190"/>
    </row>
    <row r="7" spans="1:4" ht="16.5" thickTop="1" thickBot="1">
      <c r="A7" s="6"/>
      <c r="B7" s="7"/>
      <c r="C7" s="8"/>
      <c r="D7" s="191" t="s">
        <v>1932</v>
      </c>
    </row>
    <row r="8" spans="1:4" ht="16.5" thickTop="1" thickBot="1">
      <c r="A8" s="9" t="s">
        <v>98</v>
      </c>
      <c r="B8" s="10" t="s">
        <v>1966</v>
      </c>
      <c r="C8" s="657" t="s">
        <v>99</v>
      </c>
      <c r="D8" s="658">
        <v>56173.925726710004</v>
      </c>
    </row>
    <row r="9" spans="1:4" ht="16.5" thickTop="1" thickBot="1">
      <c r="A9" s="9" t="s">
        <v>102</v>
      </c>
      <c r="B9" s="10" t="s">
        <v>1966</v>
      </c>
      <c r="C9" s="657" t="s">
        <v>103</v>
      </c>
      <c r="D9" s="658">
        <v>51067.205206099999</v>
      </c>
    </row>
    <row r="10" spans="1:4" ht="16.5" thickTop="1" thickBot="1">
      <c r="A10" s="9" t="s">
        <v>0</v>
      </c>
      <c r="B10" s="10" t="s">
        <v>1966</v>
      </c>
      <c r="C10" s="657" t="s">
        <v>1</v>
      </c>
      <c r="D10" s="658">
        <v>66387.366767929998</v>
      </c>
    </row>
    <row r="11" spans="1:4" ht="16.5" thickTop="1" thickBot="1">
      <c r="A11" s="9" t="s">
        <v>1758</v>
      </c>
      <c r="B11" s="10" t="s">
        <v>1966</v>
      </c>
      <c r="C11" s="657" t="s">
        <v>1757</v>
      </c>
      <c r="D11" s="658">
        <v>306403.23123659997</v>
      </c>
    </row>
    <row r="12" spans="1:4" ht="16.5" thickTop="1" thickBot="1">
      <c r="A12" s="9" t="s">
        <v>100</v>
      </c>
      <c r="B12" s="10" t="s">
        <v>1966</v>
      </c>
      <c r="C12" s="657" t="s">
        <v>101</v>
      </c>
      <c r="D12" s="658">
        <v>76600.807809149992</v>
      </c>
    </row>
    <row r="13" spans="1:4" ht="16.5" thickTop="1" thickBot="1">
      <c r="A13" s="9" t="s">
        <v>62</v>
      </c>
      <c r="B13" s="10" t="s">
        <v>1966</v>
      </c>
      <c r="C13" s="657" t="s">
        <v>63</v>
      </c>
      <c r="D13" s="658">
        <v>561739.25726709992</v>
      </c>
    </row>
    <row r="14" spans="1:4" ht="16.5" thickTop="1" thickBot="1">
      <c r="A14" s="9" t="s">
        <v>108</v>
      </c>
      <c r="B14" s="10" t="s">
        <v>1966</v>
      </c>
      <c r="C14" s="11" t="s">
        <v>109</v>
      </c>
      <c r="D14" s="655">
        <v>306403.23123659997</v>
      </c>
    </row>
    <row r="15" spans="1:4" ht="16.5" thickTop="1" thickBot="1">
      <c r="A15" s="9" t="s">
        <v>41</v>
      </c>
      <c r="B15" s="10" t="s">
        <v>1966</v>
      </c>
      <c r="C15" s="657" t="s">
        <v>42</v>
      </c>
      <c r="D15" s="658">
        <v>204268.8208244</v>
      </c>
    </row>
    <row r="16" spans="1:4" ht="16.5" thickTop="1" thickBot="1">
      <c r="A16" s="9" t="s">
        <v>43</v>
      </c>
      <c r="B16" s="10" t="s">
        <v>1966</v>
      </c>
      <c r="C16" s="657" t="s">
        <v>44</v>
      </c>
      <c r="D16" s="658">
        <v>306403.23123659997</v>
      </c>
    </row>
    <row r="17" spans="1:4" ht="16.5" thickTop="1" thickBot="1">
      <c r="A17" s="9" t="s">
        <v>106</v>
      </c>
      <c r="B17" s="10" t="s">
        <v>1966</v>
      </c>
      <c r="C17" s="657" t="s">
        <v>107</v>
      </c>
      <c r="D17" s="658">
        <v>102134.4104122</v>
      </c>
    </row>
    <row r="18" spans="1:4" ht="16.5" thickTop="1" thickBot="1">
      <c r="A18" s="9" t="s">
        <v>1759</v>
      </c>
      <c r="B18" s="10" t="s">
        <v>1966</v>
      </c>
      <c r="C18" s="657" t="s">
        <v>2106</v>
      </c>
      <c r="D18" s="658">
        <v>91920.96937097999</v>
      </c>
    </row>
    <row r="19" spans="1:4" ht="16.5" thickTop="1" thickBot="1">
      <c r="A19" s="9" t="s">
        <v>96</v>
      </c>
      <c r="B19" s="10" t="s">
        <v>92</v>
      </c>
      <c r="C19" s="657" t="s">
        <v>97</v>
      </c>
      <c r="D19" s="658">
        <v>2042688.2082439999</v>
      </c>
    </row>
    <row r="20" spans="1:4" ht="16.5" thickTop="1" thickBot="1">
      <c r="A20" s="9" t="s">
        <v>76</v>
      </c>
      <c r="B20" s="10" t="s">
        <v>1966</v>
      </c>
      <c r="C20" s="657" t="s">
        <v>77</v>
      </c>
      <c r="D20" s="658">
        <v>465180.576</v>
      </c>
    </row>
    <row r="21" spans="1:4" ht="16.5" thickTop="1" thickBot="1">
      <c r="A21" s="9" t="s">
        <v>74</v>
      </c>
      <c r="B21" s="10" t="s">
        <v>1966</v>
      </c>
      <c r="C21" s="11" t="s">
        <v>75</v>
      </c>
      <c r="D21" s="655">
        <v>456873.78</v>
      </c>
    </row>
    <row r="22" spans="1:4" ht="16.5" thickTop="1" thickBot="1">
      <c r="A22" s="9" t="s">
        <v>84</v>
      </c>
      <c r="B22" s="10" t="s">
        <v>1966</v>
      </c>
      <c r="C22" s="11" t="s">
        <v>85</v>
      </c>
      <c r="D22" s="655">
        <v>521251.44899999996</v>
      </c>
    </row>
    <row r="23" spans="1:4" ht="16.5" thickTop="1" thickBot="1">
      <c r="A23" s="9" t="s">
        <v>78</v>
      </c>
      <c r="B23" s="10" t="s">
        <v>1966</v>
      </c>
      <c r="C23" s="11" t="s">
        <v>79</v>
      </c>
      <c r="D23" s="655">
        <v>579399.02099999995</v>
      </c>
    </row>
    <row r="24" spans="1:4" ht="16.5" thickTop="1" thickBot="1">
      <c r="A24" s="9" t="s">
        <v>64</v>
      </c>
      <c r="B24" s="10" t="s">
        <v>1966</v>
      </c>
      <c r="C24" s="11" t="s">
        <v>65</v>
      </c>
      <c r="D24" s="655">
        <v>448566.984</v>
      </c>
    </row>
    <row r="25" spans="1:4" ht="16.5" thickTop="1" thickBot="1">
      <c r="A25" s="9" t="s">
        <v>80</v>
      </c>
      <c r="B25" s="10" t="s">
        <v>1966</v>
      </c>
      <c r="C25" s="11" t="s">
        <v>81</v>
      </c>
      <c r="D25" s="655">
        <v>533711.64300000004</v>
      </c>
    </row>
    <row r="26" spans="1:4" ht="16.5" thickTop="1" thickBot="1">
      <c r="A26" s="9" t="s">
        <v>82</v>
      </c>
      <c r="B26" s="10" t="s">
        <v>1966</v>
      </c>
      <c r="C26" s="11" t="s">
        <v>83</v>
      </c>
      <c r="D26" s="655">
        <v>552401.93400000001</v>
      </c>
    </row>
    <row r="27" spans="1:4" ht="16.5" thickTop="1" thickBot="1">
      <c r="A27" s="9" t="s">
        <v>104</v>
      </c>
      <c r="B27" s="10" t="s">
        <v>1966</v>
      </c>
      <c r="C27" s="11" t="s">
        <v>105</v>
      </c>
      <c r="D27" s="655">
        <v>139138.83299999998</v>
      </c>
    </row>
    <row r="28" spans="1:4" ht="16.5" thickTop="1" thickBot="1">
      <c r="A28" s="9" t="s">
        <v>4</v>
      </c>
      <c r="B28" s="10" t="s">
        <v>1966</v>
      </c>
      <c r="C28" s="11" t="s">
        <v>5</v>
      </c>
      <c r="D28" s="655">
        <v>155752.42500000002</v>
      </c>
    </row>
    <row r="29" spans="1:4" ht="16.5" customHeight="1" thickTop="1" thickBot="1">
      <c r="A29" s="9" t="s">
        <v>45</v>
      </c>
      <c r="B29" s="10" t="s">
        <v>1966</v>
      </c>
      <c r="C29" s="11" t="s">
        <v>2332</v>
      </c>
      <c r="D29" s="655">
        <v>153201.61561829998</v>
      </c>
    </row>
    <row r="30" spans="1:4" ht="16.5" thickTop="1" thickBot="1">
      <c r="A30" s="9" t="s">
        <v>66</v>
      </c>
      <c r="B30" s="10" t="s">
        <v>1966</v>
      </c>
      <c r="C30" s="11" t="s">
        <v>67</v>
      </c>
      <c r="D30" s="655">
        <v>153201.61561829998</v>
      </c>
    </row>
    <row r="31" spans="1:4" ht="16.5" thickTop="1" thickBot="1">
      <c r="A31" s="9" t="s">
        <v>23</v>
      </c>
      <c r="B31" s="10" t="s">
        <v>1966</v>
      </c>
      <c r="C31" s="11" t="s">
        <v>24</v>
      </c>
      <c r="D31" s="655">
        <v>510672.05206099997</v>
      </c>
    </row>
    <row r="32" spans="1:4" ht="16.5" thickTop="1" thickBot="1">
      <c r="A32" s="9" t="s">
        <v>7</v>
      </c>
      <c r="B32" s="10" t="s">
        <v>1966</v>
      </c>
      <c r="C32" s="11" t="s">
        <v>8</v>
      </c>
      <c r="D32" s="655">
        <v>102134.4104122</v>
      </c>
    </row>
    <row r="33" spans="1:4" ht="16.5" thickTop="1" thickBot="1">
      <c r="A33" s="9" t="s">
        <v>9</v>
      </c>
      <c r="B33" s="10" t="s">
        <v>1966</v>
      </c>
      <c r="C33" s="11" t="s">
        <v>10</v>
      </c>
      <c r="D33" s="655">
        <v>153201.61561829998</v>
      </c>
    </row>
    <row r="34" spans="1:4" ht="16.5" thickTop="1" thickBot="1">
      <c r="A34" s="9" t="s">
        <v>11</v>
      </c>
      <c r="B34" s="10" t="s">
        <v>1966</v>
      </c>
      <c r="C34" s="11" t="s">
        <v>12</v>
      </c>
      <c r="D34" s="655">
        <v>204268.8208244</v>
      </c>
    </row>
    <row r="35" spans="1:4" ht="16.5" thickTop="1" thickBot="1">
      <c r="A35" s="9" t="s">
        <v>13</v>
      </c>
      <c r="B35" s="10" t="s">
        <v>1966</v>
      </c>
      <c r="C35" s="11" t="s">
        <v>14</v>
      </c>
      <c r="D35" s="655">
        <v>255336.02603049998</v>
      </c>
    </row>
    <row r="36" spans="1:4" ht="16.5" thickTop="1" thickBot="1">
      <c r="A36" s="9" t="s">
        <v>15</v>
      </c>
      <c r="B36" s="10" t="s">
        <v>1966</v>
      </c>
      <c r="C36" s="11" t="s">
        <v>16</v>
      </c>
      <c r="D36" s="655">
        <v>306403.23123659997</v>
      </c>
    </row>
    <row r="37" spans="1:4" ht="16.5" thickTop="1" thickBot="1">
      <c r="A37" s="9" t="s">
        <v>17</v>
      </c>
      <c r="B37" s="10" t="s">
        <v>1966</v>
      </c>
      <c r="C37" s="11" t="s">
        <v>18</v>
      </c>
      <c r="D37" s="655">
        <v>357470.43644269998</v>
      </c>
    </row>
    <row r="38" spans="1:4" ht="16.5" thickTop="1" thickBot="1">
      <c r="A38" s="9" t="s">
        <v>19</v>
      </c>
      <c r="B38" s="10" t="s">
        <v>1966</v>
      </c>
      <c r="C38" s="11" t="s">
        <v>20</v>
      </c>
      <c r="D38" s="655">
        <v>408537.6416488</v>
      </c>
    </row>
    <row r="39" spans="1:4" ht="16.5" thickTop="1" thickBot="1">
      <c r="A39" s="9" t="s">
        <v>21</v>
      </c>
      <c r="B39" s="10" t="s">
        <v>1966</v>
      </c>
      <c r="C39" s="11" t="s">
        <v>22</v>
      </c>
      <c r="D39" s="655">
        <v>459604.84685490001</v>
      </c>
    </row>
    <row r="40" spans="1:4" ht="16.5" thickTop="1" thickBot="1">
      <c r="A40" s="9" t="s">
        <v>72</v>
      </c>
      <c r="B40" s="10" t="s">
        <v>1966</v>
      </c>
      <c r="C40" s="11" t="s">
        <v>73</v>
      </c>
      <c r="D40" s="655">
        <v>56173.925726710004</v>
      </c>
    </row>
    <row r="41" spans="1:4" ht="16.5" thickTop="1" thickBot="1">
      <c r="A41" s="9" t="s">
        <v>27</v>
      </c>
      <c r="B41" s="10" t="s">
        <v>1966</v>
      </c>
      <c r="C41" s="11" t="s">
        <v>28</v>
      </c>
      <c r="D41" s="655">
        <v>112347.85145342001</v>
      </c>
    </row>
    <row r="42" spans="1:4" ht="16.5" thickTop="1" thickBot="1">
      <c r="A42" s="9" t="s">
        <v>25</v>
      </c>
      <c r="B42" s="10" t="s">
        <v>1966</v>
      </c>
      <c r="C42" s="11" t="s">
        <v>26</v>
      </c>
      <c r="D42" s="655">
        <v>112347.85145342001</v>
      </c>
    </row>
    <row r="43" spans="1:4" ht="16.5" thickTop="1" thickBot="1">
      <c r="A43" s="9" t="s">
        <v>30</v>
      </c>
      <c r="B43" s="10" t="s">
        <v>1966</v>
      </c>
      <c r="C43" s="11" t="s">
        <v>31</v>
      </c>
      <c r="D43" s="655">
        <v>102134.4104122</v>
      </c>
    </row>
    <row r="44" spans="1:4" ht="17.25" customHeight="1" thickTop="1" thickBot="1">
      <c r="A44" s="9" t="s">
        <v>40</v>
      </c>
      <c r="B44" s="10" t="s">
        <v>1966</v>
      </c>
      <c r="C44" s="11" t="s">
        <v>2331</v>
      </c>
      <c r="D44" s="655">
        <v>255336.02603049998</v>
      </c>
    </row>
    <row r="45" spans="1:4" ht="16.5" thickTop="1" thickBot="1">
      <c r="A45" s="9" t="s">
        <v>32</v>
      </c>
      <c r="B45" s="10" t="s">
        <v>1966</v>
      </c>
      <c r="C45" s="11" t="s">
        <v>33</v>
      </c>
      <c r="D45" s="655">
        <v>204268.8208244</v>
      </c>
    </row>
    <row r="46" spans="1:4" ht="16.5" thickTop="1" thickBot="1">
      <c r="A46" s="9" t="s">
        <v>34</v>
      </c>
      <c r="B46" s="10" t="s">
        <v>1966</v>
      </c>
      <c r="C46" s="11" t="s">
        <v>35</v>
      </c>
      <c r="D46" s="655">
        <v>306403.23123659997</v>
      </c>
    </row>
    <row r="47" spans="1:4" ht="16.5" thickTop="1" thickBot="1">
      <c r="A47" s="9" t="s">
        <v>70</v>
      </c>
      <c r="B47" s="10" t="s">
        <v>1966</v>
      </c>
      <c r="C47" s="11" t="s">
        <v>71</v>
      </c>
      <c r="D47" s="655">
        <v>270656.18759232998</v>
      </c>
    </row>
    <row r="48" spans="1:4" ht="16.5" thickTop="1" thickBot="1">
      <c r="A48" s="9" t="s">
        <v>36</v>
      </c>
      <c r="B48" s="10" t="s">
        <v>1966</v>
      </c>
      <c r="C48" s="11" t="s">
        <v>37</v>
      </c>
      <c r="D48" s="655">
        <v>112347.85145342001</v>
      </c>
    </row>
    <row r="49" spans="1:4" ht="16.5" thickTop="1" thickBot="1">
      <c r="A49" s="9" t="s">
        <v>38</v>
      </c>
      <c r="B49" s="10" t="s">
        <v>1966</v>
      </c>
      <c r="C49" s="11" t="s">
        <v>39</v>
      </c>
      <c r="D49" s="655">
        <v>122561.29249463999</v>
      </c>
    </row>
    <row r="50" spans="1:4" ht="16.5" thickTop="1" thickBot="1">
      <c r="A50" s="9" t="s">
        <v>89</v>
      </c>
      <c r="B50" s="10" t="s">
        <v>1966</v>
      </c>
      <c r="C50" s="11" t="s">
        <v>90</v>
      </c>
      <c r="D50" s="655">
        <v>127668.01301524999</v>
      </c>
    </row>
    <row r="51" spans="1:4" ht="16.5" thickTop="1" thickBot="1">
      <c r="A51" s="9" t="s">
        <v>46</v>
      </c>
      <c r="B51" s="10" t="s">
        <v>1966</v>
      </c>
      <c r="C51" s="11" t="s">
        <v>47</v>
      </c>
      <c r="D51" s="655">
        <v>51067.205206099999</v>
      </c>
    </row>
    <row r="52" spans="1:4" ht="16.5" thickTop="1" thickBot="1">
      <c r="A52" s="9" t="s">
        <v>48</v>
      </c>
      <c r="B52" s="10" t="s">
        <v>1966</v>
      </c>
      <c r="C52" s="11" t="s">
        <v>49</v>
      </c>
      <c r="D52" s="655">
        <v>102134.4104122</v>
      </c>
    </row>
    <row r="53" spans="1:4" ht="16.5" thickTop="1" thickBot="1">
      <c r="A53" s="9" t="s">
        <v>50</v>
      </c>
      <c r="B53" s="10" t="s">
        <v>1966</v>
      </c>
      <c r="C53" s="11" t="s">
        <v>51</v>
      </c>
      <c r="D53" s="655">
        <v>102134.4104122</v>
      </c>
    </row>
    <row r="54" spans="1:4" ht="16.5" thickTop="1" thickBot="1">
      <c r="A54" s="9" t="s">
        <v>68</v>
      </c>
      <c r="B54" s="10" t="s">
        <v>1966</v>
      </c>
      <c r="C54" s="11" t="s">
        <v>69</v>
      </c>
      <c r="D54" s="655">
        <v>204268.8208244</v>
      </c>
    </row>
    <row r="55" spans="1:4" ht="46.5" thickTop="1" thickBot="1">
      <c r="A55" s="9" t="s">
        <v>29</v>
      </c>
      <c r="B55" s="10" t="s">
        <v>1966</v>
      </c>
      <c r="C55" s="11" t="s">
        <v>1967</v>
      </c>
      <c r="D55" s="655">
        <v>766008.07809149986</v>
      </c>
    </row>
    <row r="56" spans="1:4" ht="16.5" thickTop="1" thickBot="1">
      <c r="A56" s="9" t="s">
        <v>52</v>
      </c>
      <c r="B56" s="10" t="s">
        <v>1966</v>
      </c>
      <c r="C56" s="11" t="s">
        <v>53</v>
      </c>
      <c r="D56" s="655">
        <v>76600.807809149992</v>
      </c>
    </row>
    <row r="57" spans="1:4" ht="16.5" thickTop="1" thickBot="1">
      <c r="A57" s="9" t="s">
        <v>54</v>
      </c>
      <c r="B57" s="10" t="s">
        <v>1966</v>
      </c>
      <c r="C57" s="11" t="s">
        <v>55</v>
      </c>
      <c r="D57" s="655">
        <v>153201.61561829998</v>
      </c>
    </row>
    <row r="58" spans="1:4" ht="16.5" thickTop="1" thickBot="1">
      <c r="A58" s="9" t="s">
        <v>56</v>
      </c>
      <c r="B58" s="10" t="s">
        <v>1966</v>
      </c>
      <c r="C58" s="11" t="s">
        <v>57</v>
      </c>
      <c r="D58" s="655">
        <v>102134.4104122</v>
      </c>
    </row>
    <row r="59" spans="1:4" ht="16.5" thickTop="1" thickBot="1">
      <c r="A59" s="9" t="s">
        <v>2</v>
      </c>
      <c r="B59" s="10" t="s">
        <v>1966</v>
      </c>
      <c r="C59" s="11" t="s">
        <v>3</v>
      </c>
      <c r="D59" s="655">
        <v>204268.8208244</v>
      </c>
    </row>
    <row r="60" spans="1:4" ht="16.5" thickTop="1" thickBot="1">
      <c r="A60" s="9" t="s">
        <v>58</v>
      </c>
      <c r="B60" s="10" t="s">
        <v>1966</v>
      </c>
      <c r="C60" s="11" t="s">
        <v>59</v>
      </c>
      <c r="D60" s="655">
        <v>127668.01301524999</v>
      </c>
    </row>
    <row r="61" spans="1:4" ht="16.5" thickTop="1" thickBot="1">
      <c r="A61" s="9" t="s">
        <v>86</v>
      </c>
      <c r="B61" s="10" t="s">
        <v>1966</v>
      </c>
      <c r="C61" s="11" t="s">
        <v>87</v>
      </c>
      <c r="D61" s="655">
        <v>153201.61561829998</v>
      </c>
    </row>
    <row r="62" spans="1:4" ht="16.5" thickTop="1" thickBot="1">
      <c r="A62" s="9" t="s">
        <v>88</v>
      </c>
      <c r="B62" s="10" t="s">
        <v>1966</v>
      </c>
      <c r="C62" s="11" t="s">
        <v>87</v>
      </c>
      <c r="D62" s="655">
        <v>153201.61561829998</v>
      </c>
    </row>
    <row r="63" spans="1:4" ht="16.5" thickTop="1" thickBot="1">
      <c r="A63" s="9" t="s">
        <v>60</v>
      </c>
      <c r="B63" s="10" t="s">
        <v>1966</v>
      </c>
      <c r="C63" s="11" t="s">
        <v>61</v>
      </c>
      <c r="D63" s="655">
        <v>153201.61561829998</v>
      </c>
    </row>
    <row r="64" spans="1:4" ht="17.25" customHeight="1" thickTop="1" thickBot="1">
      <c r="A64" s="9" t="s">
        <v>6</v>
      </c>
      <c r="B64" s="10" t="s">
        <v>1966</v>
      </c>
      <c r="C64" s="11" t="s">
        <v>2330</v>
      </c>
      <c r="D64" s="655">
        <v>51067.205206099999</v>
      </c>
    </row>
    <row r="65" spans="1:4" ht="16.5" thickTop="1" thickBot="1">
      <c r="A65" s="9" t="s">
        <v>91</v>
      </c>
      <c r="B65" s="10" t="s">
        <v>92</v>
      </c>
      <c r="C65" s="11" t="s">
        <v>93</v>
      </c>
      <c r="D65" s="655">
        <v>510672.05206099997</v>
      </c>
    </row>
    <row r="66" spans="1:4" ht="16.5" thickTop="1" thickBot="1">
      <c r="A66" s="9" t="s">
        <v>94</v>
      </c>
      <c r="B66" s="10" t="s">
        <v>92</v>
      </c>
      <c r="C66" s="11" t="s">
        <v>95</v>
      </c>
      <c r="D66" s="655">
        <v>255336.02603049998</v>
      </c>
    </row>
    <row r="67" spans="1:4" ht="16.5" thickTop="1" thickBot="1">
      <c r="A67" s="9" t="s">
        <v>2334</v>
      </c>
      <c r="B67" s="10" t="s">
        <v>1966</v>
      </c>
      <c r="C67" s="11" t="s">
        <v>2333</v>
      </c>
      <c r="D67" s="655">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C8" sqref="C8:C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3" t="s">
        <v>1934</v>
      </c>
      <c r="B1" s="674"/>
      <c r="C1" s="674"/>
      <c r="D1" s="675"/>
    </row>
    <row r="2" spans="1:4" ht="89.25" customHeight="1" thickBot="1">
      <c r="A2" s="676"/>
      <c r="B2" s="677"/>
      <c r="C2" s="677"/>
      <c r="D2" s="678"/>
    </row>
    <row r="3" spans="1:4" ht="53.25" customHeight="1" thickTop="1" thickBot="1">
      <c r="A3" s="670" t="s">
        <v>110</v>
      </c>
      <c r="B3" s="671"/>
      <c r="C3" s="671"/>
      <c r="D3" s="672"/>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2">
        <v>47119.253263190862</v>
      </c>
    </row>
    <row r="8" spans="1:4" ht="30" customHeight="1" thickTop="1" thickBot="1">
      <c r="A8" s="16" t="s">
        <v>112</v>
      </c>
      <c r="B8" s="14" t="s">
        <v>113</v>
      </c>
      <c r="C8" s="17" t="s">
        <v>114</v>
      </c>
      <c r="D8" s="1002">
        <v>3139.6954331365769</v>
      </c>
    </row>
    <row r="9" spans="1:4" ht="30" customHeight="1" thickTop="1" thickBot="1">
      <c r="A9" s="16" t="s">
        <v>117</v>
      </c>
      <c r="B9" s="14" t="s">
        <v>113</v>
      </c>
      <c r="C9" s="17" t="s">
        <v>118</v>
      </c>
      <c r="D9" s="1002">
        <v>71432.268557644755</v>
      </c>
    </row>
    <row r="10" spans="1:4" ht="30" customHeight="1" thickTop="1" thickBot="1">
      <c r="A10" s="16" t="s">
        <v>119</v>
      </c>
      <c r="B10" s="14" t="s">
        <v>113</v>
      </c>
      <c r="C10" s="17" t="s">
        <v>120</v>
      </c>
      <c r="D10" s="1002">
        <v>45592.963037915877</v>
      </c>
    </row>
    <row r="11" spans="1:4" ht="30" customHeight="1" thickTop="1" thickBot="1">
      <c r="A11" s="16" t="s">
        <v>123</v>
      </c>
      <c r="B11" s="14" t="s">
        <v>113</v>
      </c>
      <c r="C11" s="17" t="s">
        <v>124</v>
      </c>
      <c r="D11" s="1002">
        <v>22393.415956929995</v>
      </c>
    </row>
    <row r="12" spans="1:4" ht="30" customHeight="1" thickTop="1" thickBot="1">
      <c r="A12" s="16" t="s">
        <v>121</v>
      </c>
      <c r="B12" s="14" t="s">
        <v>113</v>
      </c>
      <c r="C12" s="17" t="s">
        <v>122</v>
      </c>
      <c r="D12" s="1002">
        <v>68208.624048755853</v>
      </c>
    </row>
    <row r="13" spans="1:4" ht="30" customHeight="1" thickTop="1" thickBot="1">
      <c r="A13" s="16" t="s">
        <v>125</v>
      </c>
      <c r="B13" s="14" t="s">
        <v>113</v>
      </c>
      <c r="C13" s="17" t="s">
        <v>126</v>
      </c>
      <c r="D13" s="1002">
        <v>39188.477924627499</v>
      </c>
    </row>
    <row r="14" spans="1:4" ht="30" customHeight="1" thickTop="1" thickBot="1">
      <c r="A14" s="16" t="s">
        <v>131</v>
      </c>
      <c r="B14" s="14" t="s">
        <v>113</v>
      </c>
      <c r="C14" s="17" t="s">
        <v>132</v>
      </c>
      <c r="D14" s="1002">
        <v>208298.64421043135</v>
      </c>
    </row>
    <row r="15" spans="1:4" ht="30" customHeight="1" thickTop="1" thickBot="1">
      <c r="A15" s="16" t="s">
        <v>129</v>
      </c>
      <c r="B15" s="14" t="s">
        <v>113</v>
      </c>
      <c r="C15" s="17" t="s">
        <v>130</v>
      </c>
      <c r="D15" s="1002">
        <v>146910.88256655107</v>
      </c>
    </row>
    <row r="16" spans="1:4" ht="30" customHeight="1" thickTop="1" thickBot="1">
      <c r="A16" s="16" t="s">
        <v>127</v>
      </c>
      <c r="B16" s="14" t="s">
        <v>113</v>
      </c>
      <c r="C16" s="17" t="s">
        <v>128</v>
      </c>
      <c r="D16" s="1002">
        <v>125923.61362847235</v>
      </c>
    </row>
    <row r="17" spans="1:4" ht="30" customHeight="1" thickTop="1" thickBot="1">
      <c r="A17" s="16" t="s">
        <v>1795</v>
      </c>
      <c r="B17" s="14" t="s">
        <v>113</v>
      </c>
      <c r="C17" s="17" t="s">
        <v>1796</v>
      </c>
      <c r="D17" s="1002">
        <v>44308.104971037152</v>
      </c>
    </row>
    <row r="18" spans="1:4" ht="30" customHeight="1" thickTop="1" thickBot="1">
      <c r="A18" s="16" t="s">
        <v>133</v>
      </c>
      <c r="B18" s="14" t="s">
        <v>113</v>
      </c>
      <c r="C18" s="17" t="s">
        <v>134</v>
      </c>
      <c r="D18" s="1002">
        <v>80800.985411603091</v>
      </c>
    </row>
    <row r="19" spans="1:4" ht="30" customHeight="1" thickTop="1" thickBot="1">
      <c r="A19" s="16" t="s">
        <v>146</v>
      </c>
      <c r="B19" s="14" t="s">
        <v>113</v>
      </c>
      <c r="C19" s="17" t="s">
        <v>147</v>
      </c>
      <c r="D19" s="1002">
        <v>209872.68938078725</v>
      </c>
    </row>
    <row r="20" spans="1:4" ht="30" customHeight="1" thickTop="1" thickBot="1">
      <c r="A20" s="16" t="s">
        <v>135</v>
      </c>
      <c r="B20" s="14" t="s">
        <v>113</v>
      </c>
      <c r="C20" s="17" t="s">
        <v>1968</v>
      </c>
      <c r="D20" s="1002">
        <v>56665.626132812555</v>
      </c>
    </row>
    <row r="21" spans="1:4" ht="30" customHeight="1" thickTop="1" thickBot="1">
      <c r="A21" s="16" t="s">
        <v>136</v>
      </c>
      <c r="B21" s="14" t="s">
        <v>113</v>
      </c>
      <c r="C21" s="17" t="s">
        <v>137</v>
      </c>
      <c r="D21" s="1002">
        <v>153311.99959266509</v>
      </c>
    </row>
    <row r="22" spans="1:4" ht="30" customHeight="1" thickTop="1" thickBot="1">
      <c r="A22" s="16" t="s">
        <v>138</v>
      </c>
      <c r="B22" s="14" t="s">
        <v>113</v>
      </c>
      <c r="C22" s="17" t="s">
        <v>139</v>
      </c>
      <c r="D22" s="1002">
        <v>51418.808898292875</v>
      </c>
    </row>
    <row r="23" spans="1:4" ht="30" customHeight="1" thickTop="1" thickBot="1">
      <c r="A23" s="16" t="s">
        <v>143</v>
      </c>
      <c r="B23" s="14" t="s">
        <v>144</v>
      </c>
      <c r="C23" s="17" t="s">
        <v>145</v>
      </c>
      <c r="D23" s="1002">
        <v>35016.615423552634</v>
      </c>
    </row>
    <row r="24" spans="1:4" ht="30" customHeight="1" thickTop="1" thickBot="1">
      <c r="A24" s="16" t="s">
        <v>140</v>
      </c>
      <c r="B24" s="14" t="s">
        <v>1082</v>
      </c>
      <c r="C24" s="17" t="s">
        <v>142</v>
      </c>
      <c r="D24" s="1002">
        <v>25935.210578118127</v>
      </c>
    </row>
    <row r="25" spans="1:4" ht="30" customHeight="1" thickTop="1" thickBot="1">
      <c r="A25" s="16" t="s">
        <v>148</v>
      </c>
      <c r="B25" s="14" t="s">
        <v>113</v>
      </c>
      <c r="C25" s="17" t="s">
        <v>149</v>
      </c>
      <c r="D25" s="1002">
        <v>99689.527455873933</v>
      </c>
    </row>
    <row r="26" spans="1:4" ht="30" customHeight="1" thickTop="1" thickBot="1">
      <c r="A26" s="16" t="s">
        <v>150</v>
      </c>
      <c r="B26" s="14" t="s">
        <v>113</v>
      </c>
      <c r="C26" s="17" t="s">
        <v>151</v>
      </c>
      <c r="D26" s="1002">
        <v>115429.97915943299</v>
      </c>
    </row>
    <row r="27" spans="1:4" ht="30" customHeight="1" thickTop="1" thickBot="1">
      <c r="A27" s="16" t="s">
        <v>152</v>
      </c>
      <c r="B27" s="14" t="s">
        <v>113</v>
      </c>
      <c r="C27" s="17" t="s">
        <v>153</v>
      </c>
      <c r="D27" s="1002">
        <v>62366.508951640775</v>
      </c>
    </row>
    <row r="28" spans="1:4" ht="30" customHeight="1" thickTop="1" thickBot="1">
      <c r="A28" s="16" t="s">
        <v>154</v>
      </c>
      <c r="B28" s="14" t="s">
        <v>113</v>
      </c>
      <c r="C28" s="17" t="s">
        <v>155</v>
      </c>
      <c r="D28" s="1002">
        <v>89195.892986834588</v>
      </c>
    </row>
    <row r="29" spans="1:4" ht="30" customHeight="1" thickTop="1" thickBot="1">
      <c r="A29" s="16" t="s">
        <v>156</v>
      </c>
      <c r="B29" s="14" t="s">
        <v>113</v>
      </c>
      <c r="C29" s="17" t="s">
        <v>157</v>
      </c>
      <c r="D29" s="1002">
        <v>706.15489699027819</v>
      </c>
    </row>
    <row r="30" spans="1:4" ht="30" customHeight="1" thickTop="1" thickBot="1">
      <c r="A30" s="16" t="s">
        <v>166</v>
      </c>
      <c r="B30" s="14" t="s">
        <v>113</v>
      </c>
      <c r="C30" s="17" t="s">
        <v>167</v>
      </c>
      <c r="D30" s="1002">
        <v>77249.29490324526</v>
      </c>
    </row>
    <row r="31" spans="1:4" ht="30" customHeight="1" thickTop="1" thickBot="1">
      <c r="A31" s="16" t="s">
        <v>162</v>
      </c>
      <c r="B31" s="14" t="s">
        <v>113</v>
      </c>
      <c r="C31" s="17" t="s">
        <v>163</v>
      </c>
      <c r="D31" s="1002">
        <v>12907.170396918418</v>
      </c>
    </row>
    <row r="32" spans="1:4" ht="30" customHeight="1" thickTop="1" thickBot="1">
      <c r="A32" s="16" t="s">
        <v>164</v>
      </c>
      <c r="B32" s="14" t="s">
        <v>113</v>
      </c>
      <c r="C32" s="17" t="s">
        <v>165</v>
      </c>
      <c r="D32" s="1002">
        <v>15832.15188323749</v>
      </c>
    </row>
    <row r="33" spans="1:4" ht="30" customHeight="1" thickTop="1" thickBot="1">
      <c r="A33" s="16" t="s">
        <v>171</v>
      </c>
      <c r="B33" s="14" t="s">
        <v>113</v>
      </c>
      <c r="C33" s="17" t="s">
        <v>172</v>
      </c>
      <c r="D33" s="1002">
        <v>12907.170396918418</v>
      </c>
    </row>
    <row r="34" spans="1:4" ht="30" customHeight="1" thickTop="1" thickBot="1">
      <c r="A34" s="16" t="s">
        <v>160</v>
      </c>
      <c r="B34" s="14" t="s">
        <v>113</v>
      </c>
      <c r="C34" s="17" t="s">
        <v>161</v>
      </c>
      <c r="D34" s="1002">
        <v>6496.2740005228743</v>
      </c>
    </row>
    <row r="35" spans="1:4" ht="30" customHeight="1" thickTop="1" thickBot="1">
      <c r="A35" s="16" t="s">
        <v>173</v>
      </c>
      <c r="B35" s="14" t="s">
        <v>113</v>
      </c>
      <c r="C35" s="17" t="s">
        <v>1970</v>
      </c>
      <c r="D35" s="1002">
        <v>125923.61362847235</v>
      </c>
    </row>
    <row r="36" spans="1:4" ht="30" customHeight="1" thickTop="1" thickBot="1">
      <c r="A36" s="16" t="s">
        <v>170</v>
      </c>
      <c r="B36" s="14" t="s">
        <v>113</v>
      </c>
      <c r="C36" s="17" t="s">
        <v>1969</v>
      </c>
      <c r="D36" s="1002">
        <v>89195.892986834588</v>
      </c>
    </row>
    <row r="37" spans="1:4" ht="30" customHeight="1" thickTop="1" thickBot="1">
      <c r="A37" s="16" t="s">
        <v>168</v>
      </c>
      <c r="B37" s="14" t="s">
        <v>113</v>
      </c>
      <c r="C37" s="17" t="s">
        <v>169</v>
      </c>
      <c r="D37" s="1002">
        <v>89195.892986834588</v>
      </c>
    </row>
    <row r="38" spans="1:4" ht="30" customHeight="1" thickTop="1" thickBot="1">
      <c r="A38" s="16" t="s">
        <v>174</v>
      </c>
      <c r="B38" s="14" t="s">
        <v>113</v>
      </c>
      <c r="C38" s="17" t="s">
        <v>175</v>
      </c>
      <c r="D38" s="1002">
        <v>56140.944409360585</v>
      </c>
    </row>
    <row r="39" spans="1:4" ht="30" customHeight="1" thickTop="1" thickBot="1">
      <c r="A39" s="16" t="s">
        <v>176</v>
      </c>
      <c r="B39" s="14" t="s">
        <v>113</v>
      </c>
      <c r="C39" s="17" t="s">
        <v>177</v>
      </c>
      <c r="D39" s="1002">
        <v>67539.551784591909</v>
      </c>
    </row>
    <row r="40" spans="1:4" ht="30" customHeight="1" thickTop="1" thickBot="1">
      <c r="A40" s="16" t="s">
        <v>180</v>
      </c>
      <c r="B40" s="14" t="s">
        <v>113</v>
      </c>
      <c r="C40" s="17" t="s">
        <v>181</v>
      </c>
      <c r="D40" s="1002">
        <v>104936.34469039363</v>
      </c>
    </row>
    <row r="41" spans="1:4" ht="30" customHeight="1" thickTop="1" thickBot="1">
      <c r="A41" s="16" t="s">
        <v>178</v>
      </c>
      <c r="B41" s="14" t="s">
        <v>113</v>
      </c>
      <c r="C41" s="17" t="s">
        <v>179</v>
      </c>
      <c r="D41" s="1002">
        <v>83949.075752314893</v>
      </c>
    </row>
    <row r="42" spans="1:4" ht="30" customHeight="1" thickTop="1" thickBot="1">
      <c r="A42" s="16" t="s">
        <v>182</v>
      </c>
      <c r="B42" s="14" t="s">
        <v>113</v>
      </c>
      <c r="C42" s="17" t="s">
        <v>183</v>
      </c>
      <c r="D42" s="1002">
        <v>74861.132500984168</v>
      </c>
    </row>
    <row r="43" spans="1:4" ht="30" customHeight="1" thickTop="1" thickBot="1">
      <c r="A43" s="16" t="s">
        <v>1756</v>
      </c>
      <c r="B43" s="14" t="s">
        <v>113</v>
      </c>
      <c r="C43" s="17" t="s">
        <v>1755</v>
      </c>
      <c r="D43" s="1002">
        <v>8365.1889522662623</v>
      </c>
    </row>
    <row r="44" spans="1:4" ht="30" customHeight="1" thickTop="1" thickBot="1">
      <c r="A44" s="16" t="s">
        <v>184</v>
      </c>
      <c r="B44" s="14" t="s">
        <v>113</v>
      </c>
      <c r="C44" s="17" t="s">
        <v>185</v>
      </c>
      <c r="D44" s="1002">
        <v>20583.140283274442</v>
      </c>
    </row>
    <row r="45" spans="1:4" ht="30" customHeight="1" thickTop="1" thickBot="1">
      <c r="A45" s="16" t="s">
        <v>1687</v>
      </c>
      <c r="B45" s="14" t="s">
        <v>113</v>
      </c>
      <c r="C45" s="17" t="s">
        <v>1688</v>
      </c>
      <c r="D45" s="1002">
        <v>2362.9359322432992</v>
      </c>
    </row>
    <row r="46" spans="1:4" ht="30" customHeight="1" thickTop="1" thickBot="1">
      <c r="A46" s="16" t="s">
        <v>188</v>
      </c>
      <c r="B46" s="14" t="s">
        <v>113</v>
      </c>
      <c r="C46" s="17" t="s">
        <v>189</v>
      </c>
      <c r="D46" s="1002">
        <v>2409.5493497421357</v>
      </c>
    </row>
    <row r="47" spans="1:4" ht="30" customHeight="1" thickTop="1" thickBot="1">
      <c r="A47" s="16" t="s">
        <v>186</v>
      </c>
      <c r="B47" s="14" t="s">
        <v>113</v>
      </c>
      <c r="C47" s="17" t="s">
        <v>187</v>
      </c>
      <c r="D47" s="1002">
        <v>4407.3264769965317</v>
      </c>
    </row>
    <row r="48" spans="1:4" ht="30" customHeight="1" thickTop="1" thickBot="1">
      <c r="A48" s="16" t="s">
        <v>190</v>
      </c>
      <c r="B48" s="14" t="s">
        <v>113</v>
      </c>
      <c r="C48" s="17" t="s">
        <v>191</v>
      </c>
      <c r="D48" s="1002">
        <v>4932.0082004484993</v>
      </c>
    </row>
    <row r="49" spans="1:4" ht="30" customHeight="1" thickTop="1" thickBot="1">
      <c r="A49" s="16" t="s">
        <v>201</v>
      </c>
      <c r="B49" s="14" t="s">
        <v>113</v>
      </c>
      <c r="C49" s="17" t="s">
        <v>1972</v>
      </c>
      <c r="D49" s="1002">
        <v>82255.131958156286</v>
      </c>
    </row>
    <row r="50" spans="1:4" ht="30" customHeight="1" thickTop="1" thickBot="1">
      <c r="A50" s="16" t="s">
        <v>192</v>
      </c>
      <c r="B50" s="14" t="s">
        <v>113</v>
      </c>
      <c r="C50" s="17" t="s">
        <v>193</v>
      </c>
      <c r="D50" s="1002">
        <v>31480.903407118087</v>
      </c>
    </row>
    <row r="51" spans="1:4" ht="30" customHeight="1" thickTop="1" thickBot="1">
      <c r="A51" s="16" t="s">
        <v>194</v>
      </c>
      <c r="B51" s="14" t="s">
        <v>113</v>
      </c>
      <c r="C51" s="17" t="s">
        <v>1971</v>
      </c>
      <c r="D51" s="1002">
        <v>1983.2969146484397</v>
      </c>
    </row>
    <row r="52" spans="1:4" ht="30" customHeight="1" thickTop="1" thickBot="1">
      <c r="A52" s="16" t="s">
        <v>224</v>
      </c>
      <c r="B52" s="14" t="s">
        <v>92</v>
      </c>
      <c r="C52" s="17" t="s">
        <v>1975</v>
      </c>
      <c r="D52" s="1002">
        <v>153565.53993123284</v>
      </c>
    </row>
    <row r="53" spans="1:4" ht="30" customHeight="1" thickTop="1" thickBot="1">
      <c r="A53" s="16" t="s">
        <v>195</v>
      </c>
      <c r="B53" s="14" t="s">
        <v>113</v>
      </c>
      <c r="C53" s="17" t="s">
        <v>196</v>
      </c>
      <c r="D53" s="1002">
        <v>15498.086693185352</v>
      </c>
    </row>
    <row r="54" spans="1:4" ht="30" customHeight="1" thickTop="1" thickBot="1">
      <c r="A54" s="16" t="s">
        <v>214</v>
      </c>
      <c r="B54" s="14" t="s">
        <v>113</v>
      </c>
      <c r="C54" s="17" t="s">
        <v>215</v>
      </c>
      <c r="D54" s="1002">
        <v>10138.160877849654</v>
      </c>
    </row>
    <row r="55" spans="1:4" ht="30" customHeight="1" thickTop="1" thickBot="1">
      <c r="A55" s="16" t="s">
        <v>197</v>
      </c>
      <c r="B55" s="14" t="s">
        <v>113</v>
      </c>
      <c r="C55" s="17" t="s">
        <v>198</v>
      </c>
      <c r="D55" s="1002">
        <v>137046.86616565409</v>
      </c>
    </row>
    <row r="56" spans="1:4" ht="30" customHeight="1" thickTop="1" thickBot="1">
      <c r="A56" s="16" t="s">
        <v>199</v>
      </c>
      <c r="B56" s="14" t="s">
        <v>113</v>
      </c>
      <c r="C56" s="17" t="s">
        <v>200</v>
      </c>
      <c r="D56" s="1002">
        <v>15773.21838614608</v>
      </c>
    </row>
    <row r="57" spans="1:4" ht="30" customHeight="1" thickTop="1" thickBot="1">
      <c r="A57" s="16" t="s">
        <v>202</v>
      </c>
      <c r="B57" s="14" t="s">
        <v>113</v>
      </c>
      <c r="C57" s="17" t="s">
        <v>203</v>
      </c>
      <c r="D57" s="1002">
        <v>65579.518407031312</v>
      </c>
    </row>
    <row r="58" spans="1:4" ht="30" customHeight="1" thickTop="1" thickBot="1">
      <c r="A58" s="16" t="s">
        <v>212</v>
      </c>
      <c r="B58" s="14" t="s">
        <v>113</v>
      </c>
      <c r="C58" s="17" t="s">
        <v>213</v>
      </c>
      <c r="D58" s="1002">
        <v>37357.338709780124</v>
      </c>
    </row>
    <row r="59" spans="1:4" ht="30" customHeight="1" thickTop="1" thickBot="1">
      <c r="A59" s="16" t="s">
        <v>206</v>
      </c>
      <c r="B59" s="14" t="s">
        <v>113</v>
      </c>
      <c r="C59" s="17" t="s">
        <v>207</v>
      </c>
      <c r="D59" s="1002">
        <v>7094.1122334580614</v>
      </c>
    </row>
    <row r="60" spans="1:4" ht="30" customHeight="1" thickTop="1" thickBot="1">
      <c r="A60" s="16" t="s">
        <v>204</v>
      </c>
      <c r="B60" s="14" t="s">
        <v>113</v>
      </c>
      <c r="C60" s="17" t="s">
        <v>205</v>
      </c>
      <c r="D60" s="1002">
        <v>14571.516430974638</v>
      </c>
    </row>
    <row r="61" spans="1:4" ht="30" customHeight="1" thickTop="1" thickBot="1">
      <c r="A61" s="16" t="s">
        <v>208</v>
      </c>
      <c r="B61" s="14" t="s">
        <v>113</v>
      </c>
      <c r="C61" s="17" t="s">
        <v>209</v>
      </c>
      <c r="D61" s="1002">
        <v>15498.332761041484</v>
      </c>
    </row>
    <row r="62" spans="1:4" ht="30" customHeight="1" thickTop="1" thickBot="1">
      <c r="A62" s="16" t="s">
        <v>210</v>
      </c>
      <c r="B62" s="14" t="s">
        <v>113</v>
      </c>
      <c r="C62" s="17" t="s">
        <v>211</v>
      </c>
      <c r="D62" s="1002">
        <v>17932.974835754459</v>
      </c>
    </row>
    <row r="63" spans="1:4" ht="30" customHeight="1" thickTop="1" thickBot="1">
      <c r="A63" s="16" t="s">
        <v>217</v>
      </c>
      <c r="B63" s="14" t="s">
        <v>113</v>
      </c>
      <c r="C63" s="17" t="s">
        <v>218</v>
      </c>
      <c r="D63" s="1002">
        <v>23085.995831886601</v>
      </c>
    </row>
    <row r="64" spans="1:4" ht="30" customHeight="1" thickTop="1" thickBot="1">
      <c r="A64" s="16" t="s">
        <v>219</v>
      </c>
      <c r="B64" s="14" t="s">
        <v>113</v>
      </c>
      <c r="C64" s="17" t="s">
        <v>220</v>
      </c>
      <c r="D64" s="1002">
        <v>11560.796065947214</v>
      </c>
    </row>
    <row r="65" spans="1:4" ht="30" customHeight="1" thickTop="1" thickBot="1">
      <c r="A65" s="16" t="s">
        <v>216</v>
      </c>
      <c r="B65" s="14" t="s">
        <v>113</v>
      </c>
      <c r="C65" s="17" t="s">
        <v>1973</v>
      </c>
      <c r="D65" s="1002">
        <v>20462.587214626757</v>
      </c>
    </row>
    <row r="66" spans="1:4" ht="30" customHeight="1" thickTop="1" thickBot="1">
      <c r="A66" s="16" t="s">
        <v>221</v>
      </c>
      <c r="B66" s="14" t="s">
        <v>113</v>
      </c>
      <c r="C66" s="17" t="s">
        <v>1974</v>
      </c>
      <c r="D66" s="1002">
        <v>62118.983259259672</v>
      </c>
    </row>
    <row r="67" spans="1:4" ht="30" customHeight="1" thickTop="1" thickBot="1">
      <c r="A67" s="16" t="s">
        <v>222</v>
      </c>
      <c r="B67" s="14" t="s">
        <v>113</v>
      </c>
      <c r="C67" s="17" t="s">
        <v>223</v>
      </c>
      <c r="D67" s="1002">
        <v>36727.720641637767</v>
      </c>
    </row>
    <row r="68" spans="1:4" ht="30" customHeight="1" thickTop="1" thickBot="1">
      <c r="A68" s="16" t="s">
        <v>225</v>
      </c>
      <c r="B68" s="14" t="s">
        <v>113</v>
      </c>
      <c r="C68" s="17" t="s">
        <v>226</v>
      </c>
      <c r="D68" s="1002">
        <v>94442.710221354253</v>
      </c>
    </row>
    <row r="69" spans="1:4" ht="30" customHeight="1" thickTop="1" thickBot="1">
      <c r="A69" s="16" t="s">
        <v>227</v>
      </c>
      <c r="B69" s="14" t="s">
        <v>113</v>
      </c>
      <c r="C69" s="17" t="s">
        <v>1976</v>
      </c>
      <c r="D69" s="1002">
        <v>24135.359278790533</v>
      </c>
    </row>
    <row r="70" spans="1:4" ht="30" customHeight="1" thickTop="1" thickBot="1">
      <c r="A70" s="16" t="s">
        <v>232</v>
      </c>
      <c r="B70" s="14" t="s">
        <v>233</v>
      </c>
      <c r="C70" s="17" t="s">
        <v>1979</v>
      </c>
      <c r="D70" s="1002">
        <v>3920.119402554456</v>
      </c>
    </row>
    <row r="71" spans="1:4" ht="30" customHeight="1" thickTop="1" thickBot="1">
      <c r="A71" s="16" t="s">
        <v>228</v>
      </c>
      <c r="B71" s="14" t="s">
        <v>113</v>
      </c>
      <c r="C71" s="17" t="s">
        <v>1977</v>
      </c>
      <c r="D71" s="1002">
        <v>4622.4759800905731</v>
      </c>
    </row>
    <row r="72" spans="1:4" ht="30" customHeight="1" thickTop="1" thickBot="1">
      <c r="A72" s="16" t="s">
        <v>229</v>
      </c>
      <c r="B72" s="14" t="s">
        <v>113</v>
      </c>
      <c r="C72" s="17" t="s">
        <v>1978</v>
      </c>
      <c r="D72" s="1002">
        <v>9606.9956511711734</v>
      </c>
    </row>
    <row r="73" spans="1:4" ht="30" customHeight="1" thickTop="1" thickBot="1">
      <c r="A73" s="16" t="s">
        <v>230</v>
      </c>
      <c r="B73" s="14" t="s">
        <v>113</v>
      </c>
      <c r="C73" s="17" t="s">
        <v>231</v>
      </c>
      <c r="D73" s="1002">
        <v>3885.2372269653606</v>
      </c>
    </row>
    <row r="74" spans="1:4" ht="30" customHeight="1" thickTop="1" thickBot="1">
      <c r="A74" s="16" t="s">
        <v>234</v>
      </c>
      <c r="B74" s="14" t="s">
        <v>113</v>
      </c>
      <c r="C74" s="17" t="s">
        <v>235</v>
      </c>
      <c r="D74" s="1002">
        <v>17314.496873914944</v>
      </c>
    </row>
    <row r="75" spans="1:4" ht="30" customHeight="1" thickTop="1" thickBot="1">
      <c r="A75" s="16" t="s">
        <v>236</v>
      </c>
      <c r="B75" s="14" t="s">
        <v>113</v>
      </c>
      <c r="C75" s="17" t="s">
        <v>237</v>
      </c>
      <c r="D75" s="1002">
        <v>330549.48577473988</v>
      </c>
    </row>
    <row r="76" spans="1:4" ht="30" customHeight="1" thickTop="1" thickBot="1">
      <c r="A76" s="16" t="s">
        <v>238</v>
      </c>
      <c r="B76" s="14" t="s">
        <v>113</v>
      </c>
      <c r="C76" s="17" t="s">
        <v>239</v>
      </c>
      <c r="D76" s="1002">
        <v>461719.91663773195</v>
      </c>
    </row>
    <row r="77" spans="1:4" ht="30" customHeight="1" thickTop="1" thickBot="1">
      <c r="A77" s="16" t="s">
        <v>240</v>
      </c>
      <c r="B77" s="14" t="s">
        <v>113</v>
      </c>
      <c r="C77" s="17" t="s">
        <v>1980</v>
      </c>
      <c r="D77" s="1002">
        <v>157404.51703559046</v>
      </c>
    </row>
    <row r="78" spans="1:4" ht="30" customHeight="1" thickTop="1" thickBot="1">
      <c r="A78" s="16" t="s">
        <v>241</v>
      </c>
      <c r="B78" s="14" t="s">
        <v>113</v>
      </c>
      <c r="C78" s="17" t="s">
        <v>1981</v>
      </c>
      <c r="D78" s="1002">
        <v>168947.51495153375</v>
      </c>
    </row>
    <row r="79" spans="1:4" ht="30" customHeight="1" thickTop="1" thickBot="1">
      <c r="A79" s="16" t="s">
        <v>246</v>
      </c>
      <c r="B79" s="14" t="s">
        <v>113</v>
      </c>
      <c r="C79" s="17" t="s">
        <v>1986</v>
      </c>
      <c r="D79" s="1002">
        <v>108516.74643447915</v>
      </c>
    </row>
    <row r="80" spans="1:4" ht="30" customHeight="1" thickTop="1" thickBot="1">
      <c r="A80" s="16" t="s">
        <v>243</v>
      </c>
      <c r="B80" s="14" t="s">
        <v>113</v>
      </c>
      <c r="C80" s="17" t="s">
        <v>1983</v>
      </c>
      <c r="D80" s="1002">
        <v>136417.24809751171</v>
      </c>
    </row>
    <row r="81" spans="1:4" ht="30" customHeight="1" thickTop="1" thickBot="1">
      <c r="A81" s="16" t="s">
        <v>244</v>
      </c>
      <c r="B81" s="14" t="s">
        <v>113</v>
      </c>
      <c r="C81" s="17" t="s">
        <v>1984</v>
      </c>
      <c r="D81" s="1002">
        <v>258470.72119001564</v>
      </c>
    </row>
    <row r="82" spans="1:4" ht="30" customHeight="1" thickTop="1" thickBot="1">
      <c r="A82" s="16" t="s">
        <v>245</v>
      </c>
      <c r="B82" s="14" t="s">
        <v>113</v>
      </c>
      <c r="C82" s="17" t="s">
        <v>1985</v>
      </c>
      <c r="D82" s="1002">
        <v>132899.75642468108</v>
      </c>
    </row>
    <row r="83" spans="1:4" ht="30" customHeight="1" thickTop="1" thickBot="1">
      <c r="A83" s="16" t="s">
        <v>247</v>
      </c>
      <c r="B83" s="14" t="s">
        <v>113</v>
      </c>
      <c r="C83" s="17" t="s">
        <v>1987</v>
      </c>
      <c r="D83" s="1002">
        <v>119408.44278532195</v>
      </c>
    </row>
    <row r="84" spans="1:4" ht="30" customHeight="1" thickTop="1" thickBot="1">
      <c r="A84" s="16" t="s">
        <v>242</v>
      </c>
      <c r="B84" s="14" t="s">
        <v>113</v>
      </c>
      <c r="C84" s="17" t="s">
        <v>1982</v>
      </c>
      <c r="D84" s="1002">
        <v>199379.05491174787</v>
      </c>
    </row>
    <row r="85" spans="1:4" ht="30" customHeight="1" thickTop="1" thickBot="1">
      <c r="A85" s="16" t="s">
        <v>248</v>
      </c>
      <c r="B85" s="14" t="s">
        <v>113</v>
      </c>
      <c r="C85" s="17" t="s">
        <v>1988</v>
      </c>
      <c r="D85" s="1002">
        <v>241353.59278790533</v>
      </c>
    </row>
    <row r="86" spans="1:4" ht="30" customHeight="1" thickTop="1" thickBot="1">
      <c r="A86" s="16" t="s">
        <v>249</v>
      </c>
      <c r="B86" s="14" t="s">
        <v>113</v>
      </c>
      <c r="C86" s="17" t="s">
        <v>250</v>
      </c>
      <c r="D86" s="1002">
        <v>5366.9118302950101</v>
      </c>
    </row>
    <row r="87" spans="1:4" ht="30" customHeight="1" thickTop="1" thickBot="1">
      <c r="A87" s="16" t="s">
        <v>255</v>
      </c>
      <c r="B87" s="14" t="s">
        <v>113</v>
      </c>
      <c r="C87" s="17" t="s">
        <v>256</v>
      </c>
      <c r="D87" s="1002">
        <v>1275458.4996961658</v>
      </c>
    </row>
    <row r="88" spans="1:4" ht="30" customHeight="1" thickTop="1" thickBot="1">
      <c r="A88" s="16" t="s">
        <v>253</v>
      </c>
      <c r="B88" s="14" t="s">
        <v>113</v>
      </c>
      <c r="C88" s="17" t="s">
        <v>254</v>
      </c>
      <c r="D88" s="1002">
        <v>23620.009044525355</v>
      </c>
    </row>
    <row r="89" spans="1:4" ht="30" customHeight="1" thickTop="1" thickBot="1">
      <c r="A89" s="16" t="s">
        <v>251</v>
      </c>
      <c r="B89" s="14" t="s">
        <v>113</v>
      </c>
      <c r="C89" s="17" t="s">
        <v>252</v>
      </c>
      <c r="D89" s="1002">
        <v>17900.502878525342</v>
      </c>
    </row>
    <row r="90" spans="1:4" ht="30" customHeight="1" thickTop="1" thickBot="1">
      <c r="A90" s="16" t="s">
        <v>257</v>
      </c>
      <c r="B90" s="14" t="s">
        <v>113</v>
      </c>
      <c r="C90" s="17" t="s">
        <v>258</v>
      </c>
      <c r="D90" s="1002">
        <v>6728.4186890562669</v>
      </c>
    </row>
    <row r="91" spans="1:4" ht="30" customHeight="1" thickTop="1" thickBot="1">
      <c r="A91" s="16" t="s">
        <v>259</v>
      </c>
      <c r="B91" s="14" t="s">
        <v>113</v>
      </c>
      <c r="C91" s="17" t="s">
        <v>260</v>
      </c>
      <c r="D91" s="1002">
        <v>70307.350942563731</v>
      </c>
    </row>
    <row r="92" spans="1:4" ht="30" customHeight="1" thickTop="1" thickBot="1">
      <c r="A92" s="16" t="s">
        <v>261</v>
      </c>
      <c r="B92" s="14" t="s">
        <v>113</v>
      </c>
      <c r="C92" s="17" t="s">
        <v>262</v>
      </c>
      <c r="D92" s="1002">
        <v>10541.81630068722</v>
      </c>
    </row>
    <row r="93" spans="1:4" ht="30" customHeight="1" thickTop="1" thickBot="1">
      <c r="A93" s="16" t="s">
        <v>263</v>
      </c>
      <c r="B93" s="14" t="s">
        <v>113</v>
      </c>
      <c r="C93" s="17" t="s">
        <v>264</v>
      </c>
      <c r="D93" s="1002">
        <v>10091.47517252678</v>
      </c>
    </row>
    <row r="94" spans="1:4" ht="30" customHeight="1" thickTop="1" thickBot="1">
      <c r="A94" s="16" t="s">
        <v>265</v>
      </c>
      <c r="B94" s="14" t="s">
        <v>113</v>
      </c>
      <c r="C94" s="17" t="s">
        <v>266</v>
      </c>
      <c r="D94" s="1002">
        <v>21187.868873616782</v>
      </c>
    </row>
    <row r="95" spans="1:4" ht="30" customHeight="1" thickTop="1" thickBot="1">
      <c r="A95" s="16" t="s">
        <v>267</v>
      </c>
      <c r="B95" s="14" t="s">
        <v>113</v>
      </c>
      <c r="C95" s="17" t="s">
        <v>268</v>
      </c>
      <c r="D95" s="1002">
        <v>85523.120922670802</v>
      </c>
    </row>
    <row r="96" spans="1:4" ht="30" customHeight="1" thickTop="1" thickBot="1">
      <c r="A96" s="16" t="s">
        <v>269</v>
      </c>
      <c r="B96" s="14" t="s">
        <v>113</v>
      </c>
      <c r="C96" s="17" t="s">
        <v>270</v>
      </c>
      <c r="D96" s="1002">
        <v>180490.51286747702</v>
      </c>
    </row>
    <row r="97" spans="1:4" ht="30" customHeight="1" thickTop="1" thickBot="1">
      <c r="A97" s="16" t="s">
        <v>271</v>
      </c>
      <c r="B97" s="14" t="s">
        <v>113</v>
      </c>
      <c r="C97" s="17" t="s">
        <v>272</v>
      </c>
      <c r="D97" s="1002">
        <v>136417.24809751171</v>
      </c>
    </row>
    <row r="98" spans="1:4" ht="30" customHeight="1" thickTop="1" thickBot="1">
      <c r="A98" s="16" t="s">
        <v>273</v>
      </c>
      <c r="B98" s="14" t="s">
        <v>113</v>
      </c>
      <c r="C98" s="17" t="s">
        <v>274</v>
      </c>
      <c r="D98" s="1002">
        <v>7381.6804821376354</v>
      </c>
    </row>
    <row r="99" spans="1:4" ht="30" customHeight="1" thickTop="1" thickBot="1">
      <c r="A99" s="16" t="s">
        <v>275</v>
      </c>
      <c r="B99" s="14" t="s">
        <v>113</v>
      </c>
      <c r="C99" s="17" t="s">
        <v>276</v>
      </c>
      <c r="D99" s="1002">
        <v>14166.406533203139</v>
      </c>
    </row>
    <row r="100" spans="1:4" ht="30" customHeight="1" thickTop="1" thickBot="1">
      <c r="A100" s="16" t="s">
        <v>277</v>
      </c>
      <c r="B100" s="14" t="s">
        <v>113</v>
      </c>
      <c r="C100" s="17" t="s">
        <v>278</v>
      </c>
      <c r="D100" s="1002">
        <v>393511.2925889761</v>
      </c>
    </row>
    <row r="101" spans="1:4" ht="30" customHeight="1" thickTop="1" thickBot="1">
      <c r="A101" s="16" t="s">
        <v>279</v>
      </c>
      <c r="B101" s="14" t="s">
        <v>113</v>
      </c>
      <c r="C101" s="17" t="s">
        <v>1989</v>
      </c>
      <c r="D101" s="1002">
        <v>427090.92288990202</v>
      </c>
    </row>
    <row r="102" spans="1:4" ht="30" customHeight="1" thickTop="1" thickBot="1">
      <c r="A102" s="16" t="s">
        <v>280</v>
      </c>
      <c r="B102" s="14" t="s">
        <v>113</v>
      </c>
      <c r="C102" s="17" t="s">
        <v>281</v>
      </c>
      <c r="D102" s="1002">
        <v>370979.79474628303</v>
      </c>
    </row>
    <row r="103" spans="1:4" ht="30" customHeight="1" thickTop="1" thickBot="1">
      <c r="A103" s="16" t="s">
        <v>282</v>
      </c>
      <c r="B103" s="14" t="s">
        <v>113</v>
      </c>
      <c r="C103" s="17" t="s">
        <v>283</v>
      </c>
      <c r="D103" s="1002">
        <v>587643.53026620427</v>
      </c>
    </row>
    <row r="104" spans="1:4" ht="30" customHeight="1" thickTop="1" thickBot="1">
      <c r="A104" s="16" t="s">
        <v>284</v>
      </c>
      <c r="B104" s="14" t="s">
        <v>113</v>
      </c>
      <c r="C104" s="17" t="s">
        <v>285</v>
      </c>
      <c r="D104" s="1002">
        <v>566656.26132812549</v>
      </c>
    </row>
    <row r="105" spans="1:4" ht="30" customHeight="1" thickTop="1" thickBot="1">
      <c r="A105" s="16" t="s">
        <v>286</v>
      </c>
      <c r="B105" s="14" t="s">
        <v>113</v>
      </c>
      <c r="C105" s="17" t="s">
        <v>287</v>
      </c>
      <c r="D105" s="1002">
        <v>241353.59278790533</v>
      </c>
    </row>
    <row r="106" spans="1:4" ht="30" customHeight="1" thickTop="1" thickBot="1">
      <c r="A106" s="16" t="s">
        <v>288</v>
      </c>
      <c r="B106" s="14" t="s">
        <v>113</v>
      </c>
      <c r="C106" s="17" t="s">
        <v>289</v>
      </c>
      <c r="D106" s="1002">
        <v>13410.455914943492</v>
      </c>
    </row>
    <row r="107" spans="1:4" ht="30" customHeight="1" thickTop="1" thickBot="1">
      <c r="A107" s="16" t="s">
        <v>290</v>
      </c>
      <c r="B107" s="14" t="s">
        <v>113</v>
      </c>
      <c r="C107" s="17" t="s">
        <v>291</v>
      </c>
      <c r="D107" s="1002">
        <v>455423.73595630832</v>
      </c>
    </row>
    <row r="108" spans="1:4" ht="30" customHeight="1" thickTop="1" thickBot="1">
      <c r="A108" s="16" t="s">
        <v>292</v>
      </c>
      <c r="B108" s="14" t="s">
        <v>113</v>
      </c>
      <c r="C108" s="17" t="s">
        <v>293</v>
      </c>
      <c r="D108" s="1002">
        <v>8939.4398474532154</v>
      </c>
    </row>
    <row r="109" spans="1:4" ht="30" customHeight="1" thickTop="1" thickBot="1">
      <c r="A109" s="16" t="s">
        <v>294</v>
      </c>
      <c r="B109" s="14" t="s">
        <v>113</v>
      </c>
      <c r="C109" s="17" t="s">
        <v>1990</v>
      </c>
      <c r="D109" s="1002">
        <v>596913.26223067089</v>
      </c>
    </row>
    <row r="110" spans="1:4" ht="30" customHeight="1" thickTop="1" thickBot="1">
      <c r="A110" s="16" t="s">
        <v>295</v>
      </c>
      <c r="B110" s="14" t="s">
        <v>113</v>
      </c>
      <c r="C110" s="17" t="s">
        <v>296</v>
      </c>
      <c r="D110" s="1002">
        <v>3638.4984509216583</v>
      </c>
    </row>
    <row r="111" spans="1:4" ht="30" customHeight="1" thickTop="1" thickBot="1">
      <c r="A111" s="16" t="s">
        <v>297</v>
      </c>
      <c r="B111" s="14" t="s">
        <v>113</v>
      </c>
      <c r="C111" s="17" t="s">
        <v>298</v>
      </c>
      <c r="D111" s="1002">
        <v>134318.52120370383</v>
      </c>
    </row>
    <row r="112" spans="1:4" ht="30" customHeight="1" thickTop="1" thickBot="1">
      <c r="A112" s="16" t="s">
        <v>299</v>
      </c>
      <c r="B112" s="14" t="s">
        <v>113</v>
      </c>
      <c r="C112" s="17" t="s">
        <v>300</v>
      </c>
      <c r="D112" s="1002">
        <v>448078.19182798074</v>
      </c>
    </row>
    <row r="113" spans="1:4" ht="30" customHeight="1" thickTop="1" thickBot="1">
      <c r="A113" s="16" t="s">
        <v>301</v>
      </c>
      <c r="B113" s="14" t="s">
        <v>113</v>
      </c>
      <c r="C113" s="17" t="s">
        <v>302</v>
      </c>
      <c r="D113" s="1002">
        <v>9134.213822587606</v>
      </c>
    </row>
    <row r="114" spans="1:4" ht="30" customHeight="1" thickTop="1" thickBot="1">
      <c r="A114" s="16" t="s">
        <v>305</v>
      </c>
      <c r="B114" s="14" t="s">
        <v>113</v>
      </c>
      <c r="C114" s="17" t="s">
        <v>306</v>
      </c>
      <c r="D114" s="1002">
        <v>117278.07823556058</v>
      </c>
    </row>
    <row r="115" spans="1:4" ht="30" customHeight="1" thickTop="1" thickBot="1">
      <c r="A115" s="16" t="s">
        <v>303</v>
      </c>
      <c r="B115" s="14" t="s">
        <v>113</v>
      </c>
      <c r="C115" s="17" t="s">
        <v>304</v>
      </c>
      <c r="D115" s="1002">
        <v>94442.710221354253</v>
      </c>
    </row>
    <row r="116" spans="1:4" ht="30" customHeight="1" thickTop="1" thickBot="1">
      <c r="A116" s="16" t="s">
        <v>309</v>
      </c>
      <c r="B116" s="14" t="s">
        <v>113</v>
      </c>
      <c r="C116" s="17" t="s">
        <v>1991</v>
      </c>
      <c r="D116" s="1002">
        <v>121295.01045459491</v>
      </c>
    </row>
    <row r="117" spans="1:4" ht="30" customHeight="1" thickTop="1" thickBot="1">
      <c r="A117" s="16" t="s">
        <v>310</v>
      </c>
      <c r="B117" s="14" t="s">
        <v>113</v>
      </c>
      <c r="C117" s="17" t="s">
        <v>311</v>
      </c>
      <c r="D117" s="1002">
        <v>194132.2376772282</v>
      </c>
    </row>
    <row r="118" spans="1:4" ht="30" customHeight="1" thickTop="1" thickBot="1">
      <c r="A118" s="16" t="s">
        <v>313</v>
      </c>
      <c r="B118" s="14" t="s">
        <v>113</v>
      </c>
      <c r="C118" s="17" t="s">
        <v>1993</v>
      </c>
      <c r="D118" s="1002">
        <v>236106.77555338564</v>
      </c>
    </row>
    <row r="119" spans="1:4" ht="30" customHeight="1" thickTop="1" thickBot="1">
      <c r="A119" s="16" t="s">
        <v>318</v>
      </c>
      <c r="B119" s="14" t="s">
        <v>113</v>
      </c>
      <c r="C119" s="17" t="s">
        <v>319</v>
      </c>
      <c r="D119" s="1002">
        <v>168422.83322808176</v>
      </c>
    </row>
    <row r="120" spans="1:4" ht="30" customHeight="1" thickTop="1" thickBot="1">
      <c r="A120" s="16" t="s">
        <v>314</v>
      </c>
      <c r="B120" s="14" t="s">
        <v>113</v>
      </c>
      <c r="C120" s="17" t="s">
        <v>315</v>
      </c>
      <c r="D120" s="1002">
        <v>120676.79639395267</v>
      </c>
    </row>
    <row r="121" spans="1:4" ht="30" customHeight="1" thickTop="1" thickBot="1">
      <c r="A121" s="16" t="s">
        <v>1732</v>
      </c>
      <c r="B121" s="14" t="s">
        <v>113</v>
      </c>
      <c r="C121" s="17" t="s">
        <v>1733</v>
      </c>
      <c r="D121" s="1002">
        <v>94442.710221354253</v>
      </c>
    </row>
    <row r="122" spans="1:4" ht="30" customHeight="1" thickTop="1" thickBot="1">
      <c r="A122" s="16" t="s">
        <v>322</v>
      </c>
      <c r="B122" s="14" t="s">
        <v>113</v>
      </c>
      <c r="C122" s="17" t="s">
        <v>323</v>
      </c>
      <c r="D122" s="1002">
        <v>94442.710221354253</v>
      </c>
    </row>
    <row r="123" spans="1:4" ht="30" customHeight="1" thickTop="1" thickBot="1">
      <c r="A123" s="16" t="s">
        <v>320</v>
      </c>
      <c r="B123" s="14" t="s">
        <v>113</v>
      </c>
      <c r="C123" s="17" t="s">
        <v>321</v>
      </c>
      <c r="D123" s="1002">
        <v>94442.710221354253</v>
      </c>
    </row>
    <row r="124" spans="1:4" ht="30" customHeight="1" thickTop="1" thickBot="1">
      <c r="A124" s="16" t="s">
        <v>312</v>
      </c>
      <c r="B124" s="14" t="s">
        <v>113</v>
      </c>
      <c r="C124" s="17" t="s">
        <v>1992</v>
      </c>
      <c r="D124" s="1002">
        <v>188885.42044270851</v>
      </c>
    </row>
    <row r="125" spans="1:4" ht="30" customHeight="1" thickTop="1" thickBot="1">
      <c r="A125" s="16" t="s">
        <v>316</v>
      </c>
      <c r="B125" s="14" t="s">
        <v>113</v>
      </c>
      <c r="C125" s="17" t="s">
        <v>317</v>
      </c>
      <c r="D125" s="1002">
        <v>162651.33427011009</v>
      </c>
    </row>
    <row r="126" spans="1:4" ht="30" customHeight="1" thickTop="1" thickBot="1">
      <c r="A126" s="16" t="s">
        <v>307</v>
      </c>
      <c r="B126" s="14" t="s">
        <v>113</v>
      </c>
      <c r="C126" s="17" t="s">
        <v>308</v>
      </c>
      <c r="D126" s="1002">
        <v>100214.2091793259</v>
      </c>
    </row>
    <row r="127" spans="1:4" ht="30" customHeight="1" thickTop="1" thickBot="1">
      <c r="A127" s="16" t="s">
        <v>324</v>
      </c>
      <c r="B127" s="14" t="s">
        <v>113</v>
      </c>
      <c r="C127" s="17" t="s">
        <v>325</v>
      </c>
      <c r="D127" s="1002">
        <v>4474.7146717744708</v>
      </c>
    </row>
    <row r="128" spans="1:4" ht="30" customHeight="1" thickTop="1" thickBot="1">
      <c r="A128" s="16" t="s">
        <v>326</v>
      </c>
      <c r="B128" s="14" t="s">
        <v>113</v>
      </c>
      <c r="C128" s="17" t="s">
        <v>327</v>
      </c>
      <c r="D128" s="1002">
        <v>87101.730546089908</v>
      </c>
    </row>
    <row r="129" spans="1:4" ht="30" customHeight="1" thickTop="1" thickBot="1">
      <c r="A129" s="16" t="s">
        <v>328</v>
      </c>
      <c r="B129" s="14" t="s">
        <v>113</v>
      </c>
      <c r="C129" s="17" t="s">
        <v>329</v>
      </c>
      <c r="D129" s="1002">
        <v>78.646851609526934</v>
      </c>
    </row>
    <row r="130" spans="1:4" ht="30" customHeight="1" thickTop="1" thickBot="1">
      <c r="A130" s="16" t="s">
        <v>330</v>
      </c>
      <c r="B130" s="14" t="s">
        <v>113</v>
      </c>
      <c r="C130" s="17" t="s">
        <v>331</v>
      </c>
      <c r="D130" s="1002">
        <v>2466.0041002242497</v>
      </c>
    </row>
    <row r="131" spans="1:4" ht="30" customHeight="1" thickTop="1" thickBot="1">
      <c r="A131" s="16" t="s">
        <v>332</v>
      </c>
      <c r="B131" s="14" t="s">
        <v>113</v>
      </c>
      <c r="C131" s="17" t="s">
        <v>333</v>
      </c>
      <c r="D131" s="1002">
        <v>2623.4086172598404</v>
      </c>
    </row>
    <row r="132" spans="1:4" ht="30" customHeight="1" thickTop="1" thickBot="1">
      <c r="A132" s="16" t="s">
        <v>334</v>
      </c>
      <c r="B132" s="14" t="s">
        <v>113</v>
      </c>
      <c r="C132" s="17" t="s">
        <v>1760</v>
      </c>
      <c r="D132" s="1002">
        <v>3044.0654344692916</v>
      </c>
    </row>
    <row r="133" spans="1:4" ht="30" customHeight="1" thickTop="1" thickBot="1">
      <c r="A133" s="16" t="s">
        <v>335</v>
      </c>
      <c r="B133" s="14" t="s">
        <v>92</v>
      </c>
      <c r="C133" s="17" t="s">
        <v>1994</v>
      </c>
      <c r="D133" s="1002">
        <v>242068.91344636635</v>
      </c>
    </row>
    <row r="134" spans="1:4" ht="30" customHeight="1" thickTop="1" thickBot="1">
      <c r="A134" s="16" t="s">
        <v>336</v>
      </c>
      <c r="B134" s="14" t="s">
        <v>113</v>
      </c>
      <c r="C134" s="17" t="s">
        <v>337</v>
      </c>
      <c r="D134" s="1002">
        <v>58764.353026620433</v>
      </c>
    </row>
    <row r="135" spans="1:4" ht="30" customHeight="1" thickTop="1" thickBot="1">
      <c r="A135" s="16" t="s">
        <v>338</v>
      </c>
      <c r="B135" s="14" t="s">
        <v>339</v>
      </c>
      <c r="C135" s="17" t="s">
        <v>340</v>
      </c>
      <c r="D135" s="1002">
        <v>1259.2361362847234</v>
      </c>
    </row>
    <row r="136" spans="1:4" ht="30" customHeight="1" thickTop="1" thickBot="1">
      <c r="A136" s="16" t="s">
        <v>352</v>
      </c>
      <c r="B136" s="14" t="s">
        <v>339</v>
      </c>
      <c r="C136" s="17" t="s">
        <v>353</v>
      </c>
      <c r="D136" s="1002">
        <v>1105.0251169182982</v>
      </c>
    </row>
    <row r="137" spans="1:4" ht="30" customHeight="1" thickTop="1" thickBot="1">
      <c r="A137" s="16" t="s">
        <v>343</v>
      </c>
      <c r="B137" s="14" t="s">
        <v>344</v>
      </c>
      <c r="C137" s="17" t="s">
        <v>345</v>
      </c>
      <c r="D137" s="1002">
        <v>0.31346080931456011</v>
      </c>
    </row>
    <row r="138" spans="1:4" ht="30" customHeight="1" thickTop="1" thickBot="1">
      <c r="A138" s="16" t="s">
        <v>346</v>
      </c>
      <c r="B138" s="14" t="s">
        <v>344</v>
      </c>
      <c r="C138" s="17" t="s">
        <v>347</v>
      </c>
      <c r="D138" s="1002">
        <v>0.37598750113806928</v>
      </c>
    </row>
    <row r="139" spans="1:4" ht="30" customHeight="1" thickTop="1" thickBot="1">
      <c r="A139" s="16" t="s">
        <v>350</v>
      </c>
      <c r="B139" s="14" t="s">
        <v>339</v>
      </c>
      <c r="C139" s="17" t="s">
        <v>351</v>
      </c>
      <c r="D139" s="1002">
        <v>1364.1724809751172</v>
      </c>
    </row>
    <row r="140" spans="1:4" ht="30" customHeight="1" thickTop="1" thickBot="1">
      <c r="A140" s="16" t="s">
        <v>348</v>
      </c>
      <c r="B140" s="14" t="s">
        <v>339</v>
      </c>
      <c r="C140" s="17" t="s">
        <v>349</v>
      </c>
      <c r="D140" s="1002">
        <v>1364.1724809751172</v>
      </c>
    </row>
    <row r="141" spans="1:4" ht="30" customHeight="1" thickTop="1" thickBot="1">
      <c r="A141" s="16" t="s">
        <v>356</v>
      </c>
      <c r="B141" s="14" t="s">
        <v>113</v>
      </c>
      <c r="C141" s="17" t="s">
        <v>357</v>
      </c>
      <c r="D141" s="1002">
        <v>53556.359601084419</v>
      </c>
    </row>
    <row r="142" spans="1:4" ht="30" customHeight="1" thickTop="1" thickBot="1">
      <c r="A142" s="16" t="s">
        <v>341</v>
      </c>
      <c r="B142" s="14" t="s">
        <v>339</v>
      </c>
      <c r="C142" s="17" t="s">
        <v>342</v>
      </c>
      <c r="D142" s="1002">
        <v>1364.1724809751172</v>
      </c>
    </row>
    <row r="143" spans="1:4" ht="30" customHeight="1" thickTop="1" thickBot="1">
      <c r="A143" s="16" t="s">
        <v>354</v>
      </c>
      <c r="B143" s="14" t="s">
        <v>113</v>
      </c>
      <c r="C143" s="17" t="s">
        <v>355</v>
      </c>
      <c r="D143" s="1002">
        <v>47304.056024591206</v>
      </c>
    </row>
    <row r="144" spans="1:4" ht="30" customHeight="1" thickTop="1" thickBot="1">
      <c r="A144" s="16" t="s">
        <v>359</v>
      </c>
      <c r="B144" s="14" t="s">
        <v>113</v>
      </c>
      <c r="C144" s="17" t="s">
        <v>360</v>
      </c>
      <c r="D144" s="1002">
        <v>115429.97915943299</v>
      </c>
    </row>
    <row r="145" spans="1:4" ht="68.25" customHeight="1" thickTop="1" thickBot="1">
      <c r="A145" s="16" t="s">
        <v>358</v>
      </c>
      <c r="B145" s="14" t="s">
        <v>113</v>
      </c>
      <c r="C145" s="17" t="s">
        <v>2303</v>
      </c>
      <c r="D145" s="1002">
        <v>188885.42044270851</v>
      </c>
    </row>
    <row r="146" spans="1:4" ht="30" customHeight="1" thickTop="1" thickBot="1">
      <c r="A146" s="16" t="s">
        <v>361</v>
      </c>
      <c r="B146" s="14" t="s">
        <v>113</v>
      </c>
      <c r="C146" s="17" t="s">
        <v>1995</v>
      </c>
      <c r="D146" s="1002">
        <v>135367.88465060777</v>
      </c>
    </row>
    <row r="147" spans="1:4" ht="30" customHeight="1" thickTop="1" thickBot="1">
      <c r="A147" s="16" t="s">
        <v>362</v>
      </c>
      <c r="B147" s="14" t="s">
        <v>113</v>
      </c>
      <c r="C147" s="17" t="s">
        <v>1996</v>
      </c>
      <c r="D147" s="1002">
        <v>162651.33427011009</v>
      </c>
    </row>
    <row r="148" spans="1:4" ht="30" customHeight="1" thickTop="1" thickBot="1">
      <c r="A148" s="16" t="s">
        <v>367</v>
      </c>
      <c r="B148" s="14" t="s">
        <v>113</v>
      </c>
      <c r="C148" s="17" t="s">
        <v>368</v>
      </c>
      <c r="D148" s="1002">
        <v>8820.1329721042985</v>
      </c>
    </row>
    <row r="149" spans="1:4" ht="30" customHeight="1" thickTop="1" thickBot="1">
      <c r="A149" s="16" t="s">
        <v>363</v>
      </c>
      <c r="B149" s="14" t="s">
        <v>113</v>
      </c>
      <c r="C149" s="17" t="s">
        <v>364</v>
      </c>
      <c r="D149" s="1002">
        <v>7452.1950354941491</v>
      </c>
    </row>
    <row r="150" spans="1:4" ht="30" customHeight="1" thickTop="1" thickBot="1">
      <c r="A150" s="16" t="s">
        <v>158</v>
      </c>
      <c r="B150" s="14" t="s">
        <v>113</v>
      </c>
      <c r="C150" s="17" t="s">
        <v>159</v>
      </c>
      <c r="D150" s="1002">
        <v>62961.806814236174</v>
      </c>
    </row>
    <row r="151" spans="1:4" ht="30" customHeight="1" thickTop="1" thickBot="1">
      <c r="A151" s="16" t="s">
        <v>369</v>
      </c>
      <c r="B151" s="14" t="s">
        <v>113</v>
      </c>
      <c r="C151" s="17" t="s">
        <v>370</v>
      </c>
      <c r="D151" s="1002">
        <v>99689.527455873933</v>
      </c>
    </row>
    <row r="152" spans="1:4" ht="30" customHeight="1" thickTop="1" thickBot="1">
      <c r="A152" s="16" t="s">
        <v>371</v>
      </c>
      <c r="B152" s="14" t="s">
        <v>113</v>
      </c>
      <c r="C152" s="17" t="s">
        <v>372</v>
      </c>
      <c r="D152" s="1002">
        <v>129071.70396918415</v>
      </c>
    </row>
    <row r="153" spans="1:4" ht="30" customHeight="1" thickTop="1" thickBot="1">
      <c r="A153" s="16" t="s">
        <v>365</v>
      </c>
      <c r="B153" s="14" t="s">
        <v>113</v>
      </c>
      <c r="C153" s="17" t="s">
        <v>366</v>
      </c>
      <c r="D153" s="1002">
        <v>99689.527455873933</v>
      </c>
    </row>
    <row r="154" spans="1:4" ht="30" customHeight="1" thickTop="1" thickBot="1">
      <c r="A154" s="16" t="s">
        <v>373</v>
      </c>
      <c r="B154" s="14" t="s">
        <v>113</v>
      </c>
      <c r="C154" s="17" t="s">
        <v>374</v>
      </c>
      <c r="D154" s="1002">
        <v>60863.079920428303</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tabSelected="1" zoomScale="86" zoomScaleNormal="86" workbookViewId="0">
      <pane xSplit="3" ySplit="2" topLeftCell="D3" activePane="bottomRight" state="frozen"/>
      <selection activeCell="D20" sqref="D20"/>
      <selection pane="topRight" activeCell="D20" sqref="D20"/>
      <selection pane="bottomLeft" activeCell="D20" sqref="D20"/>
      <selection pane="bottomRight" activeCell="G358" sqref="G358"/>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0" t="s">
        <v>1934</v>
      </c>
      <c r="B1" s="681"/>
      <c r="C1" s="681"/>
      <c r="D1" s="682"/>
    </row>
    <row r="2" spans="1:4" ht="60.75" customHeight="1" thickTop="1" thickBot="1">
      <c r="A2" s="679" t="s">
        <v>375</v>
      </c>
      <c r="B2" s="679"/>
      <c r="C2" s="679"/>
      <c r="D2" s="679"/>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0">
        <v>3841.5371764599904</v>
      </c>
    </row>
    <row r="7" spans="1:4" ht="16.5" thickTop="1" thickBot="1">
      <c r="A7" s="200" t="s">
        <v>814</v>
      </c>
      <c r="B7" s="200" t="s">
        <v>377</v>
      </c>
      <c r="C7" s="205" t="s">
        <v>815</v>
      </c>
      <c r="D7" s="1000">
        <v>3050.6324636594045</v>
      </c>
    </row>
    <row r="8" spans="1:4" ht="16.5" thickTop="1" thickBot="1">
      <c r="A8" s="200" t="s">
        <v>810</v>
      </c>
      <c r="B8" s="200" t="s">
        <v>377</v>
      </c>
      <c r="C8" s="205" t="s">
        <v>811</v>
      </c>
      <c r="D8" s="1000">
        <v>3321.7997937624632</v>
      </c>
    </row>
    <row r="9" spans="1:4" ht="16.5" thickTop="1" thickBot="1">
      <c r="A9" s="200" t="s">
        <v>812</v>
      </c>
      <c r="B9" s="200" t="s">
        <v>377</v>
      </c>
      <c r="C9" s="205" t="s">
        <v>813</v>
      </c>
      <c r="D9" s="1000">
        <v>3281.2809256915566</v>
      </c>
    </row>
    <row r="10" spans="1:4" ht="16.5" thickTop="1" thickBot="1">
      <c r="A10" s="200" t="s">
        <v>1752</v>
      </c>
      <c r="B10" s="200" t="s">
        <v>377</v>
      </c>
      <c r="C10" s="205" t="s">
        <v>1751</v>
      </c>
      <c r="D10" s="1000">
        <v>3163.618851202345</v>
      </c>
    </row>
    <row r="11" spans="1:4" ht="16.5" thickTop="1" thickBot="1">
      <c r="A11" s="200" t="s">
        <v>818</v>
      </c>
      <c r="B11" s="200" t="s">
        <v>377</v>
      </c>
      <c r="C11" s="205" t="s">
        <v>819</v>
      </c>
      <c r="D11" s="1000">
        <v>14400</v>
      </c>
    </row>
    <row r="12" spans="1:4" ht="16.5" thickTop="1" thickBot="1">
      <c r="A12" s="200" t="s">
        <v>816</v>
      </c>
      <c r="B12" s="200" t="s">
        <v>377</v>
      </c>
      <c r="C12" s="205" t="s">
        <v>817</v>
      </c>
      <c r="D12" s="1000">
        <v>5545.6416657626705</v>
      </c>
    </row>
    <row r="13" spans="1:4" ht="16.5" thickTop="1" thickBot="1">
      <c r="A13" s="200" t="s">
        <v>820</v>
      </c>
      <c r="B13" s="200" t="s">
        <v>92</v>
      </c>
      <c r="C13" s="205" t="s">
        <v>2029</v>
      </c>
      <c r="D13" s="1000">
        <v>1351</v>
      </c>
    </row>
    <row r="14" spans="1:4" ht="16.5" thickTop="1" thickBot="1">
      <c r="A14" s="200" t="s">
        <v>822</v>
      </c>
      <c r="B14" s="200" t="s">
        <v>233</v>
      </c>
      <c r="C14" s="205" t="s">
        <v>2031</v>
      </c>
      <c r="D14" s="1000">
        <v>66551.853509311142</v>
      </c>
    </row>
    <row r="15" spans="1:4" ht="16.5" thickTop="1" thickBot="1">
      <c r="A15" s="200" t="s">
        <v>823</v>
      </c>
      <c r="B15" s="200" t="s">
        <v>92</v>
      </c>
      <c r="C15" s="205" t="s">
        <v>2032</v>
      </c>
      <c r="D15" s="1000">
        <v>1135.1487081831567</v>
      </c>
    </row>
    <row r="16" spans="1:4" ht="16.5" thickTop="1" thickBot="1">
      <c r="A16" s="200" t="s">
        <v>821</v>
      </c>
      <c r="B16" s="200" t="s">
        <v>233</v>
      </c>
      <c r="C16" s="205" t="s">
        <v>2030</v>
      </c>
      <c r="D16" s="1000">
        <v>59777.808256493699</v>
      </c>
    </row>
    <row r="17" spans="1:4" ht="16.5" thickTop="1" thickBot="1">
      <c r="A17" s="200" t="s">
        <v>847</v>
      </c>
      <c r="B17" s="200" t="s">
        <v>425</v>
      </c>
      <c r="C17" s="205" t="s">
        <v>848</v>
      </c>
      <c r="D17" s="1000">
        <v>9800.1362771416643</v>
      </c>
    </row>
    <row r="18" spans="1:4" ht="16.5" thickTop="1" thickBot="1">
      <c r="A18" s="200" t="s">
        <v>824</v>
      </c>
      <c r="B18" s="200" t="s">
        <v>388</v>
      </c>
      <c r="C18" s="205" t="s">
        <v>2033</v>
      </c>
      <c r="D18" s="1000">
        <v>51919.001988790449</v>
      </c>
    </row>
    <row r="19" spans="1:4" ht="31.5" thickTop="1" thickBot="1">
      <c r="A19" s="200" t="s">
        <v>825</v>
      </c>
      <c r="B19" s="200" t="s">
        <v>388</v>
      </c>
      <c r="C19" s="205" t="s">
        <v>826</v>
      </c>
      <c r="D19" s="1000">
        <v>56072.52214789368</v>
      </c>
    </row>
    <row r="20" spans="1:4" ht="16.5" thickTop="1" thickBot="1">
      <c r="A20" s="200" t="s">
        <v>831</v>
      </c>
      <c r="B20" s="200" t="s">
        <v>388</v>
      </c>
      <c r="C20" s="205" t="s">
        <v>832</v>
      </c>
      <c r="D20" s="1000">
        <v>56072.52214789368</v>
      </c>
    </row>
    <row r="21" spans="1:4" ht="31.5" thickTop="1" thickBot="1">
      <c r="A21" s="200" t="s">
        <v>827</v>
      </c>
      <c r="B21" s="200" t="s">
        <v>388</v>
      </c>
      <c r="C21" s="205" t="s">
        <v>828</v>
      </c>
      <c r="D21" s="1000">
        <v>56072.52214789368</v>
      </c>
    </row>
    <row r="22" spans="1:4" ht="31.5" thickTop="1" thickBot="1">
      <c r="A22" s="200" t="s">
        <v>829</v>
      </c>
      <c r="B22" s="200" t="s">
        <v>388</v>
      </c>
      <c r="C22" s="205" t="s">
        <v>830</v>
      </c>
      <c r="D22" s="1000">
        <v>56072.52214789368</v>
      </c>
    </row>
    <row r="23" spans="1:4" ht="16.5" thickTop="1" thickBot="1">
      <c r="A23" s="200" t="s">
        <v>833</v>
      </c>
      <c r="B23" s="200" t="s">
        <v>388</v>
      </c>
      <c r="C23" s="205" t="s">
        <v>834</v>
      </c>
      <c r="D23" s="1000">
        <v>56072.52214789368</v>
      </c>
    </row>
    <row r="24" spans="1:4" ht="16.5" thickTop="1" thickBot="1">
      <c r="A24" s="200" t="s">
        <v>843</v>
      </c>
      <c r="B24" s="200" t="s">
        <v>388</v>
      </c>
      <c r="C24" s="205" t="s">
        <v>844</v>
      </c>
      <c r="D24" s="1000">
        <v>56072.52214789368</v>
      </c>
    </row>
    <row r="25" spans="1:4" ht="16.5" thickTop="1" thickBot="1">
      <c r="A25" s="200" t="s">
        <v>835</v>
      </c>
      <c r="B25" s="200" t="s">
        <v>388</v>
      </c>
      <c r="C25" s="205" t="s">
        <v>836</v>
      </c>
      <c r="D25" s="1000">
        <v>56072.52214789368</v>
      </c>
    </row>
    <row r="26" spans="1:4" ht="16.5" thickTop="1" thickBot="1">
      <c r="A26" s="200" t="s">
        <v>838</v>
      </c>
      <c r="B26" s="200" t="s">
        <v>388</v>
      </c>
      <c r="C26" s="205" t="s">
        <v>2108</v>
      </c>
      <c r="D26" s="1000">
        <v>56072.52214789368</v>
      </c>
    </row>
    <row r="27" spans="1:4" ht="16.5" thickTop="1" thickBot="1">
      <c r="A27" s="200" t="s">
        <v>837</v>
      </c>
      <c r="B27" s="200" t="s">
        <v>388</v>
      </c>
      <c r="C27" s="205" t="s">
        <v>2110</v>
      </c>
      <c r="D27" s="1000">
        <v>62142.513148617501</v>
      </c>
    </row>
    <row r="28" spans="1:4" ht="16.5" thickTop="1" thickBot="1">
      <c r="A28" s="200" t="s">
        <v>840</v>
      </c>
      <c r="B28" s="200" t="s">
        <v>388</v>
      </c>
      <c r="C28" s="205" t="s">
        <v>2109</v>
      </c>
      <c r="D28" s="1000">
        <v>49939.98329397988</v>
      </c>
    </row>
    <row r="29" spans="1:4" ht="16.5" thickTop="1" thickBot="1">
      <c r="A29" s="200" t="s">
        <v>839</v>
      </c>
      <c r="B29" s="200" t="s">
        <v>388</v>
      </c>
      <c r="C29" s="205" t="s">
        <v>2107</v>
      </c>
      <c r="D29" s="1000">
        <v>62142.513148617501</v>
      </c>
    </row>
    <row r="30" spans="1:4" ht="31.5" thickTop="1" thickBot="1">
      <c r="A30" s="200" t="s">
        <v>841</v>
      </c>
      <c r="B30" s="200" t="s">
        <v>388</v>
      </c>
      <c r="C30" s="205" t="s">
        <v>842</v>
      </c>
      <c r="D30" s="1000">
        <v>56072.52214789368</v>
      </c>
    </row>
    <row r="31" spans="1:4" ht="16.5" thickTop="1" thickBot="1">
      <c r="A31" s="200" t="s">
        <v>845</v>
      </c>
      <c r="B31" s="200" t="s">
        <v>425</v>
      </c>
      <c r="C31" s="205" t="s">
        <v>846</v>
      </c>
      <c r="D31" s="1000">
        <v>45.342595070210322</v>
      </c>
    </row>
    <row r="32" spans="1:4" ht="16.5" thickTop="1" thickBot="1">
      <c r="A32" s="200" t="s">
        <v>850</v>
      </c>
      <c r="B32" s="200" t="s">
        <v>144</v>
      </c>
      <c r="C32" s="205" t="s">
        <v>2035</v>
      </c>
      <c r="D32" s="1000">
        <v>542</v>
      </c>
    </row>
    <row r="33" spans="1:4" ht="16.5" thickTop="1" thickBot="1">
      <c r="A33" s="200" t="s">
        <v>851</v>
      </c>
      <c r="B33" s="200" t="s">
        <v>377</v>
      </c>
      <c r="C33" s="205" t="s">
        <v>852</v>
      </c>
      <c r="D33" s="1000">
        <v>6022.6042306996915</v>
      </c>
    </row>
    <row r="34" spans="1:4" ht="16.5" thickTop="1" thickBot="1">
      <c r="A34" s="200" t="s">
        <v>857</v>
      </c>
      <c r="B34" s="200" t="s">
        <v>377</v>
      </c>
      <c r="C34" s="205" t="s">
        <v>858</v>
      </c>
      <c r="D34" s="1000">
        <v>5354.5797384439211</v>
      </c>
    </row>
    <row r="35" spans="1:4" ht="16.5" thickTop="1" thickBot="1">
      <c r="A35" s="200" t="s">
        <v>853</v>
      </c>
      <c r="B35" s="200" t="s">
        <v>377</v>
      </c>
      <c r="C35" s="205" t="s">
        <v>854</v>
      </c>
      <c r="D35" s="1000">
        <v>5335</v>
      </c>
    </row>
    <row r="36" spans="1:4" ht="16.5" thickTop="1" thickBot="1">
      <c r="A36" s="200" t="s">
        <v>855</v>
      </c>
      <c r="B36" s="200" t="s">
        <v>377</v>
      </c>
      <c r="C36" s="205" t="s">
        <v>856</v>
      </c>
      <c r="D36" s="1000">
        <v>5649.3193771470451</v>
      </c>
    </row>
    <row r="37" spans="1:4" ht="16.5" thickTop="1" thickBot="1">
      <c r="A37" s="200" t="s">
        <v>976</v>
      </c>
      <c r="B37" s="200" t="s">
        <v>377</v>
      </c>
      <c r="C37" s="205" t="s">
        <v>977</v>
      </c>
      <c r="D37" s="1000">
        <v>4610</v>
      </c>
    </row>
    <row r="38" spans="1:4" ht="16.5" thickTop="1" thickBot="1">
      <c r="A38" s="200" t="s">
        <v>859</v>
      </c>
      <c r="B38" s="200" t="s">
        <v>377</v>
      </c>
      <c r="C38" s="205" t="s">
        <v>860</v>
      </c>
      <c r="D38" s="1000">
        <v>4804</v>
      </c>
    </row>
    <row r="39" spans="1:4" ht="31.5" thickTop="1" thickBot="1">
      <c r="A39" s="200" t="s">
        <v>999</v>
      </c>
      <c r="B39" s="200" t="s">
        <v>92</v>
      </c>
      <c r="C39" s="205" t="s">
        <v>1000</v>
      </c>
      <c r="D39" s="1000">
        <v>382435.3686494304</v>
      </c>
    </row>
    <row r="40" spans="1:4" ht="16.5" thickTop="1" thickBot="1">
      <c r="A40" s="200" t="s">
        <v>974</v>
      </c>
      <c r="B40" s="200" t="s">
        <v>92</v>
      </c>
      <c r="C40" s="205" t="s">
        <v>975</v>
      </c>
      <c r="D40" s="1000">
        <v>36931.716748026272</v>
      </c>
    </row>
    <row r="41" spans="1:4" ht="16.5" thickTop="1" thickBot="1">
      <c r="A41" s="200" t="s">
        <v>899</v>
      </c>
      <c r="B41" s="200" t="s">
        <v>92</v>
      </c>
      <c r="C41" s="205" t="s">
        <v>900</v>
      </c>
      <c r="D41" s="1000">
        <v>890.23933536192112</v>
      </c>
    </row>
    <row r="42" spans="1:4" ht="16.5" thickTop="1" thickBot="1">
      <c r="A42" s="200" t="s">
        <v>437</v>
      </c>
      <c r="B42" s="200" t="s">
        <v>92</v>
      </c>
      <c r="C42" s="205" t="s">
        <v>438</v>
      </c>
      <c r="D42" s="1000">
        <v>18642.753944585249</v>
      </c>
    </row>
    <row r="43" spans="1:4" ht="16.5" thickTop="1" thickBot="1">
      <c r="A43" s="200" t="s">
        <v>376</v>
      </c>
      <c r="B43" s="200" t="s">
        <v>377</v>
      </c>
      <c r="C43" s="205" t="s">
        <v>378</v>
      </c>
      <c r="D43" s="1000">
        <v>3885</v>
      </c>
    </row>
    <row r="44" spans="1:4" ht="31.5" thickTop="1" thickBot="1">
      <c r="A44" s="200" t="s">
        <v>379</v>
      </c>
      <c r="B44" s="200" t="s">
        <v>144</v>
      </c>
      <c r="C44" s="205" t="s">
        <v>380</v>
      </c>
      <c r="D44" s="1000">
        <v>11665</v>
      </c>
    </row>
    <row r="45" spans="1:4" ht="16.5" thickTop="1" thickBot="1">
      <c r="A45" s="200" t="s">
        <v>849</v>
      </c>
      <c r="B45" s="200" t="s">
        <v>377</v>
      </c>
      <c r="C45" s="205" t="s">
        <v>2034</v>
      </c>
      <c r="D45" s="1000">
        <v>5518.6437847284988</v>
      </c>
    </row>
    <row r="46" spans="1:4" ht="16.5" thickTop="1" thickBot="1">
      <c r="A46" s="200" t="s">
        <v>995</v>
      </c>
      <c r="B46" s="200" t="s">
        <v>92</v>
      </c>
      <c r="C46" s="205" t="s">
        <v>2060</v>
      </c>
      <c r="D46" s="1000">
        <v>15575.700596637134</v>
      </c>
    </row>
    <row r="47" spans="1:4" ht="16.5" thickTop="1" thickBot="1">
      <c r="A47" s="200" t="s">
        <v>996</v>
      </c>
      <c r="B47" s="200" t="s">
        <v>92</v>
      </c>
      <c r="C47" s="205" t="s">
        <v>2061</v>
      </c>
      <c r="D47" s="1000">
        <v>20767.600795516177</v>
      </c>
    </row>
    <row r="48" spans="1:4" ht="16.5" thickTop="1" thickBot="1">
      <c r="A48" s="200" t="s">
        <v>868</v>
      </c>
      <c r="B48" s="200" t="s">
        <v>388</v>
      </c>
      <c r="C48" s="205" t="s">
        <v>869</v>
      </c>
      <c r="D48" s="1000">
        <v>59000</v>
      </c>
    </row>
    <row r="49" spans="1:4" ht="16.5" thickTop="1" thickBot="1">
      <c r="A49" s="200" t="s">
        <v>871</v>
      </c>
      <c r="B49" s="200" t="s">
        <v>388</v>
      </c>
      <c r="C49" s="205" t="s">
        <v>872</v>
      </c>
      <c r="D49" s="1000">
        <v>53303.508708491521</v>
      </c>
    </row>
    <row r="50" spans="1:4" ht="16.5" thickTop="1" thickBot="1">
      <c r="A50" s="200" t="s">
        <v>870</v>
      </c>
      <c r="B50" s="200" t="s">
        <v>388</v>
      </c>
      <c r="C50" s="205" t="s">
        <v>2037</v>
      </c>
      <c r="D50" s="1000">
        <v>53303.508708491521</v>
      </c>
    </row>
    <row r="51" spans="1:4" ht="16.5" thickTop="1" thickBot="1">
      <c r="A51" s="200" t="s">
        <v>867</v>
      </c>
      <c r="B51" s="200" t="s">
        <v>388</v>
      </c>
      <c r="C51" s="205" t="s">
        <v>2036</v>
      </c>
      <c r="D51" s="1000">
        <v>53303.508708491521</v>
      </c>
    </row>
    <row r="52" spans="1:4" ht="16.5" thickTop="1" thickBot="1">
      <c r="A52" s="200" t="s">
        <v>873</v>
      </c>
      <c r="B52" s="200" t="s">
        <v>388</v>
      </c>
      <c r="C52" s="205" t="s">
        <v>874</v>
      </c>
      <c r="D52" s="1000">
        <v>53303.508708491521</v>
      </c>
    </row>
    <row r="53" spans="1:4" ht="16.5" thickTop="1" thickBot="1">
      <c r="A53" s="200" t="s">
        <v>381</v>
      </c>
      <c r="B53" s="200" t="s">
        <v>144</v>
      </c>
      <c r="C53" s="205" t="s">
        <v>382</v>
      </c>
      <c r="D53" s="1000">
        <v>3695.0182639510649</v>
      </c>
    </row>
    <row r="54" spans="1:4" ht="16.5" thickTop="1" thickBot="1">
      <c r="A54" s="200" t="s">
        <v>865</v>
      </c>
      <c r="B54" s="200" t="s">
        <v>377</v>
      </c>
      <c r="C54" s="205" t="s">
        <v>866</v>
      </c>
      <c r="D54" s="1000">
        <v>3322.8161272825887</v>
      </c>
    </row>
    <row r="55" spans="1:4" ht="16.5" thickTop="1" thickBot="1">
      <c r="A55" s="200" t="s">
        <v>861</v>
      </c>
      <c r="B55" s="200" t="s">
        <v>425</v>
      </c>
      <c r="C55" s="205" t="s">
        <v>862</v>
      </c>
      <c r="D55" s="1000">
        <v>3191.5232141254705</v>
      </c>
    </row>
    <row r="56" spans="1:4" ht="16.5" thickTop="1" thickBot="1">
      <c r="A56" s="200" t="s">
        <v>863</v>
      </c>
      <c r="B56" s="200" t="s">
        <v>637</v>
      </c>
      <c r="C56" s="205" t="s">
        <v>864</v>
      </c>
      <c r="D56" s="1000">
        <v>8699.9518408064487</v>
      </c>
    </row>
    <row r="57" spans="1:4" ht="16.5" thickTop="1" thickBot="1">
      <c r="A57" s="200" t="s">
        <v>383</v>
      </c>
      <c r="B57" s="200" t="s">
        <v>377</v>
      </c>
      <c r="C57" s="205" t="s">
        <v>384</v>
      </c>
      <c r="D57" s="1000">
        <v>3218.9781233050076</v>
      </c>
    </row>
    <row r="58" spans="1:4" ht="16.5" thickTop="1" thickBot="1">
      <c r="A58" s="200" t="s">
        <v>385</v>
      </c>
      <c r="B58" s="200" t="s">
        <v>377</v>
      </c>
      <c r="C58" s="205" t="s">
        <v>386</v>
      </c>
      <c r="D58" s="1000">
        <v>2828.893355029229</v>
      </c>
    </row>
    <row r="59" spans="1:4" ht="31.5" thickTop="1" thickBot="1">
      <c r="A59" s="200" t="s">
        <v>387</v>
      </c>
      <c r="B59" s="200" t="s">
        <v>388</v>
      </c>
      <c r="C59" s="205" t="s">
        <v>389</v>
      </c>
      <c r="D59" s="1000">
        <v>23814.654115968307</v>
      </c>
    </row>
    <row r="60" spans="1:4" ht="16.5" thickTop="1" thickBot="1">
      <c r="A60" s="200" t="s">
        <v>390</v>
      </c>
      <c r="B60" s="200" t="s">
        <v>377</v>
      </c>
      <c r="C60" s="205" t="s">
        <v>391</v>
      </c>
      <c r="D60" s="1000">
        <v>9038.9110034352725</v>
      </c>
    </row>
    <row r="61" spans="1:4" ht="16.5" thickTop="1" thickBot="1">
      <c r="A61" s="200" t="s">
        <v>392</v>
      </c>
      <c r="B61" s="200" t="s">
        <v>233</v>
      </c>
      <c r="C61" s="205" t="s">
        <v>393</v>
      </c>
      <c r="D61" s="1000">
        <v>78428.897522889107</v>
      </c>
    </row>
    <row r="62" spans="1:4" ht="16.5" thickTop="1" thickBot="1">
      <c r="A62" s="200" t="s">
        <v>400</v>
      </c>
      <c r="B62" s="200" t="s">
        <v>233</v>
      </c>
      <c r="C62" s="205" t="s">
        <v>401</v>
      </c>
      <c r="D62" s="1000">
        <v>3783.304978667687</v>
      </c>
    </row>
    <row r="63" spans="1:4" ht="16.5" thickTop="1" thickBot="1">
      <c r="A63" s="200" t="s">
        <v>394</v>
      </c>
      <c r="B63" s="200" t="s">
        <v>388</v>
      </c>
      <c r="C63" s="205" t="s">
        <v>395</v>
      </c>
      <c r="D63" s="1000">
        <v>20459.12923709998</v>
      </c>
    </row>
    <row r="64" spans="1:4" ht="16.5" thickTop="1" thickBot="1">
      <c r="A64" s="200" t="s">
        <v>402</v>
      </c>
      <c r="B64" s="200" t="s">
        <v>92</v>
      </c>
      <c r="C64" s="205" t="s">
        <v>403</v>
      </c>
      <c r="D64" s="1000">
        <v>41055</v>
      </c>
    </row>
    <row r="65" spans="1:4" ht="16.5" thickTop="1" thickBot="1">
      <c r="A65" s="200" t="s">
        <v>396</v>
      </c>
      <c r="B65" s="200" t="s">
        <v>92</v>
      </c>
      <c r="C65" s="205" t="s">
        <v>397</v>
      </c>
      <c r="D65" s="1000">
        <v>65833.294521786287</v>
      </c>
    </row>
    <row r="66" spans="1:4" ht="16.5" thickTop="1" thickBot="1">
      <c r="A66" s="200" t="s">
        <v>398</v>
      </c>
      <c r="B66" s="200" t="s">
        <v>92</v>
      </c>
      <c r="C66" s="205" t="s">
        <v>399</v>
      </c>
      <c r="D66" s="1000">
        <v>60619.29662003948</v>
      </c>
    </row>
    <row r="67" spans="1:4" ht="16.5" thickTop="1" thickBot="1">
      <c r="A67" s="200" t="s">
        <v>1001</v>
      </c>
      <c r="B67" s="200" t="s">
        <v>144</v>
      </c>
      <c r="C67" s="205" t="s">
        <v>1002</v>
      </c>
      <c r="D67" s="1000">
        <v>13558.366505152908</v>
      </c>
    </row>
    <row r="68" spans="1:4" ht="16.5" thickTop="1" thickBot="1">
      <c r="A68" s="200" t="s">
        <v>404</v>
      </c>
      <c r="B68" s="200" t="s">
        <v>377</v>
      </c>
      <c r="C68" s="205" t="s">
        <v>405</v>
      </c>
      <c r="D68" s="1000">
        <v>1050</v>
      </c>
    </row>
    <row r="69" spans="1:4" ht="16.5" thickTop="1" thickBot="1">
      <c r="A69" s="200" t="s">
        <v>406</v>
      </c>
      <c r="B69" s="200" t="s">
        <v>377</v>
      </c>
      <c r="C69" s="205" t="s">
        <v>407</v>
      </c>
      <c r="D69" s="1000">
        <v>9038.9110034352725</v>
      </c>
    </row>
    <row r="70" spans="1:4" ht="16.5" thickTop="1" thickBot="1">
      <c r="A70" s="200" t="s">
        <v>408</v>
      </c>
      <c r="B70" s="200" t="s">
        <v>144</v>
      </c>
      <c r="C70" s="205" t="s">
        <v>409</v>
      </c>
      <c r="D70" s="1000">
        <v>55363.329896041032</v>
      </c>
    </row>
    <row r="71" spans="1:4" ht="16.5" thickTop="1" thickBot="1">
      <c r="A71" s="200" t="s">
        <v>410</v>
      </c>
      <c r="B71" s="200" t="s">
        <v>92</v>
      </c>
      <c r="C71" s="205" t="s">
        <v>411</v>
      </c>
      <c r="D71" s="1000">
        <v>7787.8502983185672</v>
      </c>
    </row>
    <row r="72" spans="1:4" ht="16.5" thickTop="1" thickBot="1">
      <c r="A72" s="200" t="s">
        <v>412</v>
      </c>
      <c r="B72" s="200" t="s">
        <v>92</v>
      </c>
      <c r="C72" s="205" t="s">
        <v>413</v>
      </c>
      <c r="D72" s="1000">
        <v>15051796.011003841</v>
      </c>
    </row>
    <row r="73" spans="1:4" ht="16.5" thickTop="1" thickBot="1">
      <c r="A73" s="200" t="s">
        <v>882</v>
      </c>
      <c r="B73" s="200" t="s">
        <v>377</v>
      </c>
      <c r="C73" s="205" t="s">
        <v>883</v>
      </c>
      <c r="D73" s="1000">
        <v>1705.0892506478631</v>
      </c>
    </row>
    <row r="74" spans="1:4" ht="16.5" thickTop="1" thickBot="1">
      <c r="A74" s="200" t="s">
        <v>877</v>
      </c>
      <c r="B74" s="200" t="s">
        <v>377</v>
      </c>
      <c r="C74" s="205" t="s">
        <v>878</v>
      </c>
      <c r="D74" s="1000">
        <v>1569.0960781052249</v>
      </c>
    </row>
    <row r="75" spans="1:4" ht="16.5" thickTop="1" thickBot="1">
      <c r="A75" s="200" t="s">
        <v>880</v>
      </c>
      <c r="B75" s="200" t="s">
        <v>377</v>
      </c>
      <c r="C75" s="205" t="s">
        <v>881</v>
      </c>
      <c r="D75" s="1000">
        <v>1569.0960781052249</v>
      </c>
    </row>
    <row r="76" spans="1:4" ht="16.5" thickTop="1" thickBot="1">
      <c r="A76" s="200" t="s">
        <v>894</v>
      </c>
      <c r="B76" s="200" t="s">
        <v>377</v>
      </c>
      <c r="C76" s="205" t="s">
        <v>895</v>
      </c>
      <c r="D76" s="1000">
        <v>2199.3581495811482</v>
      </c>
    </row>
    <row r="77" spans="1:4" ht="16.5" thickTop="1" thickBot="1">
      <c r="A77" s="200" t="s">
        <v>879</v>
      </c>
      <c r="B77" s="200" t="s">
        <v>377</v>
      </c>
      <c r="C77" s="205" t="s">
        <v>2143</v>
      </c>
      <c r="D77" s="1000">
        <v>1045.9948267341649</v>
      </c>
    </row>
    <row r="78" spans="1:4" ht="16.5" thickTop="1" thickBot="1">
      <c r="A78" s="200" t="s">
        <v>889</v>
      </c>
      <c r="B78" s="200" t="s">
        <v>377</v>
      </c>
      <c r="C78" s="205" t="s">
        <v>890</v>
      </c>
      <c r="D78" s="1000">
        <v>3050.6324636594045</v>
      </c>
    </row>
    <row r="79" spans="1:4" ht="16.5" thickTop="1" thickBot="1">
      <c r="A79" s="200" t="s">
        <v>891</v>
      </c>
      <c r="B79" s="200" t="s">
        <v>377</v>
      </c>
      <c r="C79" s="205" t="s">
        <v>2129</v>
      </c>
      <c r="D79" s="1000">
        <v>2487.697426585883</v>
      </c>
    </row>
    <row r="80" spans="1:4" ht="16.5" thickTop="1" thickBot="1">
      <c r="A80" s="200" t="s">
        <v>892</v>
      </c>
      <c r="B80" s="200" t="s">
        <v>377</v>
      </c>
      <c r="C80" s="205" t="s">
        <v>2130</v>
      </c>
      <c r="D80" s="1000">
        <v>2652.2573508636337</v>
      </c>
    </row>
    <row r="81" spans="1:4" ht="31.5" thickTop="1" thickBot="1">
      <c r="A81" s="200" t="s">
        <v>884</v>
      </c>
      <c r="B81" s="200" t="s">
        <v>377</v>
      </c>
      <c r="C81" s="205" t="s">
        <v>2038</v>
      </c>
      <c r="D81" s="1000">
        <v>2621.284190996229</v>
      </c>
    </row>
    <row r="82" spans="1:4" ht="31.5" thickTop="1" thickBot="1">
      <c r="A82" s="200" t="s">
        <v>885</v>
      </c>
      <c r="B82" s="200" t="s">
        <v>377</v>
      </c>
      <c r="C82" s="205" t="s">
        <v>2039</v>
      </c>
      <c r="D82" s="1000">
        <v>2621.284190996229</v>
      </c>
    </row>
    <row r="83" spans="1:4" ht="31.5" thickTop="1" thickBot="1">
      <c r="A83" s="200" t="s">
        <v>886</v>
      </c>
      <c r="B83" s="200" t="s">
        <v>377</v>
      </c>
      <c r="C83" s="205" t="s">
        <v>2040</v>
      </c>
      <c r="D83" s="1000">
        <v>2621.284190996229</v>
      </c>
    </row>
    <row r="84" spans="1:4" ht="31.5" thickTop="1" thickBot="1">
      <c r="A84" s="200" t="s">
        <v>887</v>
      </c>
      <c r="B84" s="200" t="s">
        <v>377</v>
      </c>
      <c r="C84" s="205" t="s">
        <v>2041</v>
      </c>
      <c r="D84" s="1000">
        <v>2621.284190996229</v>
      </c>
    </row>
    <row r="85" spans="1:4" ht="16.5" thickTop="1" thickBot="1">
      <c r="A85" s="200" t="s">
        <v>893</v>
      </c>
      <c r="B85" s="200" t="s">
        <v>377</v>
      </c>
      <c r="C85" s="205" t="s">
        <v>2043</v>
      </c>
      <c r="D85" s="1000">
        <v>3502.5780138311679</v>
      </c>
    </row>
    <row r="86" spans="1:4" ht="31.5" thickTop="1" thickBot="1">
      <c r="A86" s="200" t="s">
        <v>888</v>
      </c>
      <c r="B86" s="200" t="s">
        <v>377</v>
      </c>
      <c r="C86" s="205" t="s">
        <v>2042</v>
      </c>
      <c r="D86" s="1000">
        <v>3502.5780138311679</v>
      </c>
    </row>
    <row r="87" spans="1:4" ht="31.5" thickTop="1" thickBot="1">
      <c r="A87" s="200" t="s">
        <v>875</v>
      </c>
      <c r="B87" s="200" t="s">
        <v>377</v>
      </c>
      <c r="C87" s="205" t="s">
        <v>876</v>
      </c>
      <c r="D87" s="1000">
        <v>567</v>
      </c>
    </row>
    <row r="88" spans="1:4" ht="16.5" thickTop="1" thickBot="1">
      <c r="A88" s="200" t="s">
        <v>898</v>
      </c>
      <c r="B88" s="200" t="s">
        <v>377</v>
      </c>
      <c r="C88" s="205" t="s">
        <v>2044</v>
      </c>
      <c r="D88" s="1000">
        <v>603.09831372098006</v>
      </c>
    </row>
    <row r="89" spans="1:4" ht="16.5" thickTop="1" thickBot="1">
      <c r="A89" s="200" t="s">
        <v>896</v>
      </c>
      <c r="B89" s="200" t="s">
        <v>377</v>
      </c>
      <c r="C89" s="205" t="s">
        <v>897</v>
      </c>
      <c r="D89" s="1000">
        <v>677.91832525764539</v>
      </c>
    </row>
    <row r="90" spans="1:4" ht="16.5" thickTop="1" thickBot="1">
      <c r="A90" s="200" t="s">
        <v>997</v>
      </c>
      <c r="B90" s="200" t="s">
        <v>233</v>
      </c>
      <c r="C90" s="205" t="s">
        <v>998</v>
      </c>
      <c r="D90" s="1000">
        <v>5253.867020746753</v>
      </c>
    </row>
    <row r="91" spans="1:4" ht="31.5" thickTop="1" thickBot="1">
      <c r="A91" s="200" t="s">
        <v>414</v>
      </c>
      <c r="B91" s="200" t="s">
        <v>377</v>
      </c>
      <c r="C91" s="205" t="s">
        <v>415</v>
      </c>
      <c r="D91" s="1000">
        <v>12098</v>
      </c>
    </row>
    <row r="92" spans="1:4" ht="16.5" thickTop="1" thickBot="1">
      <c r="A92" s="200" t="s">
        <v>416</v>
      </c>
      <c r="B92" s="200" t="s">
        <v>144</v>
      </c>
      <c r="C92" s="205" t="s">
        <v>417</v>
      </c>
      <c r="D92" s="1000">
        <v>37116</v>
      </c>
    </row>
    <row r="93" spans="1:4" ht="16.5" thickTop="1" thickBot="1">
      <c r="A93" s="200" t="s">
        <v>418</v>
      </c>
      <c r="B93" s="200" t="s">
        <v>144</v>
      </c>
      <c r="C93" s="205" t="s">
        <v>419</v>
      </c>
      <c r="D93" s="1000">
        <v>950</v>
      </c>
    </row>
    <row r="94" spans="1:4" ht="16.5" thickTop="1" thickBot="1">
      <c r="A94" s="200" t="s">
        <v>420</v>
      </c>
      <c r="B94" s="200" t="s">
        <v>144</v>
      </c>
      <c r="C94" s="205" t="s">
        <v>421</v>
      </c>
      <c r="D94" s="1000">
        <v>803.70615078647609</v>
      </c>
    </row>
    <row r="95" spans="1:4" ht="16.5" thickTop="1" thickBot="1">
      <c r="A95" s="200" t="s">
        <v>422</v>
      </c>
      <c r="B95" s="200" t="s">
        <v>377</v>
      </c>
      <c r="C95" s="205" t="s">
        <v>423</v>
      </c>
      <c r="D95" s="1000">
        <v>3771.3834419677682</v>
      </c>
    </row>
    <row r="96" spans="1:4" ht="16.5" thickTop="1" thickBot="1">
      <c r="A96" s="200" t="s">
        <v>441</v>
      </c>
      <c r="B96" s="200" t="s">
        <v>377</v>
      </c>
      <c r="C96" s="205" t="s">
        <v>442</v>
      </c>
      <c r="D96" s="1000">
        <v>3502.5780138311679</v>
      </c>
    </row>
    <row r="97" spans="1:4" ht="16.5" thickTop="1" thickBot="1">
      <c r="A97" s="200" t="s">
        <v>439</v>
      </c>
      <c r="B97" s="200" t="s">
        <v>377</v>
      </c>
      <c r="C97" s="205" t="s">
        <v>440</v>
      </c>
      <c r="D97" s="1000">
        <v>5604.1248221298683</v>
      </c>
    </row>
    <row r="98" spans="1:4" ht="16.5" thickTop="1" thickBot="1">
      <c r="A98" s="200" t="s">
        <v>424</v>
      </c>
      <c r="B98" s="200" t="s">
        <v>425</v>
      </c>
      <c r="C98" s="205" t="s">
        <v>426</v>
      </c>
      <c r="D98" s="1000">
        <v>3502.5780138311679</v>
      </c>
    </row>
    <row r="99" spans="1:4" ht="31.5" thickTop="1" thickBot="1">
      <c r="A99" s="200" t="s">
        <v>907</v>
      </c>
      <c r="B99" s="200" t="s">
        <v>388</v>
      </c>
      <c r="C99" s="205" t="s">
        <v>2045</v>
      </c>
      <c r="D99" s="1000">
        <v>285213.67190513387</v>
      </c>
    </row>
    <row r="100" spans="1:4" ht="31.5" thickTop="1" thickBot="1">
      <c r="A100" s="200" t="s">
        <v>908</v>
      </c>
      <c r="B100" s="200" t="s">
        <v>388</v>
      </c>
      <c r="C100" s="205" t="s">
        <v>2046</v>
      </c>
      <c r="D100" s="1000">
        <v>312031.20503163146</v>
      </c>
    </row>
    <row r="101" spans="1:4" ht="31.5" thickTop="1" thickBot="1">
      <c r="A101" s="200" t="s">
        <v>909</v>
      </c>
      <c r="B101" s="200" t="s">
        <v>388</v>
      </c>
      <c r="C101" s="205" t="s">
        <v>2047</v>
      </c>
      <c r="D101" s="1000">
        <v>397611.80762755993</v>
      </c>
    </row>
    <row r="102" spans="1:4" ht="31.5" thickTop="1" thickBot="1">
      <c r="A102" s="200" t="s">
        <v>910</v>
      </c>
      <c r="B102" s="200" t="s">
        <v>388</v>
      </c>
      <c r="C102" s="205" t="s">
        <v>2048</v>
      </c>
      <c r="D102" s="1000">
        <v>348462.58366649825</v>
      </c>
    </row>
    <row r="103" spans="1:4" ht="31.5" thickTop="1" thickBot="1">
      <c r="A103" s="200" t="s">
        <v>911</v>
      </c>
      <c r="B103" s="200" t="s">
        <v>388</v>
      </c>
      <c r="C103" s="205" t="s">
        <v>2049</v>
      </c>
      <c r="D103" s="1000">
        <v>364569.63914921996</v>
      </c>
    </row>
    <row r="104" spans="1:4" ht="16.5" thickTop="1" thickBot="1">
      <c r="A104" s="200" t="s">
        <v>905</v>
      </c>
      <c r="B104" s="200" t="s">
        <v>388</v>
      </c>
      <c r="C104" s="205" t="s">
        <v>2112</v>
      </c>
      <c r="D104" s="1000">
        <v>370343.43308624119</v>
      </c>
    </row>
    <row r="105" spans="1:4" ht="16.5" thickTop="1" thickBot="1">
      <c r="A105" s="200" t="s">
        <v>904</v>
      </c>
      <c r="B105" s="200" t="s">
        <v>388</v>
      </c>
      <c r="C105" s="205" t="s">
        <v>2113</v>
      </c>
      <c r="D105" s="1000">
        <v>353896.5316362321</v>
      </c>
    </row>
    <row r="106" spans="1:4" ht="16.5" thickTop="1" thickBot="1">
      <c r="A106" s="200" t="s">
        <v>1745</v>
      </c>
      <c r="B106" s="200" t="s">
        <v>388</v>
      </c>
      <c r="C106" s="205" t="s">
        <v>2111</v>
      </c>
      <c r="D106" s="1000">
        <v>406845.08743446029</v>
      </c>
    </row>
    <row r="107" spans="1:4" ht="16.5" thickTop="1" thickBot="1">
      <c r="A107" s="200" t="s">
        <v>901</v>
      </c>
      <c r="B107" s="200" t="s">
        <v>388</v>
      </c>
      <c r="C107" s="205" t="s">
        <v>2111</v>
      </c>
      <c r="D107" s="1000">
        <v>441220.1394612185</v>
      </c>
    </row>
    <row r="108" spans="1:4" ht="16.5" thickTop="1" thickBot="1">
      <c r="A108" s="200" t="s">
        <v>903</v>
      </c>
      <c r="B108" s="200" t="s">
        <v>388</v>
      </c>
      <c r="C108" s="205" t="s">
        <v>2114</v>
      </c>
      <c r="D108" s="1000">
        <v>469055.99318748864</v>
      </c>
    </row>
    <row r="109" spans="1:4" ht="16.5" thickTop="1" thickBot="1">
      <c r="A109" s="200" t="s">
        <v>902</v>
      </c>
      <c r="B109" s="200" t="s">
        <v>388</v>
      </c>
      <c r="C109" s="205" t="s">
        <v>2115</v>
      </c>
      <c r="D109" s="1000">
        <v>488424.89606942679</v>
      </c>
    </row>
    <row r="110" spans="1:4" ht="16.5" thickTop="1" thickBot="1">
      <c r="A110" s="200" t="s">
        <v>906</v>
      </c>
      <c r="B110" s="200" t="s">
        <v>388</v>
      </c>
      <c r="C110" s="205" t="s">
        <v>2116</v>
      </c>
      <c r="D110" s="1000">
        <v>351752.85385716328</v>
      </c>
    </row>
    <row r="111" spans="1:4" ht="16.5" thickTop="1" thickBot="1">
      <c r="A111" s="200" t="s">
        <v>427</v>
      </c>
      <c r="B111" s="200" t="s">
        <v>144</v>
      </c>
      <c r="C111" s="205" t="s">
        <v>428</v>
      </c>
      <c r="D111" s="1000">
        <v>2193.6109727134531</v>
      </c>
    </row>
    <row r="112" spans="1:4" ht="16.5" thickTop="1" thickBot="1">
      <c r="A112" s="200" t="s">
        <v>429</v>
      </c>
      <c r="B112" s="200" t="s">
        <v>233</v>
      </c>
      <c r="C112" s="205" t="s">
        <v>430</v>
      </c>
      <c r="D112" s="1000">
        <v>1129.8638754294091</v>
      </c>
    </row>
    <row r="113" spans="1:4" ht="31.5" thickTop="1" thickBot="1">
      <c r="A113" s="200" t="s">
        <v>431</v>
      </c>
      <c r="B113" s="200" t="s">
        <v>92</v>
      </c>
      <c r="C113" s="205" t="s">
        <v>432</v>
      </c>
      <c r="D113" s="1000">
        <v>830.70403182064717</v>
      </c>
    </row>
    <row r="114" spans="1:4" ht="31.5" thickTop="1" thickBot="1">
      <c r="A114" s="200" t="s">
        <v>433</v>
      </c>
      <c r="B114" s="200" t="s">
        <v>144</v>
      </c>
      <c r="C114" s="205" t="s">
        <v>434</v>
      </c>
      <c r="D114" s="1000">
        <v>34958.50481974757</v>
      </c>
    </row>
    <row r="115" spans="1:4" ht="16.5" thickTop="1" thickBot="1">
      <c r="A115" s="200" t="s">
        <v>435</v>
      </c>
      <c r="B115" s="200" t="s">
        <v>92</v>
      </c>
      <c r="C115" s="654" t="s">
        <v>436</v>
      </c>
      <c r="D115" s="1000">
        <v>37285.507889170498</v>
      </c>
    </row>
    <row r="116" spans="1:4" ht="16.5" thickTop="1" thickBot="1">
      <c r="A116" s="200" t="s">
        <v>443</v>
      </c>
      <c r="B116" s="200" t="s">
        <v>92</v>
      </c>
      <c r="C116" s="205" t="s">
        <v>1997</v>
      </c>
      <c r="D116" s="1000">
        <v>358760.30374254199</v>
      </c>
    </row>
    <row r="117" spans="1:4" ht="16.5" thickTop="1" thickBot="1">
      <c r="A117" s="200" t="s">
        <v>446</v>
      </c>
      <c r="B117" s="200" t="s">
        <v>92</v>
      </c>
      <c r="C117" s="205" t="s">
        <v>447</v>
      </c>
      <c r="D117" s="1000">
        <v>43251.189151437778</v>
      </c>
    </row>
    <row r="118" spans="1:4" ht="31.5" thickTop="1" thickBot="1">
      <c r="A118" s="200" t="s">
        <v>444</v>
      </c>
      <c r="B118" s="200" t="s">
        <v>92</v>
      </c>
      <c r="C118" s="654" t="s">
        <v>445</v>
      </c>
      <c r="D118" s="1000">
        <v>26546.757973916741</v>
      </c>
    </row>
    <row r="119" spans="1:4" ht="31.5" thickTop="1" thickBot="1">
      <c r="A119" s="200" t="s">
        <v>449</v>
      </c>
      <c r="B119" s="200" t="s">
        <v>388</v>
      </c>
      <c r="C119" s="205" t="s">
        <v>450</v>
      </c>
      <c r="D119" s="1000">
        <v>4293.4827266317534</v>
      </c>
    </row>
    <row r="120" spans="1:4" ht="31.5" thickTop="1" thickBot="1">
      <c r="A120" s="200" t="s">
        <v>448</v>
      </c>
      <c r="B120" s="200" t="s">
        <v>388</v>
      </c>
      <c r="C120" s="205" t="s">
        <v>1998</v>
      </c>
      <c r="D120" s="1000">
        <v>4293.4827266317534</v>
      </c>
    </row>
    <row r="121" spans="1:4" ht="31.5" thickTop="1" thickBot="1">
      <c r="A121" s="200" t="s">
        <v>912</v>
      </c>
      <c r="B121" s="200" t="s">
        <v>637</v>
      </c>
      <c r="C121" s="205" t="s">
        <v>913</v>
      </c>
      <c r="D121" s="1000">
        <v>22316</v>
      </c>
    </row>
    <row r="122" spans="1:4" ht="16.5" thickTop="1" thickBot="1">
      <c r="A122" s="200" t="s">
        <v>914</v>
      </c>
      <c r="B122" s="200" t="s">
        <v>637</v>
      </c>
      <c r="C122" s="205" t="s">
        <v>2050</v>
      </c>
      <c r="D122" s="1000">
        <v>28335</v>
      </c>
    </row>
    <row r="123" spans="1:4" ht="16.5" thickTop="1" thickBot="1">
      <c r="A123" s="200" t="s">
        <v>451</v>
      </c>
      <c r="B123" s="200" t="s">
        <v>388</v>
      </c>
      <c r="C123" s="205" t="s">
        <v>1999</v>
      </c>
      <c r="D123" s="1000">
        <v>2845.8202889868076</v>
      </c>
    </row>
    <row r="124" spans="1:4" ht="16.5" thickTop="1" thickBot="1">
      <c r="A124" s="200" t="s">
        <v>452</v>
      </c>
      <c r="B124" s="200" t="s">
        <v>144</v>
      </c>
      <c r="C124" s="205" t="s">
        <v>453</v>
      </c>
      <c r="D124" s="1000">
        <v>17738.862844241725</v>
      </c>
    </row>
    <row r="125" spans="1:4" ht="16.5" thickTop="1" thickBot="1">
      <c r="A125" s="200" t="s">
        <v>939</v>
      </c>
      <c r="B125" s="200" t="s">
        <v>425</v>
      </c>
      <c r="C125" s="205" t="s">
        <v>2052</v>
      </c>
      <c r="D125" s="1000">
        <v>2081.6013799408024</v>
      </c>
    </row>
    <row r="126" spans="1:4" ht="16.5" thickTop="1" thickBot="1">
      <c r="A126" s="200" t="s">
        <v>940</v>
      </c>
      <c r="B126" s="200" t="s">
        <v>425</v>
      </c>
      <c r="C126" s="205" t="s">
        <v>2053</v>
      </c>
      <c r="D126" s="1000">
        <v>2425.0731785683315</v>
      </c>
    </row>
    <row r="127" spans="1:4" ht="31.5" thickTop="1" thickBot="1">
      <c r="A127" s="200" t="s">
        <v>938</v>
      </c>
      <c r="B127" s="200" t="s">
        <v>425</v>
      </c>
      <c r="C127" s="205" t="s">
        <v>2051</v>
      </c>
      <c r="D127" s="1000">
        <v>2368.383077648471</v>
      </c>
    </row>
    <row r="128" spans="1:4" ht="16.5" thickTop="1" thickBot="1">
      <c r="A128" s="200" t="s">
        <v>920</v>
      </c>
      <c r="B128" s="200" t="s">
        <v>425</v>
      </c>
      <c r="C128" s="205" t="s">
        <v>921</v>
      </c>
      <c r="D128" s="1000">
        <v>1105.8747423612365</v>
      </c>
    </row>
    <row r="129" spans="1:4" ht="16.5" thickTop="1" thickBot="1">
      <c r="A129" s="200" t="s">
        <v>922</v>
      </c>
      <c r="B129" s="200" t="s">
        <v>425</v>
      </c>
      <c r="C129" s="205" t="s">
        <v>923</v>
      </c>
      <c r="D129" s="1000">
        <v>1105.8747423612365</v>
      </c>
    </row>
    <row r="130" spans="1:4" ht="16.5" thickTop="1" thickBot="1">
      <c r="A130" s="200" t="s">
        <v>924</v>
      </c>
      <c r="B130" s="200" t="s">
        <v>425</v>
      </c>
      <c r="C130" s="205" t="s">
        <v>925</v>
      </c>
      <c r="D130" s="1000">
        <v>1237.7490074127641</v>
      </c>
    </row>
    <row r="131" spans="1:4" ht="16.5" thickTop="1" thickBot="1">
      <c r="A131" s="200" t="s">
        <v>926</v>
      </c>
      <c r="B131" s="200" t="s">
        <v>425</v>
      </c>
      <c r="C131" s="205" t="s">
        <v>927</v>
      </c>
      <c r="D131" s="1000">
        <v>1547.1862592659552</v>
      </c>
    </row>
    <row r="132" spans="1:4" ht="16.5" thickTop="1" thickBot="1">
      <c r="A132" s="200" t="s">
        <v>928</v>
      </c>
      <c r="B132" s="200" t="s">
        <v>425</v>
      </c>
      <c r="C132" s="205" t="s">
        <v>929</v>
      </c>
      <c r="D132" s="1000">
        <v>1259.5549882480561</v>
      </c>
    </row>
    <row r="133" spans="1:4" ht="16.5" thickTop="1" thickBot="1">
      <c r="A133" s="200" t="s">
        <v>932</v>
      </c>
      <c r="B133" s="200" t="s">
        <v>425</v>
      </c>
      <c r="C133" s="205" t="s">
        <v>933</v>
      </c>
      <c r="D133" s="1000">
        <v>1114.5279093593681</v>
      </c>
    </row>
    <row r="134" spans="1:4" ht="16.5" thickTop="1" thickBot="1">
      <c r="A134" s="200" t="s">
        <v>930</v>
      </c>
      <c r="B134" s="200" t="s">
        <v>425</v>
      </c>
      <c r="C134" s="205" t="s">
        <v>931</v>
      </c>
      <c r="D134" s="1000">
        <v>1707.6159754113178</v>
      </c>
    </row>
    <row r="135" spans="1:4" ht="16.5" thickTop="1" thickBot="1">
      <c r="A135" s="200" t="s">
        <v>934</v>
      </c>
      <c r="B135" s="200" t="s">
        <v>425</v>
      </c>
      <c r="C135" s="205" t="s">
        <v>935</v>
      </c>
      <c r="D135" s="1000">
        <v>996.84483818477656</v>
      </c>
    </row>
    <row r="136" spans="1:4" ht="16.5" thickTop="1" thickBot="1">
      <c r="A136" s="200" t="s">
        <v>936</v>
      </c>
      <c r="B136" s="200" t="s">
        <v>425</v>
      </c>
      <c r="C136" s="205" t="s">
        <v>937</v>
      </c>
      <c r="D136" s="1000">
        <v>1453.7320556861325</v>
      </c>
    </row>
    <row r="137" spans="1:4" ht="31.5" thickTop="1" thickBot="1">
      <c r="A137" s="200" t="s">
        <v>918</v>
      </c>
      <c r="B137" s="200" t="s">
        <v>377</v>
      </c>
      <c r="C137" s="205" t="s">
        <v>919</v>
      </c>
      <c r="D137" s="1000">
        <v>6016.1188122564226</v>
      </c>
    </row>
    <row r="138" spans="1:4" ht="31.5" thickTop="1" thickBot="1">
      <c r="A138" s="200" t="s">
        <v>915</v>
      </c>
      <c r="B138" s="200" t="s">
        <v>916</v>
      </c>
      <c r="C138" s="205" t="s">
        <v>917</v>
      </c>
      <c r="D138" s="1000">
        <v>3.2421742810948319E-2</v>
      </c>
    </row>
    <row r="139" spans="1:4" ht="16.5" thickTop="1" thickBot="1">
      <c r="A139" s="200" t="s">
        <v>454</v>
      </c>
      <c r="B139" s="200" t="s">
        <v>377</v>
      </c>
      <c r="C139" s="205" t="s">
        <v>455</v>
      </c>
      <c r="D139" s="1000">
        <v>3668.9428072078581</v>
      </c>
    </row>
    <row r="140" spans="1:4" ht="31.5" thickTop="1" thickBot="1">
      <c r="A140" s="200" t="s">
        <v>456</v>
      </c>
      <c r="B140" s="200" t="s">
        <v>457</v>
      </c>
      <c r="C140" s="205" t="s">
        <v>458</v>
      </c>
      <c r="D140" s="1000">
        <v>14866.14090279033</v>
      </c>
    </row>
    <row r="141" spans="1:4" ht="31.5" thickTop="1" thickBot="1">
      <c r="A141" s="200" t="s">
        <v>459</v>
      </c>
      <c r="B141" s="200" t="s">
        <v>144</v>
      </c>
      <c r="C141" s="205" t="s">
        <v>2000</v>
      </c>
      <c r="D141" s="1000">
        <v>11633.663838968238</v>
      </c>
    </row>
    <row r="142" spans="1:4" ht="31.5" thickTop="1" thickBot="1">
      <c r="A142" s="200" t="s">
        <v>460</v>
      </c>
      <c r="B142" s="200" t="s">
        <v>92</v>
      </c>
      <c r="C142" s="205" t="s">
        <v>461</v>
      </c>
      <c r="D142" s="1000">
        <v>6625.9030338094362</v>
      </c>
    </row>
    <row r="143" spans="1:4" ht="16.5" thickTop="1" thickBot="1">
      <c r="A143" s="200" t="s">
        <v>462</v>
      </c>
      <c r="B143" s="200" t="s">
        <v>463</v>
      </c>
      <c r="C143" s="205" t="s">
        <v>464</v>
      </c>
      <c r="D143" s="1000">
        <v>9419</v>
      </c>
    </row>
    <row r="144" spans="1:4" ht="16.5" thickTop="1" thickBot="1">
      <c r="A144" s="200" t="s">
        <v>465</v>
      </c>
      <c r="B144" s="200" t="s">
        <v>425</v>
      </c>
      <c r="C144" s="205" t="s">
        <v>466</v>
      </c>
      <c r="D144" s="1000">
        <v>27116.733010305816</v>
      </c>
    </row>
    <row r="145" spans="1:4" ht="16.5" thickTop="1" thickBot="1">
      <c r="A145" s="200" t="s">
        <v>951</v>
      </c>
      <c r="B145" s="200" t="s">
        <v>233</v>
      </c>
      <c r="C145" s="205" t="s">
        <v>953</v>
      </c>
      <c r="D145" s="1000">
        <v>6578.1375519797493</v>
      </c>
    </row>
    <row r="146" spans="1:4" ht="46.5" thickTop="1" thickBot="1">
      <c r="A146" s="200" t="s">
        <v>941</v>
      </c>
      <c r="B146" s="200" t="s">
        <v>233</v>
      </c>
      <c r="C146" s="205" t="s">
        <v>942</v>
      </c>
      <c r="D146" s="1000">
        <v>1668.5613483597499</v>
      </c>
    </row>
    <row r="147" spans="1:4" ht="31.5" thickTop="1" thickBot="1">
      <c r="A147" s="200" t="s">
        <v>943</v>
      </c>
      <c r="B147" s="200" t="s">
        <v>233</v>
      </c>
      <c r="C147" s="205" t="s">
        <v>944</v>
      </c>
      <c r="D147" s="1000">
        <v>8540.5460296510555</v>
      </c>
    </row>
    <row r="148" spans="1:4" ht="16.5" thickTop="1" thickBot="1">
      <c r="A148" s="200" t="s">
        <v>1775</v>
      </c>
      <c r="B148" s="200" t="s">
        <v>233</v>
      </c>
      <c r="C148" s="205" t="s">
        <v>2054</v>
      </c>
      <c r="D148" s="1000">
        <v>4378.0698427047546</v>
      </c>
    </row>
    <row r="149" spans="1:4" ht="31.5" thickTop="1" thickBot="1">
      <c r="A149" s="200" t="s">
        <v>945</v>
      </c>
      <c r="B149" s="200" t="s">
        <v>144</v>
      </c>
      <c r="C149" s="205" t="s">
        <v>946</v>
      </c>
      <c r="D149" s="1000">
        <v>6963.3765467365747</v>
      </c>
    </row>
    <row r="150" spans="1:4" ht="16.5" thickTop="1" thickBot="1">
      <c r="A150" s="200" t="s">
        <v>947</v>
      </c>
      <c r="B150" s="200" t="s">
        <v>233</v>
      </c>
      <c r="C150" s="205" t="s">
        <v>948</v>
      </c>
      <c r="D150" s="1000">
        <v>3677.8555692159339</v>
      </c>
    </row>
    <row r="151" spans="1:4" ht="31.5" thickTop="1" thickBot="1">
      <c r="A151" s="200" t="s">
        <v>949</v>
      </c>
      <c r="B151" s="200" t="s">
        <v>457</v>
      </c>
      <c r="C151" s="205" t="s">
        <v>950</v>
      </c>
      <c r="D151" s="1000">
        <v>294762.51900439942</v>
      </c>
    </row>
    <row r="152" spans="1:4" ht="16.5" thickTop="1" thickBot="1">
      <c r="A152" s="200" t="s">
        <v>467</v>
      </c>
      <c r="B152" s="200" t="s">
        <v>92</v>
      </c>
      <c r="C152" s="205" t="s">
        <v>468</v>
      </c>
      <c r="D152" s="1000">
        <v>1133.564876755258</v>
      </c>
    </row>
    <row r="153" spans="1:4" ht="16.5" thickTop="1" thickBot="1">
      <c r="A153" s="200" t="s">
        <v>469</v>
      </c>
      <c r="B153" s="200" t="s">
        <v>377</v>
      </c>
      <c r="C153" s="205" t="s">
        <v>470</v>
      </c>
      <c r="D153" s="1000">
        <v>32548.714600132582</v>
      </c>
    </row>
    <row r="154" spans="1:4" ht="16.5" thickTop="1" thickBot="1">
      <c r="A154" s="200" t="s">
        <v>471</v>
      </c>
      <c r="B154" s="200" t="s">
        <v>377</v>
      </c>
      <c r="C154" s="205" t="s">
        <v>472</v>
      </c>
      <c r="D154" s="1000">
        <v>3493.8027071656716</v>
      </c>
    </row>
    <row r="155" spans="1:4" ht="31.5" thickTop="1" thickBot="1">
      <c r="A155" s="200" t="s">
        <v>987</v>
      </c>
      <c r="B155" s="200" t="s">
        <v>144</v>
      </c>
      <c r="C155" s="205" t="s">
        <v>988</v>
      </c>
      <c r="D155" s="1000">
        <v>51991.688591574755</v>
      </c>
    </row>
    <row r="156" spans="1:4" ht="31.5" thickTop="1" thickBot="1">
      <c r="A156" s="200" t="s">
        <v>989</v>
      </c>
      <c r="B156" s="200" t="s">
        <v>144</v>
      </c>
      <c r="C156" s="205" t="s">
        <v>990</v>
      </c>
      <c r="D156" s="1000">
        <v>18884.046898065448</v>
      </c>
    </row>
    <row r="157" spans="1:4" ht="31.5" thickTop="1" thickBot="1">
      <c r="A157" s="200" t="s">
        <v>991</v>
      </c>
      <c r="B157" s="200" t="s">
        <v>144</v>
      </c>
      <c r="C157" s="205" t="s">
        <v>992</v>
      </c>
      <c r="D157" s="1000">
        <v>31341.79682673416</v>
      </c>
    </row>
    <row r="158" spans="1:4" ht="31.5" thickTop="1" thickBot="1">
      <c r="A158" s="200" t="s">
        <v>993</v>
      </c>
      <c r="B158" s="200" t="s">
        <v>144</v>
      </c>
      <c r="C158" s="205" t="s">
        <v>994</v>
      </c>
      <c r="D158" s="1000">
        <v>56959.136022322651</v>
      </c>
    </row>
    <row r="159" spans="1:4" ht="16.5" thickTop="1" thickBot="1">
      <c r="A159" s="200" t="s">
        <v>475</v>
      </c>
      <c r="B159" s="200" t="s">
        <v>233</v>
      </c>
      <c r="C159" s="205" t="s">
        <v>476</v>
      </c>
      <c r="D159" s="1000">
        <v>5399.5762068342065</v>
      </c>
    </row>
    <row r="160" spans="1:4" ht="16.5" thickTop="1" thickBot="1">
      <c r="A160" s="200" t="s">
        <v>980</v>
      </c>
      <c r="B160" s="200" t="s">
        <v>233</v>
      </c>
      <c r="C160" s="205" t="s">
        <v>476</v>
      </c>
      <c r="D160" s="1000">
        <v>3426.6541312601694</v>
      </c>
    </row>
    <row r="161" spans="1:4" ht="16.5" thickTop="1" thickBot="1">
      <c r="A161" s="200" t="s">
        <v>477</v>
      </c>
      <c r="B161" s="200" t="s">
        <v>233</v>
      </c>
      <c r="C161" s="205" t="s">
        <v>478</v>
      </c>
      <c r="D161" s="1000">
        <v>8364</v>
      </c>
    </row>
    <row r="162" spans="1:4" ht="16.5" thickTop="1" thickBot="1">
      <c r="A162" s="200" t="s">
        <v>981</v>
      </c>
      <c r="B162" s="200" t="s">
        <v>233</v>
      </c>
      <c r="C162" s="205" t="s">
        <v>478</v>
      </c>
      <c r="D162" s="1000">
        <v>8514.7163261616333</v>
      </c>
    </row>
    <row r="163" spans="1:4" ht="16.5" thickTop="1" thickBot="1">
      <c r="A163" s="200" t="s">
        <v>972</v>
      </c>
      <c r="B163" s="200" t="s">
        <v>233</v>
      </c>
      <c r="C163" s="205" t="s">
        <v>973</v>
      </c>
      <c r="D163" s="1000">
        <v>6230.2802386548537</v>
      </c>
    </row>
    <row r="164" spans="1:4" ht="16.5" thickTop="1" thickBot="1">
      <c r="A164" s="200" t="s">
        <v>978</v>
      </c>
      <c r="B164" s="200" t="s">
        <v>233</v>
      </c>
      <c r="C164" s="205" t="s">
        <v>973</v>
      </c>
      <c r="D164" s="1000">
        <v>8160</v>
      </c>
    </row>
    <row r="165" spans="1:4" ht="16.5" thickTop="1" thickBot="1">
      <c r="A165" s="200" t="s">
        <v>985</v>
      </c>
      <c r="B165" s="200" t="s">
        <v>952</v>
      </c>
      <c r="C165" s="205" t="s">
        <v>986</v>
      </c>
      <c r="D165" s="1000">
        <v>14263</v>
      </c>
    </row>
    <row r="166" spans="1:4" ht="16.5" thickTop="1" thickBot="1">
      <c r="A166" s="200" t="s">
        <v>983</v>
      </c>
      <c r="B166" s="200" t="s">
        <v>233</v>
      </c>
      <c r="C166" s="205" t="s">
        <v>984</v>
      </c>
      <c r="D166" s="1000">
        <v>7038</v>
      </c>
    </row>
    <row r="167" spans="1:4" ht="16.5" thickTop="1" thickBot="1">
      <c r="A167" s="200" t="s">
        <v>479</v>
      </c>
      <c r="B167" s="200" t="s">
        <v>233</v>
      </c>
      <c r="C167" s="205" t="s">
        <v>480</v>
      </c>
      <c r="D167" s="1000">
        <v>3876</v>
      </c>
    </row>
    <row r="168" spans="1:4" ht="16.5" thickTop="1" thickBot="1">
      <c r="A168" s="200" t="s">
        <v>982</v>
      </c>
      <c r="B168" s="200" t="s">
        <v>233</v>
      </c>
      <c r="C168" s="205" t="s">
        <v>480</v>
      </c>
      <c r="D168" s="1000">
        <v>10877</v>
      </c>
    </row>
    <row r="169" spans="1:4" ht="16.5" thickTop="1" thickBot="1">
      <c r="A169" s="200" t="s">
        <v>473</v>
      </c>
      <c r="B169" s="200" t="s">
        <v>233</v>
      </c>
      <c r="C169" s="205" t="s">
        <v>474</v>
      </c>
      <c r="D169" s="1000">
        <v>12149.046465376965</v>
      </c>
    </row>
    <row r="170" spans="1:4" ht="16.5" thickTop="1" thickBot="1">
      <c r="A170" s="200" t="s">
        <v>979</v>
      </c>
      <c r="B170" s="200" t="s">
        <v>233</v>
      </c>
      <c r="C170" s="205" t="s">
        <v>474</v>
      </c>
      <c r="D170" s="1000">
        <v>12149.046465376965</v>
      </c>
    </row>
    <row r="171" spans="1:4" ht="16.5" thickTop="1" thickBot="1">
      <c r="A171" s="200" t="s">
        <v>955</v>
      </c>
      <c r="B171" s="200" t="s">
        <v>233</v>
      </c>
      <c r="C171" s="205" t="s">
        <v>956</v>
      </c>
      <c r="D171" s="1000">
        <v>9033.9063460495381</v>
      </c>
    </row>
    <row r="172" spans="1:4" ht="16.5" thickTop="1" thickBot="1">
      <c r="A172" s="200" t="s">
        <v>968</v>
      </c>
      <c r="B172" s="200" t="s">
        <v>952</v>
      </c>
      <c r="C172" s="205" t="s">
        <v>969</v>
      </c>
      <c r="D172" s="1000">
        <v>22586.2</v>
      </c>
    </row>
    <row r="173" spans="1:4" ht="16.5" thickTop="1" thickBot="1">
      <c r="A173" s="200" t="s">
        <v>970</v>
      </c>
      <c r="B173" s="200" t="s">
        <v>952</v>
      </c>
      <c r="C173" s="205" t="s">
        <v>971</v>
      </c>
      <c r="D173" s="1000">
        <v>7100.73</v>
      </c>
    </row>
    <row r="174" spans="1:4" ht="16.5" thickTop="1" thickBot="1">
      <c r="A174" s="200" t="s">
        <v>957</v>
      </c>
      <c r="B174" s="200" t="s">
        <v>233</v>
      </c>
      <c r="C174" s="205" t="s">
        <v>958</v>
      </c>
      <c r="D174" s="1000">
        <v>2368</v>
      </c>
    </row>
    <row r="175" spans="1:4" ht="16.5" thickTop="1" thickBot="1">
      <c r="A175" s="200" t="s">
        <v>959</v>
      </c>
      <c r="B175" s="200" t="s">
        <v>233</v>
      </c>
      <c r="C175" s="205" t="s">
        <v>960</v>
      </c>
      <c r="D175" s="1000">
        <v>5980.439078551196</v>
      </c>
    </row>
    <row r="176" spans="1:4" ht="31.5" thickTop="1" thickBot="1">
      <c r="A176" s="200" t="s">
        <v>965</v>
      </c>
      <c r="B176" s="200" t="s">
        <v>233</v>
      </c>
      <c r="C176" s="205" t="s">
        <v>2058</v>
      </c>
      <c r="D176" s="1000">
        <v>8294.2440148496335</v>
      </c>
    </row>
    <row r="177" spans="1:4" ht="31.5" thickTop="1" thickBot="1">
      <c r="A177" s="200" t="s">
        <v>961</v>
      </c>
      <c r="B177" s="200" t="s">
        <v>233</v>
      </c>
      <c r="C177" s="205" t="s">
        <v>2056</v>
      </c>
      <c r="D177" s="1000">
        <v>4667.3400235520994</v>
      </c>
    </row>
    <row r="178" spans="1:4" ht="31.5" thickTop="1" thickBot="1">
      <c r="A178" s="200" t="s">
        <v>962</v>
      </c>
      <c r="B178" s="200" t="s">
        <v>233</v>
      </c>
      <c r="C178" s="205" t="s">
        <v>2057</v>
      </c>
      <c r="D178" s="1000">
        <v>5758.4386179473249</v>
      </c>
    </row>
    <row r="179" spans="1:4" ht="31.5" thickTop="1" thickBot="1">
      <c r="A179" s="200" t="s">
        <v>967</v>
      </c>
      <c r="B179" s="200" t="s">
        <v>233</v>
      </c>
      <c r="C179" s="205" t="s">
        <v>2059</v>
      </c>
      <c r="D179" s="1000">
        <v>4535.3290384620022</v>
      </c>
    </row>
    <row r="180" spans="1:4" ht="31.5" thickTop="1" thickBot="1">
      <c r="A180" s="200" t="s">
        <v>954</v>
      </c>
      <c r="B180" s="200" t="s">
        <v>233</v>
      </c>
      <c r="C180" s="205" t="s">
        <v>2055</v>
      </c>
      <c r="D180" s="1000">
        <v>5581</v>
      </c>
    </row>
    <row r="181" spans="1:4" ht="16.5" thickTop="1" thickBot="1">
      <c r="A181" s="200" t="s">
        <v>963</v>
      </c>
      <c r="B181" s="200" t="s">
        <v>233</v>
      </c>
      <c r="C181" s="205" t="s">
        <v>964</v>
      </c>
      <c r="D181" s="1000">
        <v>4447.596308901343</v>
      </c>
    </row>
    <row r="182" spans="1:4" ht="16.5" thickTop="1" thickBot="1">
      <c r="A182" s="200" t="s">
        <v>966</v>
      </c>
      <c r="B182" s="200" t="s">
        <v>233</v>
      </c>
      <c r="C182" s="205" t="s">
        <v>964</v>
      </c>
      <c r="D182" s="1000">
        <v>5086.0269700235031</v>
      </c>
    </row>
    <row r="183" spans="1:4" ht="16.5" thickTop="1" thickBot="1">
      <c r="A183" s="200" t="s">
        <v>481</v>
      </c>
      <c r="B183" s="200" t="s">
        <v>377</v>
      </c>
      <c r="C183" s="205" t="s">
        <v>482</v>
      </c>
      <c r="D183" s="1000">
        <v>5940</v>
      </c>
    </row>
    <row r="184" spans="1:4" ht="16.5" thickTop="1" thickBot="1">
      <c r="A184" s="200" t="s">
        <v>485</v>
      </c>
      <c r="B184" s="200" t="s">
        <v>92</v>
      </c>
      <c r="C184" s="205" t="s">
        <v>486</v>
      </c>
      <c r="D184" s="1000">
        <v>13000</v>
      </c>
    </row>
    <row r="185" spans="1:4" ht="16.5" thickTop="1" thickBot="1">
      <c r="A185" s="200" t="s">
        <v>483</v>
      </c>
      <c r="B185" s="200" t="s">
        <v>388</v>
      </c>
      <c r="C185" s="205" t="s">
        <v>484</v>
      </c>
      <c r="D185" s="1000">
        <v>56418.64882781895</v>
      </c>
    </row>
    <row r="186" spans="1:4" ht="16.5" thickTop="1" thickBot="1">
      <c r="A186" s="200" t="s">
        <v>487</v>
      </c>
      <c r="B186" s="200" t="s">
        <v>144</v>
      </c>
      <c r="C186" s="205" t="s">
        <v>2001</v>
      </c>
      <c r="D186" s="1000">
        <v>2033.494244560959</v>
      </c>
    </row>
    <row r="187" spans="1:4" ht="16.5" thickTop="1" thickBot="1">
      <c r="A187" s="200" t="s">
        <v>1539</v>
      </c>
      <c r="B187" s="200" t="s">
        <v>377</v>
      </c>
      <c r="C187" s="205" t="s">
        <v>1538</v>
      </c>
      <c r="D187" s="1000">
        <v>12900</v>
      </c>
    </row>
    <row r="188" spans="1:4" ht="16.5" thickTop="1" thickBot="1">
      <c r="A188" s="200" t="s">
        <v>1793</v>
      </c>
      <c r="B188" s="200" t="s">
        <v>377</v>
      </c>
      <c r="C188" s="205" t="s">
        <v>1792</v>
      </c>
      <c r="D188" s="1000">
        <v>12900</v>
      </c>
    </row>
    <row r="189" spans="1:4" ht="16.5" thickTop="1" thickBot="1">
      <c r="A189" s="200" t="s">
        <v>488</v>
      </c>
      <c r="B189" s="200" t="s">
        <v>377</v>
      </c>
      <c r="C189" s="205" t="s">
        <v>489</v>
      </c>
      <c r="D189" s="1000">
        <v>64872.792984993663</v>
      </c>
    </row>
    <row r="190" spans="1:4" ht="16.5" thickTop="1" thickBot="1">
      <c r="A190" s="200" t="s">
        <v>1750</v>
      </c>
      <c r="B190" s="200" t="s">
        <v>144</v>
      </c>
      <c r="C190" s="205" t="s">
        <v>1749</v>
      </c>
      <c r="D190" s="1000">
        <v>1272504.2795974205</v>
      </c>
    </row>
    <row r="191" spans="1:4" ht="16.5" thickTop="1" thickBot="1">
      <c r="A191" s="200" t="s">
        <v>498</v>
      </c>
      <c r="B191" s="200" t="s">
        <v>92</v>
      </c>
      <c r="C191" s="205" t="s">
        <v>499</v>
      </c>
      <c r="D191" s="1000">
        <v>837229.13169319206</v>
      </c>
    </row>
    <row r="192" spans="1:4" ht="16.5" thickTop="1" thickBot="1">
      <c r="A192" s="200" t="s">
        <v>500</v>
      </c>
      <c r="B192" s="200" t="s">
        <v>92</v>
      </c>
      <c r="C192" s="205" t="s">
        <v>501</v>
      </c>
      <c r="D192" s="1000">
        <v>449685.82242090482</v>
      </c>
    </row>
    <row r="193" spans="1:4" ht="16.5" thickTop="1" thickBot="1">
      <c r="A193" s="200" t="s">
        <v>490</v>
      </c>
      <c r="B193" s="200" t="s">
        <v>233</v>
      </c>
      <c r="C193" s="205" t="s">
        <v>491</v>
      </c>
      <c r="D193" s="1000">
        <v>2598.686913487641</v>
      </c>
    </row>
    <row r="194" spans="1:4" ht="16.5" thickTop="1" thickBot="1">
      <c r="A194" s="200" t="s">
        <v>502</v>
      </c>
      <c r="B194" s="200" t="s">
        <v>92</v>
      </c>
      <c r="C194" s="205" t="s">
        <v>503</v>
      </c>
      <c r="D194" s="1000">
        <v>1084.6693204122325</v>
      </c>
    </row>
    <row r="195" spans="1:4" ht="31.5" thickTop="1" thickBot="1">
      <c r="A195" s="200" t="s">
        <v>492</v>
      </c>
      <c r="B195" s="200" t="s">
        <v>425</v>
      </c>
      <c r="C195" s="205" t="s">
        <v>493</v>
      </c>
      <c r="D195" s="1000">
        <v>1147.5245803098717</v>
      </c>
    </row>
    <row r="196" spans="1:4" ht="16.5" thickTop="1" thickBot="1">
      <c r="A196" s="200" t="s">
        <v>494</v>
      </c>
      <c r="B196" s="200" t="s">
        <v>92</v>
      </c>
      <c r="C196" s="205" t="s">
        <v>495</v>
      </c>
      <c r="D196" s="1000">
        <v>39458.441511480742</v>
      </c>
    </row>
    <row r="197" spans="1:4" ht="16.5" thickTop="1" thickBot="1">
      <c r="A197" s="200" t="s">
        <v>496</v>
      </c>
      <c r="B197" s="200" t="s">
        <v>144</v>
      </c>
      <c r="C197" s="205" t="s">
        <v>497</v>
      </c>
      <c r="D197" s="1000">
        <v>2215.2107515217258</v>
      </c>
    </row>
    <row r="198" spans="1:4" ht="16.5" thickTop="1" thickBot="1">
      <c r="A198" s="200" t="s">
        <v>504</v>
      </c>
      <c r="B198" s="200" t="s">
        <v>92</v>
      </c>
      <c r="C198" s="205" t="s">
        <v>505</v>
      </c>
      <c r="D198" s="1000">
        <v>25094.568495196767</v>
      </c>
    </row>
    <row r="199" spans="1:4" ht="16.5" thickTop="1" thickBot="1">
      <c r="A199" s="200" t="s">
        <v>1009</v>
      </c>
      <c r="B199" s="200" t="s">
        <v>92</v>
      </c>
      <c r="C199" s="205" t="s">
        <v>1010</v>
      </c>
      <c r="D199" s="1000">
        <v>104216.22918841352</v>
      </c>
    </row>
    <row r="200" spans="1:4" ht="31.5" thickTop="1" thickBot="1">
      <c r="A200" s="200" t="s">
        <v>1013</v>
      </c>
      <c r="B200" s="200" t="s">
        <v>92</v>
      </c>
      <c r="C200" s="205" t="s">
        <v>1014</v>
      </c>
      <c r="D200" s="1000">
        <v>115975.97104334529</v>
      </c>
    </row>
    <row r="201" spans="1:4" ht="16.5" thickTop="1" thickBot="1">
      <c r="A201" s="200" t="s">
        <v>1011</v>
      </c>
      <c r="B201" s="200" t="s">
        <v>92</v>
      </c>
      <c r="C201" s="205" t="s">
        <v>1012</v>
      </c>
      <c r="D201" s="1000">
        <v>112118.57043768973</v>
      </c>
    </row>
    <row r="202" spans="1:4" ht="16.5" thickTop="1" thickBot="1">
      <c r="A202" s="200" t="s">
        <v>1015</v>
      </c>
      <c r="B202" s="200" t="s">
        <v>233</v>
      </c>
      <c r="C202" s="205" t="s">
        <v>1016</v>
      </c>
      <c r="D202" s="1000">
        <v>5649.3193771470451</v>
      </c>
    </row>
    <row r="203" spans="1:4" ht="31.5" thickTop="1" thickBot="1">
      <c r="A203" s="200" t="s">
        <v>1003</v>
      </c>
      <c r="B203" s="200" t="s">
        <v>233</v>
      </c>
      <c r="C203" s="205" t="s">
        <v>1004</v>
      </c>
      <c r="D203" s="1000">
        <v>15827</v>
      </c>
    </row>
    <row r="204" spans="1:4" ht="16.5" thickTop="1" thickBot="1">
      <c r="A204" s="200" t="s">
        <v>1007</v>
      </c>
      <c r="B204" s="200" t="s">
        <v>92</v>
      </c>
      <c r="C204" s="205" t="s">
        <v>1008</v>
      </c>
      <c r="D204" s="1000">
        <v>153496.45261977939</v>
      </c>
    </row>
    <row r="205" spans="1:4" ht="16.5" thickTop="1" thickBot="1">
      <c r="A205" s="200" t="s">
        <v>1005</v>
      </c>
      <c r="B205" s="200" t="s">
        <v>92</v>
      </c>
      <c r="C205" s="205" t="s">
        <v>1006</v>
      </c>
      <c r="D205" s="1000">
        <v>176524.60676188752</v>
      </c>
    </row>
    <row r="206" spans="1:4" ht="16.5" thickTop="1" thickBot="1">
      <c r="A206" s="200" t="s">
        <v>506</v>
      </c>
      <c r="B206" s="200" t="s">
        <v>144</v>
      </c>
      <c r="C206" s="205" t="s">
        <v>2002</v>
      </c>
      <c r="D206" s="1000">
        <v>15575.700596637134</v>
      </c>
    </row>
    <row r="207" spans="1:4" ht="16.5" thickTop="1" thickBot="1">
      <c r="A207" s="200" t="s">
        <v>515</v>
      </c>
      <c r="B207" s="200" t="s">
        <v>144</v>
      </c>
      <c r="C207" s="205" t="s">
        <v>516</v>
      </c>
      <c r="D207" s="1000">
        <v>15575.700596637134</v>
      </c>
    </row>
    <row r="208" spans="1:4" ht="16.5" thickTop="1" thickBot="1">
      <c r="A208" s="200" t="s">
        <v>517</v>
      </c>
      <c r="B208" s="200" t="s">
        <v>144</v>
      </c>
      <c r="C208" s="205" t="s">
        <v>518</v>
      </c>
      <c r="D208" s="1000">
        <v>11006.828421623575</v>
      </c>
    </row>
    <row r="209" spans="1:4" ht="16.5" thickTop="1" thickBot="1">
      <c r="A209" s="200" t="s">
        <v>519</v>
      </c>
      <c r="B209" s="200" t="s">
        <v>233</v>
      </c>
      <c r="C209" s="205" t="s">
        <v>520</v>
      </c>
      <c r="D209" s="1000">
        <v>10961.270736429638</v>
      </c>
    </row>
    <row r="210" spans="1:4" ht="16.5" thickTop="1" thickBot="1">
      <c r="A210" s="200" t="s">
        <v>522</v>
      </c>
      <c r="B210" s="200" t="s">
        <v>233</v>
      </c>
      <c r="C210" s="205" t="s">
        <v>2004</v>
      </c>
      <c r="D210" s="1000">
        <v>7575.1910479876342</v>
      </c>
    </row>
    <row r="211" spans="1:4" ht="16.5" thickTop="1" thickBot="1">
      <c r="A211" s="200" t="s">
        <v>521</v>
      </c>
      <c r="B211" s="200" t="s">
        <v>233</v>
      </c>
      <c r="C211" s="205" t="s">
        <v>2003</v>
      </c>
      <c r="D211" s="1000">
        <v>3919.3116251598281</v>
      </c>
    </row>
    <row r="212" spans="1:4" ht="16.5" thickTop="1" thickBot="1">
      <c r="A212" s="200" t="s">
        <v>529</v>
      </c>
      <c r="B212" s="200" t="s">
        <v>388</v>
      </c>
      <c r="C212" s="205" t="s">
        <v>530</v>
      </c>
      <c r="D212" s="1000">
        <v>36343.301392153313</v>
      </c>
    </row>
    <row r="213" spans="1:4" ht="16.5" thickTop="1" thickBot="1">
      <c r="A213" s="200" t="s">
        <v>525</v>
      </c>
      <c r="B213" s="200" t="s">
        <v>388</v>
      </c>
      <c r="C213" s="205" t="s">
        <v>526</v>
      </c>
      <c r="D213" s="1000">
        <v>44996.468390285052</v>
      </c>
    </row>
    <row r="214" spans="1:4" ht="16.5" thickTop="1" thickBot="1">
      <c r="A214" s="200" t="s">
        <v>523</v>
      </c>
      <c r="B214" s="200" t="s">
        <v>388</v>
      </c>
      <c r="C214" s="205" t="s">
        <v>524</v>
      </c>
      <c r="D214" s="1000">
        <v>43265.834990658703</v>
      </c>
    </row>
    <row r="215" spans="1:4" ht="16.5" thickTop="1" thickBot="1">
      <c r="A215" s="200" t="s">
        <v>531</v>
      </c>
      <c r="B215" s="200" t="s">
        <v>388</v>
      </c>
      <c r="C215" s="205" t="s">
        <v>532</v>
      </c>
      <c r="D215" s="1000">
        <v>58072</v>
      </c>
    </row>
    <row r="216" spans="1:4" ht="16.5" thickTop="1" thickBot="1">
      <c r="A216" s="200" t="s">
        <v>535</v>
      </c>
      <c r="B216" s="200" t="s">
        <v>388</v>
      </c>
      <c r="C216" s="205" t="s">
        <v>536</v>
      </c>
      <c r="D216" s="1000">
        <v>55380.26878804314</v>
      </c>
    </row>
    <row r="217" spans="1:4" ht="16.5" thickTop="1" thickBot="1">
      <c r="A217" s="200" t="s">
        <v>537</v>
      </c>
      <c r="B217" s="200" t="s">
        <v>388</v>
      </c>
      <c r="C217" s="205" t="s">
        <v>538</v>
      </c>
      <c r="D217" s="1000">
        <v>55380.26878804314</v>
      </c>
    </row>
    <row r="218" spans="1:4" ht="16.5" thickTop="1" thickBot="1">
      <c r="A218" s="200" t="s">
        <v>539</v>
      </c>
      <c r="B218" s="200" t="s">
        <v>388</v>
      </c>
      <c r="C218" s="205" t="s">
        <v>540</v>
      </c>
      <c r="D218" s="1000">
        <v>55380.26878804314</v>
      </c>
    </row>
    <row r="219" spans="1:4" ht="16.5" thickTop="1" thickBot="1">
      <c r="A219" s="200" t="s">
        <v>541</v>
      </c>
      <c r="B219" s="200" t="s">
        <v>388</v>
      </c>
      <c r="C219" s="205" t="s">
        <v>542</v>
      </c>
      <c r="D219" s="1000">
        <v>55380.26878804314</v>
      </c>
    </row>
    <row r="220" spans="1:4" ht="16.5" thickTop="1" thickBot="1">
      <c r="A220" s="200" t="s">
        <v>533</v>
      </c>
      <c r="B220" s="200" t="s">
        <v>388</v>
      </c>
      <c r="C220" s="205" t="s">
        <v>534</v>
      </c>
      <c r="D220" s="1000">
        <v>55380.26878804314</v>
      </c>
    </row>
    <row r="221" spans="1:4" ht="16.5" thickTop="1" thickBot="1">
      <c r="A221" s="200" t="s">
        <v>543</v>
      </c>
      <c r="B221" s="200" t="s">
        <v>388</v>
      </c>
      <c r="C221" s="205" t="s">
        <v>544</v>
      </c>
      <c r="D221" s="1000">
        <v>33895.916262882274</v>
      </c>
    </row>
    <row r="222" spans="1:4" ht="16.5" thickTop="1" thickBot="1">
      <c r="A222" s="200" t="s">
        <v>554</v>
      </c>
      <c r="B222" s="200" t="s">
        <v>388</v>
      </c>
      <c r="C222" s="205" t="s">
        <v>555</v>
      </c>
      <c r="D222" s="1000">
        <v>24228.867594768875</v>
      </c>
    </row>
    <row r="223" spans="1:4" ht="16.5" thickTop="1" thickBot="1">
      <c r="A223" s="200" t="s">
        <v>566</v>
      </c>
      <c r="B223" s="200" t="s">
        <v>388</v>
      </c>
      <c r="C223" s="205" t="s">
        <v>1940</v>
      </c>
      <c r="D223" s="1000">
        <v>8826.2303380943758</v>
      </c>
    </row>
    <row r="224" spans="1:4" ht="31.5" thickTop="1" thickBot="1">
      <c r="A224" s="200" t="s">
        <v>545</v>
      </c>
      <c r="B224" s="200" t="s">
        <v>388</v>
      </c>
      <c r="C224" s="205" t="s">
        <v>546</v>
      </c>
      <c r="D224" s="1000">
        <v>44276.409520480513</v>
      </c>
    </row>
    <row r="225" spans="1:4" ht="31.5" thickTop="1" thickBot="1">
      <c r="A225" s="200" t="s">
        <v>547</v>
      </c>
      <c r="B225" s="200" t="s">
        <v>388</v>
      </c>
      <c r="C225" s="205" t="s">
        <v>548</v>
      </c>
      <c r="D225" s="1000">
        <v>43115.154509331238</v>
      </c>
    </row>
    <row r="226" spans="1:4" ht="16.5" thickTop="1" thickBot="1">
      <c r="A226" s="200" t="s">
        <v>549</v>
      </c>
      <c r="B226" s="200" t="s">
        <v>388</v>
      </c>
      <c r="C226" s="205" t="s">
        <v>2005</v>
      </c>
      <c r="D226" s="1000">
        <v>53312</v>
      </c>
    </row>
    <row r="227" spans="1:4" ht="31.5" thickTop="1" thickBot="1">
      <c r="A227" s="200" t="s">
        <v>550</v>
      </c>
      <c r="B227" s="200" t="s">
        <v>388</v>
      </c>
      <c r="C227" s="205" t="s">
        <v>551</v>
      </c>
      <c r="D227" s="1000">
        <v>44447.74222704352</v>
      </c>
    </row>
    <row r="228" spans="1:4" ht="31.5" thickTop="1" thickBot="1">
      <c r="A228" s="200" t="s">
        <v>552</v>
      </c>
      <c r="B228" s="200" t="s">
        <v>388</v>
      </c>
      <c r="C228" s="205" t="s">
        <v>553</v>
      </c>
      <c r="D228" s="1000">
        <v>40669.884891219182</v>
      </c>
    </row>
    <row r="229" spans="1:4" ht="16.5" thickTop="1" thickBot="1">
      <c r="A229" s="200" t="s">
        <v>556</v>
      </c>
      <c r="B229" s="200" t="s">
        <v>388</v>
      </c>
      <c r="C229" s="205" t="s">
        <v>557</v>
      </c>
      <c r="D229" s="1000">
        <v>41535.201591032353</v>
      </c>
    </row>
    <row r="230" spans="1:4" ht="16.5" thickTop="1" thickBot="1">
      <c r="A230" s="200" t="s">
        <v>558</v>
      </c>
      <c r="B230" s="200" t="s">
        <v>388</v>
      </c>
      <c r="C230" s="205" t="s">
        <v>559</v>
      </c>
      <c r="D230" s="1000">
        <v>31151.401193274269</v>
      </c>
    </row>
    <row r="231" spans="1:4" ht="16.5" thickTop="1" thickBot="1">
      <c r="A231" s="200" t="s">
        <v>527</v>
      </c>
      <c r="B231" s="200" t="s">
        <v>388</v>
      </c>
      <c r="C231" s="205" t="s">
        <v>528</v>
      </c>
      <c r="D231" s="1000">
        <v>57110.90218766949</v>
      </c>
    </row>
    <row r="232" spans="1:4" ht="16.5" thickTop="1" thickBot="1">
      <c r="A232" s="200" t="s">
        <v>560</v>
      </c>
      <c r="B232" s="200" t="s">
        <v>388</v>
      </c>
      <c r="C232" s="205" t="s">
        <v>561</v>
      </c>
      <c r="D232" s="1000">
        <v>33667.396029651049</v>
      </c>
    </row>
    <row r="233" spans="1:4" ht="16.5" thickTop="1" thickBot="1">
      <c r="A233" s="200" t="s">
        <v>562</v>
      </c>
      <c r="B233" s="200" t="s">
        <v>388</v>
      </c>
      <c r="C233" s="205" t="s">
        <v>563</v>
      </c>
      <c r="D233" s="1000">
        <v>44650.341710359782</v>
      </c>
    </row>
    <row r="234" spans="1:4" ht="31.5" thickTop="1" thickBot="1">
      <c r="A234" s="200" t="s">
        <v>564</v>
      </c>
      <c r="B234" s="200" t="s">
        <v>388</v>
      </c>
      <c r="C234" s="205" t="s">
        <v>565</v>
      </c>
      <c r="D234" s="1000">
        <v>24228.867594768875</v>
      </c>
    </row>
    <row r="235" spans="1:4" ht="16.5" thickTop="1" thickBot="1">
      <c r="A235" s="200" t="s">
        <v>567</v>
      </c>
      <c r="B235" s="200" t="s">
        <v>144</v>
      </c>
      <c r="C235" s="205" t="s">
        <v>568</v>
      </c>
      <c r="D235" s="1000">
        <v>1107.6053757608629</v>
      </c>
    </row>
    <row r="236" spans="1:4" ht="31.5" thickTop="1" thickBot="1">
      <c r="A236" s="200" t="s">
        <v>571</v>
      </c>
      <c r="B236" s="200" t="s">
        <v>388</v>
      </c>
      <c r="C236" s="205" t="s">
        <v>572</v>
      </c>
      <c r="D236" s="1000">
        <v>333309.84325167572</v>
      </c>
    </row>
    <row r="237" spans="1:4" ht="31.5" thickTop="1" thickBot="1">
      <c r="A237" s="200" t="s">
        <v>573</v>
      </c>
      <c r="B237" s="200" t="s">
        <v>388</v>
      </c>
      <c r="C237" s="205" t="s">
        <v>574</v>
      </c>
      <c r="D237" s="1000">
        <v>336925.4076530498</v>
      </c>
    </row>
    <row r="238" spans="1:4" ht="31.5" thickTop="1" thickBot="1">
      <c r="A238" s="200" t="s">
        <v>575</v>
      </c>
      <c r="B238" s="200" t="s">
        <v>388</v>
      </c>
      <c r="C238" s="205" t="s">
        <v>576</v>
      </c>
      <c r="D238" s="1000">
        <v>336925.4076530498</v>
      </c>
    </row>
    <row r="239" spans="1:4" ht="16.5" thickTop="1" thickBot="1">
      <c r="A239" s="200" t="s">
        <v>588</v>
      </c>
      <c r="B239" s="200" t="s">
        <v>589</v>
      </c>
      <c r="C239" s="205" t="s">
        <v>590</v>
      </c>
      <c r="D239" s="1000">
        <v>254920.10230488481</v>
      </c>
    </row>
    <row r="240" spans="1:4" ht="16.5" thickTop="1" thickBot="1">
      <c r="A240" s="200" t="s">
        <v>577</v>
      </c>
      <c r="B240" s="200" t="s">
        <v>388</v>
      </c>
      <c r="C240" s="205" t="s">
        <v>2006</v>
      </c>
      <c r="D240" s="1000">
        <v>251547.65969532635</v>
      </c>
    </row>
    <row r="241" spans="1:4" ht="16.5" thickTop="1" thickBot="1">
      <c r="A241" s="200" t="s">
        <v>578</v>
      </c>
      <c r="B241" s="200" t="s">
        <v>388</v>
      </c>
      <c r="C241" s="205" t="s">
        <v>2117</v>
      </c>
      <c r="D241" s="1000">
        <v>249771.49505994353</v>
      </c>
    </row>
    <row r="242" spans="1:4" ht="16.5" thickTop="1" thickBot="1">
      <c r="A242" s="1001" t="s">
        <v>2119</v>
      </c>
      <c r="B242" s="200" t="s">
        <v>388</v>
      </c>
      <c r="C242" s="205" t="s">
        <v>2118</v>
      </c>
      <c r="D242" s="1000">
        <v>373758.96999204846</v>
      </c>
    </row>
    <row r="243" spans="1:4" ht="16.5" thickTop="1" thickBot="1">
      <c r="A243" s="200" t="s">
        <v>579</v>
      </c>
      <c r="B243" s="200" t="s">
        <v>388</v>
      </c>
      <c r="C243" s="205" t="s">
        <v>580</v>
      </c>
      <c r="D243" s="1000">
        <v>373758.96999204846</v>
      </c>
    </row>
    <row r="244" spans="1:4" ht="16.5" thickTop="1" thickBot="1">
      <c r="A244" s="200" t="s">
        <v>581</v>
      </c>
      <c r="B244" s="200" t="s">
        <v>388</v>
      </c>
      <c r="C244" s="205" t="s">
        <v>582</v>
      </c>
      <c r="D244" s="1000">
        <v>370000</v>
      </c>
    </row>
    <row r="245" spans="1:4" ht="16.5" thickTop="1" thickBot="1">
      <c r="A245" s="200" t="s">
        <v>583</v>
      </c>
      <c r="B245" s="200" t="s">
        <v>388</v>
      </c>
      <c r="C245" s="205" t="s">
        <v>584</v>
      </c>
      <c r="D245" s="1000">
        <v>353049.21352377505</v>
      </c>
    </row>
    <row r="246" spans="1:4" ht="16.5" thickTop="1" thickBot="1">
      <c r="A246" s="200" t="s">
        <v>585</v>
      </c>
      <c r="B246" s="200" t="s">
        <v>388</v>
      </c>
      <c r="C246" s="205" t="s">
        <v>2120</v>
      </c>
      <c r="D246" s="1000">
        <v>255518.00128547562</v>
      </c>
    </row>
    <row r="247" spans="1:4" ht="16.5" thickTop="1" thickBot="1">
      <c r="A247" s="200" t="s">
        <v>586</v>
      </c>
      <c r="B247" s="200" t="s">
        <v>388</v>
      </c>
      <c r="C247" s="205" t="s">
        <v>587</v>
      </c>
      <c r="D247" s="1000">
        <v>256159.70500364178</v>
      </c>
    </row>
    <row r="248" spans="1:4" ht="16.5" thickTop="1" thickBot="1">
      <c r="A248" s="200" t="s">
        <v>591</v>
      </c>
      <c r="B248" s="200" t="s">
        <v>388</v>
      </c>
      <c r="C248" s="205" t="s">
        <v>592</v>
      </c>
      <c r="D248" s="1000">
        <v>252705.68851745079</v>
      </c>
    </row>
    <row r="249" spans="1:4" ht="16.5" thickTop="1" thickBot="1">
      <c r="A249" s="200" t="s">
        <v>593</v>
      </c>
      <c r="B249" s="200" t="s">
        <v>388</v>
      </c>
      <c r="C249" s="205" t="s">
        <v>594</v>
      </c>
      <c r="D249" s="1000">
        <v>260415.31925634813</v>
      </c>
    </row>
    <row r="250" spans="1:4" ht="16.5" thickTop="1" thickBot="1">
      <c r="A250" s="200" t="s">
        <v>595</v>
      </c>
      <c r="B250" s="200" t="s">
        <v>388</v>
      </c>
      <c r="C250" s="205" t="s">
        <v>596</v>
      </c>
      <c r="D250" s="1000">
        <v>205231.70187705025</v>
      </c>
    </row>
    <row r="251" spans="1:4" ht="16.5" thickTop="1" thickBot="1">
      <c r="A251" s="200" t="s">
        <v>597</v>
      </c>
      <c r="B251" s="200" t="s">
        <v>388</v>
      </c>
      <c r="C251" s="205" t="s">
        <v>598</v>
      </c>
      <c r="D251" s="1000">
        <v>220031.1299891659</v>
      </c>
    </row>
    <row r="252" spans="1:4" ht="31.5" thickTop="1" thickBot="1">
      <c r="A252" s="200" t="s">
        <v>599</v>
      </c>
      <c r="B252" s="200" t="s">
        <v>388</v>
      </c>
      <c r="C252" s="205" t="s">
        <v>600</v>
      </c>
      <c r="D252" s="1000">
        <v>316361.88512023451</v>
      </c>
    </row>
    <row r="253" spans="1:4" ht="31.5" thickTop="1" thickBot="1">
      <c r="A253" s="200" t="s">
        <v>601</v>
      </c>
      <c r="B253" s="200" t="s">
        <v>388</v>
      </c>
      <c r="C253" s="205" t="s">
        <v>602</v>
      </c>
      <c r="D253" s="1000">
        <v>175572.24532272902</v>
      </c>
    </row>
    <row r="254" spans="1:4" ht="16.5" thickTop="1" thickBot="1">
      <c r="A254" s="200" t="s">
        <v>605</v>
      </c>
      <c r="B254" s="200" t="s">
        <v>233</v>
      </c>
      <c r="C254" s="205" t="s">
        <v>2007</v>
      </c>
      <c r="D254" s="1000">
        <v>15770.755706348975</v>
      </c>
    </row>
    <row r="255" spans="1:4" ht="31.5" thickTop="1" thickBot="1">
      <c r="A255" s="200" t="s">
        <v>603</v>
      </c>
      <c r="B255" s="200" t="s">
        <v>388</v>
      </c>
      <c r="C255" s="205" t="s">
        <v>604</v>
      </c>
      <c r="D255" s="1000">
        <v>279868.88777989417</v>
      </c>
    </row>
    <row r="256" spans="1:4" ht="16.5" thickTop="1" thickBot="1">
      <c r="A256" s="200" t="s">
        <v>569</v>
      </c>
      <c r="B256" s="200" t="s">
        <v>388</v>
      </c>
      <c r="C256" s="205" t="s">
        <v>570</v>
      </c>
      <c r="D256" s="1000">
        <v>274826.39513565588</v>
      </c>
    </row>
    <row r="257" spans="1:4" ht="16.5" thickTop="1" thickBot="1">
      <c r="A257" s="200" t="s">
        <v>606</v>
      </c>
      <c r="B257" s="200" t="s">
        <v>388</v>
      </c>
      <c r="C257" s="205" t="s">
        <v>607</v>
      </c>
      <c r="D257" s="1000">
        <v>433869.44715964561</v>
      </c>
    </row>
    <row r="258" spans="1:4" ht="16.5" thickTop="1" thickBot="1">
      <c r="A258" s="200" t="s">
        <v>608</v>
      </c>
      <c r="B258" s="200" t="s">
        <v>388</v>
      </c>
      <c r="C258" s="205" t="s">
        <v>609</v>
      </c>
      <c r="D258" s="1000">
        <v>450723.39358524675</v>
      </c>
    </row>
    <row r="259" spans="1:4" ht="16.5" thickTop="1" thickBot="1">
      <c r="A259" s="200" t="s">
        <v>507</v>
      </c>
      <c r="B259" s="200" t="s">
        <v>388</v>
      </c>
      <c r="C259" s="205" t="s">
        <v>508</v>
      </c>
      <c r="D259" s="1000">
        <v>433869.44715964561</v>
      </c>
    </row>
    <row r="260" spans="1:4" ht="16.5" thickTop="1" thickBot="1">
      <c r="A260" s="200" t="s">
        <v>1753</v>
      </c>
      <c r="B260" s="200" t="s">
        <v>388</v>
      </c>
      <c r="C260" s="205" t="s">
        <v>1754</v>
      </c>
      <c r="D260" s="1000">
        <v>473151.3640643644</v>
      </c>
    </row>
    <row r="261" spans="1:4" ht="16.5" thickTop="1" thickBot="1">
      <c r="A261" s="200" t="s">
        <v>509</v>
      </c>
      <c r="B261" s="200" t="s">
        <v>377</v>
      </c>
      <c r="C261" s="205" t="s">
        <v>510</v>
      </c>
      <c r="D261" s="1000">
        <v>2239.1858224514572</v>
      </c>
    </row>
    <row r="262" spans="1:4" ht="46.5" thickTop="1" thickBot="1">
      <c r="A262" s="200" t="s">
        <v>610</v>
      </c>
      <c r="B262" s="200" t="s">
        <v>377</v>
      </c>
      <c r="C262" s="205" t="s">
        <v>2008</v>
      </c>
      <c r="D262" s="1000">
        <v>1887</v>
      </c>
    </row>
    <row r="263" spans="1:4" ht="31.5" thickTop="1" thickBot="1">
      <c r="A263" s="200" t="s">
        <v>611</v>
      </c>
      <c r="B263" s="200" t="s">
        <v>233</v>
      </c>
      <c r="C263" s="205" t="s">
        <v>612</v>
      </c>
      <c r="D263" s="1000">
        <v>54120.479633068695</v>
      </c>
    </row>
    <row r="264" spans="1:4" ht="31.5" thickTop="1" thickBot="1">
      <c r="A264" s="200" t="s">
        <v>613</v>
      </c>
      <c r="B264" s="200" t="s">
        <v>377</v>
      </c>
      <c r="C264" s="205" t="s">
        <v>614</v>
      </c>
      <c r="D264" s="1000">
        <v>11524.61152937997</v>
      </c>
    </row>
    <row r="265" spans="1:4" ht="31.5" thickTop="1" thickBot="1">
      <c r="A265" s="200" t="s">
        <v>615</v>
      </c>
      <c r="B265" s="200" t="s">
        <v>144</v>
      </c>
      <c r="C265" s="205" t="s">
        <v>616</v>
      </c>
      <c r="D265" s="1000">
        <v>10902.990417645993</v>
      </c>
    </row>
    <row r="266" spans="1:4" ht="31.5" thickTop="1" thickBot="1">
      <c r="A266" s="200" t="s">
        <v>617</v>
      </c>
      <c r="B266" s="200" t="s">
        <v>92</v>
      </c>
      <c r="C266" s="205" t="s">
        <v>618</v>
      </c>
      <c r="D266" s="1000">
        <v>72686.602784306626</v>
      </c>
    </row>
    <row r="267" spans="1:4" ht="31.5" thickTop="1" thickBot="1">
      <c r="A267" s="200" t="s">
        <v>619</v>
      </c>
      <c r="B267" s="200" t="s">
        <v>92</v>
      </c>
      <c r="C267" s="205" t="s">
        <v>620</v>
      </c>
      <c r="D267" s="1000">
        <v>109029.90417645994</v>
      </c>
    </row>
    <row r="268" spans="1:4" ht="31.5" thickTop="1" thickBot="1">
      <c r="A268" s="200" t="s">
        <v>621</v>
      </c>
      <c r="B268" s="200" t="s">
        <v>92</v>
      </c>
      <c r="C268" s="205" t="s">
        <v>622</v>
      </c>
      <c r="D268" s="1000">
        <v>124605.60477309707</v>
      </c>
    </row>
    <row r="269" spans="1:4" ht="16.5" thickTop="1" thickBot="1">
      <c r="A269" s="200" t="s">
        <v>623</v>
      </c>
      <c r="B269" s="200" t="s">
        <v>377</v>
      </c>
      <c r="C269" s="205" t="s">
        <v>624</v>
      </c>
      <c r="D269" s="1000">
        <v>67494.702585427585</v>
      </c>
    </row>
    <row r="270" spans="1:4" ht="16.5" thickTop="1" thickBot="1">
      <c r="A270" s="200" t="s">
        <v>627</v>
      </c>
      <c r="B270" s="200" t="s">
        <v>144</v>
      </c>
      <c r="C270" s="205" t="s">
        <v>628</v>
      </c>
      <c r="D270" s="1000">
        <v>192560.03380835877</v>
      </c>
    </row>
    <row r="271" spans="1:4" ht="16.5" thickTop="1" thickBot="1">
      <c r="A271" s="200" t="s">
        <v>629</v>
      </c>
      <c r="B271" s="200" t="s">
        <v>388</v>
      </c>
      <c r="C271" s="205" t="s">
        <v>2009</v>
      </c>
      <c r="D271" s="1000">
        <v>33228.161272825884</v>
      </c>
    </row>
    <row r="272" spans="1:4" ht="31.5" thickTop="1" thickBot="1">
      <c r="A272" s="200" t="s">
        <v>625</v>
      </c>
      <c r="B272" s="200" t="s">
        <v>388</v>
      </c>
      <c r="C272" s="205" t="s">
        <v>626</v>
      </c>
      <c r="D272" s="1000">
        <v>33228.161272825884</v>
      </c>
    </row>
    <row r="273" spans="1:4" ht="31.5" thickTop="1" thickBot="1">
      <c r="A273" s="200" t="s">
        <v>630</v>
      </c>
      <c r="B273" s="200" t="s">
        <v>388</v>
      </c>
      <c r="C273" s="205" t="s">
        <v>631</v>
      </c>
      <c r="D273" s="1000">
        <v>33228.161272825884</v>
      </c>
    </row>
    <row r="274" spans="1:4" ht="31.5" thickTop="1" thickBot="1">
      <c r="A274" s="200" t="s">
        <v>632</v>
      </c>
      <c r="B274" s="200" t="s">
        <v>144</v>
      </c>
      <c r="C274" s="205" t="s">
        <v>633</v>
      </c>
      <c r="D274" s="1000">
        <v>45194.555017176361</v>
      </c>
    </row>
    <row r="275" spans="1:4" ht="31.5" thickTop="1" thickBot="1">
      <c r="A275" s="200" t="s">
        <v>634</v>
      </c>
      <c r="B275" s="200" t="s">
        <v>144</v>
      </c>
      <c r="C275" s="205" t="s">
        <v>635</v>
      </c>
      <c r="D275" s="1000">
        <v>38189.398989514018</v>
      </c>
    </row>
    <row r="276" spans="1:4" ht="31.5" thickTop="1" thickBot="1">
      <c r="A276" s="200" t="s">
        <v>636</v>
      </c>
      <c r="B276" s="200" t="s">
        <v>637</v>
      </c>
      <c r="C276" s="205" t="s">
        <v>2010</v>
      </c>
      <c r="D276" s="1000">
        <v>84201</v>
      </c>
    </row>
    <row r="277" spans="1:4" ht="16.5" thickTop="1" thickBot="1">
      <c r="A277" s="200" t="s">
        <v>638</v>
      </c>
      <c r="B277" s="200" t="s">
        <v>637</v>
      </c>
      <c r="C277" s="205" t="s">
        <v>2011</v>
      </c>
      <c r="D277" s="1000">
        <v>49830</v>
      </c>
    </row>
    <row r="278" spans="1:4" ht="16.5" thickTop="1" thickBot="1">
      <c r="A278" s="200" t="s">
        <v>639</v>
      </c>
      <c r="B278" s="200" t="s">
        <v>637</v>
      </c>
      <c r="C278" s="205" t="s">
        <v>640</v>
      </c>
      <c r="D278" s="1000">
        <v>72721.215452299148</v>
      </c>
    </row>
    <row r="279" spans="1:4" ht="16.5" thickTop="1" thickBot="1">
      <c r="A279" s="200" t="s">
        <v>511</v>
      </c>
      <c r="B279" s="200" t="s">
        <v>141</v>
      </c>
      <c r="C279" s="205" t="s">
        <v>512</v>
      </c>
      <c r="D279" s="1000">
        <v>50413.350931115521</v>
      </c>
    </row>
    <row r="280" spans="1:4" ht="16.5" thickTop="1" thickBot="1">
      <c r="A280" s="200" t="s">
        <v>513</v>
      </c>
      <c r="B280" s="200" t="s">
        <v>141</v>
      </c>
      <c r="C280" s="205" t="s">
        <v>514</v>
      </c>
      <c r="D280" s="1000">
        <v>52662.056324758894</v>
      </c>
    </row>
    <row r="281" spans="1:4" ht="31.5" thickTop="1" thickBot="1">
      <c r="A281" s="200" t="s">
        <v>641</v>
      </c>
      <c r="B281" s="200" t="s">
        <v>92</v>
      </c>
      <c r="C281" s="205" t="s">
        <v>642</v>
      </c>
      <c r="D281" s="1000">
        <v>58705.522634934881</v>
      </c>
    </row>
    <row r="282" spans="1:4" ht="31.5" thickTop="1" thickBot="1">
      <c r="A282" s="200" t="s">
        <v>643</v>
      </c>
      <c r="B282" s="200" t="s">
        <v>377</v>
      </c>
      <c r="C282" s="205" t="s">
        <v>644</v>
      </c>
      <c r="D282" s="1000">
        <v>8797.1556969806534</v>
      </c>
    </row>
    <row r="283" spans="1:4" ht="31.5" thickTop="1" thickBot="1">
      <c r="A283" s="200" t="s">
        <v>645</v>
      </c>
      <c r="B283" s="200" t="s">
        <v>144</v>
      </c>
      <c r="C283" s="205" t="s">
        <v>646</v>
      </c>
      <c r="D283" s="1000">
        <v>3683</v>
      </c>
    </row>
    <row r="284" spans="1:4" ht="16.5" thickTop="1" thickBot="1">
      <c r="A284" s="200" t="s">
        <v>647</v>
      </c>
      <c r="B284" s="200" t="s">
        <v>92</v>
      </c>
      <c r="C284" s="205" t="s">
        <v>648</v>
      </c>
      <c r="D284" s="1000">
        <v>17306.333996263482</v>
      </c>
    </row>
    <row r="285" spans="1:4" ht="31.5" thickTop="1" thickBot="1">
      <c r="A285" s="200" t="s">
        <v>649</v>
      </c>
      <c r="B285" s="200" t="s">
        <v>92</v>
      </c>
      <c r="C285" s="205" t="s">
        <v>650</v>
      </c>
      <c r="D285" s="1000">
        <v>75715.211233652735</v>
      </c>
    </row>
    <row r="286" spans="1:4" ht="16.5" thickTop="1" thickBot="1">
      <c r="A286" s="200" t="s">
        <v>651</v>
      </c>
      <c r="B286" s="200" t="s">
        <v>92</v>
      </c>
      <c r="C286" s="205" t="s">
        <v>652</v>
      </c>
      <c r="D286" s="1000">
        <v>114221.80437533898</v>
      </c>
    </row>
    <row r="287" spans="1:4" ht="16.5" thickTop="1" thickBot="1">
      <c r="A287" s="200" t="s">
        <v>657</v>
      </c>
      <c r="B287" s="200" t="s">
        <v>92</v>
      </c>
      <c r="C287" s="205" t="s">
        <v>658</v>
      </c>
      <c r="D287" s="1000">
        <v>28000</v>
      </c>
    </row>
    <row r="288" spans="1:4" ht="31.5" thickTop="1" thickBot="1">
      <c r="A288" s="200" t="s">
        <v>653</v>
      </c>
      <c r="B288" s="200" t="s">
        <v>92</v>
      </c>
      <c r="C288" s="205" t="s">
        <v>654</v>
      </c>
      <c r="D288" s="1000">
        <v>29821.945741469699</v>
      </c>
    </row>
    <row r="289" spans="1:4" ht="31.5" thickTop="1" thickBot="1">
      <c r="A289" s="200" t="s">
        <v>655</v>
      </c>
      <c r="B289" s="200" t="s">
        <v>92</v>
      </c>
      <c r="C289" s="205" t="s">
        <v>656</v>
      </c>
      <c r="D289" s="1000">
        <v>134989.40517085517</v>
      </c>
    </row>
    <row r="290" spans="1:4" ht="16.5" thickTop="1" thickBot="1">
      <c r="A290" s="200" t="s">
        <v>659</v>
      </c>
      <c r="B290" s="200" t="s">
        <v>463</v>
      </c>
      <c r="C290" s="205" t="s">
        <v>660</v>
      </c>
      <c r="D290" s="1000">
        <v>2142</v>
      </c>
    </row>
    <row r="291" spans="1:4" ht="16.5" thickTop="1" thickBot="1">
      <c r="A291" s="200" t="s">
        <v>661</v>
      </c>
      <c r="B291" s="200" t="s">
        <v>425</v>
      </c>
      <c r="C291" s="205" t="s">
        <v>2012</v>
      </c>
      <c r="D291" s="1000">
        <v>73441.151902911588</v>
      </c>
    </row>
    <row r="292" spans="1:4" ht="31.5" thickTop="1" thickBot="1">
      <c r="A292" s="200" t="s">
        <v>662</v>
      </c>
      <c r="B292" s="200" t="s">
        <v>377</v>
      </c>
      <c r="C292" s="205" t="s">
        <v>663</v>
      </c>
      <c r="D292" s="1000">
        <v>3048</v>
      </c>
    </row>
    <row r="293" spans="1:4" ht="16.5" thickTop="1" thickBot="1">
      <c r="A293" s="200" t="s">
        <v>664</v>
      </c>
      <c r="B293" s="200" t="s">
        <v>377</v>
      </c>
      <c r="C293" s="205" t="s">
        <v>2013</v>
      </c>
      <c r="D293" s="1000">
        <v>4392.3475682516719</v>
      </c>
    </row>
    <row r="294" spans="1:4" ht="16.5" thickTop="1" thickBot="1">
      <c r="A294" s="200" t="s">
        <v>665</v>
      </c>
      <c r="B294" s="200" t="s">
        <v>92</v>
      </c>
      <c r="C294" s="205" t="s">
        <v>666</v>
      </c>
      <c r="D294" s="1000">
        <v>1468.8230380582315</v>
      </c>
    </row>
    <row r="295" spans="1:4" ht="16.5" thickTop="1" thickBot="1">
      <c r="A295" s="200" t="s">
        <v>671</v>
      </c>
      <c r="B295" s="200" t="s">
        <v>92</v>
      </c>
      <c r="C295" s="205" t="s">
        <v>2014</v>
      </c>
      <c r="D295" s="1000">
        <v>67764.681395769294</v>
      </c>
    </row>
    <row r="296" spans="1:4" ht="16.5" thickTop="1" thickBot="1">
      <c r="A296" s="200" t="s">
        <v>667</v>
      </c>
      <c r="B296" s="200" t="s">
        <v>92</v>
      </c>
      <c r="C296" s="205" t="s">
        <v>668</v>
      </c>
      <c r="D296" s="1000">
        <v>67764.681395769294</v>
      </c>
    </row>
    <row r="297" spans="1:4" ht="16.5" thickTop="1" thickBot="1">
      <c r="A297" s="200" t="s">
        <v>669</v>
      </c>
      <c r="B297" s="200" t="s">
        <v>92</v>
      </c>
      <c r="C297" s="205" t="s">
        <v>670</v>
      </c>
      <c r="D297" s="1000">
        <v>67791.832525764548</v>
      </c>
    </row>
    <row r="298" spans="1:4" ht="16.5" thickTop="1" thickBot="1">
      <c r="A298" s="200" t="s">
        <v>684</v>
      </c>
      <c r="B298" s="200" t="s">
        <v>144</v>
      </c>
      <c r="C298" s="205" t="s">
        <v>685</v>
      </c>
      <c r="D298" s="1000">
        <v>5553.6839879863082</v>
      </c>
    </row>
    <row r="299" spans="1:4" ht="16.5" thickTop="1" thickBot="1">
      <c r="A299" s="200" t="s">
        <v>672</v>
      </c>
      <c r="B299" s="200" t="s">
        <v>377</v>
      </c>
      <c r="C299" s="205" t="s">
        <v>673</v>
      </c>
      <c r="D299" s="1000">
        <v>38395.311664988323</v>
      </c>
    </row>
    <row r="300" spans="1:4" ht="16.5" thickTop="1" thickBot="1">
      <c r="A300" s="200" t="s">
        <v>688</v>
      </c>
      <c r="B300" s="200" t="s">
        <v>377</v>
      </c>
      <c r="C300" s="205" t="s">
        <v>689</v>
      </c>
      <c r="D300" s="1000">
        <v>21325</v>
      </c>
    </row>
    <row r="301" spans="1:4" ht="46.5" thickTop="1" thickBot="1">
      <c r="A301" s="200" t="s">
        <v>690</v>
      </c>
      <c r="B301" s="200" t="s">
        <v>92</v>
      </c>
      <c r="C301" s="205" t="s">
        <v>691</v>
      </c>
      <c r="D301" s="1000">
        <v>228443.60875067796</v>
      </c>
    </row>
    <row r="302" spans="1:4" ht="46.5" thickTop="1" thickBot="1">
      <c r="A302" s="200" t="s">
        <v>692</v>
      </c>
      <c r="B302" s="200" t="s">
        <v>92</v>
      </c>
      <c r="C302" s="205" t="s">
        <v>693</v>
      </c>
      <c r="D302" s="1000">
        <v>192100.30735852465</v>
      </c>
    </row>
    <row r="303" spans="1:4" ht="46.5" thickTop="1" thickBot="1">
      <c r="A303" s="200" t="s">
        <v>694</v>
      </c>
      <c r="B303" s="200" t="s">
        <v>92</v>
      </c>
      <c r="C303" s="205" t="s">
        <v>695</v>
      </c>
      <c r="D303" s="1000">
        <v>259595.00994395223</v>
      </c>
    </row>
    <row r="304" spans="1:4" ht="46.5" thickTop="1" thickBot="1">
      <c r="A304" s="200" t="s">
        <v>696</v>
      </c>
      <c r="B304" s="200" t="s">
        <v>92</v>
      </c>
      <c r="C304" s="205" t="s">
        <v>697</v>
      </c>
      <c r="D304" s="1000">
        <v>445536</v>
      </c>
    </row>
    <row r="305" spans="1:4" ht="46.5" thickTop="1" thickBot="1">
      <c r="A305" s="200" t="s">
        <v>698</v>
      </c>
      <c r="B305" s="200" t="s">
        <v>92</v>
      </c>
      <c r="C305" s="205" t="s">
        <v>699</v>
      </c>
      <c r="D305" s="1000">
        <v>181716.50696076656</v>
      </c>
    </row>
    <row r="306" spans="1:4" ht="46.5" thickTop="1" thickBot="1">
      <c r="A306" s="200" t="s">
        <v>700</v>
      </c>
      <c r="B306" s="200" t="s">
        <v>233</v>
      </c>
      <c r="C306" s="205" t="s">
        <v>701</v>
      </c>
      <c r="D306" s="1000">
        <v>629319</v>
      </c>
    </row>
    <row r="307" spans="1:4" ht="16.5" thickTop="1" thickBot="1">
      <c r="A307" s="200" t="s">
        <v>702</v>
      </c>
      <c r="B307" s="200" t="s">
        <v>92</v>
      </c>
      <c r="C307" s="205" t="s">
        <v>703</v>
      </c>
      <c r="D307" s="1000">
        <v>327250</v>
      </c>
    </row>
    <row r="308" spans="1:4" ht="16.5" thickTop="1" thickBot="1">
      <c r="A308" s="200" t="s">
        <v>674</v>
      </c>
      <c r="B308" s="200" t="s">
        <v>377</v>
      </c>
      <c r="C308" s="205" t="s">
        <v>675</v>
      </c>
      <c r="D308" s="1000">
        <v>23155.87488700054</v>
      </c>
    </row>
    <row r="309" spans="1:4" ht="16.5" thickTop="1" thickBot="1">
      <c r="A309" s="200" t="s">
        <v>680</v>
      </c>
      <c r="B309" s="200" t="s">
        <v>377</v>
      </c>
      <c r="C309" s="205" t="s">
        <v>681</v>
      </c>
      <c r="D309" s="1000">
        <v>5487.9538857751249</v>
      </c>
    </row>
    <row r="310" spans="1:4" ht="16.5" thickTop="1" thickBot="1">
      <c r="A310" s="200" t="s">
        <v>678</v>
      </c>
      <c r="B310" s="200" t="s">
        <v>377</v>
      </c>
      <c r="C310" s="205" t="s">
        <v>679</v>
      </c>
      <c r="D310" s="1000">
        <v>15003.89932140059</v>
      </c>
    </row>
    <row r="311" spans="1:4" ht="16.5" thickTop="1" thickBot="1">
      <c r="A311" s="200" t="s">
        <v>676</v>
      </c>
      <c r="B311" s="200" t="s">
        <v>377</v>
      </c>
      <c r="C311" s="205" t="s">
        <v>677</v>
      </c>
      <c r="D311" s="1000">
        <v>96950</v>
      </c>
    </row>
    <row r="312" spans="1:4" ht="16.5" thickTop="1" thickBot="1">
      <c r="A312" s="200" t="s">
        <v>682</v>
      </c>
      <c r="B312" s="200" t="s">
        <v>377</v>
      </c>
      <c r="C312" s="205" t="s">
        <v>683</v>
      </c>
      <c r="D312" s="1000">
        <v>14673</v>
      </c>
    </row>
    <row r="313" spans="1:4" ht="16.5" thickTop="1" thickBot="1">
      <c r="A313" s="200" t="s">
        <v>704</v>
      </c>
      <c r="B313" s="200" t="s">
        <v>377</v>
      </c>
      <c r="C313" s="205" t="s">
        <v>705</v>
      </c>
      <c r="D313" s="1000">
        <v>11075</v>
      </c>
    </row>
    <row r="314" spans="1:4" ht="16.5" thickTop="1" thickBot="1">
      <c r="A314" s="200" t="s">
        <v>706</v>
      </c>
      <c r="B314" s="200" t="s">
        <v>377</v>
      </c>
      <c r="C314" s="205" t="s">
        <v>707</v>
      </c>
      <c r="D314" s="1000">
        <v>11046</v>
      </c>
    </row>
    <row r="315" spans="1:4" ht="46.5" thickTop="1" thickBot="1">
      <c r="A315" s="200" t="s">
        <v>712</v>
      </c>
      <c r="B315" s="200" t="s">
        <v>377</v>
      </c>
      <c r="C315" s="205" t="s">
        <v>713</v>
      </c>
      <c r="D315" s="1000">
        <v>8746.3780592827916</v>
      </c>
    </row>
    <row r="316" spans="1:4" ht="31.5" thickTop="1" thickBot="1">
      <c r="A316" s="200" t="s">
        <v>708</v>
      </c>
      <c r="B316" s="200" t="s">
        <v>92</v>
      </c>
      <c r="C316" s="205" t="s">
        <v>709</v>
      </c>
      <c r="D316" s="1000">
        <v>27660</v>
      </c>
    </row>
    <row r="317" spans="1:4" ht="16.5" thickTop="1" thickBot="1">
      <c r="A317" s="200" t="s">
        <v>710</v>
      </c>
      <c r="B317" s="200" t="s">
        <v>377</v>
      </c>
      <c r="C317" s="205" t="s">
        <v>711</v>
      </c>
      <c r="D317" s="1000">
        <v>20473.133422780887</v>
      </c>
    </row>
    <row r="318" spans="1:4" ht="31.5" thickTop="1" thickBot="1">
      <c r="A318" s="200" t="s">
        <v>714</v>
      </c>
      <c r="B318" s="200" t="s">
        <v>637</v>
      </c>
      <c r="C318" s="205" t="s">
        <v>715</v>
      </c>
      <c r="D318" s="1000">
        <v>15780.953717832817</v>
      </c>
    </row>
    <row r="319" spans="1:4" ht="31.5" thickTop="1" thickBot="1">
      <c r="A319" s="200" t="s">
        <v>716</v>
      </c>
      <c r="B319" s="200" t="s">
        <v>92</v>
      </c>
      <c r="C319" s="205" t="s">
        <v>717</v>
      </c>
      <c r="D319" s="1000">
        <v>11565.823009702885</v>
      </c>
    </row>
    <row r="320" spans="1:4" ht="46.5" thickTop="1" thickBot="1">
      <c r="A320" s="200" t="s">
        <v>724</v>
      </c>
      <c r="B320" s="200" t="s">
        <v>92</v>
      </c>
      <c r="C320" s="205" t="s">
        <v>725</v>
      </c>
      <c r="D320" s="1000">
        <v>226366.84867112635</v>
      </c>
    </row>
    <row r="321" spans="1:4" ht="46.5" thickTop="1" thickBot="1">
      <c r="A321" s="200" t="s">
        <v>726</v>
      </c>
      <c r="B321" s="200" t="s">
        <v>92</v>
      </c>
      <c r="C321" s="205" t="s">
        <v>727</v>
      </c>
      <c r="D321" s="1000">
        <v>290746.4111372265</v>
      </c>
    </row>
    <row r="322" spans="1:4" ht="46.5" thickTop="1" thickBot="1">
      <c r="A322" s="200" t="s">
        <v>722</v>
      </c>
      <c r="B322" s="200" t="s">
        <v>92</v>
      </c>
      <c r="C322" s="205" t="s">
        <v>723</v>
      </c>
      <c r="D322" s="1000">
        <v>266863.67022238288</v>
      </c>
    </row>
    <row r="323" spans="1:4" ht="61.5" thickTop="1" thickBot="1">
      <c r="A323" s="200" t="s">
        <v>720</v>
      </c>
      <c r="B323" s="200" t="s">
        <v>92</v>
      </c>
      <c r="C323" s="205" t="s">
        <v>721</v>
      </c>
      <c r="D323" s="1000">
        <v>139004.81962535414</v>
      </c>
    </row>
    <row r="324" spans="1:4" ht="16.5" thickTop="1" thickBot="1">
      <c r="A324" s="200" t="s">
        <v>728</v>
      </c>
      <c r="B324" s="200" t="s">
        <v>92</v>
      </c>
      <c r="C324" s="205" t="s">
        <v>729</v>
      </c>
      <c r="D324" s="1000">
        <v>168703.22681131656</v>
      </c>
    </row>
    <row r="325" spans="1:4" ht="16.5" thickTop="1" thickBot="1">
      <c r="A325" s="200" t="s">
        <v>732</v>
      </c>
      <c r="B325" s="200" t="s">
        <v>92</v>
      </c>
      <c r="C325" s="205" t="s">
        <v>733</v>
      </c>
      <c r="D325" s="1000">
        <v>15395.022469716143</v>
      </c>
    </row>
    <row r="326" spans="1:4" ht="31.5" thickTop="1" thickBot="1">
      <c r="A326" s="200" t="s">
        <v>718</v>
      </c>
      <c r="B326" s="200" t="s">
        <v>92</v>
      </c>
      <c r="C326" s="205" t="s">
        <v>719</v>
      </c>
      <c r="D326" s="1000">
        <v>17917.247586331581</v>
      </c>
    </row>
    <row r="327" spans="1:4" ht="31.5" thickTop="1" thickBot="1">
      <c r="A327" s="200" t="s">
        <v>730</v>
      </c>
      <c r="B327" s="200" t="s">
        <v>92</v>
      </c>
      <c r="C327" s="205" t="s">
        <v>731</v>
      </c>
      <c r="D327" s="1000">
        <v>15675.207155751317</v>
      </c>
    </row>
    <row r="328" spans="1:4" ht="31.5" thickTop="1" thickBot="1">
      <c r="A328" s="200" t="s">
        <v>734</v>
      </c>
      <c r="B328" s="200" t="s">
        <v>92</v>
      </c>
      <c r="C328" s="205" t="s">
        <v>735</v>
      </c>
      <c r="D328" s="1000">
        <v>79881.375992859204</v>
      </c>
    </row>
    <row r="329" spans="1:4" ht="16.5" thickTop="1" thickBot="1">
      <c r="A329" s="200" t="s">
        <v>736</v>
      </c>
      <c r="B329" s="200" t="s">
        <v>92</v>
      </c>
      <c r="C329" s="205" t="s">
        <v>737</v>
      </c>
      <c r="D329" s="1000">
        <v>4413.1151690471879</v>
      </c>
    </row>
    <row r="330" spans="1:4" ht="31.5" thickTop="1" thickBot="1">
      <c r="A330" s="200" t="s">
        <v>738</v>
      </c>
      <c r="B330" s="200" t="s">
        <v>92</v>
      </c>
      <c r="C330" s="205" t="s">
        <v>739</v>
      </c>
      <c r="D330" s="1000">
        <v>27550.071819122466</v>
      </c>
    </row>
    <row r="331" spans="1:4" ht="31.5" thickTop="1" thickBot="1">
      <c r="A331" s="200" t="s">
        <v>740</v>
      </c>
      <c r="B331" s="200" t="s">
        <v>92</v>
      </c>
      <c r="C331" s="205" t="s">
        <v>741</v>
      </c>
      <c r="D331" s="1000">
        <v>1253.6708346893267</v>
      </c>
    </row>
    <row r="332" spans="1:4" ht="16.5" thickTop="1" thickBot="1">
      <c r="A332" s="200" t="s">
        <v>743</v>
      </c>
      <c r="B332" s="200" t="s">
        <v>388</v>
      </c>
      <c r="C332" s="205" t="s">
        <v>744</v>
      </c>
      <c r="D332" s="1000">
        <v>184416.29506418365</v>
      </c>
    </row>
    <row r="333" spans="1:4" ht="31.5" thickTop="1" thickBot="1">
      <c r="A333" s="200" t="s">
        <v>742</v>
      </c>
      <c r="B333" s="200" t="s">
        <v>388</v>
      </c>
      <c r="C333" s="205" t="s">
        <v>2017</v>
      </c>
      <c r="D333" s="1000">
        <v>40708.651079370815</v>
      </c>
    </row>
    <row r="334" spans="1:4" ht="16.5" thickTop="1" thickBot="1">
      <c r="A334" s="200" t="s">
        <v>747</v>
      </c>
      <c r="B334" s="200" t="s">
        <v>92</v>
      </c>
      <c r="C334" s="205" t="s">
        <v>2018</v>
      </c>
      <c r="D334" s="1000">
        <v>882.62303380943763</v>
      </c>
    </row>
    <row r="335" spans="1:4" ht="16.5" thickTop="1" thickBot="1">
      <c r="A335" s="200" t="s">
        <v>745</v>
      </c>
      <c r="B335" s="200" t="s">
        <v>92</v>
      </c>
      <c r="C335" s="205" t="s">
        <v>746</v>
      </c>
      <c r="D335" s="1000">
        <v>3599.7174712228043</v>
      </c>
    </row>
    <row r="336" spans="1:4" ht="16.5" thickTop="1" thickBot="1">
      <c r="A336" s="200" t="s">
        <v>748</v>
      </c>
      <c r="B336" s="200" t="s">
        <v>377</v>
      </c>
      <c r="C336" s="205" t="s">
        <v>749</v>
      </c>
      <c r="D336" s="1000">
        <v>5310.3602145182213</v>
      </c>
    </row>
    <row r="337" spans="1:4" ht="16.5" thickTop="1" thickBot="1">
      <c r="A337" s="200" t="s">
        <v>753</v>
      </c>
      <c r="B337" s="200" t="s">
        <v>92</v>
      </c>
      <c r="C337" s="205" t="s">
        <v>754</v>
      </c>
      <c r="D337" s="1000">
        <v>465052</v>
      </c>
    </row>
    <row r="338" spans="1:4" ht="16.5" thickTop="1" thickBot="1">
      <c r="A338" s="200" t="s">
        <v>751</v>
      </c>
      <c r="B338" s="200" t="s">
        <v>92</v>
      </c>
      <c r="C338" s="205" t="s">
        <v>752</v>
      </c>
      <c r="D338" s="1000">
        <v>75135.9477160557</v>
      </c>
    </row>
    <row r="339" spans="1:4" ht="31.5" thickTop="1" thickBot="1">
      <c r="A339" s="200" t="s">
        <v>750</v>
      </c>
      <c r="B339" s="200" t="s">
        <v>144</v>
      </c>
      <c r="C339" s="205" t="s">
        <v>2019</v>
      </c>
      <c r="D339" s="1000">
        <v>425425</v>
      </c>
    </row>
    <row r="340" spans="1:4" ht="31.5" thickTop="1" thickBot="1">
      <c r="A340" s="200" t="s">
        <v>686</v>
      </c>
      <c r="B340" s="200" t="s">
        <v>92</v>
      </c>
      <c r="C340" s="205" t="s">
        <v>2015</v>
      </c>
      <c r="D340" s="1000">
        <v>1464570.9510701299</v>
      </c>
    </row>
    <row r="341" spans="1:4" ht="31.5" thickTop="1" thickBot="1">
      <c r="A341" s="200" t="s">
        <v>755</v>
      </c>
      <c r="B341" s="200" t="s">
        <v>92</v>
      </c>
      <c r="C341" s="205" t="s">
        <v>756</v>
      </c>
      <c r="D341" s="1000">
        <v>1456381.5331801465</v>
      </c>
    </row>
    <row r="342" spans="1:4" ht="31.5" thickTop="1" thickBot="1">
      <c r="A342" s="200" t="s">
        <v>687</v>
      </c>
      <c r="B342" s="200" t="s">
        <v>92</v>
      </c>
      <c r="C342" s="205" t="s">
        <v>2016</v>
      </c>
      <c r="D342" s="1000">
        <v>916647.78651789227</v>
      </c>
    </row>
    <row r="343" spans="1:4" ht="31.5" thickTop="1" thickBot="1">
      <c r="A343" s="200" t="s">
        <v>757</v>
      </c>
      <c r="B343" s="200" t="s">
        <v>92</v>
      </c>
      <c r="C343" s="205" t="s">
        <v>758</v>
      </c>
      <c r="D343" s="1000">
        <v>889536.55769173719</v>
      </c>
    </row>
    <row r="344" spans="1:4" ht="31.5" thickTop="1" thickBot="1">
      <c r="A344" s="200" t="s">
        <v>802</v>
      </c>
      <c r="B344" s="200" t="s">
        <v>388</v>
      </c>
      <c r="C344" s="205" t="s">
        <v>803</v>
      </c>
      <c r="D344" s="1000">
        <v>64800</v>
      </c>
    </row>
    <row r="345" spans="1:4" ht="31.5" thickTop="1" thickBot="1">
      <c r="A345" s="200" t="s">
        <v>759</v>
      </c>
      <c r="B345" s="200" t="s">
        <v>377</v>
      </c>
      <c r="C345" s="205" t="s">
        <v>760</v>
      </c>
      <c r="D345" s="1000">
        <v>73667.124677997475</v>
      </c>
    </row>
    <row r="346" spans="1:4" ht="31.5" thickTop="1" thickBot="1">
      <c r="A346" s="200" t="s">
        <v>761</v>
      </c>
      <c r="B346" s="200" t="s">
        <v>144</v>
      </c>
      <c r="C346" s="205" t="s">
        <v>762</v>
      </c>
      <c r="D346" s="1000">
        <v>45263.446538425102</v>
      </c>
    </row>
    <row r="347" spans="1:4" ht="31.5" thickTop="1" thickBot="1">
      <c r="A347" s="200" t="s">
        <v>768</v>
      </c>
      <c r="B347" s="200" t="s">
        <v>92</v>
      </c>
      <c r="C347" s="205" t="s">
        <v>2023</v>
      </c>
      <c r="D347" s="1000">
        <v>70955.451376966899</v>
      </c>
    </row>
    <row r="348" spans="1:4" ht="16.5" thickTop="1" thickBot="1">
      <c r="A348" s="200" t="s">
        <v>773</v>
      </c>
      <c r="B348" s="200" t="s">
        <v>144</v>
      </c>
      <c r="C348" s="205" t="s">
        <v>2024</v>
      </c>
      <c r="D348" s="1000">
        <v>12851.682368898111</v>
      </c>
    </row>
    <row r="349" spans="1:4" ht="31.5" thickTop="1" thickBot="1">
      <c r="A349" s="200" t="s">
        <v>763</v>
      </c>
      <c r="B349" s="200" t="s">
        <v>144</v>
      </c>
      <c r="C349" s="205" t="s">
        <v>764</v>
      </c>
      <c r="D349" s="1000">
        <v>66210.02310016338</v>
      </c>
    </row>
    <row r="350" spans="1:4" ht="31.5" thickTop="1" thickBot="1">
      <c r="A350" s="200" t="s">
        <v>765</v>
      </c>
      <c r="B350" s="200" t="s">
        <v>144</v>
      </c>
      <c r="C350" s="205" t="s">
        <v>2020</v>
      </c>
      <c r="D350" s="1000">
        <v>7787.8502983185672</v>
      </c>
    </row>
    <row r="351" spans="1:4" ht="16.5" thickTop="1" thickBot="1">
      <c r="A351" s="200" t="s">
        <v>801</v>
      </c>
      <c r="B351" s="200" t="s">
        <v>144</v>
      </c>
      <c r="C351" s="205" t="s">
        <v>2026</v>
      </c>
      <c r="D351" s="1000">
        <v>132772.71952986924</v>
      </c>
    </row>
    <row r="352" spans="1:4" ht="16.5" thickTop="1" thickBot="1">
      <c r="A352" s="200" t="s">
        <v>769</v>
      </c>
      <c r="B352" s="200" t="s">
        <v>144</v>
      </c>
      <c r="C352" s="205" t="s">
        <v>770</v>
      </c>
      <c r="D352" s="1000">
        <v>312153.01503414317</v>
      </c>
    </row>
    <row r="353" spans="1:4" ht="16.5" thickTop="1" thickBot="1">
      <c r="A353" s="200" t="s">
        <v>771</v>
      </c>
      <c r="B353" s="200" t="s">
        <v>144</v>
      </c>
      <c r="C353" s="205" t="s">
        <v>772</v>
      </c>
      <c r="D353" s="1000">
        <v>865609.5762346494</v>
      </c>
    </row>
    <row r="354" spans="1:4" ht="31.5" thickTop="1" thickBot="1">
      <c r="A354" s="200" t="s">
        <v>767</v>
      </c>
      <c r="B354" s="200" t="s">
        <v>144</v>
      </c>
      <c r="C354" s="205" t="s">
        <v>2022</v>
      </c>
      <c r="D354" s="1000">
        <v>2145.9854155366716</v>
      </c>
    </row>
    <row r="355" spans="1:4" ht="16.5" thickTop="1" thickBot="1">
      <c r="A355" s="200" t="s">
        <v>766</v>
      </c>
      <c r="B355" s="200" t="s">
        <v>144</v>
      </c>
      <c r="C355" s="205" t="s">
        <v>2021</v>
      </c>
      <c r="D355" s="1000">
        <v>3045.5548115952502</v>
      </c>
    </row>
    <row r="356" spans="1:4" ht="16.5" thickTop="1" thickBot="1">
      <c r="A356" s="200" t="s">
        <v>778</v>
      </c>
      <c r="B356" s="200" t="s">
        <v>144</v>
      </c>
      <c r="C356" s="205" t="s">
        <v>779</v>
      </c>
      <c r="D356" s="1000">
        <v>42625.846759476888</v>
      </c>
    </row>
    <row r="357" spans="1:4" ht="31.5" thickTop="1" thickBot="1">
      <c r="A357" s="200" t="s">
        <v>774</v>
      </c>
      <c r="B357" s="200" t="s">
        <v>144</v>
      </c>
      <c r="C357" s="205" t="s">
        <v>775</v>
      </c>
      <c r="D357" s="1000">
        <v>347550</v>
      </c>
    </row>
    <row r="358" spans="1:4" ht="31.5" thickTop="1" thickBot="1">
      <c r="A358" s="200" t="s">
        <v>776</v>
      </c>
      <c r="B358" s="200" t="s">
        <v>144</v>
      </c>
      <c r="C358" s="205" t="s">
        <v>777</v>
      </c>
      <c r="D358" s="1000">
        <v>316361.88512023451</v>
      </c>
    </row>
    <row r="359" spans="1:4" ht="16.5" thickTop="1" thickBot="1">
      <c r="A359" s="200" t="s">
        <v>780</v>
      </c>
      <c r="B359" s="200" t="s">
        <v>144</v>
      </c>
      <c r="C359" s="205" t="s">
        <v>781</v>
      </c>
      <c r="D359" s="1000">
        <v>103709</v>
      </c>
    </row>
    <row r="360" spans="1:4" ht="16.5" thickTop="1" thickBot="1">
      <c r="A360" s="200" t="s">
        <v>782</v>
      </c>
      <c r="B360" s="200" t="s">
        <v>144</v>
      </c>
      <c r="C360" s="205" t="s">
        <v>783</v>
      </c>
      <c r="D360" s="1000">
        <v>130900</v>
      </c>
    </row>
    <row r="361" spans="1:4" ht="16.5" thickTop="1" thickBot="1">
      <c r="A361" s="200" t="s">
        <v>784</v>
      </c>
      <c r="B361" s="200" t="s">
        <v>144</v>
      </c>
      <c r="C361" s="205" t="s">
        <v>785</v>
      </c>
      <c r="D361" s="1000">
        <v>173264</v>
      </c>
    </row>
    <row r="362" spans="1:4" ht="16.5" thickTop="1" thickBot="1">
      <c r="A362" s="200" t="s">
        <v>786</v>
      </c>
      <c r="B362" s="200" t="s">
        <v>144</v>
      </c>
      <c r="C362" s="205" t="s">
        <v>787</v>
      </c>
      <c r="D362" s="1000">
        <v>220150</v>
      </c>
    </row>
    <row r="363" spans="1:4" ht="31.5" thickTop="1" thickBot="1">
      <c r="A363" s="200" t="s">
        <v>788</v>
      </c>
      <c r="B363" s="200" t="s">
        <v>144</v>
      </c>
      <c r="C363" s="205" t="s">
        <v>789</v>
      </c>
      <c r="D363" s="1000">
        <v>169479.58131441136</v>
      </c>
    </row>
    <row r="364" spans="1:4" ht="31.5" thickTop="1" thickBot="1">
      <c r="A364" s="200" t="s">
        <v>804</v>
      </c>
      <c r="B364" s="200" t="s">
        <v>144</v>
      </c>
      <c r="C364" s="205" t="s">
        <v>805</v>
      </c>
      <c r="D364" s="1000">
        <v>135598.44186553842</v>
      </c>
    </row>
    <row r="365" spans="1:4" ht="16.5" thickTop="1" thickBot="1">
      <c r="A365" s="200" t="s">
        <v>790</v>
      </c>
      <c r="B365" s="200" t="s">
        <v>144</v>
      </c>
      <c r="C365" s="205" t="s">
        <v>791</v>
      </c>
      <c r="D365" s="1000">
        <v>56756.530476540167</v>
      </c>
    </row>
    <row r="366" spans="1:4" ht="16.5" thickTop="1" thickBot="1">
      <c r="A366" s="200" t="s">
        <v>792</v>
      </c>
      <c r="B366" s="200" t="s">
        <v>144</v>
      </c>
      <c r="C366" s="205" t="s">
        <v>2025</v>
      </c>
      <c r="D366" s="1000">
        <v>58444.549353997354</v>
      </c>
    </row>
    <row r="367" spans="1:4" ht="31.5" thickTop="1" thickBot="1">
      <c r="A367" s="200" t="s">
        <v>793</v>
      </c>
      <c r="B367" s="200" t="s">
        <v>92</v>
      </c>
      <c r="C367" s="205" t="s">
        <v>794</v>
      </c>
      <c r="D367" s="1000">
        <v>56493.193771470455</v>
      </c>
    </row>
    <row r="368" spans="1:4" ht="16.5" thickTop="1" thickBot="1">
      <c r="A368" s="200" t="s">
        <v>797</v>
      </c>
      <c r="B368" s="200" t="s">
        <v>92</v>
      </c>
      <c r="C368" s="205" t="s">
        <v>798</v>
      </c>
      <c r="D368" s="1000">
        <v>2820.3163359006808</v>
      </c>
    </row>
    <row r="369" spans="1:4" ht="31.5" thickTop="1" thickBot="1">
      <c r="A369" s="200" t="s">
        <v>795</v>
      </c>
      <c r="B369" s="200" t="s">
        <v>92</v>
      </c>
      <c r="C369" s="205" t="s">
        <v>796</v>
      </c>
      <c r="D369" s="1000">
        <v>868</v>
      </c>
    </row>
    <row r="370" spans="1:4" ht="16.5" thickTop="1" thickBot="1">
      <c r="A370" s="200" t="s">
        <v>799</v>
      </c>
      <c r="B370" s="200" t="s">
        <v>92</v>
      </c>
      <c r="C370" s="205" t="s">
        <v>800</v>
      </c>
      <c r="D370" s="1000">
        <v>38379.169460562465</v>
      </c>
    </row>
    <row r="371" spans="1:4" ht="16.5" thickTop="1" thickBot="1">
      <c r="A371" s="200" t="s">
        <v>808</v>
      </c>
      <c r="B371" s="200" t="s">
        <v>92</v>
      </c>
      <c r="C371" s="205" t="s">
        <v>2027</v>
      </c>
      <c r="D371" s="1000">
        <v>33934.153041635072</v>
      </c>
    </row>
    <row r="372" spans="1:4" ht="16.5" thickTop="1" thickBot="1">
      <c r="A372" s="200" t="s">
        <v>806</v>
      </c>
      <c r="B372" s="200" t="s">
        <v>377</v>
      </c>
      <c r="C372" s="205" t="s">
        <v>807</v>
      </c>
      <c r="D372" s="1000">
        <v>3169</v>
      </c>
    </row>
    <row r="373" spans="1:4" ht="16.5" thickTop="1" thickBot="1">
      <c r="A373" s="200"/>
      <c r="B373" s="200"/>
      <c r="C373" s="205"/>
      <c r="D373" s="656"/>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activeCell="G116" sqref="G116"/>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0" t="s">
        <v>1934</v>
      </c>
      <c r="B1" s="681"/>
      <c r="C1" s="681"/>
      <c r="D1" s="682"/>
    </row>
    <row r="2" spans="1:5" ht="16.5" thickTop="1" thickBot="1">
      <c r="A2" s="679" t="s">
        <v>1493</v>
      </c>
      <c r="B2" s="679"/>
      <c r="C2" s="679"/>
      <c r="D2" s="679"/>
    </row>
    <row r="3" spans="1:5" ht="16.5" thickTop="1" thickBot="1">
      <c r="A3" s="683"/>
      <c r="B3" s="683"/>
      <c r="C3" s="683"/>
      <c r="D3" s="683"/>
    </row>
    <row r="4" spans="1:5" ht="16.5" thickTop="1" thickBot="1">
      <c r="A4" s="684"/>
      <c r="B4" s="684"/>
      <c r="C4" s="684"/>
      <c r="D4" s="684"/>
    </row>
    <row r="5" spans="1:5" ht="30" customHeight="1" thickTop="1" thickBot="1">
      <c r="A5" s="207"/>
      <c r="B5" s="106"/>
      <c r="C5" s="107"/>
      <c r="D5" s="195"/>
    </row>
    <row r="6" spans="1:5" ht="30" customHeight="1" thickTop="1" thickBot="1">
      <c r="A6" s="208" t="s">
        <v>1350</v>
      </c>
      <c r="B6" s="106" t="s">
        <v>339</v>
      </c>
      <c r="C6" s="108" t="s">
        <v>2132</v>
      </c>
      <c r="D6" s="1003">
        <v>1205.4504839910646</v>
      </c>
    </row>
    <row r="7" spans="1:5" ht="30" customHeight="1" thickTop="1" thickBot="1">
      <c r="A7" s="208" t="s">
        <v>1436</v>
      </c>
      <c r="B7" s="106" t="s">
        <v>339</v>
      </c>
      <c r="C7" s="108" t="s">
        <v>2131</v>
      </c>
      <c r="D7" s="1003">
        <v>1506.8131049888307</v>
      </c>
      <c r="E7" s="109"/>
    </row>
    <row r="8" spans="1:5" ht="30" customHeight="1" thickTop="1" thickBot="1">
      <c r="A8" s="208" t="s">
        <v>1448</v>
      </c>
      <c r="B8" s="106" t="s">
        <v>339</v>
      </c>
      <c r="C8" s="108" t="s">
        <v>2133</v>
      </c>
      <c r="D8" s="1003">
        <v>1506.8131049888307</v>
      </c>
    </row>
    <row r="9" spans="1:5" ht="30" customHeight="1" thickTop="1" thickBot="1">
      <c r="A9" s="208" t="s">
        <v>1309</v>
      </c>
      <c r="B9" s="106" t="s">
        <v>1307</v>
      </c>
      <c r="C9" s="108" t="s">
        <v>1310</v>
      </c>
      <c r="D9" s="1003">
        <v>927.19233060312717</v>
      </c>
    </row>
    <row r="10" spans="1:5" ht="30" customHeight="1" thickTop="1" thickBot="1">
      <c r="A10" s="208" t="s">
        <v>1472</v>
      </c>
      <c r="B10" s="106" t="s">
        <v>339</v>
      </c>
      <c r="C10" s="108" t="s">
        <v>1473</v>
      </c>
      <c r="D10" s="1003">
        <v>1205.4504839910646</v>
      </c>
    </row>
    <row r="11" spans="1:5" ht="30" customHeight="1" thickTop="1" thickBot="1">
      <c r="A11" s="208" t="s">
        <v>1413</v>
      </c>
      <c r="B11" s="106" t="s">
        <v>339</v>
      </c>
      <c r="C11" s="108" t="s">
        <v>1414</v>
      </c>
      <c r="D11" s="1003">
        <v>915.93309158355987</v>
      </c>
    </row>
    <row r="12" spans="1:5" ht="30" customHeight="1" thickTop="1" thickBot="1">
      <c r="A12" s="208" t="s">
        <v>1415</v>
      </c>
      <c r="B12" s="106" t="s">
        <v>339</v>
      </c>
      <c r="C12" s="108" t="s">
        <v>1416</v>
      </c>
      <c r="D12" s="1003">
        <v>915.93309158355987</v>
      </c>
    </row>
    <row r="13" spans="1:5" ht="30" customHeight="1" thickTop="1" thickBot="1">
      <c r="A13" s="208" t="s">
        <v>1417</v>
      </c>
      <c r="B13" s="106" t="s">
        <v>339</v>
      </c>
      <c r="C13" s="108" t="s">
        <v>1418</v>
      </c>
      <c r="D13" s="1003">
        <v>915.93309158355987</v>
      </c>
    </row>
    <row r="14" spans="1:5" ht="30" customHeight="1" thickTop="1" thickBot="1">
      <c r="A14" s="208" t="s">
        <v>1419</v>
      </c>
      <c r="B14" s="106" t="s">
        <v>339</v>
      </c>
      <c r="C14" s="108" t="s">
        <v>1420</v>
      </c>
      <c r="D14" s="1003">
        <v>915.93309158355987</v>
      </c>
    </row>
    <row r="15" spans="1:5" ht="30" customHeight="1" thickTop="1" thickBot="1">
      <c r="A15" s="208" t="s">
        <v>1401</v>
      </c>
      <c r="B15" s="106" t="s">
        <v>339</v>
      </c>
      <c r="C15" s="108" t="s">
        <v>1944</v>
      </c>
      <c r="D15" s="1003">
        <v>1205.4504839910646</v>
      </c>
    </row>
    <row r="16" spans="1:5" ht="30" customHeight="1" thickTop="1" thickBot="1">
      <c r="A16" s="208" t="s">
        <v>1311</v>
      </c>
      <c r="B16" s="106" t="s">
        <v>339</v>
      </c>
      <c r="C16" s="108" t="s">
        <v>1312</v>
      </c>
      <c r="D16" s="1003">
        <v>1205.4504839910646</v>
      </c>
    </row>
    <row r="17" spans="1:4" ht="30" customHeight="1" thickTop="1" thickBot="1">
      <c r="A17" s="208" t="s">
        <v>1313</v>
      </c>
      <c r="B17" s="106" t="s">
        <v>339</v>
      </c>
      <c r="C17" s="108" t="s">
        <v>1314</v>
      </c>
      <c r="D17" s="1003">
        <v>1205.4504839910646</v>
      </c>
    </row>
    <row r="18" spans="1:4" ht="30" customHeight="1" thickTop="1" thickBot="1">
      <c r="A18" s="208" t="s">
        <v>1315</v>
      </c>
      <c r="B18" s="106" t="s">
        <v>339</v>
      </c>
      <c r="C18" s="108" t="s">
        <v>1316</v>
      </c>
      <c r="D18" s="1003">
        <v>1205.4504839910646</v>
      </c>
    </row>
    <row r="19" spans="1:4" ht="30" customHeight="1" thickTop="1" thickBot="1">
      <c r="A19" s="208" t="s">
        <v>1319</v>
      </c>
      <c r="B19" s="106" t="s">
        <v>339</v>
      </c>
      <c r="C19" s="108" t="s">
        <v>1320</v>
      </c>
      <c r="D19" s="1003">
        <v>1205.4504839910646</v>
      </c>
    </row>
    <row r="20" spans="1:4" ht="30" customHeight="1" thickTop="1" thickBot="1">
      <c r="A20" s="208" t="s">
        <v>1491</v>
      </c>
      <c r="B20" s="106" t="s">
        <v>339</v>
      </c>
      <c r="C20" s="108" t="s">
        <v>1953</v>
      </c>
      <c r="D20" s="1003">
        <v>915.93309158355987</v>
      </c>
    </row>
    <row r="21" spans="1:4" ht="30" customHeight="1" thickTop="1" thickBot="1">
      <c r="A21" s="208" t="s">
        <v>1323</v>
      </c>
      <c r="B21" s="106" t="s">
        <v>339</v>
      </c>
      <c r="C21" s="108" t="s">
        <v>1324</v>
      </c>
      <c r="D21" s="1003">
        <v>1808.1757259865969</v>
      </c>
    </row>
    <row r="22" spans="1:4" ht="30" customHeight="1" thickTop="1" thickBot="1">
      <c r="A22" s="208" t="s">
        <v>1474</v>
      </c>
      <c r="B22" s="106" t="s">
        <v>339</v>
      </c>
      <c r="C22" s="108" t="s">
        <v>1475</v>
      </c>
      <c r="D22" s="1003">
        <v>1808.1757259865969</v>
      </c>
    </row>
    <row r="23" spans="1:4" ht="30" customHeight="1" thickTop="1" thickBot="1">
      <c r="A23" s="208" t="s">
        <v>1331</v>
      </c>
      <c r="B23" s="106" t="s">
        <v>339</v>
      </c>
      <c r="C23" s="108" t="s">
        <v>1332</v>
      </c>
      <c r="D23" s="1003">
        <v>1205.4504839910646</v>
      </c>
    </row>
    <row r="24" spans="1:4" ht="30" customHeight="1" thickTop="1" thickBot="1">
      <c r="A24" s="208" t="s">
        <v>1353</v>
      </c>
      <c r="B24" s="106" t="s">
        <v>339</v>
      </c>
      <c r="C24" s="108" t="s">
        <v>1354</v>
      </c>
      <c r="D24" s="1003">
        <v>1205.4504839910646</v>
      </c>
    </row>
    <row r="25" spans="1:4" ht="30" customHeight="1" thickTop="1" thickBot="1">
      <c r="A25" s="208" t="s">
        <v>1325</v>
      </c>
      <c r="B25" s="106" t="s">
        <v>339</v>
      </c>
      <c r="C25" s="108" t="s">
        <v>1326</v>
      </c>
      <c r="D25" s="1003">
        <v>1205.4504839910646</v>
      </c>
    </row>
    <row r="26" spans="1:4" ht="30" customHeight="1" thickTop="1" thickBot="1">
      <c r="A26" s="208" t="s">
        <v>1330</v>
      </c>
      <c r="B26" s="106" t="s">
        <v>339</v>
      </c>
      <c r="C26" s="108" t="s">
        <v>1326</v>
      </c>
      <c r="D26" s="1003">
        <v>1205.4504839910646</v>
      </c>
    </row>
    <row r="27" spans="1:4" ht="30" customHeight="1" thickTop="1" thickBot="1">
      <c r="A27" s="208" t="s">
        <v>1387</v>
      </c>
      <c r="B27" s="106" t="s">
        <v>339</v>
      </c>
      <c r="C27" s="108" t="s">
        <v>1388</v>
      </c>
      <c r="D27" s="1003">
        <v>1205.4504839910646</v>
      </c>
    </row>
    <row r="28" spans="1:4" ht="30" customHeight="1" thickTop="1" thickBot="1">
      <c r="A28" s="208" t="s">
        <v>1333</v>
      </c>
      <c r="B28" s="106" t="s">
        <v>339</v>
      </c>
      <c r="C28" s="108" t="s">
        <v>1334</v>
      </c>
      <c r="D28" s="1003">
        <v>1205.4504839910646</v>
      </c>
    </row>
    <row r="29" spans="1:4" ht="30" customHeight="1" thickTop="1" thickBot="1">
      <c r="A29" s="208" t="s">
        <v>1338</v>
      </c>
      <c r="B29" s="106" t="s">
        <v>339</v>
      </c>
      <c r="C29" s="108" t="s">
        <v>1339</v>
      </c>
      <c r="D29" s="1003">
        <v>1205.4504839910646</v>
      </c>
    </row>
    <row r="30" spans="1:4" ht="30" customHeight="1" thickTop="1" thickBot="1">
      <c r="A30" s="208" t="s">
        <v>1336</v>
      </c>
      <c r="B30" s="106" t="s">
        <v>339</v>
      </c>
      <c r="C30" s="108" t="s">
        <v>1337</v>
      </c>
      <c r="D30" s="1003">
        <v>1205.4504839910646</v>
      </c>
    </row>
    <row r="31" spans="1:4" ht="30" customHeight="1" thickTop="1" thickBot="1">
      <c r="A31" s="208" t="s">
        <v>1351</v>
      </c>
      <c r="B31" s="106" t="s">
        <v>339</v>
      </c>
      <c r="C31" s="108" t="s">
        <v>1352</v>
      </c>
      <c r="D31" s="1003">
        <v>1205.4504839910646</v>
      </c>
    </row>
    <row r="32" spans="1:4" ht="30" customHeight="1" thickTop="1" thickBot="1">
      <c r="A32" s="208" t="s">
        <v>1340</v>
      </c>
      <c r="B32" s="106" t="s">
        <v>339</v>
      </c>
      <c r="C32" s="108" t="s">
        <v>1341</v>
      </c>
      <c r="D32" s="1003">
        <v>1205.4504839910646</v>
      </c>
    </row>
    <row r="33" spans="1:4" ht="30" customHeight="1" thickTop="1" thickBot="1">
      <c r="A33" s="208" t="s">
        <v>1356</v>
      </c>
      <c r="B33" s="106" t="s">
        <v>339</v>
      </c>
      <c r="C33" s="108" t="s">
        <v>1341</v>
      </c>
      <c r="D33" s="1003">
        <v>1205.4504839910646</v>
      </c>
    </row>
    <row r="34" spans="1:4" ht="30" customHeight="1" thickTop="1" thickBot="1">
      <c r="A34" s="208" t="s">
        <v>1357</v>
      </c>
      <c r="B34" s="106" t="s">
        <v>339</v>
      </c>
      <c r="C34" s="108" t="s">
        <v>1358</v>
      </c>
      <c r="D34" s="1003">
        <v>1205.4504839910646</v>
      </c>
    </row>
    <row r="35" spans="1:4" ht="30" customHeight="1" thickTop="1" thickBot="1">
      <c r="A35" s="208" t="s">
        <v>1407</v>
      </c>
      <c r="B35" s="106" t="s">
        <v>339</v>
      </c>
      <c r="C35" s="108" t="s">
        <v>1948</v>
      </c>
      <c r="D35" s="1003">
        <v>1205.4504839910646</v>
      </c>
    </row>
    <row r="36" spans="1:4" ht="30" customHeight="1" thickTop="1" thickBot="1">
      <c r="A36" s="208" t="s">
        <v>1488</v>
      </c>
      <c r="B36" s="106" t="s">
        <v>339</v>
      </c>
      <c r="C36" s="108" t="s">
        <v>1489</v>
      </c>
      <c r="D36" s="1003">
        <v>1205.4504839910646</v>
      </c>
    </row>
    <row r="37" spans="1:4" ht="30" customHeight="1" thickTop="1" thickBot="1">
      <c r="A37" s="208" t="s">
        <v>1469</v>
      </c>
      <c r="B37" s="106" t="s">
        <v>339</v>
      </c>
      <c r="C37" s="108" t="s">
        <v>1470</v>
      </c>
      <c r="D37" s="1003">
        <v>1205.4504839910646</v>
      </c>
    </row>
    <row r="38" spans="1:4" ht="30" customHeight="1" thickTop="1" thickBot="1">
      <c r="A38" s="208" t="s">
        <v>1348</v>
      </c>
      <c r="B38" s="106" t="s">
        <v>339</v>
      </c>
      <c r="C38" s="108" t="s">
        <v>1349</v>
      </c>
      <c r="D38" s="1003">
        <v>1205.4504839910646</v>
      </c>
    </row>
    <row r="39" spans="1:4" ht="30" customHeight="1" thickTop="1" thickBot="1">
      <c r="A39" s="208" t="s">
        <v>1305</v>
      </c>
      <c r="B39" s="106" t="s">
        <v>1307</v>
      </c>
      <c r="C39" s="108" t="s">
        <v>1364</v>
      </c>
      <c r="D39" s="1003">
        <v>1205.4504839910646</v>
      </c>
    </row>
    <row r="40" spans="1:4" ht="30" customHeight="1" thickTop="1" thickBot="1">
      <c r="A40" s="208" t="s">
        <v>1345</v>
      </c>
      <c r="B40" s="106" t="s">
        <v>339</v>
      </c>
      <c r="C40" s="108" t="s">
        <v>1346</v>
      </c>
      <c r="D40" s="1003">
        <v>1205.4504839910646</v>
      </c>
    </row>
    <row r="41" spans="1:4" ht="30" customHeight="1" thickTop="1" thickBot="1">
      <c r="A41" s="208" t="s">
        <v>1343</v>
      </c>
      <c r="B41" s="106" t="s">
        <v>339</v>
      </c>
      <c r="C41" s="108" t="s">
        <v>1344</v>
      </c>
      <c r="D41" s="1003">
        <v>1205.4504839910646</v>
      </c>
    </row>
    <row r="42" spans="1:4" ht="30" customHeight="1" thickTop="1" thickBot="1">
      <c r="A42" s="208" t="s">
        <v>1476</v>
      </c>
      <c r="B42" s="106" t="s">
        <v>339</v>
      </c>
      <c r="C42" s="108" t="s">
        <v>1344</v>
      </c>
      <c r="D42" s="1003">
        <v>1205.4504839910646</v>
      </c>
    </row>
    <row r="43" spans="1:4" ht="30" customHeight="1" thickTop="1" thickBot="1">
      <c r="A43" s="208" t="s">
        <v>1317</v>
      </c>
      <c r="B43" s="106" t="s">
        <v>339</v>
      </c>
      <c r="C43" s="108" t="s">
        <v>1318</v>
      </c>
      <c r="D43" s="1003">
        <v>1205.4504839910646</v>
      </c>
    </row>
    <row r="44" spans="1:4" ht="30" customHeight="1" thickTop="1" thickBot="1">
      <c r="A44" s="208" t="s">
        <v>1471</v>
      </c>
      <c r="B44" s="106" t="s">
        <v>339</v>
      </c>
      <c r="C44" s="108" t="s">
        <v>1318</v>
      </c>
      <c r="D44" s="1003">
        <v>1205.4504839910646</v>
      </c>
    </row>
    <row r="45" spans="1:4" ht="30" customHeight="1" thickTop="1" thickBot="1">
      <c r="A45" s="208" t="s">
        <v>1362</v>
      </c>
      <c r="B45" s="106" t="s">
        <v>339</v>
      </c>
      <c r="C45" s="108" t="s">
        <v>1363</v>
      </c>
      <c r="D45" s="1003">
        <v>1205.4504839910646</v>
      </c>
    </row>
    <row r="46" spans="1:4" ht="30" customHeight="1" thickTop="1" thickBot="1">
      <c r="A46" s="208" t="s">
        <v>1371</v>
      </c>
      <c r="B46" s="106" t="s">
        <v>339</v>
      </c>
      <c r="C46" s="108" t="s">
        <v>1372</v>
      </c>
      <c r="D46" s="1003">
        <v>1205.4504839910646</v>
      </c>
    </row>
    <row r="47" spans="1:4" ht="30" customHeight="1" thickTop="1" thickBot="1">
      <c r="A47" s="208" t="s">
        <v>1375</v>
      </c>
      <c r="B47" s="106" t="s">
        <v>339</v>
      </c>
      <c r="C47" s="108" t="s">
        <v>1376</v>
      </c>
      <c r="D47" s="1003">
        <v>1205.4504839910646</v>
      </c>
    </row>
    <row r="48" spans="1:4" ht="30" customHeight="1" thickTop="1" thickBot="1">
      <c r="A48" s="208" t="s">
        <v>1367</v>
      </c>
      <c r="B48" s="106" t="s">
        <v>1307</v>
      </c>
      <c r="C48" s="108" t="s">
        <v>1368</v>
      </c>
      <c r="D48" s="1003">
        <v>1205.4504839910646</v>
      </c>
    </row>
    <row r="49" spans="1:4" ht="30" customHeight="1" thickTop="1" thickBot="1">
      <c r="A49" s="208" t="s">
        <v>1365</v>
      </c>
      <c r="B49" s="106" t="s">
        <v>339</v>
      </c>
      <c r="C49" s="108" t="s">
        <v>1366</v>
      </c>
      <c r="D49" s="1003">
        <v>1205.4504839910646</v>
      </c>
    </row>
    <row r="50" spans="1:4" ht="30" customHeight="1" thickTop="1" thickBot="1">
      <c r="A50" s="208" t="s">
        <v>1369</v>
      </c>
      <c r="B50" s="106" t="s">
        <v>339</v>
      </c>
      <c r="C50" s="108" t="s">
        <v>1370</v>
      </c>
      <c r="D50" s="1003">
        <v>1205.4504839910646</v>
      </c>
    </row>
    <row r="51" spans="1:4" ht="30" customHeight="1" thickTop="1" thickBot="1">
      <c r="A51" s="208" t="s">
        <v>1398</v>
      </c>
      <c r="B51" s="106" t="s">
        <v>1390</v>
      </c>
      <c r="C51" s="108" t="s">
        <v>1399</v>
      </c>
      <c r="D51" s="1003">
        <v>1205.4504839910646</v>
      </c>
    </row>
    <row r="52" spans="1:4" ht="30" customHeight="1" thickTop="1" thickBot="1">
      <c r="A52" s="208" t="s">
        <v>1400</v>
      </c>
      <c r="B52" s="106" t="s">
        <v>1390</v>
      </c>
      <c r="C52" s="108" t="s">
        <v>1399</v>
      </c>
      <c r="D52" s="1003">
        <v>1205.4504839910646</v>
      </c>
    </row>
    <row r="53" spans="1:4" ht="30" customHeight="1" thickTop="1" thickBot="1">
      <c r="A53" s="208" t="s">
        <v>1373</v>
      </c>
      <c r="B53" s="106" t="s">
        <v>339</v>
      </c>
      <c r="C53" s="108" t="s">
        <v>1374</v>
      </c>
      <c r="D53" s="1003">
        <v>1205.4504839910646</v>
      </c>
    </row>
    <row r="54" spans="1:4" ht="30" customHeight="1" thickTop="1" thickBot="1">
      <c r="A54" s="208" t="s">
        <v>1377</v>
      </c>
      <c r="B54" s="106" t="s">
        <v>339</v>
      </c>
      <c r="C54" s="108" t="s">
        <v>1378</v>
      </c>
      <c r="D54" s="1003">
        <v>1205.4504839910646</v>
      </c>
    </row>
    <row r="55" spans="1:4" ht="30" customHeight="1" thickTop="1" thickBot="1">
      <c r="A55" s="208" t="s">
        <v>1462</v>
      </c>
      <c r="B55" s="106" t="s">
        <v>339</v>
      </c>
      <c r="C55" s="108" t="s">
        <v>2135</v>
      </c>
      <c r="D55" s="1003">
        <v>1205.4504839910646</v>
      </c>
    </row>
    <row r="56" spans="1:4" ht="30" customHeight="1" thickTop="1" thickBot="1">
      <c r="A56" s="208" t="s">
        <v>1463</v>
      </c>
      <c r="B56" s="106" t="s">
        <v>339</v>
      </c>
      <c r="C56" s="108" t="s">
        <v>2136</v>
      </c>
      <c r="D56" s="1003">
        <v>1205.4504839910646</v>
      </c>
    </row>
    <row r="57" spans="1:4" ht="30" customHeight="1" thickTop="1" thickBot="1">
      <c r="A57" s="208" t="s">
        <v>1464</v>
      </c>
      <c r="B57" s="106" t="s">
        <v>339</v>
      </c>
      <c r="C57" s="108" t="s">
        <v>2137</v>
      </c>
      <c r="D57" s="1003">
        <v>1205.4504839910646</v>
      </c>
    </row>
    <row r="58" spans="1:4" ht="30" customHeight="1" thickTop="1" thickBot="1">
      <c r="A58" s="208" t="s">
        <v>1441</v>
      </c>
      <c r="B58" s="106" t="s">
        <v>339</v>
      </c>
      <c r="C58" s="108" t="s">
        <v>1951</v>
      </c>
      <c r="D58" s="1003">
        <v>1205.4504839910646</v>
      </c>
    </row>
    <row r="59" spans="1:4" ht="30" customHeight="1" thickTop="1" thickBot="1">
      <c r="A59" s="208" t="s">
        <v>1379</v>
      </c>
      <c r="B59" s="106" t="s">
        <v>339</v>
      </c>
      <c r="C59" s="108" t="s">
        <v>1380</v>
      </c>
      <c r="D59" s="1003">
        <v>1205.4504839910646</v>
      </c>
    </row>
    <row r="60" spans="1:4" ht="30" customHeight="1" thickTop="1" thickBot="1">
      <c r="A60" s="208" t="s">
        <v>1460</v>
      </c>
      <c r="B60" s="106" t="s">
        <v>339</v>
      </c>
      <c r="C60" s="108" t="s">
        <v>1461</v>
      </c>
      <c r="D60" s="1003">
        <v>1205.4504839910646</v>
      </c>
    </row>
    <row r="61" spans="1:4" ht="30" customHeight="1" thickTop="1" thickBot="1">
      <c r="A61" s="208" t="s">
        <v>1446</v>
      </c>
      <c r="B61" s="106" t="s">
        <v>339</v>
      </c>
      <c r="C61" s="108" t="s">
        <v>1447</v>
      </c>
      <c r="D61" s="1003">
        <v>1205.4504839910646</v>
      </c>
    </row>
    <row r="62" spans="1:4" ht="30" customHeight="1" thickTop="1" thickBot="1">
      <c r="A62" s="208" t="s">
        <v>1453</v>
      </c>
      <c r="B62" s="106" t="s">
        <v>339</v>
      </c>
      <c r="C62" s="108" t="s">
        <v>1454</v>
      </c>
      <c r="D62" s="1003">
        <v>1205.4504839910646</v>
      </c>
    </row>
    <row r="63" spans="1:4" ht="30" customHeight="1" thickTop="1" thickBot="1">
      <c r="A63" s="208" t="s">
        <v>1457</v>
      </c>
      <c r="B63" s="106" t="s">
        <v>339</v>
      </c>
      <c r="C63" s="108" t="s">
        <v>1458</v>
      </c>
      <c r="D63" s="1003">
        <v>1205.4504839910646</v>
      </c>
    </row>
    <row r="64" spans="1:4" ht="30" customHeight="1" thickTop="1" thickBot="1">
      <c r="A64" s="208" t="s">
        <v>1444</v>
      </c>
      <c r="B64" s="106" t="s">
        <v>339</v>
      </c>
      <c r="C64" s="108" t="s">
        <v>1445</v>
      </c>
      <c r="D64" s="1003">
        <v>1205.4504839910646</v>
      </c>
    </row>
    <row r="65" spans="1:4" ht="30" customHeight="1" thickTop="1" thickBot="1">
      <c r="A65" s="208" t="s">
        <v>1381</v>
      </c>
      <c r="B65" s="106" t="s">
        <v>339</v>
      </c>
      <c r="C65" s="108" t="s">
        <v>1382</v>
      </c>
      <c r="D65" s="1003">
        <v>1205.4504839910646</v>
      </c>
    </row>
    <row r="66" spans="1:4" ht="30" customHeight="1" thickTop="1" thickBot="1">
      <c r="A66" s="208" t="s">
        <v>1451</v>
      </c>
      <c r="B66" s="106" t="s">
        <v>339</v>
      </c>
      <c r="C66" s="108" t="s">
        <v>1452</v>
      </c>
      <c r="D66" s="1003">
        <v>1205.4504839910646</v>
      </c>
    </row>
    <row r="67" spans="1:4" ht="30" customHeight="1" thickTop="1" thickBot="1">
      <c r="A67" s="208" t="s">
        <v>1455</v>
      </c>
      <c r="B67" s="106" t="s">
        <v>339</v>
      </c>
      <c r="C67" s="108" t="s">
        <v>1456</v>
      </c>
      <c r="D67" s="1003">
        <v>1205.4504839910646</v>
      </c>
    </row>
    <row r="68" spans="1:4" ht="30" customHeight="1" thickTop="1" thickBot="1">
      <c r="A68" s="208" t="s">
        <v>1427</v>
      </c>
      <c r="B68" s="106" t="s">
        <v>339</v>
      </c>
      <c r="C68" s="108" t="s">
        <v>1428</v>
      </c>
      <c r="D68" s="1003">
        <v>1205.4504839910646</v>
      </c>
    </row>
    <row r="69" spans="1:4" ht="30" customHeight="1" thickTop="1" thickBot="1">
      <c r="A69" s="208" t="s">
        <v>1467</v>
      </c>
      <c r="B69" s="106" t="s">
        <v>339</v>
      </c>
      <c r="C69" s="108" t="s">
        <v>2139</v>
      </c>
      <c r="D69" s="1003">
        <v>915.93309158355987</v>
      </c>
    </row>
    <row r="70" spans="1:4" ht="30" customHeight="1" thickTop="1" thickBot="1">
      <c r="A70" s="208" t="s">
        <v>1468</v>
      </c>
      <c r="B70" s="106" t="s">
        <v>339</v>
      </c>
      <c r="C70" s="108" t="s">
        <v>2140</v>
      </c>
      <c r="D70" s="1003">
        <v>915.93309158355987</v>
      </c>
    </row>
    <row r="71" spans="1:4" ht="30" customHeight="1" thickTop="1" thickBot="1">
      <c r="A71" s="208" t="s">
        <v>1465</v>
      </c>
      <c r="B71" s="106" t="s">
        <v>339</v>
      </c>
      <c r="C71" s="108" t="s">
        <v>2141</v>
      </c>
      <c r="D71" s="1003">
        <v>915.93309158355987</v>
      </c>
    </row>
    <row r="72" spans="1:4" ht="30" customHeight="1" thickTop="1" thickBot="1">
      <c r="A72" s="208" t="s">
        <v>1466</v>
      </c>
      <c r="B72" s="106" t="s">
        <v>339</v>
      </c>
      <c r="C72" s="108" t="s">
        <v>2142</v>
      </c>
      <c r="D72" s="1003">
        <v>915.93309158355987</v>
      </c>
    </row>
    <row r="73" spans="1:4" ht="30" customHeight="1" thickTop="1" thickBot="1">
      <c r="A73" s="208" t="s">
        <v>1434</v>
      </c>
      <c r="B73" s="106" t="s">
        <v>339</v>
      </c>
      <c r="C73" s="108" t="s">
        <v>1435</v>
      </c>
      <c r="D73" s="1003">
        <v>915.93309158355987</v>
      </c>
    </row>
    <row r="74" spans="1:4" ht="30" customHeight="1" thickTop="1" thickBot="1">
      <c r="A74" s="208" t="s">
        <v>1433</v>
      </c>
      <c r="B74" s="106" t="s">
        <v>339</v>
      </c>
      <c r="C74" s="108" t="s">
        <v>1950</v>
      </c>
      <c r="D74" s="1003">
        <v>1205.4504839910646</v>
      </c>
    </row>
    <row r="75" spans="1:4" ht="30" customHeight="1" thickTop="1" thickBot="1">
      <c r="A75" s="208" t="s">
        <v>1431</v>
      </c>
      <c r="B75" s="106" t="s">
        <v>339</v>
      </c>
      <c r="C75" s="108" t="s">
        <v>1432</v>
      </c>
      <c r="D75" s="1003">
        <v>1205.4504839910646</v>
      </c>
    </row>
    <row r="76" spans="1:4" ht="30" customHeight="1" thickTop="1" thickBot="1">
      <c r="A76" s="208" t="s">
        <v>1459</v>
      </c>
      <c r="B76" s="106" t="s">
        <v>339</v>
      </c>
      <c r="C76" s="108" t="s">
        <v>2134</v>
      </c>
      <c r="D76" s="1003">
        <v>1205.4504839910646</v>
      </c>
    </row>
    <row r="77" spans="1:4" ht="30" customHeight="1" thickTop="1" thickBot="1">
      <c r="A77" s="208" t="s">
        <v>1437</v>
      </c>
      <c r="B77" s="106" t="s">
        <v>339</v>
      </c>
      <c r="C77" s="108" t="s">
        <v>1438</v>
      </c>
      <c r="D77" s="1003">
        <v>1205.4504839910646</v>
      </c>
    </row>
    <row r="78" spans="1:4" ht="30" customHeight="1" thickTop="1" thickBot="1">
      <c r="A78" s="208" t="s">
        <v>1439</v>
      </c>
      <c r="B78" s="106" t="s">
        <v>339</v>
      </c>
      <c r="C78" s="108" t="s">
        <v>1440</v>
      </c>
      <c r="D78" s="1003">
        <v>1205.4504839910646</v>
      </c>
    </row>
    <row r="79" spans="1:4" ht="30" customHeight="1" thickTop="1" thickBot="1">
      <c r="A79" s="208" t="s">
        <v>1442</v>
      </c>
      <c r="B79" s="106" t="s">
        <v>339</v>
      </c>
      <c r="C79" s="108" t="s">
        <v>1443</v>
      </c>
      <c r="D79" s="1003">
        <v>1205.4504839910646</v>
      </c>
    </row>
    <row r="80" spans="1:4" ht="30" customHeight="1" thickTop="1" thickBot="1">
      <c r="A80" s="208" t="s">
        <v>1421</v>
      </c>
      <c r="B80" s="106" t="s">
        <v>339</v>
      </c>
      <c r="C80" s="108" t="s">
        <v>1422</v>
      </c>
      <c r="D80" s="1003">
        <v>1205.4504839910646</v>
      </c>
    </row>
    <row r="81" spans="1:4" ht="30" customHeight="1" thickTop="1" thickBot="1">
      <c r="A81" s="208" t="s">
        <v>1425</v>
      </c>
      <c r="B81" s="106" t="s">
        <v>339</v>
      </c>
      <c r="C81" s="108" t="s">
        <v>1426</v>
      </c>
      <c r="D81" s="1003">
        <v>1205.4504839910646</v>
      </c>
    </row>
    <row r="82" spans="1:4" ht="30" customHeight="1" thickTop="1" thickBot="1">
      <c r="A82" s="208" t="s">
        <v>1429</v>
      </c>
      <c r="B82" s="106" t="s">
        <v>339</v>
      </c>
      <c r="C82" s="108" t="s">
        <v>1430</v>
      </c>
      <c r="D82" s="1003">
        <v>1205.4504839910646</v>
      </c>
    </row>
    <row r="83" spans="1:4" ht="30" customHeight="1" thickTop="1" thickBot="1">
      <c r="A83" s="208" t="s">
        <v>1423</v>
      </c>
      <c r="B83" s="106" t="s">
        <v>339</v>
      </c>
      <c r="C83" s="108" t="s">
        <v>1424</v>
      </c>
      <c r="D83" s="1003">
        <v>1205.4504839910646</v>
      </c>
    </row>
    <row r="84" spans="1:4" ht="30" customHeight="1" thickTop="1" thickBot="1">
      <c r="A84" s="208" t="s">
        <v>1389</v>
      </c>
      <c r="B84" s="106" t="s">
        <v>339</v>
      </c>
      <c r="C84" s="108" t="s">
        <v>1391</v>
      </c>
      <c r="D84" s="1003">
        <v>1205.4504839910646</v>
      </c>
    </row>
    <row r="85" spans="1:4" ht="30" customHeight="1" thickTop="1" thickBot="1">
      <c r="A85" s="208" t="s">
        <v>1392</v>
      </c>
      <c r="B85" s="106" t="s">
        <v>339</v>
      </c>
      <c r="C85" s="108" t="s">
        <v>1943</v>
      </c>
      <c r="D85" s="1003">
        <v>1205.4504839910646</v>
      </c>
    </row>
    <row r="86" spans="1:4" ht="30" customHeight="1" thickTop="1" thickBot="1">
      <c r="A86" s="208" t="s">
        <v>1393</v>
      </c>
      <c r="B86" s="106" t="s">
        <v>1390</v>
      </c>
      <c r="C86" s="108" t="s">
        <v>1394</v>
      </c>
      <c r="D86" s="1003">
        <v>1205.4504839910646</v>
      </c>
    </row>
    <row r="87" spans="1:4" ht="30" customHeight="1" thickTop="1" thickBot="1">
      <c r="A87" s="208" t="s">
        <v>1395</v>
      </c>
      <c r="B87" s="106" t="s">
        <v>339</v>
      </c>
      <c r="C87" s="108" t="s">
        <v>1396</v>
      </c>
      <c r="D87" s="1003">
        <v>1205.4504839910646</v>
      </c>
    </row>
    <row r="88" spans="1:4" ht="30" customHeight="1" thickTop="1" thickBot="1">
      <c r="A88" s="208" t="s">
        <v>1397</v>
      </c>
      <c r="B88" s="106" t="s">
        <v>339</v>
      </c>
      <c r="C88" s="108" t="s">
        <v>1396</v>
      </c>
      <c r="D88" s="1003">
        <v>1205.4504839910646</v>
      </c>
    </row>
    <row r="89" spans="1:4" ht="30" customHeight="1" thickTop="1" thickBot="1">
      <c r="A89" s="208" t="s">
        <v>1327</v>
      </c>
      <c r="B89" s="106" t="s">
        <v>339</v>
      </c>
      <c r="C89" s="108" t="s">
        <v>1936</v>
      </c>
      <c r="D89" s="1003">
        <v>1339.0545793000742</v>
      </c>
    </row>
    <row r="90" spans="1:4" ht="30" customHeight="1" thickTop="1" thickBot="1">
      <c r="A90" s="208" t="s">
        <v>1449</v>
      </c>
      <c r="B90" s="106" t="s">
        <v>339</v>
      </c>
      <c r="C90" s="108" t="s">
        <v>1450</v>
      </c>
      <c r="D90" s="1003">
        <v>1205.4504839910646</v>
      </c>
    </row>
    <row r="91" spans="1:4" ht="30" customHeight="1" thickTop="1" thickBot="1">
      <c r="A91" s="208" t="s">
        <v>1328</v>
      </c>
      <c r="B91" s="106" t="s">
        <v>339</v>
      </c>
      <c r="C91" s="108" t="s">
        <v>1329</v>
      </c>
      <c r="D91" s="1003">
        <v>1205.4504839910646</v>
      </c>
    </row>
    <row r="92" spans="1:4" ht="30" customHeight="1" thickTop="1" thickBot="1">
      <c r="A92" s="208" t="s">
        <v>1361</v>
      </c>
      <c r="B92" s="106" t="s">
        <v>339</v>
      </c>
      <c r="C92" s="108" t="s">
        <v>1942</v>
      </c>
      <c r="D92" s="1003">
        <v>1339.0545793000742</v>
      </c>
    </row>
    <row r="93" spans="1:4" ht="30" customHeight="1" thickTop="1" thickBot="1">
      <c r="A93" s="208" t="s">
        <v>1492</v>
      </c>
      <c r="B93" s="106" t="s">
        <v>1490</v>
      </c>
      <c r="C93" s="108" t="s">
        <v>1954</v>
      </c>
      <c r="D93" s="1003">
        <v>39.018507373527662</v>
      </c>
    </row>
    <row r="94" spans="1:4" ht="30" customHeight="1" thickTop="1" thickBot="1">
      <c r="A94" s="208" t="s">
        <v>1483</v>
      </c>
      <c r="B94" s="106" t="s">
        <v>92</v>
      </c>
      <c r="C94" s="108" t="s">
        <v>1952</v>
      </c>
      <c r="D94" s="1003">
        <v>351589.72449739382</v>
      </c>
    </row>
    <row r="95" spans="1:4" ht="30" customHeight="1" thickTop="1" thickBot="1">
      <c r="A95" s="208" t="s">
        <v>1306</v>
      </c>
      <c r="B95" s="106" t="s">
        <v>1307</v>
      </c>
      <c r="C95" s="108" t="s">
        <v>1308</v>
      </c>
      <c r="D95" s="1003">
        <v>0.31106154234277827</v>
      </c>
    </row>
    <row r="96" spans="1:4" ht="30" customHeight="1" thickTop="1" thickBot="1">
      <c r="A96" s="208" t="s">
        <v>1715</v>
      </c>
      <c r="B96" s="106" t="s">
        <v>339</v>
      </c>
      <c r="C96" s="108" t="s">
        <v>1935</v>
      </c>
      <c r="D96" s="1003">
        <v>2176.8426656738643</v>
      </c>
    </row>
    <row r="97" spans="1:4" ht="30" customHeight="1" thickTop="1" thickBot="1">
      <c r="A97" s="208" t="s">
        <v>1496</v>
      </c>
      <c r="B97" s="106" t="s">
        <v>339</v>
      </c>
      <c r="C97" s="108" t="s">
        <v>1495</v>
      </c>
      <c r="D97" s="1003">
        <v>772.25862164251669</v>
      </c>
    </row>
    <row r="98" spans="1:4" ht="30" customHeight="1" thickTop="1" thickBot="1">
      <c r="A98" s="208" t="s">
        <v>1321</v>
      </c>
      <c r="B98" s="106" t="s">
        <v>92</v>
      </c>
      <c r="C98" s="108" t="s">
        <v>1322</v>
      </c>
      <c r="D98" s="1003">
        <v>21753.651446468459</v>
      </c>
    </row>
    <row r="99" spans="1:4" ht="30" customHeight="1" thickTop="1" thickBot="1">
      <c r="A99" s="208" t="s">
        <v>1335</v>
      </c>
      <c r="B99" s="106" t="s">
        <v>339</v>
      </c>
      <c r="C99" s="108" t="s">
        <v>1937</v>
      </c>
      <c r="D99" s="1003">
        <v>1249.5977904957597</v>
      </c>
    </row>
    <row r="100" spans="1:4" ht="30" customHeight="1" thickTop="1" thickBot="1">
      <c r="A100" s="208" t="s">
        <v>1404</v>
      </c>
      <c r="B100" s="106" t="s">
        <v>1390</v>
      </c>
      <c r="C100" s="108" t="s">
        <v>1947</v>
      </c>
      <c r="D100" s="1003">
        <v>7316.079895755769</v>
      </c>
    </row>
    <row r="101" spans="1:4" ht="30" customHeight="1" thickTop="1" thickBot="1">
      <c r="A101" s="208" t="s">
        <v>1477</v>
      </c>
      <c r="B101" s="106" t="s">
        <v>339</v>
      </c>
      <c r="C101" s="108" t="s">
        <v>1478</v>
      </c>
      <c r="D101" s="1003">
        <v>5205.6160247529388</v>
      </c>
    </row>
    <row r="102" spans="1:4" ht="30" customHeight="1" thickTop="1" thickBot="1">
      <c r="A102" s="208" t="s">
        <v>1479</v>
      </c>
      <c r="B102" s="106" t="s">
        <v>141</v>
      </c>
      <c r="C102" s="108" t="s">
        <v>1480</v>
      </c>
      <c r="D102" s="1003">
        <v>127354.67118991418</v>
      </c>
    </row>
    <row r="103" spans="1:4" ht="30" customHeight="1" thickTop="1" thickBot="1">
      <c r="A103" s="208" t="s">
        <v>1411</v>
      </c>
      <c r="B103" s="106" t="s">
        <v>344</v>
      </c>
      <c r="C103" s="108" t="s">
        <v>1412</v>
      </c>
      <c r="D103" s="1003">
        <v>0.66645215493107179</v>
      </c>
    </row>
    <row r="104" spans="1:4" ht="30" customHeight="1" thickTop="1" thickBot="1">
      <c r="A104" s="208" t="s">
        <v>1409</v>
      </c>
      <c r="B104" s="106" t="s">
        <v>344</v>
      </c>
      <c r="C104" s="108" t="s">
        <v>1410</v>
      </c>
      <c r="D104" s="1003">
        <v>0.44173516964766157</v>
      </c>
    </row>
    <row r="105" spans="1:4" ht="30" customHeight="1" thickTop="1" thickBot="1">
      <c r="A105" s="208" t="s">
        <v>1359</v>
      </c>
      <c r="B105" s="106" t="s">
        <v>339</v>
      </c>
      <c r="C105" s="108" t="s">
        <v>1360</v>
      </c>
      <c r="D105" s="1003">
        <v>2449.6472878765567</v>
      </c>
    </row>
    <row r="106" spans="1:4" ht="30" customHeight="1" thickTop="1" thickBot="1">
      <c r="A106" s="208" t="s">
        <v>1486</v>
      </c>
      <c r="B106" s="106" t="s">
        <v>92</v>
      </c>
      <c r="C106" s="108" t="s">
        <v>1487</v>
      </c>
      <c r="D106" s="1003">
        <v>121875.1123422399</v>
      </c>
    </row>
    <row r="107" spans="1:4" ht="30" customHeight="1" thickTop="1" thickBot="1">
      <c r="A107" s="208" t="s">
        <v>1385</v>
      </c>
      <c r="B107" s="106" t="s">
        <v>339</v>
      </c>
      <c r="C107" s="108" t="s">
        <v>1386</v>
      </c>
      <c r="D107" s="1003">
        <v>933.12634112747401</v>
      </c>
    </row>
    <row r="108" spans="1:4" ht="30" customHeight="1" thickTop="1" thickBot="1">
      <c r="A108" s="208" t="s">
        <v>1347</v>
      </c>
      <c r="B108" s="106" t="s">
        <v>339</v>
      </c>
      <c r="C108" s="108" t="s">
        <v>1939</v>
      </c>
      <c r="D108" s="1003">
        <v>843.50051422749266</v>
      </c>
    </row>
    <row r="109" spans="1:4" ht="30" customHeight="1" thickTop="1" thickBot="1">
      <c r="A109" s="208" t="s">
        <v>1342</v>
      </c>
      <c r="B109" s="106" t="s">
        <v>339</v>
      </c>
      <c r="C109" s="108" t="s">
        <v>1938</v>
      </c>
      <c r="D109" s="1003">
        <v>832.94079995907737</v>
      </c>
    </row>
    <row r="110" spans="1:4" ht="30" customHeight="1" thickTop="1" thickBot="1">
      <c r="A110" s="208" t="s">
        <v>1481</v>
      </c>
      <c r="B110" s="106" t="s">
        <v>339</v>
      </c>
      <c r="C110" s="108" t="s">
        <v>1482</v>
      </c>
      <c r="D110" s="1003">
        <v>834.0466311213886</v>
      </c>
    </row>
    <row r="111" spans="1:4" ht="30" customHeight="1" thickTop="1" thickBot="1">
      <c r="A111" s="208" t="s">
        <v>1402</v>
      </c>
      <c r="B111" s="106" t="s">
        <v>1390</v>
      </c>
      <c r="C111" s="108" t="s">
        <v>1945</v>
      </c>
      <c r="D111" s="1003">
        <v>819.57903883734627</v>
      </c>
    </row>
    <row r="112" spans="1:4" ht="30" customHeight="1" thickTop="1" thickBot="1">
      <c r="A112" s="208" t="s">
        <v>1403</v>
      </c>
      <c r="B112" s="106" t="s">
        <v>344</v>
      </c>
      <c r="C112" s="108" t="s">
        <v>1946</v>
      </c>
      <c r="D112" s="1003">
        <v>2.0893586036464331</v>
      </c>
    </row>
    <row r="113" spans="1:4" ht="30" customHeight="1" thickTop="1" thickBot="1">
      <c r="A113" s="208" t="s">
        <v>1408</v>
      </c>
      <c r="B113" s="106" t="s">
        <v>1390</v>
      </c>
      <c r="C113" s="108" t="s">
        <v>1949</v>
      </c>
      <c r="D113" s="1003">
        <v>644.49833825755593</v>
      </c>
    </row>
    <row r="114" spans="1:4" ht="30" customHeight="1" thickTop="1" thickBot="1">
      <c r="A114" s="208" t="s">
        <v>1484</v>
      </c>
      <c r="B114" s="106" t="s">
        <v>92</v>
      </c>
      <c r="C114" s="108" t="s">
        <v>1485</v>
      </c>
      <c r="D114" s="1003">
        <v>1054048.1969824242</v>
      </c>
    </row>
    <row r="115" spans="1:4" ht="30" customHeight="1" thickTop="1" thickBot="1">
      <c r="A115" s="208" t="s">
        <v>1405</v>
      </c>
      <c r="B115" s="106" t="s">
        <v>92</v>
      </c>
      <c r="C115" s="108" t="s">
        <v>1406</v>
      </c>
      <c r="D115" s="1003">
        <v>1241.944746141548</v>
      </c>
    </row>
    <row r="116" spans="1:4" ht="30" customHeight="1" thickTop="1" thickBot="1">
      <c r="A116" s="208" t="s">
        <v>1355</v>
      </c>
      <c r="B116" s="106" t="s">
        <v>339</v>
      </c>
      <c r="C116" s="108" t="s">
        <v>1941</v>
      </c>
      <c r="D116" s="1003">
        <v>14.505564534760495</v>
      </c>
    </row>
    <row r="117" spans="1:4" ht="30" customHeight="1" thickTop="1" thickBot="1">
      <c r="A117" s="208" t="s">
        <v>1383</v>
      </c>
      <c r="B117" s="106" t="s">
        <v>92</v>
      </c>
      <c r="C117" s="108" t="s">
        <v>1384</v>
      </c>
      <c r="D117" s="1003">
        <v>495673.79022998473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782"/>
      <c r="B1" s="785"/>
      <c r="C1" s="786"/>
      <c r="D1" s="786"/>
      <c r="E1" s="786"/>
      <c r="F1" s="786"/>
      <c r="G1" s="786"/>
      <c r="H1" s="786"/>
      <c r="I1" s="787"/>
      <c r="J1" s="748" t="s">
        <v>1017</v>
      </c>
      <c r="K1" s="755" t="s">
        <v>2304</v>
      </c>
      <c r="L1" s="756"/>
      <c r="M1" s="757"/>
    </row>
    <row r="2" spans="1:13" s="497" customFormat="1">
      <c r="A2" s="783"/>
      <c r="B2" s="761" t="s">
        <v>1018</v>
      </c>
      <c r="C2" s="762"/>
      <c r="D2" s="762"/>
      <c r="E2" s="762"/>
      <c r="F2" s="762"/>
      <c r="G2" s="762"/>
      <c r="H2" s="762"/>
      <c r="I2" s="763"/>
      <c r="J2" s="749"/>
      <c r="K2" s="758"/>
      <c r="L2" s="759"/>
      <c r="M2" s="760"/>
    </row>
    <row r="3" spans="1:13" s="497" customFormat="1">
      <c r="A3" s="783"/>
      <c r="B3" s="764" t="s">
        <v>2305</v>
      </c>
      <c r="C3" s="765"/>
      <c r="D3" s="765"/>
      <c r="E3" s="765"/>
      <c r="F3" s="765"/>
      <c r="G3" s="765"/>
      <c r="H3" s="765"/>
      <c r="I3" s="766"/>
      <c r="J3" s="753" t="s">
        <v>1019</v>
      </c>
      <c r="K3" s="768">
        <v>1</v>
      </c>
      <c r="L3" s="769"/>
      <c r="M3" s="770"/>
    </row>
    <row r="4" spans="1:13" s="497" customFormat="1">
      <c r="A4" s="783"/>
      <c r="B4" s="764" t="s">
        <v>2306</v>
      </c>
      <c r="C4" s="765"/>
      <c r="D4" s="765"/>
      <c r="E4" s="765"/>
      <c r="F4" s="765"/>
      <c r="G4" s="765"/>
      <c r="H4" s="765"/>
      <c r="I4" s="766"/>
      <c r="J4" s="767"/>
      <c r="K4" s="771"/>
      <c r="L4" s="772"/>
      <c r="M4" s="773"/>
    </row>
    <row r="5" spans="1:13" s="497" customFormat="1">
      <c r="A5" s="783"/>
      <c r="B5" s="750" t="s">
        <v>2307</v>
      </c>
      <c r="C5" s="751"/>
      <c r="D5" s="751"/>
      <c r="E5" s="751"/>
      <c r="F5" s="751"/>
      <c r="G5" s="751"/>
      <c r="H5" s="751"/>
      <c r="I5" s="752"/>
      <c r="J5" s="753" t="s">
        <v>1020</v>
      </c>
      <c r="K5" s="774"/>
      <c r="L5" s="774" t="s">
        <v>1021</v>
      </c>
      <c r="M5" s="776"/>
    </row>
    <row r="6" spans="1:13" s="497" customFormat="1" ht="13.5" customHeight="1" thickBot="1">
      <c r="A6" s="784"/>
      <c r="B6" s="788"/>
      <c r="C6" s="789"/>
      <c r="D6" s="789"/>
      <c r="E6" s="789"/>
      <c r="F6" s="789"/>
      <c r="G6" s="789"/>
      <c r="H6" s="789"/>
      <c r="I6" s="790"/>
      <c r="J6" s="754"/>
      <c r="K6" s="775"/>
      <c r="L6" s="775"/>
      <c r="M6" s="777"/>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779" t="s">
        <v>2311</v>
      </c>
      <c r="B10" s="780"/>
      <c r="C10" s="780"/>
      <c r="D10" s="780"/>
      <c r="E10" s="516" t="s">
        <v>2312</v>
      </c>
      <c r="F10" s="517"/>
      <c r="H10" s="781" t="s">
        <v>2313</v>
      </c>
      <c r="I10" s="781"/>
      <c r="J10" s="518" t="s">
        <v>2312</v>
      </c>
      <c r="K10" s="519"/>
      <c r="L10" s="519"/>
      <c r="M10" s="520"/>
    </row>
    <row r="11" spans="1:13" s="497" customFormat="1" ht="24" customHeight="1">
      <c r="A11" s="521" t="s">
        <v>1023</v>
      </c>
      <c r="B11" s="522"/>
      <c r="C11" s="778"/>
      <c r="D11" s="778"/>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37"/>
      <c r="L12" s="737"/>
      <c r="M12" s="738"/>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39" t="s">
        <v>2308</v>
      </c>
      <c r="F25" s="739"/>
      <c r="G25" s="739"/>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40" t="s">
        <v>1026</v>
      </c>
      <c r="B27" s="741"/>
      <c r="C27" s="741"/>
      <c r="D27" s="741"/>
      <c r="E27" s="741"/>
      <c r="F27" s="741"/>
      <c r="G27" s="741"/>
      <c r="H27" s="741"/>
      <c r="I27" s="741"/>
      <c r="J27" s="741"/>
      <c r="K27" s="741"/>
      <c r="L27" s="741"/>
      <c r="M27" s="742"/>
    </row>
    <row r="28" spans="1:13" ht="13.5" thickBot="1">
      <c r="A28" s="563"/>
      <c r="B28" s="564"/>
      <c r="C28" s="564"/>
      <c r="D28" s="564"/>
      <c r="E28" s="564"/>
      <c r="F28" s="564"/>
      <c r="G28" s="564"/>
      <c r="H28" s="564"/>
      <c r="I28" s="564"/>
      <c r="J28" s="564"/>
      <c r="K28" s="564"/>
      <c r="L28" s="564"/>
      <c r="M28" s="565"/>
    </row>
    <row r="29" spans="1:13" ht="25.5">
      <c r="A29" s="566" t="s">
        <v>1027</v>
      </c>
      <c r="B29" s="743" t="s">
        <v>1028</v>
      </c>
      <c r="C29" s="744"/>
      <c r="D29" s="744"/>
      <c r="E29" s="744"/>
      <c r="F29" s="744"/>
      <c r="G29" s="744"/>
      <c r="H29" s="744"/>
      <c r="I29" s="745"/>
      <c r="J29" s="567" t="s">
        <v>2321</v>
      </c>
      <c r="K29" s="746" t="s">
        <v>1029</v>
      </c>
      <c r="L29" s="747"/>
      <c r="M29" s="566" t="s">
        <v>1030</v>
      </c>
    </row>
    <row r="30" spans="1:13" ht="13.5" thickBot="1">
      <c r="A30" s="568"/>
      <c r="B30" s="569"/>
      <c r="C30" s="570"/>
      <c r="D30" s="570"/>
      <c r="E30" s="570"/>
      <c r="F30" s="570"/>
      <c r="G30" s="570"/>
      <c r="H30" s="570"/>
      <c r="I30" s="570"/>
      <c r="J30" s="571"/>
      <c r="K30" s="730"/>
      <c r="L30" s="731"/>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08" t="s">
        <v>1028</v>
      </c>
      <c r="B34" s="709"/>
      <c r="C34" s="709"/>
      <c r="D34" s="709"/>
      <c r="E34" s="709"/>
      <c r="F34" s="709"/>
      <c r="G34" s="728"/>
      <c r="H34" s="732" t="s">
        <v>1032</v>
      </c>
      <c r="I34" s="733"/>
      <c r="J34" s="579" t="s">
        <v>1033</v>
      </c>
      <c r="K34" s="729" t="s">
        <v>1034</v>
      </c>
      <c r="L34" s="728"/>
      <c r="M34" s="580" t="s">
        <v>1035</v>
      </c>
    </row>
    <row r="35" spans="1:13" s="581" customFormat="1" ht="12">
      <c r="A35" s="734"/>
      <c r="B35" s="735"/>
      <c r="C35" s="735"/>
      <c r="D35" s="735"/>
      <c r="E35" s="735"/>
      <c r="F35" s="735"/>
      <c r="G35" s="713"/>
      <c r="H35" s="736"/>
      <c r="I35" s="714"/>
      <c r="J35" s="582"/>
      <c r="K35" s="712"/>
      <c r="L35" s="713"/>
      <c r="M35" s="583"/>
    </row>
    <row r="36" spans="1:13" s="581" customFormat="1" thickBot="1">
      <c r="A36" s="725"/>
      <c r="B36" s="726"/>
      <c r="C36" s="726"/>
      <c r="D36" s="726"/>
      <c r="E36" s="726"/>
      <c r="F36" s="726"/>
      <c r="G36" s="707"/>
      <c r="H36" s="727"/>
      <c r="I36" s="715"/>
      <c r="J36" s="584"/>
      <c r="K36" s="706"/>
      <c r="L36" s="707"/>
      <c r="M36" s="585"/>
    </row>
    <row r="37" spans="1:13" s="581" customFormat="1" thickBot="1">
      <c r="A37" s="701" t="s">
        <v>1037</v>
      </c>
      <c r="B37" s="702"/>
      <c r="C37" s="702"/>
      <c r="D37" s="702"/>
      <c r="E37" s="702"/>
      <c r="F37" s="702"/>
      <c r="G37" s="702"/>
      <c r="H37" s="702"/>
      <c r="I37" s="702"/>
      <c r="J37" s="702"/>
      <c r="K37" s="702"/>
      <c r="L37" s="703"/>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08" t="s">
        <v>1028</v>
      </c>
      <c r="B41" s="709"/>
      <c r="C41" s="709"/>
      <c r="D41" s="709"/>
      <c r="E41" s="709"/>
      <c r="F41" s="709"/>
      <c r="G41" s="709"/>
      <c r="H41" s="728"/>
      <c r="I41" s="595" t="s">
        <v>1029</v>
      </c>
      <c r="J41" s="579" t="s">
        <v>1030</v>
      </c>
      <c r="K41" s="729" t="s">
        <v>1039</v>
      </c>
      <c r="L41" s="728"/>
      <c r="M41" s="580" t="s">
        <v>1035</v>
      </c>
    </row>
    <row r="42" spans="1:13" s="581" customFormat="1" ht="12">
      <c r="A42" s="695"/>
      <c r="B42" s="696"/>
      <c r="C42" s="696"/>
      <c r="D42" s="696"/>
      <c r="E42" s="696"/>
      <c r="F42" s="696"/>
      <c r="G42" s="696"/>
      <c r="H42" s="714"/>
      <c r="I42" s="596"/>
      <c r="J42" s="582"/>
      <c r="K42" s="712"/>
      <c r="L42" s="713"/>
      <c r="M42" s="583"/>
    </row>
    <row r="43" spans="1:13" s="581" customFormat="1" thickBot="1">
      <c r="A43" s="704"/>
      <c r="B43" s="705"/>
      <c r="C43" s="705"/>
      <c r="D43" s="705"/>
      <c r="E43" s="705"/>
      <c r="F43" s="705"/>
      <c r="G43" s="705"/>
      <c r="H43" s="715"/>
      <c r="I43" s="597"/>
      <c r="J43" s="598"/>
      <c r="K43" s="706"/>
      <c r="L43" s="707"/>
      <c r="M43" s="599"/>
    </row>
    <row r="44" spans="1:13" s="581" customFormat="1" thickBot="1">
      <c r="A44" s="701" t="s">
        <v>1037</v>
      </c>
      <c r="B44" s="702"/>
      <c r="C44" s="702"/>
      <c r="D44" s="702"/>
      <c r="E44" s="702"/>
      <c r="F44" s="702"/>
      <c r="G44" s="702"/>
      <c r="H44" s="702"/>
      <c r="I44" s="702"/>
      <c r="J44" s="702"/>
      <c r="K44" s="702"/>
      <c r="L44" s="703"/>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16" t="s">
        <v>1041</v>
      </c>
      <c r="B48" s="717"/>
      <c r="C48" s="717"/>
      <c r="D48" s="717"/>
      <c r="E48" s="718"/>
      <c r="F48" s="602"/>
      <c r="G48" s="603" t="s">
        <v>1029</v>
      </c>
      <c r="H48" s="604" t="s">
        <v>1042</v>
      </c>
      <c r="I48" s="605" t="s">
        <v>2339</v>
      </c>
      <c r="J48" s="604" t="s">
        <v>2340</v>
      </c>
      <c r="K48" s="719" t="s">
        <v>1045</v>
      </c>
      <c r="L48" s="718"/>
      <c r="M48" s="606" t="s">
        <v>1035</v>
      </c>
    </row>
    <row r="49" spans="1:13" s="581" customFormat="1" ht="12">
      <c r="A49" s="607"/>
      <c r="B49" s="608"/>
      <c r="C49" s="608"/>
      <c r="D49" s="608"/>
      <c r="E49" s="608"/>
      <c r="F49" s="608"/>
      <c r="G49" s="609"/>
      <c r="H49" s="582"/>
      <c r="I49" s="596"/>
      <c r="J49" s="582"/>
      <c r="K49" s="712"/>
      <c r="L49" s="713"/>
      <c r="M49" s="583"/>
    </row>
    <row r="50" spans="1:13" s="581" customFormat="1" thickBot="1">
      <c r="A50" s="610"/>
      <c r="B50" s="611"/>
      <c r="C50" s="611"/>
      <c r="D50" s="611"/>
      <c r="E50" s="611"/>
      <c r="F50" s="611"/>
      <c r="G50" s="612"/>
      <c r="H50" s="584"/>
      <c r="I50" s="594"/>
      <c r="J50" s="584"/>
      <c r="K50" s="706"/>
      <c r="L50" s="707"/>
      <c r="M50" s="585"/>
    </row>
    <row r="51" spans="1:13" s="581" customFormat="1" thickBot="1">
      <c r="A51" s="720" t="s">
        <v>1037</v>
      </c>
      <c r="B51" s="721"/>
      <c r="C51" s="721"/>
      <c r="D51" s="721"/>
      <c r="E51" s="721"/>
      <c r="F51" s="721"/>
      <c r="G51" s="721"/>
      <c r="H51" s="721"/>
      <c r="I51" s="721"/>
      <c r="J51" s="721"/>
      <c r="K51" s="721"/>
      <c r="L51" s="722"/>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16" t="s">
        <v>1028</v>
      </c>
      <c r="B55" s="717"/>
      <c r="C55" s="717"/>
      <c r="D55" s="717"/>
      <c r="E55" s="717"/>
      <c r="F55" s="717"/>
      <c r="G55" s="718"/>
      <c r="H55" s="603" t="s">
        <v>1048</v>
      </c>
      <c r="I55" s="605" t="s">
        <v>1049</v>
      </c>
      <c r="J55" s="604" t="s">
        <v>1050</v>
      </c>
      <c r="K55" s="723" t="s">
        <v>1034</v>
      </c>
      <c r="L55" s="724"/>
      <c r="M55" s="614" t="s">
        <v>1035</v>
      </c>
    </row>
    <row r="56" spans="1:13" s="581" customFormat="1" ht="12">
      <c r="A56" s="695"/>
      <c r="B56" s="696"/>
      <c r="C56" s="696"/>
      <c r="D56" s="696"/>
      <c r="E56" s="696"/>
      <c r="F56" s="696"/>
      <c r="G56" s="696"/>
      <c r="H56" s="582"/>
      <c r="I56" s="596"/>
      <c r="J56" s="582"/>
      <c r="K56" s="712"/>
      <c r="L56" s="713"/>
      <c r="M56" s="583"/>
    </row>
    <row r="57" spans="1:13" s="581" customFormat="1" thickBot="1">
      <c r="A57" s="704"/>
      <c r="B57" s="705"/>
      <c r="C57" s="705"/>
      <c r="D57" s="705"/>
      <c r="E57" s="705"/>
      <c r="F57" s="705"/>
      <c r="G57" s="705"/>
      <c r="H57" s="584"/>
      <c r="I57" s="594"/>
      <c r="J57" s="584"/>
      <c r="K57" s="706"/>
      <c r="L57" s="707"/>
      <c r="M57" s="585"/>
    </row>
    <row r="58" spans="1:13" s="581" customFormat="1" thickBot="1">
      <c r="A58" s="701" t="s">
        <v>1037</v>
      </c>
      <c r="B58" s="702"/>
      <c r="C58" s="702"/>
      <c r="D58" s="702"/>
      <c r="E58" s="702"/>
      <c r="F58" s="702"/>
      <c r="G58" s="702"/>
      <c r="H58" s="702"/>
      <c r="I58" s="702"/>
      <c r="J58" s="702"/>
      <c r="K58" s="702"/>
      <c r="L58" s="703"/>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01" t="s">
        <v>1051</v>
      </c>
      <c r="B60" s="702"/>
      <c r="C60" s="702"/>
      <c r="D60" s="702"/>
      <c r="E60" s="702"/>
      <c r="F60" s="702"/>
      <c r="G60" s="702"/>
      <c r="H60" s="702"/>
      <c r="I60" s="702"/>
      <c r="J60" s="702"/>
      <c r="K60" s="702"/>
      <c r="L60" s="703"/>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08" t="s">
        <v>1028</v>
      </c>
      <c r="B64" s="709"/>
      <c r="C64" s="709"/>
      <c r="D64" s="709"/>
      <c r="E64" s="709"/>
      <c r="F64" s="709"/>
      <c r="G64" s="709"/>
      <c r="H64" s="615"/>
      <c r="I64" s="616"/>
      <c r="J64" s="617" t="s">
        <v>1054</v>
      </c>
      <c r="K64" s="710" t="s">
        <v>1055</v>
      </c>
      <c r="L64" s="711"/>
      <c r="M64" s="618"/>
    </row>
    <row r="65" spans="1:13" s="581" customFormat="1" ht="12">
      <c r="A65" s="695" t="s">
        <v>2341</v>
      </c>
      <c r="B65" s="696"/>
      <c r="C65" s="696"/>
      <c r="D65" s="696"/>
      <c r="E65" s="696"/>
      <c r="F65" s="696"/>
      <c r="G65" s="696"/>
      <c r="H65" s="619"/>
      <c r="I65" s="620"/>
      <c r="J65" s="621"/>
      <c r="K65" s="697"/>
      <c r="L65" s="698"/>
      <c r="M65" s="622"/>
    </row>
    <row r="66" spans="1:13" s="581" customFormat="1" ht="12">
      <c r="A66" s="623" t="s">
        <v>1057</v>
      </c>
      <c r="B66" s="624"/>
      <c r="C66" s="624"/>
      <c r="D66" s="624"/>
      <c r="E66" s="624"/>
      <c r="F66" s="624"/>
      <c r="G66" s="624"/>
      <c r="H66" s="619"/>
      <c r="I66" s="620"/>
      <c r="J66" s="621"/>
      <c r="K66" s="697"/>
      <c r="L66" s="698"/>
      <c r="M66" s="622"/>
    </row>
    <row r="67" spans="1:13" s="581" customFormat="1" thickBot="1">
      <c r="A67" s="610" t="s">
        <v>1058</v>
      </c>
      <c r="B67" s="611"/>
      <c r="C67" s="611"/>
      <c r="D67" s="611"/>
      <c r="E67" s="611"/>
      <c r="F67" s="611"/>
      <c r="G67" s="611"/>
      <c r="H67" s="625"/>
      <c r="I67" s="626"/>
      <c r="J67" s="621"/>
      <c r="K67" s="699"/>
      <c r="L67" s="700"/>
      <c r="M67" s="622"/>
    </row>
    <row r="68" spans="1:13" s="581" customFormat="1" thickBot="1">
      <c r="A68" s="701" t="s">
        <v>1037</v>
      </c>
      <c r="B68" s="702"/>
      <c r="C68" s="702"/>
      <c r="D68" s="702"/>
      <c r="E68" s="702"/>
      <c r="F68" s="702"/>
      <c r="G68" s="702"/>
      <c r="H68" s="702"/>
      <c r="I68" s="702"/>
      <c r="J68" s="702"/>
      <c r="K68" s="702"/>
      <c r="L68" s="703"/>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01" t="s">
        <v>2342</v>
      </c>
      <c r="B70" s="702"/>
      <c r="C70" s="702"/>
      <c r="D70" s="702"/>
      <c r="E70" s="702"/>
      <c r="F70" s="702"/>
      <c r="G70" s="702"/>
      <c r="H70" s="702"/>
      <c r="I70" s="702"/>
      <c r="J70" s="702"/>
      <c r="K70" s="702"/>
      <c r="L70" s="703"/>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685" t="s">
        <v>2324</v>
      </c>
      <c r="B87" s="686"/>
      <c r="C87" s="686"/>
      <c r="D87" s="686"/>
      <c r="E87" s="686"/>
      <c r="F87" s="686"/>
      <c r="G87" s="686"/>
      <c r="H87" s="686"/>
      <c r="I87" s="686"/>
      <c r="J87" s="686"/>
      <c r="K87" s="686"/>
      <c r="L87" s="686"/>
      <c r="M87" s="687"/>
    </row>
    <row r="88" spans="1:13" ht="17.25" customHeight="1">
      <c r="A88" s="685"/>
      <c r="B88" s="686"/>
      <c r="C88" s="686"/>
      <c r="D88" s="686"/>
      <c r="E88" s="686"/>
      <c r="F88" s="686"/>
      <c r="G88" s="686"/>
      <c r="H88" s="686"/>
      <c r="I88" s="686"/>
      <c r="J88" s="686"/>
      <c r="K88" s="686"/>
      <c r="L88" s="686"/>
      <c r="M88" s="687"/>
    </row>
    <row r="89" spans="1:13" ht="18.75" customHeight="1">
      <c r="A89" s="688" t="s">
        <v>2325</v>
      </c>
      <c r="B89" s="689"/>
      <c r="C89" s="689"/>
      <c r="D89" s="689"/>
      <c r="E89" s="689"/>
      <c r="F89" s="689"/>
      <c r="G89" s="689"/>
      <c r="H89" s="689"/>
      <c r="I89" s="689"/>
      <c r="J89" s="689"/>
      <c r="K89" s="689"/>
      <c r="L89" s="689"/>
      <c r="M89" s="690"/>
    </row>
    <row r="90" spans="1:13" ht="21.75" customHeight="1">
      <c r="A90" s="688"/>
      <c r="B90" s="689"/>
      <c r="C90" s="689"/>
      <c r="D90" s="689"/>
      <c r="E90" s="689"/>
      <c r="F90" s="689"/>
      <c r="G90" s="689"/>
      <c r="H90" s="689"/>
      <c r="I90" s="689"/>
      <c r="J90" s="689"/>
      <c r="K90" s="689"/>
      <c r="L90" s="689"/>
      <c r="M90" s="690"/>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691"/>
      <c r="J100" s="691"/>
      <c r="K100" s="691"/>
      <c r="L100" s="691"/>
      <c r="M100" s="692"/>
    </row>
    <row r="101" spans="1:13" ht="13.5" thickBot="1">
      <c r="A101" s="651" t="s">
        <v>2327</v>
      </c>
      <c r="B101" s="652"/>
      <c r="C101" s="652"/>
      <c r="D101" s="653"/>
      <c r="E101" s="653"/>
      <c r="F101" s="653"/>
      <c r="G101" s="653"/>
      <c r="H101" s="653"/>
      <c r="I101" s="693"/>
      <c r="J101" s="693"/>
      <c r="K101" s="693"/>
      <c r="L101" s="693"/>
      <c r="M101" s="69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95" t="s">
        <v>2311</v>
      </c>
      <c r="C10" s="896"/>
      <c r="D10" s="896"/>
      <c r="E10" s="896"/>
      <c r="F10" s="366" t="s">
        <v>2312</v>
      </c>
      <c r="G10" s="85"/>
      <c r="H10" s="367"/>
      <c r="I10" s="897" t="s">
        <v>2313</v>
      </c>
      <c r="J10" s="897"/>
      <c r="K10" s="368" t="s">
        <v>2312</v>
      </c>
      <c r="L10" s="364"/>
      <c r="M10" s="364"/>
      <c r="N10" s="365"/>
    </row>
    <row r="11" spans="2:14">
      <c r="B11" s="369" t="s">
        <v>1023</v>
      </c>
      <c r="C11" s="370"/>
      <c r="D11" s="888"/>
      <c r="E11" s="888"/>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98" t="s">
        <v>2328</v>
      </c>
      <c r="G25" s="899"/>
      <c r="H25" s="899"/>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VLOOKUP(A36,EQUIPOS!A6:D161,4,FALSE)</f>
        <v>146910.88256655107</v>
      </c>
      <c r="L36" s="278"/>
      <c r="M36" s="279">
        <v>0.15</v>
      </c>
      <c r="N36" s="280">
        <f>K36/M36</f>
        <v>979405.88377700711</v>
      </c>
    </row>
    <row r="37" spans="1:14">
      <c r="A37" t="s">
        <v>150</v>
      </c>
      <c r="B37" s="830" t="str">
        <f>VLOOKUP(A37,EQUIPOS!A7:D154,3,FALSE)</f>
        <v>Cargador : Potencia en el volante 125 hp, Clasificación de RPM del motor 2300.</v>
      </c>
      <c r="C37" s="831"/>
      <c r="D37" s="831"/>
      <c r="E37" s="831"/>
      <c r="F37" s="831"/>
      <c r="G37" s="831"/>
      <c r="H37" s="832"/>
      <c r="I37" s="275"/>
      <c r="J37" s="276"/>
      <c r="K37" s="277">
        <f>VLOOKUP(A37,EQUIPOS!A7:D162,4,FALSE)</f>
        <v>115429.97915943299</v>
      </c>
      <c r="L37" s="278"/>
      <c r="M37" s="279">
        <v>0.15</v>
      </c>
      <c r="N37" s="280">
        <f>K37/M37</f>
        <v>769533.19439621991</v>
      </c>
    </row>
    <row r="38" spans="1:14">
      <c r="A38" t="s">
        <v>273</v>
      </c>
      <c r="B38" s="830" t="str">
        <f>VLOOKUP(A38,EQUIPOS!A8:D154,3,FALSE)</f>
        <v>Motosierra, 93.6 cm3 - 7.1 HP, 45-90 cm - 7.9 kg</v>
      </c>
      <c r="C38" s="831"/>
      <c r="D38" s="831"/>
      <c r="E38" s="831"/>
      <c r="F38" s="831"/>
      <c r="G38" s="831"/>
      <c r="H38" s="832"/>
      <c r="I38" s="275"/>
      <c r="J38" s="276"/>
      <c r="K38" s="277">
        <f>VLOOKUP(A38,EQUIPOS!A8:D163,4,FALSE)</f>
        <v>7381.6804821376354</v>
      </c>
      <c r="L38" s="278"/>
      <c r="M38" s="279">
        <v>0.15</v>
      </c>
      <c r="N38" s="281">
        <f>K38/M38</f>
        <v>49211.203214250905</v>
      </c>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8511.2008676833339</v>
      </c>
    </row>
    <row r="43" spans="1:14" ht="15.75" thickBot="1">
      <c r="B43" s="817" t="s">
        <v>1037</v>
      </c>
      <c r="C43" s="818"/>
      <c r="D43" s="818"/>
      <c r="E43" s="818"/>
      <c r="F43" s="818"/>
      <c r="G43" s="818"/>
      <c r="H43" s="818"/>
      <c r="I43" s="818"/>
      <c r="J43" s="818"/>
      <c r="K43" s="818"/>
      <c r="L43" s="818"/>
      <c r="M43" s="819"/>
      <c r="N43" s="105">
        <f>SUM(N36:N42)</f>
        <v>1806661.4822551615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1" t="s">
        <v>1041</v>
      </c>
      <c r="C58" s="792"/>
      <c r="D58" s="792"/>
      <c r="E58" s="792"/>
      <c r="F58" s="792"/>
      <c r="G58" s="79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821">
        <v>983.54</v>
      </c>
      <c r="M59" s="822"/>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06"/>
      <c r="M64" s="807"/>
      <c r="N64" s="304"/>
    </row>
    <row r="65" spans="1:15" ht="15.75" thickBot="1">
      <c r="B65" s="823" t="s">
        <v>1037</v>
      </c>
      <c r="C65" s="824"/>
      <c r="D65" s="824"/>
      <c r="E65" s="824"/>
      <c r="F65" s="824"/>
      <c r="G65" s="824"/>
      <c r="H65" s="824"/>
      <c r="I65" s="824"/>
      <c r="J65" s="824"/>
      <c r="K65" s="824"/>
      <c r="L65" s="824"/>
      <c r="M65" s="825"/>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54"/>
      <c r="J75" s="54"/>
      <c r="K75" s="54"/>
      <c r="L75" s="806"/>
      <c r="M75" s="807"/>
      <c r="N75" s="304"/>
    </row>
    <row r="76" spans="1:15" ht="15.75" thickBot="1">
      <c r="B76" s="817" t="s">
        <v>1037</v>
      </c>
      <c r="C76" s="818"/>
      <c r="D76" s="818"/>
      <c r="E76" s="818"/>
      <c r="F76" s="818"/>
      <c r="G76" s="818"/>
      <c r="H76" s="818"/>
      <c r="I76" s="824"/>
      <c r="J76" s="824"/>
      <c r="K76" s="824"/>
      <c r="L76" s="824"/>
      <c r="M76" s="825"/>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2011309.3996088281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402261.87992176565</v>
      </c>
      <c r="M83" s="852"/>
      <c r="N83" s="57"/>
    </row>
    <row r="84" spans="1:14">
      <c r="B84" s="95" t="s">
        <v>1057</v>
      </c>
      <c r="C84" s="96"/>
      <c r="D84" s="96"/>
      <c r="E84" s="96"/>
      <c r="F84" s="96"/>
      <c r="G84" s="96"/>
      <c r="H84" s="96"/>
      <c r="I84" s="93"/>
      <c r="J84" s="94"/>
      <c r="K84" s="312">
        <v>0.05</v>
      </c>
      <c r="L84" s="851">
        <f>N78*K84</f>
        <v>100565.46998044141</v>
      </c>
      <c r="M84" s="852"/>
      <c r="N84" s="57"/>
    </row>
    <row r="85" spans="1:14" ht="15.75" thickBot="1">
      <c r="B85" s="97" t="s">
        <v>1058</v>
      </c>
      <c r="C85" s="98"/>
      <c r="D85" s="98"/>
      <c r="E85" s="98"/>
      <c r="F85" s="98"/>
      <c r="G85" s="98"/>
      <c r="H85" s="98"/>
      <c r="I85" s="99"/>
      <c r="J85" s="100"/>
      <c r="K85" s="313">
        <v>0.05</v>
      </c>
      <c r="L85" s="853">
        <f>N78*K85</f>
        <v>100565.46998044141</v>
      </c>
      <c r="M85" s="854"/>
      <c r="N85" s="57"/>
    </row>
    <row r="86" spans="1:14" ht="15.75" thickBot="1">
      <c r="B86" s="817" t="s">
        <v>1037</v>
      </c>
      <c r="C86" s="818"/>
      <c r="D86" s="818"/>
      <c r="E86" s="818"/>
      <c r="F86" s="818"/>
      <c r="G86" s="818"/>
      <c r="H86" s="818"/>
      <c r="I86" s="818"/>
      <c r="J86" s="818"/>
      <c r="K86" s="818"/>
      <c r="L86" s="818"/>
      <c r="M86" s="819"/>
      <c r="N86" s="58">
        <f>L83+L84+L85</f>
        <v>603392.81988264841</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2614702.2194914767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4"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5" t="s">
        <v>2311</v>
      </c>
      <c r="C10" s="896"/>
      <c r="D10" s="896"/>
      <c r="E10" s="896"/>
      <c r="F10" s="399" t="s">
        <v>2312</v>
      </c>
      <c r="G10" s="85"/>
      <c r="H10" s="367"/>
      <c r="I10" s="897" t="s">
        <v>2313</v>
      </c>
      <c r="J10" s="897"/>
      <c r="K10" s="400" t="s">
        <v>2312</v>
      </c>
      <c r="L10" s="364"/>
      <c r="M10" s="364"/>
      <c r="N10" s="36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249</v>
      </c>
      <c r="B36" s="830" t="str">
        <f>VLOOKUP(A36,EQUIPOS!A6:D154,3,FALSE)</f>
        <v>Guadañadora, Cilindraje 41.5 cm3, Longitud del mango 1450 mm, Peso 7.4 kg</v>
      </c>
      <c r="C36" s="831"/>
      <c r="D36" s="831"/>
      <c r="E36" s="831"/>
      <c r="F36" s="831"/>
      <c r="G36" s="831"/>
      <c r="H36" s="832"/>
      <c r="I36" s="275"/>
      <c r="J36" s="276"/>
      <c r="K36" s="277">
        <f>VLOOKUP(A36,EQUIPOS!A6:D161,4,FALSE)</f>
        <v>5366.9118302950101</v>
      </c>
      <c r="L36" s="278"/>
      <c r="M36" s="279">
        <v>0.36</v>
      </c>
      <c r="N36" s="280">
        <f>K36/M36</f>
        <v>14908.08841748614</v>
      </c>
    </row>
    <row r="37" spans="1:14">
      <c r="A37" t="s">
        <v>273</v>
      </c>
      <c r="B37" s="830" t="str">
        <f>VLOOKUP(A37,EQUIPOS!A7:D154,3,FALSE)</f>
        <v>Motosierra, 93.6 cm3 - 7.1 HP, 45-90 cm - 7.9 kg</v>
      </c>
      <c r="C37" s="831"/>
      <c r="D37" s="831"/>
      <c r="E37" s="831"/>
      <c r="F37" s="831"/>
      <c r="G37" s="831"/>
      <c r="H37" s="832"/>
      <c r="I37" s="275"/>
      <c r="J37" s="276"/>
      <c r="K37" s="277">
        <f>VLOOKUP(A37,EQUIPOS!A7:D162,4,FALSE)</f>
        <v>7381.6804821376354</v>
      </c>
      <c r="L37" s="278"/>
      <c r="M37" s="279">
        <v>0.10299999999999999</v>
      </c>
      <c r="N37" s="280">
        <f>K37/M37</f>
        <v>71666.800797452772</v>
      </c>
    </row>
    <row r="38" spans="1:14">
      <c r="B38" s="830"/>
      <c r="C38" s="831"/>
      <c r="D38" s="831"/>
      <c r="E38" s="831"/>
      <c r="F38" s="831"/>
      <c r="G38" s="831"/>
      <c r="H38" s="832"/>
      <c r="I38" s="275"/>
      <c r="J38" s="276"/>
      <c r="K38" s="277"/>
      <c r="L38" s="278"/>
      <c r="M38" s="279"/>
      <c r="N38" s="281"/>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1773.1668474340277</v>
      </c>
    </row>
    <row r="43" spans="1:14" ht="15.75" thickBot="1">
      <c r="B43" s="817" t="s">
        <v>1037</v>
      </c>
      <c r="C43" s="818"/>
      <c r="D43" s="818"/>
      <c r="E43" s="818"/>
      <c r="F43" s="818"/>
      <c r="G43" s="818"/>
      <c r="H43" s="818"/>
      <c r="I43" s="818"/>
      <c r="J43" s="818"/>
      <c r="K43" s="818"/>
      <c r="L43" s="818"/>
      <c r="M43" s="819"/>
      <c r="N43" s="105">
        <f>SUM(N36:N42)</f>
        <v>88348.05606237294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821">
        <f>'900.2'!N78</f>
        <v>922.167877582247</v>
      </c>
      <c r="M59" s="822"/>
      <c r="N59" s="295">
        <f>K59*L59</f>
        <v>46108.393879112351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46108.393879112351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169919.78689016585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33983.95737803317</v>
      </c>
      <c r="M83" s="852"/>
      <c r="N83" s="57"/>
    </row>
    <row r="84" spans="1:14">
      <c r="B84" s="95" t="s">
        <v>1057</v>
      </c>
      <c r="C84" s="96"/>
      <c r="D84" s="96"/>
      <c r="E84" s="96"/>
      <c r="F84" s="96"/>
      <c r="G84" s="96"/>
      <c r="H84" s="96"/>
      <c r="I84" s="93"/>
      <c r="J84" s="94"/>
      <c r="K84" s="312">
        <v>0.05</v>
      </c>
      <c r="L84" s="851">
        <f>N78*K84</f>
        <v>8495.9893445082926</v>
      </c>
      <c r="M84" s="852"/>
      <c r="N84" s="57"/>
    </row>
    <row r="85" spans="1:14" ht="15.75" thickBot="1">
      <c r="B85" s="97" t="s">
        <v>1058</v>
      </c>
      <c r="C85" s="98"/>
      <c r="D85" s="98"/>
      <c r="E85" s="98"/>
      <c r="F85" s="98"/>
      <c r="G85" s="98"/>
      <c r="H85" s="98"/>
      <c r="I85" s="99"/>
      <c r="J85" s="100"/>
      <c r="K85" s="313">
        <v>0.05</v>
      </c>
      <c r="L85" s="853">
        <f>N78*K85</f>
        <v>8495.9893445082926</v>
      </c>
      <c r="M85" s="854"/>
      <c r="N85" s="57"/>
    </row>
    <row r="86" spans="1:14" ht="15.75" thickBot="1">
      <c r="B86" s="817" t="s">
        <v>1037</v>
      </c>
      <c r="C86" s="818"/>
      <c r="D86" s="818"/>
      <c r="E86" s="818"/>
      <c r="F86" s="818"/>
      <c r="G86" s="818"/>
      <c r="H86" s="818"/>
      <c r="I86" s="818"/>
      <c r="J86" s="818"/>
      <c r="K86" s="818"/>
      <c r="L86" s="818"/>
      <c r="M86" s="819"/>
      <c r="N86" s="58">
        <f>L83+L84+L85</f>
        <v>50975.936067049755</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220895.72295721562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VLOOKUP(A36,EQUIPOS!A6:D161,4,FALSE)</f>
        <v>115429.97915943299</v>
      </c>
      <c r="L36" s="278"/>
      <c r="M36" s="279">
        <v>2.375</v>
      </c>
      <c r="N36" s="280">
        <f>K36/M36</f>
        <v>48602.096488182309</v>
      </c>
    </row>
    <row r="37" spans="1:14">
      <c r="A37" t="s">
        <v>180</v>
      </c>
      <c r="B37" s="830" t="str">
        <f>VLOOKUP(A37,EQUIPOS!A7:D154,3,FALSE)</f>
        <v>Compresor 120 HP, con martillo.</v>
      </c>
      <c r="C37" s="831"/>
      <c r="D37" s="831"/>
      <c r="E37" s="831"/>
      <c r="F37" s="831"/>
      <c r="G37" s="831"/>
      <c r="H37" s="832"/>
      <c r="I37" s="275"/>
      <c r="J37" s="276"/>
      <c r="K37" s="277">
        <f>VLOOKUP(A37,EQUIPOS!A7:D162,4,FALSE)</f>
        <v>104936.34469039363</v>
      </c>
      <c r="L37" s="278"/>
      <c r="M37" s="279">
        <v>2.375</v>
      </c>
      <c r="N37" s="280">
        <f>K37/M37</f>
        <v>44183.724080165739</v>
      </c>
    </row>
    <row r="38" spans="1:14">
      <c r="A38" t="s">
        <v>195</v>
      </c>
      <c r="B38" s="830" t="str">
        <f>VLOOKUP(A38,EQUIPOS!A7:D154,3,FALSE)</f>
        <v xml:space="preserve">Equipo de oxicorte, Capacidad de corte: hasta 6´´ (152mm) </v>
      </c>
      <c r="C38" s="831"/>
      <c r="D38" s="831"/>
      <c r="E38" s="831"/>
      <c r="F38" s="831"/>
      <c r="G38" s="831"/>
      <c r="H38" s="832"/>
      <c r="I38" s="275"/>
      <c r="J38" s="276"/>
      <c r="K38" s="277">
        <f>VLOOKUP(A38,EQUIPOS!A7:D162,4,FALSE)</f>
        <v>15498.086693185352</v>
      </c>
      <c r="L38" s="278"/>
      <c r="M38" s="279">
        <v>2.375</v>
      </c>
      <c r="N38" s="281">
        <f>K38/M38</f>
        <v>6525.5101866043588</v>
      </c>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100655.20457616556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922.167877582247</v>
      </c>
      <c r="M59" s="822"/>
      <c r="N59" s="295">
        <f>K59*L59</f>
        <v>922.167877582247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922.167877582247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88">
        <f>N43+N54+N65+N76</f>
        <v>115016.11066587939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23003.222133175877</v>
      </c>
      <c r="M83" s="852"/>
      <c r="N83" s="57"/>
    </row>
    <row r="84" spans="1:14">
      <c r="B84" s="95" t="s">
        <v>1057</v>
      </c>
      <c r="C84" s="96"/>
      <c r="D84" s="96"/>
      <c r="E84" s="96"/>
      <c r="F84" s="96"/>
      <c r="G84" s="96"/>
      <c r="H84" s="96"/>
      <c r="I84" s="93"/>
      <c r="J84" s="94"/>
      <c r="K84" s="312">
        <v>0.05</v>
      </c>
      <c r="L84" s="851">
        <f>N78*K84</f>
        <v>5750.8055332939693</v>
      </c>
      <c r="M84" s="852"/>
      <c r="N84" s="57"/>
    </row>
    <row r="85" spans="1:14" ht="15.75" thickBot="1">
      <c r="B85" s="97" t="s">
        <v>1058</v>
      </c>
      <c r="C85" s="98"/>
      <c r="D85" s="98"/>
      <c r="E85" s="98"/>
      <c r="F85" s="98"/>
      <c r="G85" s="98"/>
      <c r="H85" s="98"/>
      <c r="I85" s="99"/>
      <c r="J85" s="100"/>
      <c r="K85" s="313">
        <v>0.05</v>
      </c>
      <c r="L85" s="853">
        <f>N78*K85</f>
        <v>5750.8055332939693</v>
      </c>
      <c r="M85" s="854"/>
      <c r="N85" s="57"/>
    </row>
    <row r="86" spans="1:14" ht="15.75" thickBot="1">
      <c r="B86" s="817" t="s">
        <v>1037</v>
      </c>
      <c r="C86" s="818"/>
      <c r="D86" s="818"/>
      <c r="E86" s="818"/>
      <c r="F86" s="818"/>
      <c r="G86" s="818"/>
      <c r="H86" s="818"/>
      <c r="I86" s="818"/>
      <c r="J86" s="818"/>
      <c r="K86" s="818"/>
      <c r="L86" s="818"/>
      <c r="M86" s="819"/>
      <c r="N86" s="58">
        <f>L83+L84+L85</f>
        <v>34504.833199763816</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58">
        <f>N78+N86</f>
        <v>149520.9438656432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5" t="s">
        <v>2311</v>
      </c>
      <c r="C10" s="896"/>
      <c r="D10" s="896"/>
      <c r="E10" s="896"/>
      <c r="F10" s="399" t="s">
        <v>2312</v>
      </c>
      <c r="G10" s="85"/>
      <c r="H10" s="367"/>
      <c r="I10" s="897" t="s">
        <v>2313</v>
      </c>
      <c r="J10" s="897"/>
      <c r="K10" s="400" t="s">
        <v>2312</v>
      </c>
      <c r="L10" s="364"/>
      <c r="M10" s="364"/>
      <c r="N10" s="36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5"/>
      <c r="J36" s="276"/>
      <c r="K36" s="277">
        <f>VLOOKUP(A36,EQUIPOS!A6:D161,4,FALSE)</f>
        <v>188885.42044270851</v>
      </c>
      <c r="L36" s="278"/>
      <c r="M36" s="279">
        <v>2.5</v>
      </c>
      <c r="N36" s="280">
        <f>K36/M36</f>
        <v>75554.168177083397</v>
      </c>
    </row>
    <row r="37" spans="1:14">
      <c r="A37" t="s">
        <v>180</v>
      </c>
      <c r="B37" s="830" t="str">
        <f>VLOOKUP(A37,EQUIPOS!A7:D154,3,FALSE)</f>
        <v>Compresor 120 HP, con martillo.</v>
      </c>
      <c r="C37" s="831"/>
      <c r="D37" s="831"/>
      <c r="E37" s="831"/>
      <c r="F37" s="831"/>
      <c r="G37" s="831"/>
      <c r="H37" s="832"/>
      <c r="I37" s="275"/>
      <c r="J37" s="276"/>
      <c r="K37" s="277">
        <f>VLOOKUP(A37,EQUIPOS!A7:D162,4,FALSE)</f>
        <v>104936.34469039363</v>
      </c>
      <c r="L37" s="278"/>
      <c r="M37" s="279">
        <v>2.5</v>
      </c>
      <c r="N37" s="280">
        <f>K37/M37</f>
        <v>41974.537876157454</v>
      </c>
    </row>
    <row r="38" spans="1:14">
      <c r="A38" t="s">
        <v>195</v>
      </c>
      <c r="B38" s="830" t="str">
        <f>VLOOKUP(A38,EQUIPOS!A8:D154,3,FALSE)</f>
        <v xml:space="preserve">Equipo de oxicorte, Capacidad de corte: hasta 6´´ (152mm) </v>
      </c>
      <c r="C38" s="831"/>
      <c r="D38" s="831"/>
      <c r="E38" s="831"/>
      <c r="F38" s="831"/>
      <c r="G38" s="831"/>
      <c r="H38" s="832"/>
      <c r="I38" s="275"/>
      <c r="J38" s="276"/>
      <c r="K38" s="277">
        <f>VLOOKUP(A38,EQUIPOS!A8:D163,4,FALSE)</f>
        <v>15498.086693185352</v>
      </c>
      <c r="L38" s="278"/>
      <c r="M38" s="279">
        <v>2.5</v>
      </c>
      <c r="N38" s="280">
        <f>K38/M38</f>
        <v>6199.2346772741412</v>
      </c>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123983.2767565455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922.167877582247</v>
      </c>
      <c r="M59" s="822"/>
      <c r="N59" s="295">
        <f>K59*L59</f>
        <v>922.167877582247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922.167877582247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137672.24593565275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27534.449187130551</v>
      </c>
      <c r="M83" s="852"/>
      <c r="N83" s="57"/>
    </row>
    <row r="84" spans="1:14">
      <c r="B84" s="95" t="s">
        <v>1057</v>
      </c>
      <c r="C84" s="96"/>
      <c r="D84" s="96"/>
      <c r="E84" s="96"/>
      <c r="F84" s="96"/>
      <c r="G84" s="96"/>
      <c r="H84" s="96"/>
      <c r="I84" s="93"/>
      <c r="J84" s="94"/>
      <c r="K84" s="312">
        <v>0.05</v>
      </c>
      <c r="L84" s="851">
        <f>N78*K84</f>
        <v>6883.6122967826377</v>
      </c>
      <c r="M84" s="852"/>
      <c r="N84" s="57"/>
    </row>
    <row r="85" spans="1:14" ht="15.75" thickBot="1">
      <c r="B85" s="97" t="s">
        <v>1058</v>
      </c>
      <c r="C85" s="98"/>
      <c r="D85" s="98"/>
      <c r="E85" s="98"/>
      <c r="F85" s="98"/>
      <c r="G85" s="98"/>
      <c r="H85" s="98"/>
      <c r="I85" s="99"/>
      <c r="J85" s="100"/>
      <c r="K85" s="313">
        <v>0.05</v>
      </c>
      <c r="L85" s="853">
        <f>N78*K85</f>
        <v>6883.6122967826377</v>
      </c>
      <c r="M85" s="854"/>
      <c r="N85" s="57"/>
    </row>
    <row r="86" spans="1:14" ht="15.75" thickBot="1">
      <c r="B86" s="817" t="s">
        <v>1037</v>
      </c>
      <c r="C86" s="818"/>
      <c r="D86" s="818"/>
      <c r="E86" s="818"/>
      <c r="F86" s="818"/>
      <c r="G86" s="818"/>
      <c r="H86" s="818"/>
      <c r="I86" s="818"/>
      <c r="J86" s="818"/>
      <c r="K86" s="818"/>
      <c r="L86" s="818"/>
      <c r="M86" s="819"/>
      <c r="N86" s="58">
        <f>L83+L84+L85</f>
        <v>41301.673780695826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178973.91971634858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5" t="s">
        <v>2311</v>
      </c>
      <c r="C10" s="896"/>
      <c r="D10" s="896"/>
      <c r="E10" s="896"/>
      <c r="F10" s="399" t="s">
        <v>2312</v>
      </c>
      <c r="G10" s="85"/>
      <c r="H10" s="367"/>
      <c r="I10" s="897" t="s">
        <v>2313</v>
      </c>
      <c r="J10" s="897"/>
      <c r="K10" s="400" t="s">
        <v>2312</v>
      </c>
      <c r="L10" s="364"/>
      <c r="M10" s="364"/>
      <c r="N10" s="36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VLOOKUP(A36,EQUIPOS!A6:D161,4,FALSE)</f>
        <v>115429.97915943299</v>
      </c>
      <c r="L36" s="278"/>
      <c r="M36" s="279">
        <v>9.25</v>
      </c>
      <c r="N36" s="280">
        <f>K36/M36</f>
        <v>12478.916665884648</v>
      </c>
    </row>
    <row r="37" spans="1:14">
      <c r="A37" t="s">
        <v>180</v>
      </c>
      <c r="B37" s="830" t="str">
        <f>VLOOKUP(A37,EQUIPOS!A7:D154,3,FALSE)</f>
        <v>Compresor 120 HP, con martillo.</v>
      </c>
      <c r="C37" s="831"/>
      <c r="D37" s="831"/>
      <c r="E37" s="831"/>
      <c r="F37" s="831"/>
      <c r="G37" s="831"/>
      <c r="H37" s="832"/>
      <c r="I37" s="275"/>
      <c r="J37" s="276"/>
      <c r="K37" s="277">
        <f>VLOOKUP(A37,EQUIPOS!A7:D162,4,FALSE)</f>
        <v>104936.34469039363</v>
      </c>
      <c r="L37" s="278"/>
      <c r="M37" s="279">
        <v>9.25</v>
      </c>
      <c r="N37" s="280">
        <f>K37/M37</f>
        <v>11344.469696258771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55.207789412000004</v>
      </c>
    </row>
    <row r="43" spans="1:14" ht="15.75" thickBot="1">
      <c r="B43" s="817" t="s">
        <v>1037</v>
      </c>
      <c r="C43" s="818"/>
      <c r="D43" s="818"/>
      <c r="E43" s="818"/>
      <c r="F43" s="818"/>
      <c r="G43" s="818"/>
      <c r="H43" s="818"/>
      <c r="I43" s="818"/>
      <c r="J43" s="818"/>
      <c r="K43" s="818"/>
      <c r="L43" s="818"/>
      <c r="M43" s="819"/>
      <c r="N43" s="105">
        <f>SUM(N36:N42)</f>
        <v>23878.594151555422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922.167877582247</v>
      </c>
      <c r="M59" s="822"/>
      <c r="N59" s="295">
        <f>K59*L59</f>
        <v>922.167877582247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922.167877582247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27561.151499737669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5512.2302999475341</v>
      </c>
      <c r="M83" s="852"/>
      <c r="N83" s="57"/>
    </row>
    <row r="84" spans="1:14">
      <c r="B84" s="95" t="s">
        <v>1057</v>
      </c>
      <c r="C84" s="96"/>
      <c r="D84" s="96"/>
      <c r="E84" s="96"/>
      <c r="F84" s="96"/>
      <c r="G84" s="96"/>
      <c r="H84" s="96"/>
      <c r="I84" s="93"/>
      <c r="J84" s="94"/>
      <c r="K84" s="312">
        <v>0.05</v>
      </c>
      <c r="L84" s="851">
        <f>N78*K84</f>
        <v>1378.0575749868835</v>
      </c>
      <c r="M84" s="852"/>
      <c r="N84" s="57"/>
    </row>
    <row r="85" spans="1:14" ht="15.75" thickBot="1">
      <c r="B85" s="97" t="s">
        <v>1058</v>
      </c>
      <c r="C85" s="98"/>
      <c r="D85" s="98"/>
      <c r="E85" s="98"/>
      <c r="F85" s="98"/>
      <c r="G85" s="98"/>
      <c r="H85" s="98"/>
      <c r="I85" s="99"/>
      <c r="J85" s="100"/>
      <c r="K85" s="313">
        <v>0.05</v>
      </c>
      <c r="L85" s="853">
        <f>N78*K85</f>
        <v>1378.0575749868835</v>
      </c>
      <c r="M85" s="854"/>
      <c r="N85" s="57"/>
    </row>
    <row r="86" spans="1:14" ht="15.75" thickBot="1">
      <c r="B86" s="817" t="s">
        <v>1037</v>
      </c>
      <c r="C86" s="818"/>
      <c r="D86" s="818"/>
      <c r="E86" s="818"/>
      <c r="F86" s="818"/>
      <c r="G86" s="818"/>
      <c r="H86" s="818"/>
      <c r="I86" s="818"/>
      <c r="J86" s="818"/>
      <c r="K86" s="818"/>
      <c r="L86" s="818"/>
      <c r="M86" s="819"/>
      <c r="N86" s="58">
        <f>L83+L84+L85</f>
        <v>8268.3454499213021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35829.496949658969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5"/>
      <c r="J36" s="276"/>
      <c r="K36" s="277">
        <f>VLOOKUP(A36,EQUIPOS!A6:D161,4,FALSE)</f>
        <v>104936.34469039363</v>
      </c>
      <c r="L36" s="278"/>
      <c r="M36" s="279">
        <v>2.5</v>
      </c>
      <c r="N36" s="280">
        <f>K36/M36</f>
        <v>41974.537876157454</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1021.344104122</v>
      </c>
    </row>
    <row r="43" spans="1:14" ht="15.75" thickBot="1">
      <c r="B43" s="817" t="s">
        <v>1037</v>
      </c>
      <c r="C43" s="818"/>
      <c r="D43" s="818"/>
      <c r="E43" s="818"/>
      <c r="F43" s="818"/>
      <c r="G43" s="818"/>
      <c r="H43" s="818"/>
      <c r="I43" s="818"/>
      <c r="J43" s="818"/>
      <c r="K43" s="818"/>
      <c r="L43" s="818"/>
      <c r="M43" s="819"/>
      <c r="N43" s="105">
        <f>SUM(N36:N42)</f>
        <v>42995.881980279453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922.167877582247</v>
      </c>
      <c r="M59" s="822"/>
      <c r="N59" s="295">
        <f>K59*L59</f>
        <v>922.167877582247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922.167877582247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54131.490899081698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10826.29817981634</v>
      </c>
      <c r="M83" s="852"/>
      <c r="N83" s="57"/>
    </row>
    <row r="84" spans="1:14">
      <c r="B84" s="95" t="s">
        <v>1057</v>
      </c>
      <c r="C84" s="96"/>
      <c r="D84" s="96"/>
      <c r="E84" s="96"/>
      <c r="F84" s="96"/>
      <c r="G84" s="96"/>
      <c r="H84" s="96"/>
      <c r="I84" s="93"/>
      <c r="J84" s="94"/>
      <c r="K84" s="312">
        <v>0.05</v>
      </c>
      <c r="L84" s="851">
        <f>N78*K84</f>
        <v>2706.574544954085</v>
      </c>
      <c r="M84" s="852"/>
      <c r="N84" s="57"/>
    </row>
    <row r="85" spans="1:14" ht="15.75" thickBot="1">
      <c r="B85" s="97" t="s">
        <v>1058</v>
      </c>
      <c r="C85" s="98"/>
      <c r="D85" s="98"/>
      <c r="E85" s="98"/>
      <c r="F85" s="98"/>
      <c r="G85" s="98"/>
      <c r="H85" s="98"/>
      <c r="I85" s="99"/>
      <c r="J85" s="100"/>
      <c r="K85" s="313">
        <v>0.05</v>
      </c>
      <c r="L85" s="853">
        <f>N78*K85</f>
        <v>2706.574544954085</v>
      </c>
      <c r="M85" s="854"/>
      <c r="N85" s="57"/>
    </row>
    <row r="86" spans="1:14" ht="15.75" thickBot="1">
      <c r="B86" s="817" t="s">
        <v>1037</v>
      </c>
      <c r="C86" s="818"/>
      <c r="D86" s="818"/>
      <c r="E86" s="818"/>
      <c r="F86" s="818"/>
      <c r="G86" s="818"/>
      <c r="H86" s="818"/>
      <c r="I86" s="818"/>
      <c r="J86" s="818"/>
      <c r="K86" s="818"/>
      <c r="L86" s="818"/>
      <c r="M86" s="819"/>
      <c r="N86" s="58">
        <f>L83+L84+L85</f>
        <v>16239.447269724509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70370.938168806213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VLOOKUP(A36,EQUIPOS!A6:D161,4,FALSE)</f>
        <v>115429.97915943299</v>
      </c>
      <c r="L36" s="278"/>
      <c r="M36" s="279">
        <v>2.375</v>
      </c>
      <c r="N36" s="280">
        <f>K36/M36</f>
        <v>48602.096488182309</v>
      </c>
    </row>
    <row r="37" spans="1:14">
      <c r="A37" t="s">
        <v>180</v>
      </c>
      <c r="B37" s="830" t="str">
        <f>VLOOKUP(A37,EQUIPOS!A7:D154,3,FALSE)</f>
        <v>Compresor 120 HP, con martillo.</v>
      </c>
      <c r="C37" s="831"/>
      <c r="D37" s="831"/>
      <c r="E37" s="831"/>
      <c r="F37" s="831"/>
      <c r="G37" s="831"/>
      <c r="H37" s="832"/>
      <c r="I37" s="275"/>
      <c r="J37" s="276"/>
      <c r="K37" s="277">
        <f>VLOOKUP(A37,EQUIPOS!A7:D162,4,FALSE)</f>
        <v>104936.34469039363</v>
      </c>
      <c r="L37" s="278"/>
      <c r="M37" s="279">
        <v>2.375</v>
      </c>
      <c r="N37" s="280">
        <f>K37/M37</f>
        <v>44183.724080165739</v>
      </c>
    </row>
    <row r="38" spans="1:14">
      <c r="A38" t="s">
        <v>195</v>
      </c>
      <c r="B38" s="830" t="str">
        <f>VLOOKUP(A38,EQUIPOS!A8:D154,3,FALSE)</f>
        <v xml:space="preserve">Equipo de oxicorte, Capacidad de corte: hasta 6´´ (152mm) </v>
      </c>
      <c r="C38" s="831"/>
      <c r="D38" s="831"/>
      <c r="E38" s="831"/>
      <c r="F38" s="831"/>
      <c r="G38" s="831"/>
      <c r="H38" s="832"/>
      <c r="I38" s="275"/>
      <c r="J38" s="276"/>
      <c r="K38" s="277">
        <f>VLOOKUP(A38,EQUIPOS!A8:D163,4,FALSE)</f>
        <v>15498.086693185352</v>
      </c>
      <c r="L38" s="278"/>
      <c r="M38" s="279">
        <v>2.375</v>
      </c>
      <c r="N38" s="280">
        <f>K38/M38</f>
        <v>6525.5101866043588</v>
      </c>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100655.20457616556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922.167877582247</v>
      </c>
      <c r="M59" s="822"/>
      <c r="N59" s="295">
        <f>K59*L59</f>
        <v>922.167877582247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922.167877582247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115016.11066587939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23003.222133175877</v>
      </c>
      <c r="M83" s="852"/>
      <c r="N83" s="57"/>
    </row>
    <row r="84" spans="1:14">
      <c r="B84" s="95" t="s">
        <v>1057</v>
      </c>
      <c r="C84" s="96"/>
      <c r="D84" s="96"/>
      <c r="E84" s="96"/>
      <c r="F84" s="96"/>
      <c r="G84" s="96"/>
      <c r="H84" s="96"/>
      <c r="I84" s="93"/>
      <c r="J84" s="94"/>
      <c r="K84" s="312">
        <v>0.05</v>
      </c>
      <c r="L84" s="851">
        <f>N78*K84</f>
        <v>5750.8055332939693</v>
      </c>
      <c r="M84" s="852"/>
      <c r="N84" s="57"/>
    </row>
    <row r="85" spans="1:14" ht="15.75" thickBot="1">
      <c r="B85" s="97" t="s">
        <v>1058</v>
      </c>
      <c r="C85" s="98"/>
      <c r="D85" s="98"/>
      <c r="E85" s="98"/>
      <c r="F85" s="98"/>
      <c r="G85" s="98"/>
      <c r="H85" s="98"/>
      <c r="I85" s="99"/>
      <c r="J85" s="100"/>
      <c r="K85" s="313">
        <v>0.05</v>
      </c>
      <c r="L85" s="853">
        <f>N78*K85</f>
        <v>5750.8055332939693</v>
      </c>
      <c r="M85" s="854"/>
      <c r="N85" s="57"/>
    </row>
    <row r="86" spans="1:14" ht="15.75" thickBot="1">
      <c r="B86" s="817" t="s">
        <v>1037</v>
      </c>
      <c r="C86" s="818"/>
      <c r="D86" s="818"/>
      <c r="E86" s="818"/>
      <c r="F86" s="818"/>
      <c r="G86" s="818"/>
      <c r="H86" s="818"/>
      <c r="I86" s="818"/>
      <c r="J86" s="818"/>
      <c r="K86" s="818"/>
      <c r="L86" s="818"/>
      <c r="M86" s="819"/>
      <c r="N86" s="58">
        <f>L83+L84+L85</f>
        <v>34504.833199763816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149520.9438656432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5"/>
      <c r="J36" s="276"/>
      <c r="K36" s="277">
        <f>VLOOKUP(A36,EQUIPOS!A6:D161,4,FALSE)</f>
        <v>188885.42044270851</v>
      </c>
      <c r="L36" s="278"/>
      <c r="M36" s="279">
        <v>2.5</v>
      </c>
      <c r="N36" s="280">
        <f>K36/M36</f>
        <v>75554.168177083397</v>
      </c>
    </row>
    <row r="37" spans="1:14">
      <c r="A37" t="s">
        <v>180</v>
      </c>
      <c r="B37" s="830" t="str">
        <f>VLOOKUP(A37,EQUIPOS!A7:D154,3,FALSE)</f>
        <v>Compresor 120 HP, con martillo.</v>
      </c>
      <c r="C37" s="831"/>
      <c r="D37" s="831"/>
      <c r="E37" s="831"/>
      <c r="F37" s="831"/>
      <c r="G37" s="831"/>
      <c r="H37" s="832"/>
      <c r="I37" s="275"/>
      <c r="J37" s="276"/>
      <c r="K37" s="277">
        <f>VLOOKUP(A37,EQUIPOS!A7:D162,4,FALSE)</f>
        <v>104936.34469039363</v>
      </c>
      <c r="L37" s="278"/>
      <c r="M37" s="279">
        <v>2.5</v>
      </c>
      <c r="N37" s="280">
        <f>K37/M37</f>
        <v>41974.537876157454</v>
      </c>
    </row>
    <row r="38" spans="1:14">
      <c r="A38" t="s">
        <v>195</v>
      </c>
      <c r="B38" s="830" t="str">
        <f>VLOOKUP(A38,EQUIPOS!A8:D154,3,FALSE)</f>
        <v xml:space="preserve">Equipo de oxicorte, Capacidad de corte: hasta 6´´ (152mm) </v>
      </c>
      <c r="C38" s="831"/>
      <c r="D38" s="831"/>
      <c r="E38" s="831"/>
      <c r="F38" s="831"/>
      <c r="G38" s="831"/>
      <c r="H38" s="832"/>
      <c r="I38" s="275"/>
      <c r="J38" s="276"/>
      <c r="K38" s="277">
        <f>VLOOKUP(A38,EQUIPOS!A8:D163,4,FALSE)</f>
        <v>15498.086693185352</v>
      </c>
      <c r="L38" s="278"/>
      <c r="M38" s="279">
        <v>2.5</v>
      </c>
      <c r="N38" s="280">
        <f>K38/M38</f>
        <v>6199.2346772741412</v>
      </c>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123983.2767565455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922.167877582247</v>
      </c>
      <c r="M59" s="822"/>
      <c r="N59" s="295">
        <f>K59*L59</f>
        <v>922.167877582247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922.167877582247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137672.24593565275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27534.449187130551</v>
      </c>
      <c r="M83" s="852"/>
      <c r="N83" s="57"/>
    </row>
    <row r="84" spans="1:14">
      <c r="B84" s="95" t="s">
        <v>1057</v>
      </c>
      <c r="C84" s="96"/>
      <c r="D84" s="96"/>
      <c r="E84" s="96"/>
      <c r="F84" s="96"/>
      <c r="G84" s="96"/>
      <c r="H84" s="96"/>
      <c r="I84" s="93"/>
      <c r="J84" s="94"/>
      <c r="K84" s="312">
        <v>0.05</v>
      </c>
      <c r="L84" s="851">
        <f>N78*K84</f>
        <v>6883.6122967826377</v>
      </c>
      <c r="M84" s="852"/>
      <c r="N84" s="57"/>
    </row>
    <row r="85" spans="1:14" ht="15.75" thickBot="1">
      <c r="B85" s="97" t="s">
        <v>1058</v>
      </c>
      <c r="C85" s="98"/>
      <c r="D85" s="98"/>
      <c r="E85" s="98"/>
      <c r="F85" s="98"/>
      <c r="G85" s="98"/>
      <c r="H85" s="98"/>
      <c r="I85" s="99"/>
      <c r="J85" s="100"/>
      <c r="K85" s="313">
        <v>0.05</v>
      </c>
      <c r="L85" s="853">
        <f>N78*K85</f>
        <v>6883.6122967826377</v>
      </c>
      <c r="M85" s="854"/>
      <c r="N85" s="57"/>
    </row>
    <row r="86" spans="1:14" ht="15.75" thickBot="1">
      <c r="B86" s="817" t="s">
        <v>1037</v>
      </c>
      <c r="C86" s="818"/>
      <c r="D86" s="818"/>
      <c r="E86" s="818"/>
      <c r="F86" s="818"/>
      <c r="G86" s="818"/>
      <c r="H86" s="818"/>
      <c r="I86" s="818"/>
      <c r="J86" s="818"/>
      <c r="K86" s="818"/>
      <c r="L86" s="818"/>
      <c r="M86" s="819"/>
      <c r="N86" s="58">
        <f>L83+L84+L85</f>
        <v>41301.673780695826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178973.91971634858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5"/>
      <c r="J36" s="276"/>
      <c r="K36" s="277">
        <f>VLOOKUP(A36,EQUIPOS!A6:D161,4,FALSE)</f>
        <v>188885.42044270851</v>
      </c>
      <c r="L36" s="278"/>
      <c r="M36" s="279">
        <v>2.5</v>
      </c>
      <c r="N36" s="280">
        <f>K36/M36</f>
        <v>75554.168177083397</v>
      </c>
    </row>
    <row r="37" spans="1:14">
      <c r="A37" t="s">
        <v>180</v>
      </c>
      <c r="B37" s="830" t="str">
        <f>VLOOKUP(A37,EQUIPOS!A7:D154,3,FALSE)</f>
        <v>Compresor 120 HP, con martillo.</v>
      </c>
      <c r="C37" s="831"/>
      <c r="D37" s="831"/>
      <c r="E37" s="831"/>
      <c r="F37" s="831"/>
      <c r="G37" s="831"/>
      <c r="H37" s="832"/>
      <c r="I37" s="275"/>
      <c r="J37" s="276"/>
      <c r="K37" s="277">
        <f>VLOOKUP(A37,EQUIPOS!A7:D162,4,FALSE)</f>
        <v>104936.34469039363</v>
      </c>
      <c r="L37" s="278"/>
      <c r="M37" s="279">
        <v>2.5</v>
      </c>
      <c r="N37" s="280">
        <f>K37/M37</f>
        <v>41974.537876157454</v>
      </c>
    </row>
    <row r="38" spans="1:14">
      <c r="A38" t="s">
        <v>195</v>
      </c>
      <c r="B38" s="830" t="str">
        <f>VLOOKUP(A38,EQUIPOS!A8:D154,3,FALSE)</f>
        <v xml:space="preserve">Equipo de oxicorte, Capacidad de corte: hasta 6´´ (152mm) </v>
      </c>
      <c r="C38" s="831"/>
      <c r="D38" s="831"/>
      <c r="E38" s="831"/>
      <c r="F38" s="831"/>
      <c r="G38" s="831"/>
      <c r="H38" s="832"/>
      <c r="I38" s="275"/>
      <c r="J38" s="276"/>
      <c r="K38" s="277">
        <f>VLOOKUP(A38,EQUIPOS!A8:D163,4,FALSE)</f>
        <v>15498.086693185352</v>
      </c>
      <c r="L38" s="278"/>
      <c r="M38" s="279">
        <v>2.5</v>
      </c>
      <c r="N38" s="280">
        <f>K38/M38</f>
        <v>6199.2346772741412</v>
      </c>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204.2688208244</v>
      </c>
    </row>
    <row r="43" spans="1:14" ht="15.75" thickBot="1">
      <c r="B43" s="817" t="s">
        <v>1037</v>
      </c>
      <c r="C43" s="818"/>
      <c r="D43" s="818"/>
      <c r="E43" s="818"/>
      <c r="F43" s="818"/>
      <c r="G43" s="818"/>
      <c r="H43" s="818"/>
      <c r="I43" s="818"/>
      <c r="J43" s="818"/>
      <c r="K43" s="818"/>
      <c r="L43" s="818"/>
      <c r="M43" s="819"/>
      <c r="N43" s="105">
        <f>SUM(N36:N42)</f>
        <v>123932.2095513394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821">
        <f>'900.2'!N78</f>
        <v>922.167877582247</v>
      </c>
      <c r="M59" s="822"/>
      <c r="N59" s="295">
        <f>K59*L59</f>
        <v>1291.0350286151456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1291.0350286151456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135436.68562117455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27087.337124234909</v>
      </c>
      <c r="M83" s="852"/>
      <c r="N83" s="57"/>
    </row>
    <row r="84" spans="1:14">
      <c r="B84" s="95" t="s">
        <v>1057</v>
      </c>
      <c r="C84" s="96"/>
      <c r="D84" s="96"/>
      <c r="E84" s="96"/>
      <c r="F84" s="96"/>
      <c r="G84" s="96"/>
      <c r="H84" s="96"/>
      <c r="I84" s="93"/>
      <c r="J84" s="94"/>
      <c r="K84" s="312">
        <v>0.05</v>
      </c>
      <c r="L84" s="851">
        <f>N78*K84</f>
        <v>6771.8342810587274</v>
      </c>
      <c r="M84" s="852"/>
      <c r="N84" s="57"/>
    </row>
    <row r="85" spans="1:14" ht="15.75" thickBot="1">
      <c r="B85" s="97" t="s">
        <v>1058</v>
      </c>
      <c r="C85" s="98"/>
      <c r="D85" s="98"/>
      <c r="E85" s="98"/>
      <c r="F85" s="98"/>
      <c r="G85" s="98"/>
      <c r="H85" s="98"/>
      <c r="I85" s="99"/>
      <c r="J85" s="100"/>
      <c r="K85" s="313">
        <v>0.05</v>
      </c>
      <c r="L85" s="853">
        <f>N78*K85</f>
        <v>6771.8342810587274</v>
      </c>
      <c r="M85" s="854"/>
      <c r="N85" s="57"/>
    </row>
    <row r="86" spans="1:14" ht="15.75" thickBot="1">
      <c r="B86" s="817" t="s">
        <v>1037</v>
      </c>
      <c r="C86" s="818"/>
      <c r="D86" s="818"/>
      <c r="E86" s="818"/>
      <c r="F86" s="818"/>
      <c r="G86" s="818"/>
      <c r="H86" s="818"/>
      <c r="I86" s="818"/>
      <c r="J86" s="818"/>
      <c r="K86" s="818"/>
      <c r="L86" s="818"/>
      <c r="M86" s="819"/>
      <c r="N86" s="58">
        <f>L83+L84+L85</f>
        <v>40631.005686352364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176067.6913075269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VLOOKUP(A36,EQUIPOS!A6:D161,4,FALSE)</f>
        <v>115429.97915943299</v>
      </c>
      <c r="L36" s="278"/>
      <c r="M36" s="279">
        <v>22</v>
      </c>
      <c r="N36" s="280">
        <f>K36/M36</f>
        <v>5246.8172345196808</v>
      </c>
    </row>
    <row r="37" spans="1:14">
      <c r="A37" t="s">
        <v>180</v>
      </c>
      <c r="B37" s="830" t="str">
        <f>VLOOKUP(A37,EQUIPOS!A7:D154,3,FALSE)</f>
        <v>Compresor 120 HP, con martillo.</v>
      </c>
      <c r="C37" s="831"/>
      <c r="D37" s="831"/>
      <c r="E37" s="831"/>
      <c r="F37" s="831"/>
      <c r="G37" s="831"/>
      <c r="H37" s="832"/>
      <c r="I37" s="275"/>
      <c r="J37" s="276"/>
      <c r="K37" s="277">
        <f>VLOOKUP(A37,EQUIPOS!A7:D162,4,FALSE)</f>
        <v>104936.34469039363</v>
      </c>
      <c r="L37" s="278"/>
      <c r="M37" s="279">
        <v>22</v>
      </c>
      <c r="N37" s="280">
        <f>K37/M37</f>
        <v>4769.833849563347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10039.863450085799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821">
        <f>'900.2'!N78</f>
        <v>922.167877582247</v>
      </c>
      <c r="M59" s="822"/>
      <c r="N59" s="295">
        <f>K59*L59</f>
        <v>387.31050858454375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387.31050858454375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11587.792258808979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2317.5584517617958</v>
      </c>
      <c r="M83" s="852"/>
      <c r="N83" s="57"/>
    </row>
    <row r="84" spans="1:14">
      <c r="B84" s="95" t="s">
        <v>1057</v>
      </c>
      <c r="C84" s="96"/>
      <c r="D84" s="96"/>
      <c r="E84" s="96"/>
      <c r="F84" s="96"/>
      <c r="G84" s="96"/>
      <c r="H84" s="96"/>
      <c r="I84" s="93"/>
      <c r="J84" s="94"/>
      <c r="K84" s="312">
        <v>0.05</v>
      </c>
      <c r="L84" s="851">
        <f>N78*K84</f>
        <v>579.38961294044896</v>
      </c>
      <c r="M84" s="852"/>
      <c r="N84" s="57"/>
    </row>
    <row r="85" spans="1:14" ht="15.75" thickBot="1">
      <c r="B85" s="97" t="s">
        <v>1058</v>
      </c>
      <c r="C85" s="98"/>
      <c r="D85" s="98"/>
      <c r="E85" s="98"/>
      <c r="F85" s="98"/>
      <c r="G85" s="98"/>
      <c r="H85" s="98"/>
      <c r="I85" s="99"/>
      <c r="J85" s="100"/>
      <c r="K85" s="313">
        <v>0.05</v>
      </c>
      <c r="L85" s="853">
        <f>N78*K85</f>
        <v>579.38961294044896</v>
      </c>
      <c r="M85" s="854"/>
      <c r="N85" s="57"/>
    </row>
    <row r="86" spans="1:14" ht="15.75" thickBot="1">
      <c r="B86" s="817" t="s">
        <v>1037</v>
      </c>
      <c r="C86" s="818"/>
      <c r="D86" s="818"/>
      <c r="E86" s="818"/>
      <c r="F86" s="818"/>
      <c r="G86" s="818"/>
      <c r="H86" s="818"/>
      <c r="I86" s="818"/>
      <c r="J86" s="818"/>
      <c r="K86" s="818"/>
      <c r="L86" s="818"/>
      <c r="M86" s="819"/>
      <c r="N86" s="58">
        <f>L83+L84+L85</f>
        <v>3476.3376776426935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15064.129936451673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VLOOKUP(A36,EQUIPOS!A6:D161,4,FALSE)</f>
        <v>115429.97915943299</v>
      </c>
      <c r="L36" s="278"/>
      <c r="M36" s="279">
        <v>22</v>
      </c>
      <c r="N36" s="280">
        <f>K36/M36</f>
        <v>5246.8172345196808</v>
      </c>
    </row>
    <row r="37" spans="1:14">
      <c r="A37" t="s">
        <v>180</v>
      </c>
      <c r="B37" s="830" t="str">
        <f>VLOOKUP(A37,EQUIPOS!A7:D154,3,FALSE)</f>
        <v>Compresor 120 HP, con martillo.</v>
      </c>
      <c r="C37" s="831"/>
      <c r="D37" s="831"/>
      <c r="E37" s="831"/>
      <c r="F37" s="831"/>
      <c r="G37" s="831"/>
      <c r="H37" s="832"/>
      <c r="I37" s="275"/>
      <c r="J37" s="276"/>
      <c r="K37" s="277">
        <f>VLOOKUP(A37,EQUIPOS!A7:D162,4,FALSE)</f>
        <v>104936.34469039363</v>
      </c>
      <c r="L37" s="278"/>
      <c r="M37" s="279">
        <v>22</v>
      </c>
      <c r="N37" s="280">
        <f>K37/M37</f>
        <v>4769.833849563347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10039.863450085799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821">
        <f>'900.2'!N78</f>
        <v>922.167877582247</v>
      </c>
      <c r="M59" s="822"/>
      <c r="N59" s="295">
        <f>K59*L59</f>
        <v>193.65525429227188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193.65525429227188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11394.137004516708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2278.8274009033416</v>
      </c>
      <c r="M83" s="852"/>
      <c r="N83" s="57"/>
    </row>
    <row r="84" spans="1:14">
      <c r="B84" s="95" t="s">
        <v>1057</v>
      </c>
      <c r="C84" s="96"/>
      <c r="D84" s="96"/>
      <c r="E84" s="96"/>
      <c r="F84" s="96"/>
      <c r="G84" s="96"/>
      <c r="H84" s="96"/>
      <c r="I84" s="93"/>
      <c r="J84" s="94"/>
      <c r="K84" s="312">
        <v>0.05</v>
      </c>
      <c r="L84" s="851">
        <f>N78*K84</f>
        <v>569.70685022583541</v>
      </c>
      <c r="M84" s="852"/>
      <c r="N84" s="57"/>
    </row>
    <row r="85" spans="1:14" ht="15.75" thickBot="1">
      <c r="B85" s="97" t="s">
        <v>1058</v>
      </c>
      <c r="C85" s="98"/>
      <c r="D85" s="98"/>
      <c r="E85" s="98"/>
      <c r="F85" s="98"/>
      <c r="G85" s="98"/>
      <c r="H85" s="98"/>
      <c r="I85" s="99"/>
      <c r="J85" s="100"/>
      <c r="K85" s="313">
        <v>0.05</v>
      </c>
      <c r="L85" s="853">
        <f>N78*K85</f>
        <v>569.70685022583541</v>
      </c>
      <c r="M85" s="854"/>
      <c r="N85" s="57"/>
    </row>
    <row r="86" spans="1:14" ht="15.75" thickBot="1">
      <c r="B86" s="817" t="s">
        <v>1037</v>
      </c>
      <c r="C86" s="818"/>
      <c r="D86" s="818"/>
      <c r="E86" s="818"/>
      <c r="F86" s="818"/>
      <c r="G86" s="818"/>
      <c r="H86" s="818"/>
      <c r="I86" s="818"/>
      <c r="J86" s="818"/>
      <c r="K86" s="818"/>
      <c r="L86" s="818"/>
      <c r="M86" s="819"/>
      <c r="N86" s="58">
        <f>L83+L84+L85</f>
        <v>3418.2411013550122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14812.37810587172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5"/>
      <c r="J36" s="276"/>
      <c r="K36" s="277">
        <f>VLOOKUP(A36,EQUIPOS!A6:D161,4,FALSE)</f>
        <v>104936.34469039363</v>
      </c>
      <c r="L36" s="278"/>
      <c r="M36" s="279">
        <v>20</v>
      </c>
      <c r="N36" s="280">
        <f>K36/M36</f>
        <v>5246.8172345196817</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63.834006507624999</v>
      </c>
    </row>
    <row r="43" spans="1:14" ht="15.75" thickBot="1">
      <c r="B43" s="817" t="s">
        <v>1037</v>
      </c>
      <c r="C43" s="818"/>
      <c r="D43" s="818"/>
      <c r="E43" s="818"/>
      <c r="F43" s="818"/>
      <c r="G43" s="818"/>
      <c r="H43" s="818"/>
      <c r="I43" s="818"/>
      <c r="J43" s="818"/>
      <c r="K43" s="818"/>
      <c r="L43" s="818"/>
      <c r="M43" s="819"/>
      <c r="N43" s="105">
        <f>SUM(N36:N42)</f>
        <v>5310.6512410273072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821">
        <f>'900.2'!N78</f>
        <v>922.167877582247</v>
      </c>
      <c r="M59" s="822"/>
      <c r="N59" s="295">
        <f>K59*L59</f>
        <v>73.773430206579761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73.773430206579761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638.34006507624997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6022.7647363101369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1204.5529472620274</v>
      </c>
      <c r="M83" s="852"/>
      <c r="N83" s="57"/>
    </row>
    <row r="84" spans="1:14">
      <c r="B84" s="95" t="s">
        <v>1057</v>
      </c>
      <c r="C84" s="96"/>
      <c r="D84" s="96"/>
      <c r="E84" s="96"/>
      <c r="F84" s="96"/>
      <c r="G84" s="96"/>
      <c r="H84" s="96"/>
      <c r="I84" s="93"/>
      <c r="J84" s="94"/>
      <c r="K84" s="312">
        <v>0.05</v>
      </c>
      <c r="L84" s="851">
        <f>N78*K84</f>
        <v>301.13823681550684</v>
      </c>
      <c r="M84" s="852"/>
      <c r="N84" s="57"/>
    </row>
    <row r="85" spans="1:14" ht="15.75" thickBot="1">
      <c r="B85" s="97" t="s">
        <v>1058</v>
      </c>
      <c r="C85" s="98"/>
      <c r="D85" s="98"/>
      <c r="E85" s="98"/>
      <c r="F85" s="98"/>
      <c r="G85" s="98"/>
      <c r="H85" s="98"/>
      <c r="I85" s="99"/>
      <c r="J85" s="100"/>
      <c r="K85" s="313">
        <v>0.05</v>
      </c>
      <c r="L85" s="853">
        <f>N78*K85</f>
        <v>301.13823681550684</v>
      </c>
      <c r="M85" s="854"/>
      <c r="N85" s="57"/>
    </row>
    <row r="86" spans="1:14" ht="15.75" thickBot="1">
      <c r="B86" s="817" t="s">
        <v>1037</v>
      </c>
      <c r="C86" s="818"/>
      <c r="D86" s="818"/>
      <c r="E86" s="818"/>
      <c r="F86" s="818"/>
      <c r="G86" s="818"/>
      <c r="H86" s="818"/>
      <c r="I86" s="818"/>
      <c r="J86" s="818"/>
      <c r="K86" s="818"/>
      <c r="L86" s="818"/>
      <c r="M86" s="819"/>
      <c r="N86" s="58">
        <f>L83+L84+L85</f>
        <v>1806.8294208930411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7829.5941572031779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195</v>
      </c>
      <c r="B36" s="830" t="str">
        <f>VLOOKUP(A36,EQUIPOS!A6:D154,3,FALSE)</f>
        <v xml:space="preserve">Equipo de oxicorte, Capacidad de corte: hasta 6´´ (152mm) </v>
      </c>
      <c r="C36" s="831"/>
      <c r="D36" s="831"/>
      <c r="E36" s="831"/>
      <c r="F36" s="831"/>
      <c r="G36" s="831"/>
      <c r="H36" s="832"/>
      <c r="I36" s="275"/>
      <c r="J36" s="276"/>
      <c r="K36" s="277">
        <f>VLOOKUP(A36,EQUIPOS!A6:D161,4,FALSE)</f>
        <v>15498.086693185352</v>
      </c>
      <c r="L36" s="278"/>
      <c r="M36" s="279">
        <v>321</v>
      </c>
      <c r="N36" s="280">
        <f>K36/M36</f>
        <v>48.280643904004215</v>
      </c>
    </row>
    <row r="37" spans="1:14">
      <c r="A37" t="s">
        <v>248</v>
      </c>
      <c r="B37" s="830" t="str">
        <f>VLOOKUP(A37,EQUIPOS!A7:D154,3,FALSE)</f>
        <v>Grúa telescópica de 50 Ton.</v>
      </c>
      <c r="C37" s="831"/>
      <c r="D37" s="831"/>
      <c r="E37" s="831"/>
      <c r="F37" s="831"/>
      <c r="G37" s="831"/>
      <c r="H37" s="832"/>
      <c r="I37" s="275"/>
      <c r="J37" s="276"/>
      <c r="K37" s="277">
        <f>VLOOKUP(A37,EQUIPOS!A7:D162,4,FALSE)</f>
        <v>241353.59278790533</v>
      </c>
      <c r="L37" s="278"/>
      <c r="M37" s="279">
        <v>321</v>
      </c>
      <c r="N37" s="280">
        <f>K37/M37</f>
        <v>751.88035136419103</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15.908786668566979</v>
      </c>
    </row>
    <row r="43" spans="1:14" ht="15.75" thickBot="1">
      <c r="B43" s="817" t="s">
        <v>1037</v>
      </c>
      <c r="C43" s="818"/>
      <c r="D43" s="818"/>
      <c r="E43" s="818"/>
      <c r="F43" s="818"/>
      <c r="G43" s="818"/>
      <c r="H43" s="818"/>
      <c r="I43" s="818"/>
      <c r="J43" s="818"/>
      <c r="K43" s="818"/>
      <c r="L43" s="818"/>
      <c r="M43" s="819"/>
      <c r="N43" s="105">
        <f>SUM(N36:N42)</f>
        <v>816.0697819367623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821">
        <f>VLOOKUP(A59,TRANSPORTE!A5:D120,4,FALSE)</f>
        <v>0.31106154234277827</v>
      </c>
      <c r="M59" s="822"/>
      <c r="N59" s="295">
        <f>K59*L59</f>
        <v>0.31106154234277827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0.31106154234277827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159.08786668566978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975.46871016477485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195.09374203295499</v>
      </c>
      <c r="M83" s="852"/>
      <c r="N83" s="57"/>
    </row>
    <row r="84" spans="1:14">
      <c r="B84" s="95" t="s">
        <v>1057</v>
      </c>
      <c r="C84" s="96"/>
      <c r="D84" s="96"/>
      <c r="E84" s="96"/>
      <c r="F84" s="96"/>
      <c r="G84" s="96"/>
      <c r="H84" s="96"/>
      <c r="I84" s="93"/>
      <c r="J84" s="94"/>
      <c r="K84" s="312">
        <v>0.05</v>
      </c>
      <c r="L84" s="851">
        <f>N78*K84</f>
        <v>48.773435508238748</v>
      </c>
      <c r="M84" s="852"/>
      <c r="N84" s="57"/>
    </row>
    <row r="85" spans="1:14" ht="15.75" thickBot="1">
      <c r="B85" s="97" t="s">
        <v>1058</v>
      </c>
      <c r="C85" s="98"/>
      <c r="D85" s="98"/>
      <c r="E85" s="98"/>
      <c r="F85" s="98"/>
      <c r="G85" s="98"/>
      <c r="H85" s="98"/>
      <c r="I85" s="99"/>
      <c r="J85" s="100"/>
      <c r="K85" s="313">
        <v>0.05</v>
      </c>
      <c r="L85" s="853">
        <f>N78*K85</f>
        <v>48.773435508238748</v>
      </c>
      <c r="M85" s="854"/>
      <c r="N85" s="57"/>
    </row>
    <row r="86" spans="1:14" ht="15.75" thickBot="1">
      <c r="B86" s="817" t="s">
        <v>1037</v>
      </c>
      <c r="C86" s="818"/>
      <c r="D86" s="818"/>
      <c r="E86" s="818"/>
      <c r="F86" s="818"/>
      <c r="G86" s="818"/>
      <c r="H86" s="818"/>
      <c r="I86" s="818"/>
      <c r="J86" s="818"/>
      <c r="K86" s="818"/>
      <c r="L86" s="818"/>
      <c r="M86" s="819"/>
      <c r="N86" s="58">
        <f>L83+L84+L85</f>
        <v>292.64061304943249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1268.1093232142073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273</v>
      </c>
      <c r="B36" s="830" t="str">
        <f>VLOOKUP(A36,EQUIPOS!A6:D154,3,FALSE)</f>
        <v>Motosierra, 93.6 cm3 - 7.1 HP, 45-90 cm - 7.9 kg</v>
      </c>
      <c r="C36" s="831"/>
      <c r="D36" s="831"/>
      <c r="E36" s="831"/>
      <c r="F36" s="831"/>
      <c r="G36" s="831"/>
      <c r="H36" s="832"/>
      <c r="I36" s="275"/>
      <c r="J36" s="276"/>
      <c r="K36" s="277">
        <f>VLOOKUP(A36,EQUIPOS!A6:D161,4,FALSE)</f>
        <v>7381.6804821376354</v>
      </c>
      <c r="L36" s="278"/>
      <c r="M36" s="279">
        <v>3</v>
      </c>
      <c r="N36" s="280">
        <f>K36/M36</f>
        <v>2460.560160712545</v>
      </c>
    </row>
    <row r="37" spans="1:14">
      <c r="A37" s="213" t="s">
        <v>312</v>
      </c>
      <c r="B37" s="830" t="str">
        <f>VLOOKUP(A37,EQUIPOS!A7:D154,3,FALSE)</f>
        <v>Retroexcavadora sobre oruga, potencia 138 HP, balde de 1,5 m3.</v>
      </c>
      <c r="C37" s="831"/>
      <c r="D37" s="831"/>
      <c r="E37" s="831"/>
      <c r="F37" s="831"/>
      <c r="G37" s="831"/>
      <c r="H37" s="832"/>
      <c r="I37" s="275"/>
      <c r="J37" s="276"/>
      <c r="K37" s="277">
        <f>VLOOKUP(A37,EQUIPOS!A7:D162,4,FALSE)</f>
        <v>188885.42044270851</v>
      </c>
      <c r="L37" s="278"/>
      <c r="M37" s="279">
        <v>3</v>
      </c>
      <c r="N37" s="280">
        <f>K37/M37</f>
        <v>62961.806814236166</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638.34006507625008</v>
      </c>
    </row>
    <row r="43" spans="1:14" ht="15.75" thickBot="1">
      <c r="B43" s="817" t="s">
        <v>1037</v>
      </c>
      <c r="C43" s="818"/>
      <c r="D43" s="818"/>
      <c r="E43" s="818"/>
      <c r="F43" s="818"/>
      <c r="G43" s="818"/>
      <c r="H43" s="818"/>
      <c r="I43" s="818"/>
      <c r="J43" s="818"/>
      <c r="K43" s="818"/>
      <c r="L43" s="818"/>
      <c r="M43" s="819"/>
      <c r="N43" s="105">
        <f>SUM(N36:N42)</f>
        <v>66060.707040024965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821">
        <f>VLOOKUP(A59,TRANSPORTE!A5:D94,4,FALSE)</f>
        <v>1205.4504839910646</v>
      </c>
      <c r="M59" s="822"/>
      <c r="N59" s="295">
        <f>K59*L59</f>
        <v>7232.7029039463878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7232.7029039463878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86060.21124549635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17212.042249099271</v>
      </c>
      <c r="M83" s="852"/>
      <c r="N83" s="57"/>
    </row>
    <row r="84" spans="1:14">
      <c r="B84" s="95" t="s">
        <v>1057</v>
      </c>
      <c r="C84" s="96"/>
      <c r="D84" s="96"/>
      <c r="E84" s="96"/>
      <c r="F84" s="96"/>
      <c r="G84" s="96"/>
      <c r="H84" s="96"/>
      <c r="I84" s="93"/>
      <c r="J84" s="94"/>
      <c r="K84" s="312">
        <v>0.05</v>
      </c>
      <c r="L84" s="851">
        <f>N78*K84</f>
        <v>4303.0105622748179</v>
      </c>
      <c r="M84" s="852"/>
      <c r="N84" s="57"/>
    </row>
    <row r="85" spans="1:14" ht="15.75" thickBot="1">
      <c r="B85" s="97" t="s">
        <v>1058</v>
      </c>
      <c r="C85" s="98"/>
      <c r="D85" s="98"/>
      <c r="E85" s="98"/>
      <c r="F85" s="98"/>
      <c r="G85" s="98"/>
      <c r="H85" s="98"/>
      <c r="I85" s="99"/>
      <c r="J85" s="100"/>
      <c r="K85" s="313">
        <v>0.05</v>
      </c>
      <c r="L85" s="853">
        <f>N78*K85</f>
        <v>4303.0105622748179</v>
      </c>
      <c r="M85" s="854"/>
      <c r="N85" s="57"/>
    </row>
    <row r="86" spans="1:14" ht="15.75" thickBot="1">
      <c r="B86" s="817" t="s">
        <v>1037</v>
      </c>
      <c r="C86" s="818"/>
      <c r="D86" s="818"/>
      <c r="E86" s="818"/>
      <c r="F86" s="818"/>
      <c r="G86" s="818"/>
      <c r="H86" s="818"/>
      <c r="I86" s="818"/>
      <c r="J86" s="818"/>
      <c r="K86" s="818"/>
      <c r="L86" s="818"/>
      <c r="M86" s="819"/>
      <c r="N86" s="58">
        <f>L83+L84+L85</f>
        <v>25818.063373648904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111878.27461914526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195</v>
      </c>
      <c r="B36" s="830" t="str">
        <f>VLOOKUP(A36,EQUIPOS!A6:D154,3,FALSE)</f>
        <v xml:space="preserve">Equipo de oxicorte, Capacidad de corte: hasta 6´´ (152mm) </v>
      </c>
      <c r="C36" s="831"/>
      <c r="D36" s="831"/>
      <c r="E36" s="831"/>
      <c r="F36" s="831"/>
      <c r="G36" s="831"/>
      <c r="H36" s="832"/>
      <c r="I36" s="275"/>
      <c r="J36" s="276"/>
      <c r="K36" s="277">
        <f>VLOOKUP(A36,EQUIPOS!A6:D161,4,FALSE)</f>
        <v>15498.086693185352</v>
      </c>
      <c r="L36" s="278"/>
      <c r="M36" s="279">
        <v>4</v>
      </c>
      <c r="N36" s="280">
        <f>K36/M36</f>
        <v>3874.5216732963381</v>
      </c>
    </row>
    <row r="37" spans="1:14">
      <c r="A37" s="114" t="s">
        <v>248</v>
      </c>
      <c r="B37" s="830" t="str">
        <f>VLOOKUP(A37,EQUIPOS!A7:D154,3,FALSE)</f>
        <v>Grúa telescópica de 50 Ton.</v>
      </c>
      <c r="C37" s="831"/>
      <c r="D37" s="831"/>
      <c r="E37" s="831"/>
      <c r="F37" s="831"/>
      <c r="G37" s="831"/>
      <c r="H37" s="832"/>
      <c r="I37" s="275"/>
      <c r="J37" s="276"/>
      <c r="K37" s="277">
        <f>VLOOKUP(A37,EQUIPOS!A7:D162,4,FALSE)</f>
        <v>241353.59278790533</v>
      </c>
      <c r="L37" s="278"/>
      <c r="M37" s="279">
        <v>4</v>
      </c>
      <c r="N37" s="280">
        <f>K37/M37</f>
        <v>60338.398196976334</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957.5100976143749</v>
      </c>
    </row>
    <row r="43" spans="1:14" ht="15.75" thickBot="1">
      <c r="B43" s="817" t="s">
        <v>1037</v>
      </c>
      <c r="C43" s="818"/>
      <c r="D43" s="818"/>
      <c r="E43" s="818"/>
      <c r="F43" s="818"/>
      <c r="G43" s="818"/>
      <c r="H43" s="818"/>
      <c r="I43" s="818"/>
      <c r="J43" s="818"/>
      <c r="K43" s="818"/>
      <c r="L43" s="818"/>
      <c r="M43" s="819"/>
      <c r="N43" s="105">
        <f>SUM(N36:N42)</f>
        <v>65170.429967887045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821">
        <f>VLOOKUP(A59,TRANSPORTE!A5:D117,4,FALSE)</f>
        <v>0.44173516964766157</v>
      </c>
      <c r="M59" s="822"/>
      <c r="N59" s="295">
        <f>K59*L59</f>
        <v>0.44173516964766157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0.44173516964766157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9575.100976143749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74745.972679200437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14949.194535840088</v>
      </c>
      <c r="M83" s="852"/>
      <c r="N83" s="57"/>
    </row>
    <row r="84" spans="1:14">
      <c r="B84" s="95" t="s">
        <v>1057</v>
      </c>
      <c r="C84" s="96"/>
      <c r="D84" s="96"/>
      <c r="E84" s="96"/>
      <c r="F84" s="96"/>
      <c r="G84" s="96"/>
      <c r="H84" s="96"/>
      <c r="I84" s="93"/>
      <c r="J84" s="94"/>
      <c r="K84" s="312">
        <v>0.05</v>
      </c>
      <c r="L84" s="851">
        <f>N78*K84</f>
        <v>3737.298633960022</v>
      </c>
      <c r="M84" s="852"/>
      <c r="N84" s="57"/>
    </row>
    <row r="85" spans="1:14" ht="15.75" thickBot="1">
      <c r="B85" s="97" t="s">
        <v>1058</v>
      </c>
      <c r="C85" s="98"/>
      <c r="D85" s="98"/>
      <c r="E85" s="98"/>
      <c r="F85" s="98"/>
      <c r="G85" s="98"/>
      <c r="H85" s="98"/>
      <c r="I85" s="99"/>
      <c r="J85" s="100"/>
      <c r="K85" s="313">
        <v>0.05</v>
      </c>
      <c r="L85" s="853">
        <f>N78*K85</f>
        <v>3737.298633960022</v>
      </c>
      <c r="M85" s="854"/>
      <c r="N85" s="57"/>
    </row>
    <row r="86" spans="1:14" ht="15.75" thickBot="1">
      <c r="B86" s="817" t="s">
        <v>1037</v>
      </c>
      <c r="C86" s="818"/>
      <c r="D86" s="818"/>
      <c r="E86" s="818"/>
      <c r="F86" s="818"/>
      <c r="G86" s="818"/>
      <c r="H86" s="818"/>
      <c r="I86" s="818"/>
      <c r="J86" s="818"/>
      <c r="K86" s="818"/>
      <c r="L86" s="818"/>
      <c r="M86" s="819"/>
      <c r="N86" s="58">
        <f>L83+L84+L85</f>
        <v>22423.79180376013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97169.764482960571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5"/>
      <c r="J36" s="276"/>
      <c r="K36" s="277">
        <f>VLOOKUP(A36,EQUIPOS!A6:D161,4,FALSE)</f>
        <v>100214.2091793259</v>
      </c>
      <c r="L36" s="278"/>
      <c r="M36" s="279">
        <v>5</v>
      </c>
      <c r="N36" s="280">
        <f>K36/M36</f>
        <v>20042.84183586518</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102.1344104122</v>
      </c>
    </row>
    <row r="43" spans="1:14" ht="15.75" thickBot="1">
      <c r="B43" s="817" t="s">
        <v>1037</v>
      </c>
      <c r="C43" s="818"/>
      <c r="D43" s="818"/>
      <c r="E43" s="818"/>
      <c r="F43" s="818"/>
      <c r="G43" s="818"/>
      <c r="H43" s="818"/>
      <c r="I43" s="818"/>
      <c r="J43" s="818"/>
      <c r="K43" s="818"/>
      <c r="L43" s="818"/>
      <c r="M43" s="819"/>
      <c r="N43" s="105">
        <f>SUM(N36:N42)</f>
        <v>20144.97624627738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821">
        <f>VLOOKUP(A59,TRANSPORTE!A5:D94,4,FALSE)</f>
        <v>1205.4504839910646</v>
      </c>
      <c r="M59" s="822"/>
      <c r="N59" s="295">
        <f>K59*L59</f>
        <v>846.22623976172736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846.22623976172736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5106.7205206099998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26097.923006649107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5219.5846013298215</v>
      </c>
      <c r="M83" s="852"/>
      <c r="N83" s="57"/>
    </row>
    <row r="84" spans="1:14">
      <c r="B84" s="95" t="s">
        <v>1057</v>
      </c>
      <c r="C84" s="96"/>
      <c r="D84" s="96"/>
      <c r="E84" s="96"/>
      <c r="F84" s="96"/>
      <c r="G84" s="96"/>
      <c r="H84" s="96"/>
      <c r="I84" s="93"/>
      <c r="J84" s="94"/>
      <c r="K84" s="312">
        <v>0.05</v>
      </c>
      <c r="L84" s="851">
        <f>N78*K84</f>
        <v>1304.8961503324554</v>
      </c>
      <c r="M84" s="852"/>
      <c r="N84" s="57"/>
    </row>
    <row r="85" spans="1:14" ht="15.75" thickBot="1">
      <c r="B85" s="97" t="s">
        <v>1058</v>
      </c>
      <c r="C85" s="98"/>
      <c r="D85" s="98"/>
      <c r="E85" s="98"/>
      <c r="F85" s="98"/>
      <c r="G85" s="98"/>
      <c r="H85" s="98"/>
      <c r="I85" s="99"/>
      <c r="J85" s="100"/>
      <c r="K85" s="313">
        <v>0.05</v>
      </c>
      <c r="L85" s="853">
        <f>N78*K85</f>
        <v>1304.8961503324554</v>
      </c>
      <c r="M85" s="854"/>
      <c r="N85" s="57"/>
    </row>
    <row r="86" spans="1:14" ht="15.75" thickBot="1">
      <c r="B86" s="817" t="s">
        <v>1037</v>
      </c>
      <c r="C86" s="818"/>
      <c r="D86" s="818"/>
      <c r="E86" s="818"/>
      <c r="F86" s="818"/>
      <c r="G86" s="818"/>
      <c r="H86" s="818"/>
      <c r="I86" s="818"/>
      <c r="J86" s="818"/>
      <c r="K86" s="818"/>
      <c r="L86" s="818"/>
      <c r="M86" s="819"/>
      <c r="N86" s="58">
        <f>L83+L84+L85</f>
        <v>7829.3769019947322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33927.299908643836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5"/>
      <c r="J36" s="276"/>
      <c r="K36" s="277">
        <f>VLOOKUP(A36,EQUIPOS!A6:D161,4,FALSE)</f>
        <v>100214.2091793259</v>
      </c>
      <c r="L36" s="278"/>
      <c r="M36" s="279">
        <v>4</v>
      </c>
      <c r="N36" s="280">
        <f>K36/M36</f>
        <v>25053.552294831476</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63.834006507624999</v>
      </c>
    </row>
    <row r="43" spans="1:14" ht="15.75" thickBot="1">
      <c r="B43" s="817" t="s">
        <v>1037</v>
      </c>
      <c r="C43" s="818"/>
      <c r="D43" s="818"/>
      <c r="E43" s="818"/>
      <c r="F43" s="818"/>
      <c r="G43" s="818"/>
      <c r="H43" s="818"/>
      <c r="I43" s="818"/>
      <c r="J43" s="818"/>
      <c r="K43" s="818"/>
      <c r="L43" s="818"/>
      <c r="M43" s="819"/>
      <c r="N43" s="105">
        <f>SUM(N36:N42)</f>
        <v>25117.386301339102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821">
        <f>VLOOKUP(A59,TRANSPORTE!A5:D94,4,FALSE)</f>
        <v>1205.4504839910646</v>
      </c>
      <c r="M59" s="822"/>
      <c r="N59" s="295">
        <f>K59*L59</f>
        <v>3652.5149664929254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3652.5149664929254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3191.70032538125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31961.60159321328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6392.3203186426563</v>
      </c>
      <c r="M83" s="852"/>
      <c r="N83" s="57"/>
    </row>
    <row r="84" spans="1:14">
      <c r="B84" s="95" t="s">
        <v>1057</v>
      </c>
      <c r="C84" s="96"/>
      <c r="D84" s="96"/>
      <c r="E84" s="96"/>
      <c r="F84" s="96"/>
      <c r="G84" s="96"/>
      <c r="H84" s="96"/>
      <c r="I84" s="93"/>
      <c r="J84" s="94"/>
      <c r="K84" s="312">
        <v>0.05</v>
      </c>
      <c r="L84" s="851">
        <f>N78*K84</f>
        <v>1598.0800796606641</v>
      </c>
      <c r="M84" s="852"/>
      <c r="N84" s="57"/>
    </row>
    <row r="85" spans="1:14" ht="15.75" thickBot="1">
      <c r="B85" s="97" t="s">
        <v>1058</v>
      </c>
      <c r="C85" s="98"/>
      <c r="D85" s="98"/>
      <c r="E85" s="98"/>
      <c r="F85" s="98"/>
      <c r="G85" s="98"/>
      <c r="H85" s="98"/>
      <c r="I85" s="99"/>
      <c r="J85" s="100"/>
      <c r="K85" s="313">
        <v>0.05</v>
      </c>
      <c r="L85" s="853">
        <f>N78*K85</f>
        <v>1598.0800796606641</v>
      </c>
      <c r="M85" s="854"/>
      <c r="N85" s="57"/>
    </row>
    <row r="86" spans="1:14" ht="15.75" thickBot="1">
      <c r="B86" s="817" t="s">
        <v>1037</v>
      </c>
      <c r="C86" s="818"/>
      <c r="D86" s="818"/>
      <c r="E86" s="818"/>
      <c r="F86" s="818"/>
      <c r="G86" s="818"/>
      <c r="H86" s="818"/>
      <c r="I86" s="818"/>
      <c r="J86" s="818"/>
      <c r="K86" s="818"/>
      <c r="L86" s="818"/>
      <c r="M86" s="819"/>
      <c r="N86" s="58">
        <f>L83+L84+L85</f>
        <v>9588.4804779639835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41550.082071177261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5"/>
      <c r="J36" s="276"/>
      <c r="K36" s="277"/>
      <c r="L36" s="278"/>
      <c r="M36" s="279"/>
      <c r="N36" s="280"/>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136.17921388293334</v>
      </c>
    </row>
    <row r="43" spans="1:14" ht="15.75" thickBot="1">
      <c r="B43" s="817" t="s">
        <v>1037</v>
      </c>
      <c r="C43" s="818"/>
      <c r="D43" s="818"/>
      <c r="E43" s="818"/>
      <c r="F43" s="818"/>
      <c r="G43" s="818"/>
      <c r="H43" s="818"/>
      <c r="I43" s="818"/>
      <c r="J43" s="818"/>
      <c r="K43" s="818"/>
      <c r="L43" s="818"/>
      <c r="M43" s="819"/>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0" t="s">
        <v>1045</v>
      </c>
      <c r="M58" s="793"/>
      <c r="N58" s="82" t="s">
        <v>1035</v>
      </c>
    </row>
    <row r="59" spans="2:14">
      <c r="B59" s="52"/>
      <c r="C59" s="325"/>
      <c r="D59" s="325"/>
      <c r="E59" s="325"/>
      <c r="F59" s="325"/>
      <c r="G59" s="325"/>
      <c r="H59" s="319"/>
      <c r="I59" s="287"/>
      <c r="J59" s="294"/>
      <c r="K59" s="287"/>
      <c r="L59" s="821"/>
      <c r="M59" s="82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1361.7921388293332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299.59427054245333</v>
      </c>
      <c r="M83" s="852"/>
      <c r="N83" s="57"/>
    </row>
    <row r="84" spans="1:14">
      <c r="B84" s="95" t="s">
        <v>1057</v>
      </c>
      <c r="C84" s="96"/>
      <c r="D84" s="96"/>
      <c r="E84" s="96"/>
      <c r="F84" s="96"/>
      <c r="G84" s="96"/>
      <c r="H84" s="96"/>
      <c r="I84" s="93"/>
      <c r="J84" s="94"/>
      <c r="K84" s="312">
        <v>0.05</v>
      </c>
      <c r="L84" s="851">
        <f>N78*K84</f>
        <v>74.898567635613333</v>
      </c>
      <c r="M84" s="852"/>
      <c r="N84" s="57"/>
    </row>
    <row r="85" spans="1:14" ht="15.75" thickBot="1">
      <c r="B85" s="97" t="s">
        <v>1058</v>
      </c>
      <c r="C85" s="98"/>
      <c r="D85" s="98"/>
      <c r="E85" s="98"/>
      <c r="F85" s="98"/>
      <c r="G85" s="98"/>
      <c r="H85" s="98"/>
      <c r="I85" s="99"/>
      <c r="J85" s="100"/>
      <c r="K85" s="313">
        <v>0.05</v>
      </c>
      <c r="L85" s="853">
        <f>N78*K85</f>
        <v>74.898567635613333</v>
      </c>
      <c r="M85" s="854"/>
      <c r="N85" s="57"/>
    </row>
    <row r="86" spans="1:14" ht="15.75" thickBot="1">
      <c r="B86" s="817" t="s">
        <v>1037</v>
      </c>
      <c r="C86" s="818"/>
      <c r="D86" s="818"/>
      <c r="E86" s="818"/>
      <c r="F86" s="818"/>
      <c r="G86" s="818"/>
      <c r="H86" s="818"/>
      <c r="I86" s="818"/>
      <c r="J86" s="818"/>
      <c r="K86" s="818"/>
      <c r="L86" s="818"/>
      <c r="M86" s="819"/>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5"/>
      <c r="J36" s="276"/>
      <c r="K36" s="277">
        <f>VLOOKUP(A36,EQUIPOS!A6:D163,4,FALSE)</f>
        <v>194132.2376772282</v>
      </c>
      <c r="L36" s="278"/>
      <c r="M36" s="279">
        <v>3</v>
      </c>
      <c r="N36" s="280">
        <f>K36/M36</f>
        <v>64710.745892409403</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64795.857901086238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21">
        <f>VLOOKUP(A59,TRANSPORTE!A6:D117,4,FALSE)</f>
        <v>1339.0545793000742</v>
      </c>
      <c r="M59" s="822"/>
      <c r="N59" s="295">
        <f>K59*L59</f>
        <v>2276.3927848101262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2276.3927848101262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75583.451553579696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15116.69031071594</v>
      </c>
      <c r="M83" s="852"/>
      <c r="N83" s="57"/>
    </row>
    <row r="84" spans="1:14">
      <c r="B84" s="95" t="s">
        <v>1057</v>
      </c>
      <c r="C84" s="96"/>
      <c r="D84" s="96"/>
      <c r="E84" s="96"/>
      <c r="F84" s="96"/>
      <c r="G84" s="96"/>
      <c r="H84" s="96"/>
      <c r="I84" s="93"/>
      <c r="J84" s="94"/>
      <c r="K84" s="312">
        <v>0.05</v>
      </c>
      <c r="L84" s="851">
        <f>N78*K84</f>
        <v>3779.1725776789849</v>
      </c>
      <c r="M84" s="852"/>
      <c r="N84" s="57"/>
    </row>
    <row r="85" spans="1:14" ht="15.75" thickBot="1">
      <c r="B85" s="97" t="s">
        <v>1058</v>
      </c>
      <c r="C85" s="98"/>
      <c r="D85" s="98"/>
      <c r="E85" s="98"/>
      <c r="F85" s="98"/>
      <c r="G85" s="98"/>
      <c r="H85" s="98"/>
      <c r="I85" s="99"/>
      <c r="J85" s="100"/>
      <c r="K85" s="313">
        <v>0.05</v>
      </c>
      <c r="L85" s="853">
        <f>N78*K85</f>
        <v>3779.1725776789849</v>
      </c>
      <c r="M85" s="854"/>
      <c r="N85" s="57"/>
    </row>
    <row r="86" spans="1:14" ht="15.75" thickBot="1">
      <c r="B86" s="817" t="s">
        <v>1037</v>
      </c>
      <c r="C86" s="818"/>
      <c r="D86" s="818"/>
      <c r="E86" s="818"/>
      <c r="F86" s="818"/>
      <c r="G86" s="818"/>
      <c r="H86" s="818"/>
      <c r="I86" s="818"/>
      <c r="J86" s="818"/>
      <c r="K86" s="818"/>
      <c r="L86" s="818"/>
      <c r="M86" s="819"/>
      <c r="N86" s="58">
        <f>L83+L84+L85</f>
        <v>22675.03546607391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98258.487019653607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5"/>
      <c r="J36" s="276"/>
      <c r="K36" s="277">
        <f>VLOOKUP(A36,EQUIPOS!A6:D163,4,FALSE)</f>
        <v>194132.2376772282</v>
      </c>
      <c r="L36" s="278"/>
      <c r="M36" s="279">
        <v>3</v>
      </c>
      <c r="N36" s="280">
        <f>K36/M36</f>
        <v>64710.745892409403</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64795.857901086238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21">
        <f>VLOOKUP(A59,TRANSPORTE!A6:D117,4,FALSE)</f>
        <v>1339.0545793000742</v>
      </c>
      <c r="M59" s="822"/>
      <c r="N59" s="295">
        <f>K59*L59</f>
        <v>2276.3927848101262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2276.3927848101262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75583.451553579696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15116.69031071594</v>
      </c>
      <c r="M83" s="852"/>
      <c r="N83" s="57"/>
    </row>
    <row r="84" spans="1:14">
      <c r="B84" s="95" t="s">
        <v>1057</v>
      </c>
      <c r="C84" s="96"/>
      <c r="D84" s="96"/>
      <c r="E84" s="96"/>
      <c r="F84" s="96"/>
      <c r="G84" s="96"/>
      <c r="H84" s="96"/>
      <c r="I84" s="93"/>
      <c r="J84" s="94"/>
      <c r="K84" s="312">
        <v>0.05</v>
      </c>
      <c r="L84" s="851">
        <f>N78*K84</f>
        <v>3779.1725776789849</v>
      </c>
      <c r="M84" s="852"/>
      <c r="N84" s="57"/>
    </row>
    <row r="85" spans="1:14" ht="15.75" thickBot="1">
      <c r="B85" s="97" t="s">
        <v>1058</v>
      </c>
      <c r="C85" s="98"/>
      <c r="D85" s="98"/>
      <c r="E85" s="98"/>
      <c r="F85" s="98"/>
      <c r="G85" s="98"/>
      <c r="H85" s="98"/>
      <c r="I85" s="99"/>
      <c r="J85" s="100"/>
      <c r="K85" s="313">
        <v>0.05</v>
      </c>
      <c r="L85" s="853">
        <f>N78*K85</f>
        <v>3779.1725776789849</v>
      </c>
      <c r="M85" s="854"/>
      <c r="N85" s="57"/>
    </row>
    <row r="86" spans="1:14" ht="15.75" thickBot="1">
      <c r="B86" s="817" t="s">
        <v>1037</v>
      </c>
      <c r="C86" s="818"/>
      <c r="D86" s="818"/>
      <c r="E86" s="818"/>
      <c r="F86" s="818"/>
      <c r="G86" s="818"/>
      <c r="H86" s="818"/>
      <c r="I86" s="818"/>
      <c r="J86" s="818"/>
      <c r="K86" s="818"/>
      <c r="L86" s="818"/>
      <c r="M86" s="819"/>
      <c r="N86" s="58">
        <f>L83+L84+L85</f>
        <v>22675.03546607391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98258.487019653607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VLOOKUP(A36,EQUIPOS!A6:D163,4,FALSE)</f>
        <v>188885.42044270851</v>
      </c>
      <c r="L36" s="278"/>
      <c r="M36" s="279">
        <v>45</v>
      </c>
      <c r="N36" s="280">
        <f>K36/M36</f>
        <v>4197.4537876157447</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4198.8723210936923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821">
        <f>VLOOKUP(A59,TRANSPORTE!A6:D117,4,FALSE)</f>
        <v>0.44173516964766157</v>
      </c>
      <c r="M59" s="822"/>
      <c r="N59" s="295">
        <f>K59*L59</f>
        <v>15.76994555642152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15.76994555642152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4356.4956144448361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871.2991228889673</v>
      </c>
      <c r="M83" s="852"/>
      <c r="N83" s="57"/>
    </row>
    <row r="84" spans="1:14">
      <c r="B84" s="95" t="s">
        <v>1057</v>
      </c>
      <c r="C84" s="96"/>
      <c r="D84" s="96"/>
      <c r="E84" s="96"/>
      <c r="F84" s="96"/>
      <c r="G84" s="96"/>
      <c r="H84" s="96"/>
      <c r="I84" s="93"/>
      <c r="J84" s="94"/>
      <c r="K84" s="312">
        <v>0.05</v>
      </c>
      <c r="L84" s="851">
        <f>N78*K84</f>
        <v>217.82478072224183</v>
      </c>
      <c r="M84" s="852"/>
      <c r="N84" s="57"/>
    </row>
    <row r="85" spans="1:14" ht="15.75" thickBot="1">
      <c r="B85" s="97" t="s">
        <v>1058</v>
      </c>
      <c r="C85" s="98"/>
      <c r="D85" s="98"/>
      <c r="E85" s="98"/>
      <c r="F85" s="98"/>
      <c r="G85" s="98"/>
      <c r="H85" s="98"/>
      <c r="I85" s="99"/>
      <c r="J85" s="100"/>
      <c r="K85" s="313">
        <v>0.05</v>
      </c>
      <c r="L85" s="853">
        <f>N78*K85</f>
        <v>217.82478072224183</v>
      </c>
      <c r="M85" s="854"/>
      <c r="N85" s="57"/>
    </row>
    <row r="86" spans="1:14" ht="15.75" thickBot="1">
      <c r="B86" s="817" t="s">
        <v>1037</v>
      </c>
      <c r="C86" s="818"/>
      <c r="D86" s="818"/>
      <c r="E86" s="818"/>
      <c r="F86" s="818"/>
      <c r="G86" s="818"/>
      <c r="H86" s="818"/>
      <c r="I86" s="818"/>
      <c r="J86" s="818"/>
      <c r="K86" s="818"/>
      <c r="L86" s="818"/>
      <c r="M86" s="819"/>
      <c r="N86" s="58">
        <f>L83+L84+L85</f>
        <v>1306.9486843334512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5663.4442987782877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5"/>
      <c r="J36" s="276"/>
      <c r="K36" s="277"/>
      <c r="L36" s="278"/>
      <c r="M36" s="279"/>
      <c r="N36" s="280"/>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56.741339117888892</v>
      </c>
    </row>
    <row r="43" spans="1:14" ht="15.75" thickBot="1">
      <c r="B43" s="817" t="s">
        <v>1037</v>
      </c>
      <c r="C43" s="818"/>
      <c r="D43" s="818"/>
      <c r="E43" s="818"/>
      <c r="F43" s="818"/>
      <c r="G43" s="818"/>
      <c r="H43" s="818"/>
      <c r="I43" s="818"/>
      <c r="J43" s="818"/>
      <c r="K43" s="818"/>
      <c r="L43" s="818"/>
      <c r="M43" s="819"/>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821">
        <f>VLOOKUP(A59,TRANSPORTE!A6:D117,4,FALSE)</f>
        <v>0.44173516964766157</v>
      </c>
      <c r="M59" s="822"/>
      <c r="N59" s="295">
        <f>K59*L59</f>
        <v>4.5277854888885312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4.5277854888885312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628.68251578566628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125.73650315713326</v>
      </c>
      <c r="M83" s="852"/>
      <c r="N83" s="57"/>
    </row>
    <row r="84" spans="1:14">
      <c r="B84" s="95" t="s">
        <v>1057</v>
      </c>
      <c r="C84" s="96"/>
      <c r="D84" s="96"/>
      <c r="E84" s="96"/>
      <c r="F84" s="96"/>
      <c r="G84" s="96"/>
      <c r="H84" s="96"/>
      <c r="I84" s="93"/>
      <c r="J84" s="94"/>
      <c r="K84" s="312">
        <v>0.05</v>
      </c>
      <c r="L84" s="851">
        <f>N78*K84</f>
        <v>31.434125789283314</v>
      </c>
      <c r="M84" s="852"/>
      <c r="N84" s="57"/>
    </row>
    <row r="85" spans="1:14" ht="15.75" thickBot="1">
      <c r="B85" s="97" t="s">
        <v>1058</v>
      </c>
      <c r="C85" s="98"/>
      <c r="D85" s="98"/>
      <c r="E85" s="98"/>
      <c r="F85" s="98"/>
      <c r="G85" s="98"/>
      <c r="H85" s="98"/>
      <c r="I85" s="99"/>
      <c r="J85" s="100"/>
      <c r="K85" s="313">
        <v>0.05</v>
      </c>
      <c r="L85" s="853">
        <f>N78*K85</f>
        <v>31.434125789283314</v>
      </c>
      <c r="M85" s="854"/>
      <c r="N85" s="57"/>
    </row>
    <row r="86" spans="1:14" ht="15.75" thickBot="1">
      <c r="B86" s="817" t="s">
        <v>1037</v>
      </c>
      <c r="C86" s="818"/>
      <c r="D86" s="818"/>
      <c r="E86" s="818"/>
      <c r="F86" s="818"/>
      <c r="G86" s="818"/>
      <c r="H86" s="818"/>
      <c r="I86" s="818"/>
      <c r="J86" s="818"/>
      <c r="K86" s="818"/>
      <c r="L86" s="818"/>
      <c r="M86" s="819"/>
      <c r="N86" s="58">
        <f>L83+L84+L85</f>
        <v>188.60475473569988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817.28727052136617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VLOOKUP(A36,EQUIPOS!A6:D163,4,FALSE)</f>
        <v>188885.42044270851</v>
      </c>
      <c r="L36" s="278"/>
      <c r="M36" s="279">
        <v>45</v>
      </c>
      <c r="N36" s="280">
        <f>K36/M36</f>
        <v>4197.4537876157447</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4198.8723210936923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821">
        <f>VLOOKUP(A59,TRANSPORTE!A6:D117,4,FALSE)</f>
        <v>772.25862164251669</v>
      </c>
      <c r="M59" s="822"/>
      <c r="N59" s="295">
        <f>K59*L59</f>
        <v>625.91175154815153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625.91175154815153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4966.6374204365657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993.32748408731322</v>
      </c>
      <c r="M83" s="852"/>
      <c r="N83" s="57"/>
    </row>
    <row r="84" spans="1:14">
      <c r="B84" s="95" t="s">
        <v>1057</v>
      </c>
      <c r="C84" s="96"/>
      <c r="D84" s="96"/>
      <c r="E84" s="96"/>
      <c r="F84" s="96"/>
      <c r="G84" s="96"/>
      <c r="H84" s="96"/>
      <c r="I84" s="93"/>
      <c r="J84" s="94"/>
      <c r="K84" s="312">
        <v>0.05</v>
      </c>
      <c r="L84" s="851">
        <f>N78*K84</f>
        <v>248.33187102182831</v>
      </c>
      <c r="M84" s="852"/>
      <c r="N84" s="57"/>
    </row>
    <row r="85" spans="1:14" ht="15.75" thickBot="1">
      <c r="B85" s="97" t="s">
        <v>1058</v>
      </c>
      <c r="C85" s="98"/>
      <c r="D85" s="98"/>
      <c r="E85" s="98"/>
      <c r="F85" s="98"/>
      <c r="G85" s="98"/>
      <c r="H85" s="98"/>
      <c r="I85" s="99"/>
      <c r="J85" s="100"/>
      <c r="K85" s="313">
        <v>0.05</v>
      </c>
      <c r="L85" s="853">
        <f>N78*K85</f>
        <v>248.33187102182831</v>
      </c>
      <c r="M85" s="854"/>
      <c r="N85" s="57"/>
    </row>
    <row r="86" spans="1:14" ht="15.75" thickBot="1">
      <c r="B86" s="817" t="s">
        <v>1037</v>
      </c>
      <c r="C86" s="818"/>
      <c r="D86" s="818"/>
      <c r="E86" s="818"/>
      <c r="F86" s="818"/>
      <c r="G86" s="818"/>
      <c r="H86" s="818"/>
      <c r="I86" s="818"/>
      <c r="J86" s="818"/>
      <c r="K86" s="818"/>
      <c r="L86" s="818"/>
      <c r="M86" s="819"/>
      <c r="N86" s="58">
        <f>L83+L84+L85</f>
        <v>1489.9912261309696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6456.6286465675348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VLOOKUP(A36,EQUIPOS!A5:D154,4,FALSE)</f>
        <v>209872.68938078725</v>
      </c>
      <c r="L36" s="278"/>
      <c r="M36" s="279">
        <v>0.625</v>
      </c>
      <c r="N36" s="280">
        <f>K36/M36</f>
        <v>335796.30300925963</v>
      </c>
    </row>
    <row r="37" spans="1:14">
      <c r="A37" s="114" t="s">
        <v>241</v>
      </c>
      <c r="B37" s="830" t="str">
        <f>VLOOKUP(A37,EQUIPOS!A7:D154,3,FALSE)</f>
        <v>Grúa (capacidad 15 ton)</v>
      </c>
      <c r="C37" s="831"/>
      <c r="D37" s="831"/>
      <c r="E37" s="831"/>
      <c r="F37" s="831"/>
      <c r="G37" s="831"/>
      <c r="H37" s="832"/>
      <c r="I37" s="275"/>
      <c r="J37" s="276"/>
      <c r="K37" s="277">
        <f>VLOOKUP(A37,EQUIPOS!A6:D154,4,FALSE)</f>
        <v>168947.51495153375</v>
      </c>
      <c r="L37" s="278"/>
      <c r="M37" s="279">
        <v>0.625</v>
      </c>
      <c r="N37" s="280">
        <f>K37/M37</f>
        <v>270316.02392245398</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2553.3602603050003</v>
      </c>
    </row>
    <row r="43" spans="1:14" ht="15.75" thickBot="1">
      <c r="B43" s="817" t="s">
        <v>1037</v>
      </c>
      <c r="C43" s="818"/>
      <c r="D43" s="818"/>
      <c r="E43" s="818"/>
      <c r="F43" s="818"/>
      <c r="G43" s="818"/>
      <c r="H43" s="818"/>
      <c r="I43" s="818"/>
      <c r="J43" s="818"/>
      <c r="K43" s="818"/>
      <c r="L43" s="818"/>
      <c r="M43" s="819"/>
      <c r="N43" s="402">
        <f>SUM(N36:N42)</f>
        <v>608665.68719201861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12098</v>
      </c>
      <c r="N49" s="280">
        <f>K49*M49</f>
        <v>12098</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1887</v>
      </c>
      <c r="N50" s="280">
        <f>K50*M50</f>
        <v>1887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184416.29506418365</v>
      </c>
      <c r="N51" s="280">
        <f>K51*M51</f>
        <v>368832.5901283673</v>
      </c>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391124.63044657378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1050857.5228446922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210171.50456893846</v>
      </c>
      <c r="M83" s="852"/>
      <c r="N83" s="57"/>
    </row>
    <row r="84" spans="1:14">
      <c r="B84" s="95" t="s">
        <v>1057</v>
      </c>
      <c r="C84" s="96"/>
      <c r="D84" s="96"/>
      <c r="E84" s="96"/>
      <c r="F84" s="96"/>
      <c r="G84" s="96"/>
      <c r="H84" s="96"/>
      <c r="I84" s="93"/>
      <c r="J84" s="94"/>
      <c r="K84" s="312">
        <v>0.05</v>
      </c>
      <c r="L84" s="851">
        <f>N78*K84</f>
        <v>52542.876142234614</v>
      </c>
      <c r="M84" s="852"/>
      <c r="N84" s="57"/>
    </row>
    <row r="85" spans="1:14" ht="15.75" thickBot="1">
      <c r="B85" s="97" t="s">
        <v>1058</v>
      </c>
      <c r="C85" s="98"/>
      <c r="D85" s="98"/>
      <c r="E85" s="98"/>
      <c r="F85" s="98"/>
      <c r="G85" s="98"/>
      <c r="H85" s="98"/>
      <c r="I85" s="99"/>
      <c r="J85" s="100"/>
      <c r="K85" s="313">
        <v>0.05</v>
      </c>
      <c r="L85" s="853">
        <f>N78*K85</f>
        <v>52542.876142234614</v>
      </c>
      <c r="M85" s="854"/>
      <c r="N85" s="57"/>
    </row>
    <row r="86" spans="1:14" ht="15.75" thickBot="1">
      <c r="B86" s="817" t="s">
        <v>1037</v>
      </c>
      <c r="C86" s="818"/>
      <c r="D86" s="818"/>
      <c r="E86" s="818"/>
      <c r="F86" s="818"/>
      <c r="G86" s="818"/>
      <c r="H86" s="818"/>
      <c r="I86" s="818"/>
      <c r="J86" s="818"/>
      <c r="K86" s="818"/>
      <c r="L86" s="818"/>
      <c r="M86" s="819"/>
      <c r="N86" s="58">
        <f>L83+L84+L85</f>
        <v>315257.25685340766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1366114.7796980999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VLOOKUP(A36,EQUIPOS!A6:D163,4,FALSE)</f>
        <v>209872.68938078725</v>
      </c>
      <c r="L36" s="278"/>
      <c r="M36" s="279">
        <v>0.5</v>
      </c>
      <c r="N36" s="280">
        <f>K36/M36</f>
        <v>419745.37876157451</v>
      </c>
    </row>
    <row r="37" spans="1:14">
      <c r="A37" s="114" t="s">
        <v>241</v>
      </c>
      <c r="B37" s="830" t="str">
        <f>VLOOKUP(A37,EQUIPOS!A7:D154,3,FALSE)</f>
        <v>Grúa (capacidad 15 ton)</v>
      </c>
      <c r="C37" s="831"/>
      <c r="D37" s="831"/>
      <c r="E37" s="831"/>
      <c r="F37" s="831"/>
      <c r="G37" s="831"/>
      <c r="H37" s="832"/>
      <c r="I37" s="275"/>
      <c r="J37" s="276"/>
      <c r="K37" s="277">
        <f>VLOOKUP(A37,EQUIPOS!A7:D164,4,FALSE)</f>
        <v>168947.51495153375</v>
      </c>
      <c r="L37" s="278"/>
      <c r="M37" s="279">
        <v>0.5</v>
      </c>
      <c r="N37" s="280">
        <f>K37/M37</f>
        <v>337895.02990306751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3191.70032538125</v>
      </c>
    </row>
    <row r="43" spans="1:14" ht="15.75" thickBot="1">
      <c r="B43" s="817" t="s">
        <v>1037</v>
      </c>
      <c r="C43" s="818"/>
      <c r="D43" s="818"/>
      <c r="E43" s="818"/>
      <c r="F43" s="818"/>
      <c r="G43" s="818"/>
      <c r="H43" s="818"/>
      <c r="I43" s="818"/>
      <c r="J43" s="818"/>
      <c r="K43" s="818"/>
      <c r="L43" s="818"/>
      <c r="M43" s="819"/>
      <c r="N43" s="402">
        <f>SUM(N36:N42)</f>
        <v>760832.10899002326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12098</v>
      </c>
      <c r="N49" s="280">
        <f>K49*M49</f>
        <v>12098</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1887</v>
      </c>
      <c r="N50" s="280">
        <f>K50*M50</f>
        <v>1887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184416.29506418365</v>
      </c>
      <c r="N51" s="280">
        <f>K51*M51</f>
        <v>368832.5901283673</v>
      </c>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391124.63044657378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63834.006507624996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1215790.7459442222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243158.14918884446</v>
      </c>
      <c r="M83" s="852"/>
      <c r="N83" s="57"/>
    </row>
    <row r="84" spans="1:14">
      <c r="B84" s="95" t="s">
        <v>1057</v>
      </c>
      <c r="C84" s="96"/>
      <c r="D84" s="96"/>
      <c r="E84" s="96"/>
      <c r="F84" s="96"/>
      <c r="G84" s="96"/>
      <c r="H84" s="96"/>
      <c r="I84" s="93"/>
      <c r="J84" s="94"/>
      <c r="K84" s="312">
        <v>0.05</v>
      </c>
      <c r="L84" s="851">
        <f>N78*K84</f>
        <v>60789.537297211114</v>
      </c>
      <c r="M84" s="852"/>
      <c r="N84" s="57"/>
    </row>
    <row r="85" spans="1:14" ht="15.75" thickBot="1">
      <c r="B85" s="97" t="s">
        <v>1058</v>
      </c>
      <c r="C85" s="98"/>
      <c r="D85" s="98"/>
      <c r="E85" s="98"/>
      <c r="F85" s="98"/>
      <c r="G85" s="98"/>
      <c r="H85" s="98"/>
      <c r="I85" s="99"/>
      <c r="J85" s="100"/>
      <c r="K85" s="313">
        <v>0.05</v>
      </c>
      <c r="L85" s="853">
        <f>N78*K85</f>
        <v>60789.537297211114</v>
      </c>
      <c r="M85" s="854"/>
      <c r="N85" s="57"/>
    </row>
    <row r="86" spans="1:14" ht="15.75" thickBot="1">
      <c r="B86" s="817" t="s">
        <v>1037</v>
      </c>
      <c r="C86" s="818"/>
      <c r="D86" s="818"/>
      <c r="E86" s="818"/>
      <c r="F86" s="818"/>
      <c r="G86" s="818"/>
      <c r="H86" s="818"/>
      <c r="I86" s="818"/>
      <c r="J86" s="818"/>
      <c r="K86" s="818"/>
      <c r="L86" s="818"/>
      <c r="M86" s="819"/>
      <c r="N86" s="58">
        <f>L83+L84+L85</f>
        <v>364737.22378326667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1580527.9697274889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VLOOKUP(A36,EQUIPOS!A6:D163,4,FALSE)</f>
        <v>209872.68938078725</v>
      </c>
      <c r="L36" s="278"/>
      <c r="M36" s="279">
        <v>0.4375</v>
      </c>
      <c r="N36" s="280">
        <f>K36/M36</f>
        <v>479709.00429894228</v>
      </c>
    </row>
    <row r="37" spans="1:14">
      <c r="A37" s="114" t="s">
        <v>241</v>
      </c>
      <c r="B37" s="830" t="str">
        <f>VLOOKUP(A37,EQUIPOS!A7:D154,3,FALSE)</f>
        <v>Grúa (capacidad 15 ton)</v>
      </c>
      <c r="C37" s="831"/>
      <c r="D37" s="831"/>
      <c r="E37" s="831"/>
      <c r="F37" s="831"/>
      <c r="G37" s="831"/>
      <c r="H37" s="832"/>
      <c r="I37" s="275"/>
      <c r="J37" s="276"/>
      <c r="K37" s="277">
        <f>VLOOKUP(A37,EQUIPOS!A7:D164,4,FALSE)</f>
        <v>168947.51495153375</v>
      </c>
      <c r="L37" s="278"/>
      <c r="M37" s="279">
        <v>0.4375</v>
      </c>
      <c r="N37" s="280">
        <f>K37/M37</f>
        <v>386165.74846064858</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3647.657514721428</v>
      </c>
    </row>
    <row r="43" spans="1:14" ht="15.75" thickBot="1">
      <c r="B43" s="817" t="s">
        <v>1037</v>
      </c>
      <c r="C43" s="818"/>
      <c r="D43" s="818"/>
      <c r="E43" s="818"/>
      <c r="F43" s="818"/>
      <c r="G43" s="818"/>
      <c r="H43" s="818"/>
      <c r="I43" s="818"/>
      <c r="J43" s="818"/>
      <c r="K43" s="818"/>
      <c r="L43" s="818"/>
      <c r="M43" s="819"/>
      <c r="N43" s="402">
        <f>SUM(N36:N42)</f>
        <v>869522.41027431225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12098</v>
      </c>
      <c r="N49" s="280">
        <f>K49*M49</f>
        <v>12098</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1887</v>
      </c>
      <c r="N50" s="280">
        <f>K50*M50</f>
        <v>1887</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184416.29506418365</v>
      </c>
      <c r="N51" s="280">
        <f>K51*M51</f>
        <v>368832.5901283673</v>
      </c>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391124.63044657378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72953.15029442856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1333600.1910153145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266720.0382030629</v>
      </c>
      <c r="M83" s="852"/>
      <c r="N83" s="57"/>
    </row>
    <row r="84" spans="1:14">
      <c r="B84" s="95" t="s">
        <v>1057</v>
      </c>
      <c r="C84" s="96"/>
      <c r="D84" s="96"/>
      <c r="E84" s="96"/>
      <c r="F84" s="96"/>
      <c r="G84" s="96"/>
      <c r="H84" s="96"/>
      <c r="I84" s="93"/>
      <c r="J84" s="94"/>
      <c r="K84" s="312">
        <v>0.05</v>
      </c>
      <c r="L84" s="851">
        <f>N78*K84</f>
        <v>66680.009550765724</v>
      </c>
      <c r="M84" s="852"/>
      <c r="N84" s="57"/>
    </row>
    <row r="85" spans="1:14" ht="15.75" thickBot="1">
      <c r="B85" s="97" t="s">
        <v>1058</v>
      </c>
      <c r="C85" s="98"/>
      <c r="D85" s="98"/>
      <c r="E85" s="98"/>
      <c r="F85" s="98"/>
      <c r="G85" s="98"/>
      <c r="H85" s="98"/>
      <c r="I85" s="99"/>
      <c r="J85" s="100"/>
      <c r="K85" s="313">
        <v>0.05</v>
      </c>
      <c r="L85" s="853">
        <f>N78*K85</f>
        <v>66680.009550765724</v>
      </c>
      <c r="M85" s="854"/>
      <c r="N85" s="57"/>
    </row>
    <row r="86" spans="1:14" ht="15.75" thickBot="1">
      <c r="B86" s="817" t="s">
        <v>1037</v>
      </c>
      <c r="C86" s="818"/>
      <c r="D86" s="818"/>
      <c r="E86" s="818"/>
      <c r="F86" s="818"/>
      <c r="G86" s="818"/>
      <c r="H86" s="818"/>
      <c r="I86" s="818"/>
      <c r="J86" s="818"/>
      <c r="K86" s="818"/>
      <c r="L86" s="818"/>
      <c r="M86" s="819"/>
      <c r="N86" s="58">
        <f>L83+L84+L85</f>
        <v>400080.05730459437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1733680.248319909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VLOOKUP(A36,EQUIPOS!A6:D163,4,FALSE)</f>
        <v>209872.68938078725</v>
      </c>
      <c r="L36" s="278"/>
      <c r="M36" s="279">
        <v>0.875</v>
      </c>
      <c r="N36" s="280">
        <f>K36/M36</f>
        <v>239854.50214947114</v>
      </c>
    </row>
    <row r="37" spans="1:14">
      <c r="A37" s="114" t="s">
        <v>241</v>
      </c>
      <c r="B37" s="830" t="str">
        <f>VLOOKUP(A37,EQUIPOS!A7:D154,3,FALSE)</f>
        <v>Grúa (capacidad 15 ton)</v>
      </c>
      <c r="C37" s="831"/>
      <c r="D37" s="831"/>
      <c r="E37" s="831"/>
      <c r="F37" s="831"/>
      <c r="G37" s="831"/>
      <c r="H37" s="832"/>
      <c r="I37" s="275"/>
      <c r="J37" s="276"/>
      <c r="K37" s="277">
        <f>VLOOKUP(A37,EQUIPOS!A7:D164,4,FALSE)</f>
        <v>168947.51495153375</v>
      </c>
      <c r="L37" s="278"/>
      <c r="M37" s="279">
        <v>0.875</v>
      </c>
      <c r="N37" s="280">
        <f>K37/M37</f>
        <v>193082.87423032429</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1459.0630058885715</v>
      </c>
    </row>
    <row r="43" spans="1:14" ht="15.75" thickBot="1">
      <c r="B43" s="817" t="s">
        <v>1037</v>
      </c>
      <c r="C43" s="818"/>
      <c r="D43" s="818"/>
      <c r="E43" s="818"/>
      <c r="F43" s="818"/>
      <c r="G43" s="818"/>
      <c r="H43" s="818"/>
      <c r="I43" s="818"/>
      <c r="J43" s="818"/>
      <c r="K43" s="818"/>
      <c r="L43" s="818"/>
      <c r="M43" s="819"/>
      <c r="N43" s="402">
        <f>SUM(N36:N42)</f>
        <v>434396.43938568397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12098</v>
      </c>
      <c r="N49" s="280">
        <f>K49*M49</f>
        <v>12098</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1887</v>
      </c>
      <c r="N50" s="280">
        <f>K50*M50</f>
        <v>1887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29181.260117771428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485869.7398216619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97173.947964332387</v>
      </c>
      <c r="M83" s="852"/>
      <c r="N83" s="57"/>
    </row>
    <row r="84" spans="1:14">
      <c r="B84" s="95" t="s">
        <v>1057</v>
      </c>
      <c r="C84" s="96"/>
      <c r="D84" s="96"/>
      <c r="E84" s="96"/>
      <c r="F84" s="96"/>
      <c r="G84" s="96"/>
      <c r="H84" s="96"/>
      <c r="I84" s="93"/>
      <c r="J84" s="94"/>
      <c r="K84" s="312">
        <v>0.05</v>
      </c>
      <c r="L84" s="851">
        <f>N78*K84</f>
        <v>24293.486991083097</v>
      </c>
      <c r="M84" s="852"/>
      <c r="N84" s="57"/>
    </row>
    <row r="85" spans="1:14" ht="15.75" thickBot="1">
      <c r="B85" s="97" t="s">
        <v>1058</v>
      </c>
      <c r="C85" s="98"/>
      <c r="D85" s="98"/>
      <c r="E85" s="98"/>
      <c r="F85" s="98"/>
      <c r="G85" s="98"/>
      <c r="H85" s="98"/>
      <c r="I85" s="99"/>
      <c r="J85" s="100"/>
      <c r="K85" s="313">
        <v>0.05</v>
      </c>
      <c r="L85" s="853">
        <f>N78*K85</f>
        <v>24293.486991083097</v>
      </c>
      <c r="M85" s="854"/>
      <c r="N85" s="57"/>
    </row>
    <row r="86" spans="1:14" ht="15.75" thickBot="1">
      <c r="B86" s="817" t="s">
        <v>1037</v>
      </c>
      <c r="C86" s="818"/>
      <c r="D86" s="818"/>
      <c r="E86" s="818"/>
      <c r="F86" s="818"/>
      <c r="G86" s="818"/>
      <c r="H86" s="818"/>
      <c r="I86" s="818"/>
      <c r="J86" s="818"/>
      <c r="K86" s="818"/>
      <c r="L86" s="818"/>
      <c r="M86" s="819"/>
      <c r="N86" s="58">
        <f>L83+L84+L85</f>
        <v>145760.92194649859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631630.66176816053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VLOOKUP(A36,EQUIPOS!A6:D163,4,FALSE)</f>
        <v>209872.68938078725</v>
      </c>
      <c r="L36" s="278"/>
      <c r="M36" s="279">
        <v>0.75</v>
      </c>
      <c r="N36" s="280">
        <f>K36/M36</f>
        <v>279830.25250771636</v>
      </c>
    </row>
    <row r="37" spans="1:14">
      <c r="A37" s="114" t="s">
        <v>241</v>
      </c>
      <c r="B37" s="830" t="str">
        <f>VLOOKUP(A37,EQUIPOS!A7:D154,3,FALSE)</f>
        <v>Grúa (capacidad 15 ton)</v>
      </c>
      <c r="C37" s="831"/>
      <c r="D37" s="831"/>
      <c r="E37" s="831"/>
      <c r="F37" s="831"/>
      <c r="G37" s="831"/>
      <c r="H37" s="832"/>
      <c r="I37" s="275"/>
      <c r="J37" s="276"/>
      <c r="K37" s="277">
        <f>VLOOKUP(A37,EQUIPOS!A7:D164,4,FALSE)</f>
        <v>168947.51495153375</v>
      </c>
      <c r="L37" s="278"/>
      <c r="M37" s="279">
        <v>0.75</v>
      </c>
      <c r="N37" s="280">
        <f>K37/M37</f>
        <v>225263.35326871168</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1702.2401735366668</v>
      </c>
    </row>
    <row r="43" spans="1:14" ht="15.75" thickBot="1">
      <c r="B43" s="817" t="s">
        <v>1037</v>
      </c>
      <c r="C43" s="818"/>
      <c r="D43" s="818"/>
      <c r="E43" s="818"/>
      <c r="F43" s="818"/>
      <c r="G43" s="818"/>
      <c r="H43" s="818"/>
      <c r="I43" s="818"/>
      <c r="J43" s="818"/>
      <c r="K43" s="818"/>
      <c r="L43" s="818"/>
      <c r="M43" s="819"/>
      <c r="N43" s="402">
        <f>SUM(N36:N42)</f>
        <v>506795.84594996466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12098</v>
      </c>
      <c r="N49" s="280">
        <f>K49*M49</f>
        <v>12098</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1887</v>
      </c>
      <c r="N50" s="280">
        <f>K50*M50</f>
        <v>1887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34044.803470733335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563132.68973890448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112626.5379477809</v>
      </c>
      <c r="M83" s="852"/>
      <c r="N83" s="57"/>
    </row>
    <row r="84" spans="1:14">
      <c r="B84" s="95" t="s">
        <v>1057</v>
      </c>
      <c r="C84" s="96"/>
      <c r="D84" s="96"/>
      <c r="E84" s="96"/>
      <c r="F84" s="96"/>
      <c r="G84" s="96"/>
      <c r="H84" s="96"/>
      <c r="I84" s="93"/>
      <c r="J84" s="94"/>
      <c r="K84" s="312">
        <v>0.05</v>
      </c>
      <c r="L84" s="851">
        <f>N78*K84</f>
        <v>28156.634486945226</v>
      </c>
      <c r="M84" s="852"/>
      <c r="N84" s="57"/>
    </row>
    <row r="85" spans="1:14" ht="15.75" thickBot="1">
      <c r="B85" s="97" t="s">
        <v>1058</v>
      </c>
      <c r="C85" s="98"/>
      <c r="D85" s="98"/>
      <c r="E85" s="98"/>
      <c r="F85" s="98"/>
      <c r="G85" s="98"/>
      <c r="H85" s="98"/>
      <c r="I85" s="99"/>
      <c r="J85" s="100"/>
      <c r="K85" s="313">
        <v>0.05</v>
      </c>
      <c r="L85" s="853">
        <f>N78*K85</f>
        <v>28156.634486945226</v>
      </c>
      <c r="M85" s="854"/>
      <c r="N85" s="57"/>
    </row>
    <row r="86" spans="1:14" ht="15.75" thickBot="1">
      <c r="B86" s="817" t="s">
        <v>1037</v>
      </c>
      <c r="C86" s="818"/>
      <c r="D86" s="818"/>
      <c r="E86" s="818"/>
      <c r="F86" s="818"/>
      <c r="G86" s="818"/>
      <c r="H86" s="818"/>
      <c r="I86" s="818"/>
      <c r="J86" s="818"/>
      <c r="K86" s="818"/>
      <c r="L86" s="818"/>
      <c r="M86" s="819"/>
      <c r="N86" s="58">
        <f>L83+L84+L85</f>
        <v>168939.80692167135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732072.49666057585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VLOOKUP(A36,EQUIPOS!A6:D163,4,FALSE)</f>
        <v>209872.68938078725</v>
      </c>
      <c r="L36" s="278"/>
      <c r="M36" s="279">
        <v>0.6875</v>
      </c>
      <c r="N36" s="280">
        <f>K36/M36</f>
        <v>305269.36637205421</v>
      </c>
    </row>
    <row r="37" spans="1:14">
      <c r="A37" s="114" t="s">
        <v>241</v>
      </c>
      <c r="B37" s="830" t="str">
        <f>VLOOKUP(A37,EQUIPOS!A7:D154,3,FALSE)</f>
        <v>Grúa (capacidad 15 ton)</v>
      </c>
      <c r="C37" s="831"/>
      <c r="D37" s="831"/>
      <c r="E37" s="831"/>
      <c r="F37" s="831"/>
      <c r="G37" s="831"/>
      <c r="H37" s="832"/>
      <c r="I37" s="275"/>
      <c r="J37" s="276"/>
      <c r="K37" s="277">
        <f>VLOOKUP(A37,EQUIPOS!A7:D164,4,FALSE)</f>
        <v>168947.51495153375</v>
      </c>
      <c r="L37" s="278"/>
      <c r="M37" s="279">
        <v>0.6875</v>
      </c>
      <c r="N37" s="280">
        <f>K37/M37</f>
        <v>245741.83992950365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1856.9892802218183</v>
      </c>
    </row>
    <row r="43" spans="1:14" ht="15.75" thickBot="1">
      <c r="B43" s="817" t="s">
        <v>1037</v>
      </c>
      <c r="C43" s="818"/>
      <c r="D43" s="818"/>
      <c r="E43" s="818"/>
      <c r="F43" s="818"/>
      <c r="G43" s="818"/>
      <c r="H43" s="818"/>
      <c r="I43" s="818"/>
      <c r="J43" s="818"/>
      <c r="K43" s="818"/>
      <c r="L43" s="818"/>
      <c r="M43" s="819"/>
      <c r="N43" s="402">
        <f>SUM(N36:N42)</f>
        <v>552868.1955817797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12098</v>
      </c>
      <c r="N49" s="280">
        <f>K49*M49</f>
        <v>12098</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1887</v>
      </c>
      <c r="N50" s="280">
        <f>K50*M50</f>
        <v>1887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37139.785604436365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612300.02150442253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122460.00430088451</v>
      </c>
      <c r="M83" s="852"/>
      <c r="N83" s="57"/>
    </row>
    <row r="84" spans="1:14">
      <c r="B84" s="95" t="s">
        <v>1057</v>
      </c>
      <c r="C84" s="96"/>
      <c r="D84" s="96"/>
      <c r="E84" s="96"/>
      <c r="F84" s="96"/>
      <c r="G84" s="96"/>
      <c r="H84" s="96"/>
      <c r="I84" s="93"/>
      <c r="J84" s="94"/>
      <c r="K84" s="312">
        <v>0.05</v>
      </c>
      <c r="L84" s="851">
        <f>N78*K84</f>
        <v>30615.001075221127</v>
      </c>
      <c r="M84" s="852"/>
      <c r="N84" s="57"/>
    </row>
    <row r="85" spans="1:14" ht="15.75" thickBot="1">
      <c r="B85" s="97" t="s">
        <v>1058</v>
      </c>
      <c r="C85" s="98"/>
      <c r="D85" s="98"/>
      <c r="E85" s="98"/>
      <c r="F85" s="98"/>
      <c r="G85" s="98"/>
      <c r="H85" s="98"/>
      <c r="I85" s="99"/>
      <c r="J85" s="100"/>
      <c r="K85" s="313">
        <v>0.05</v>
      </c>
      <c r="L85" s="853">
        <f>N78*K85</f>
        <v>30615.001075221127</v>
      </c>
      <c r="M85" s="854"/>
      <c r="N85" s="57"/>
    </row>
    <row r="86" spans="1:14" ht="15.75" thickBot="1">
      <c r="B86" s="817" t="s">
        <v>1037</v>
      </c>
      <c r="C86" s="818"/>
      <c r="D86" s="818"/>
      <c r="E86" s="818"/>
      <c r="F86" s="818"/>
      <c r="G86" s="818"/>
      <c r="H86" s="818"/>
      <c r="I86" s="818"/>
      <c r="J86" s="818"/>
      <c r="K86" s="818"/>
      <c r="L86" s="818"/>
      <c r="M86" s="819"/>
      <c r="N86" s="58">
        <f>L83+L84+L85</f>
        <v>183690.00645132677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795990.0279557493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8" t="s">
        <v>241</v>
      </c>
      <c r="B36" s="830" t="str">
        <f>VLOOKUP(A36,EQUIPOS!A6:D154,3,FALSE)</f>
        <v>Grúa (capacidad 15 ton)</v>
      </c>
      <c r="C36" s="831"/>
      <c r="D36" s="831"/>
      <c r="E36" s="831"/>
      <c r="F36" s="831"/>
      <c r="G36" s="831"/>
      <c r="H36" s="832"/>
      <c r="I36" s="275"/>
      <c r="J36" s="276"/>
      <c r="K36" s="277">
        <f>VLOOKUP(A36,EQUIPOS!A6:D163,4,FALSE)</f>
        <v>168947.51495153375</v>
      </c>
      <c r="L36" s="278"/>
      <c r="M36" s="404">
        <v>1.125</v>
      </c>
      <c r="N36" s="280">
        <f>K36/M36</f>
        <v>150175.56884580778</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1134.8267823577778</v>
      </c>
    </row>
    <row r="43" spans="1:14" ht="15.75" thickBot="1">
      <c r="B43" s="817" t="s">
        <v>1037</v>
      </c>
      <c r="C43" s="818"/>
      <c r="D43" s="818"/>
      <c r="E43" s="818"/>
      <c r="F43" s="818"/>
      <c r="G43" s="818"/>
      <c r="H43" s="818"/>
      <c r="I43" s="818"/>
      <c r="J43" s="818"/>
      <c r="K43" s="818"/>
      <c r="L43" s="818"/>
      <c r="M43" s="819"/>
      <c r="N43" s="402">
        <f>SUM(N36:N42)</f>
        <v>151310.39562816557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830.70403182064717</v>
      </c>
      <c r="N48" s="280">
        <f>K48*M48</f>
        <v>8307.0403182064711</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1887</v>
      </c>
      <c r="N49" s="280">
        <f>K49*M49</f>
        <v>1887</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12098</v>
      </c>
      <c r="N50" s="280">
        <f>K50*M50</f>
        <v>12098</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22696.535647155557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196298.97159352759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39259.794318705521</v>
      </c>
      <c r="M83" s="852"/>
      <c r="N83" s="57"/>
    </row>
    <row r="84" spans="1:14">
      <c r="B84" s="95" t="s">
        <v>1057</v>
      </c>
      <c r="C84" s="96"/>
      <c r="D84" s="96"/>
      <c r="E84" s="96"/>
      <c r="F84" s="96"/>
      <c r="G84" s="96"/>
      <c r="H84" s="96"/>
      <c r="I84" s="93"/>
      <c r="J84" s="94"/>
      <c r="K84" s="312">
        <v>0.05</v>
      </c>
      <c r="L84" s="851">
        <f>N78*K84</f>
        <v>9814.9485796763802</v>
      </c>
      <c r="M84" s="852"/>
      <c r="N84" s="57"/>
    </row>
    <row r="85" spans="1:14" ht="15.75" thickBot="1">
      <c r="B85" s="97" t="s">
        <v>1058</v>
      </c>
      <c r="C85" s="98"/>
      <c r="D85" s="98"/>
      <c r="E85" s="98"/>
      <c r="F85" s="98"/>
      <c r="G85" s="98"/>
      <c r="H85" s="98"/>
      <c r="I85" s="99"/>
      <c r="J85" s="100"/>
      <c r="K85" s="313">
        <v>0.05</v>
      </c>
      <c r="L85" s="853">
        <f>N78*K85</f>
        <v>9814.9485796763802</v>
      </c>
      <c r="M85" s="854"/>
      <c r="N85" s="57"/>
    </row>
    <row r="86" spans="1:14" ht="15.75" thickBot="1">
      <c r="B86" s="817" t="s">
        <v>1037</v>
      </c>
      <c r="C86" s="818"/>
      <c r="D86" s="818"/>
      <c r="E86" s="818"/>
      <c r="F86" s="818"/>
      <c r="G86" s="818"/>
      <c r="H86" s="818"/>
      <c r="I86" s="818"/>
      <c r="J86" s="818"/>
      <c r="K86" s="818"/>
      <c r="L86" s="818"/>
      <c r="M86" s="819"/>
      <c r="N86" s="58">
        <f>L83+L84+L85</f>
        <v>58889.691478058274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255188.66307158588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61" t="s">
        <v>241</v>
      </c>
      <c r="B36" s="830" t="str">
        <f>VLOOKUP(A36,EQUIPOS!A6:D154,3,FALSE)</f>
        <v>Grúa (capacidad 15 ton)</v>
      </c>
      <c r="C36" s="831"/>
      <c r="D36" s="831"/>
      <c r="E36" s="831"/>
      <c r="F36" s="831"/>
      <c r="G36" s="831"/>
      <c r="H36" s="832"/>
      <c r="I36" s="275"/>
      <c r="J36" s="276"/>
      <c r="K36" s="277">
        <f>VLOOKUP(A36,EQUIPOS!A6:D163,4,FALSE)</f>
        <v>168947.51495153375</v>
      </c>
      <c r="L36" s="278"/>
      <c r="M36" s="470">
        <v>1</v>
      </c>
      <c r="N36" s="280">
        <f>K36/M36</f>
        <v>168947.51495153375</v>
      </c>
    </row>
    <row r="37" spans="1:14">
      <c r="A37" s="161" t="s">
        <v>373</v>
      </c>
      <c r="B37" s="830" t="str">
        <f>VLOOKUP(A37,EQUIPOS!A7:D154,3,FALSE)</f>
        <v>Volqueta 6 m3</v>
      </c>
      <c r="C37" s="831"/>
      <c r="D37" s="831"/>
      <c r="E37" s="831"/>
      <c r="F37" s="831"/>
      <c r="G37" s="831"/>
      <c r="H37" s="832"/>
      <c r="I37" s="275"/>
      <c r="J37" s="276"/>
      <c r="K37" s="277">
        <f>VLOOKUP(A37,EQUIPOS!A7:D164,4,FALSE)</f>
        <v>60863.079920428303</v>
      </c>
      <c r="L37" s="278"/>
      <c r="M37" s="471">
        <v>1</v>
      </c>
      <c r="N37" s="280">
        <f>K37/M37</f>
        <v>60863.079920428303</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1276.6801301525002</v>
      </c>
    </row>
    <row r="43" spans="1:14" ht="15.75" thickBot="1">
      <c r="B43" s="817" t="s">
        <v>1037</v>
      </c>
      <c r="C43" s="818"/>
      <c r="D43" s="818"/>
      <c r="E43" s="818"/>
      <c r="F43" s="818"/>
      <c r="G43" s="818"/>
      <c r="H43" s="818"/>
      <c r="I43" s="818"/>
      <c r="J43" s="818"/>
      <c r="K43" s="818"/>
      <c r="L43" s="818"/>
      <c r="M43" s="819"/>
      <c r="N43" s="402">
        <f>SUM(N36:N42)</f>
        <v>231087.27500211456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830.70403182064717</v>
      </c>
      <c r="N48" s="280">
        <f>K48*M48</f>
        <v>8307.0403182064711</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1887</v>
      </c>
      <c r="N49" s="280">
        <f>K49*M49</f>
        <v>1887</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12098</v>
      </c>
      <c r="N50" s="280">
        <f>K50*M50</f>
        <v>12098</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25533.60260305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278912.91792337102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55782.583584674205</v>
      </c>
      <c r="M83" s="852"/>
      <c r="N83" s="57"/>
    </row>
    <row r="84" spans="1:14">
      <c r="B84" s="95" t="s">
        <v>1057</v>
      </c>
      <c r="C84" s="96"/>
      <c r="D84" s="96"/>
      <c r="E84" s="96"/>
      <c r="F84" s="96"/>
      <c r="G84" s="96"/>
      <c r="H84" s="96"/>
      <c r="I84" s="93"/>
      <c r="J84" s="94"/>
      <c r="K84" s="312">
        <v>0.05</v>
      </c>
      <c r="L84" s="851">
        <f>N78*K84</f>
        <v>13945.645896168551</v>
      </c>
      <c r="M84" s="852"/>
      <c r="N84" s="57"/>
    </row>
    <row r="85" spans="1:14" ht="15.75" thickBot="1">
      <c r="B85" s="97" t="s">
        <v>1058</v>
      </c>
      <c r="C85" s="98"/>
      <c r="D85" s="98"/>
      <c r="E85" s="98"/>
      <c r="F85" s="98"/>
      <c r="G85" s="98"/>
      <c r="H85" s="98"/>
      <c r="I85" s="99"/>
      <c r="J85" s="100"/>
      <c r="K85" s="313">
        <v>0.05</v>
      </c>
      <c r="L85" s="853">
        <f>N78*K85</f>
        <v>13945.645896168551</v>
      </c>
      <c r="M85" s="854"/>
      <c r="N85" s="57"/>
    </row>
    <row r="86" spans="1:14" ht="15.75" thickBot="1">
      <c r="B86" s="817" t="s">
        <v>1037</v>
      </c>
      <c r="C86" s="818"/>
      <c r="D86" s="818"/>
      <c r="E86" s="818"/>
      <c r="F86" s="818"/>
      <c r="G86" s="818"/>
      <c r="H86" s="818"/>
      <c r="I86" s="818"/>
      <c r="J86" s="818"/>
      <c r="K86" s="818"/>
      <c r="L86" s="818"/>
      <c r="M86" s="819"/>
      <c r="N86" s="58">
        <f>L83+L84+L85</f>
        <v>83673.875377011311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362586.79330038233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5"/>
      <c r="J36" s="276"/>
      <c r="K36" s="277">
        <f>VLOOKUP(A36,EQUIPOS!A6:D163,4,FALSE)</f>
        <v>168947.51495153375</v>
      </c>
      <c r="L36" s="278"/>
      <c r="M36" s="279">
        <v>0.9375</v>
      </c>
      <c r="N36" s="280">
        <f>K36/M36</f>
        <v>180210.68261496935</v>
      </c>
    </row>
    <row r="37" spans="1:14">
      <c r="A37" s="150" t="s">
        <v>373</v>
      </c>
      <c r="B37" s="830" t="str">
        <f>VLOOKUP(A37,EQUIPOS!A7:D154,3,FALSE)</f>
        <v>Volqueta 6 m3</v>
      </c>
      <c r="C37" s="831"/>
      <c r="D37" s="831"/>
      <c r="E37" s="831"/>
      <c r="F37" s="831"/>
      <c r="G37" s="831"/>
      <c r="H37" s="832"/>
      <c r="I37" s="275"/>
      <c r="J37" s="276"/>
      <c r="K37" s="277">
        <f>VLOOKUP(A37,EQUIPOS!A7:D164,4,FALSE)</f>
        <v>60863.079920428303</v>
      </c>
      <c r="L37" s="278"/>
      <c r="M37" s="279">
        <v>0.9375</v>
      </c>
      <c r="N37" s="280">
        <f>K37/M37</f>
        <v>64920.618581790193</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1361.7921388293335</v>
      </c>
    </row>
    <row r="43" spans="1:14" ht="15.75" thickBot="1">
      <c r="B43" s="817" t="s">
        <v>1037</v>
      </c>
      <c r="C43" s="818"/>
      <c r="D43" s="818"/>
      <c r="E43" s="818"/>
      <c r="F43" s="818"/>
      <c r="G43" s="818"/>
      <c r="H43" s="818"/>
      <c r="I43" s="818"/>
      <c r="J43" s="818"/>
      <c r="K43" s="818"/>
      <c r="L43" s="818"/>
      <c r="M43" s="819"/>
      <c r="N43" s="402">
        <f>SUM(N36:N42)</f>
        <v>246493.09333558887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12098</v>
      </c>
      <c r="N49" s="280">
        <f>K49*M49</f>
        <v>12098</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1887</v>
      </c>
      <c r="N50" s="280">
        <f>K50*M50</f>
        <v>1887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27235.842776586665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296020.976430382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59204.195286076399</v>
      </c>
      <c r="M83" s="852"/>
      <c r="N83" s="57"/>
    </row>
    <row r="84" spans="1:14">
      <c r="B84" s="95" t="s">
        <v>1057</v>
      </c>
      <c r="C84" s="96"/>
      <c r="D84" s="96"/>
      <c r="E84" s="96"/>
      <c r="F84" s="96"/>
      <c r="G84" s="96"/>
      <c r="H84" s="96"/>
      <c r="I84" s="93"/>
      <c r="J84" s="94"/>
      <c r="K84" s="312">
        <v>0.05</v>
      </c>
      <c r="L84" s="851">
        <f>N78*K84</f>
        <v>14801.0488215191</v>
      </c>
      <c r="M84" s="852"/>
      <c r="N84" s="57"/>
    </row>
    <row r="85" spans="1:14" ht="15.75" thickBot="1">
      <c r="B85" s="97" t="s">
        <v>1058</v>
      </c>
      <c r="C85" s="98"/>
      <c r="D85" s="98"/>
      <c r="E85" s="98"/>
      <c r="F85" s="98"/>
      <c r="G85" s="98"/>
      <c r="H85" s="98"/>
      <c r="I85" s="99"/>
      <c r="J85" s="100"/>
      <c r="K85" s="313">
        <v>0.05</v>
      </c>
      <c r="L85" s="853">
        <f>N78*K85</f>
        <v>14801.0488215191</v>
      </c>
      <c r="M85" s="854"/>
      <c r="N85" s="57"/>
    </row>
    <row r="86" spans="1:14" ht="15.75" thickBot="1">
      <c r="B86" s="817" t="s">
        <v>1037</v>
      </c>
      <c r="C86" s="818"/>
      <c r="D86" s="818"/>
      <c r="E86" s="818"/>
      <c r="F86" s="818"/>
      <c r="G86" s="818"/>
      <c r="H86" s="818"/>
      <c r="I86" s="818"/>
      <c r="J86" s="818"/>
      <c r="K86" s="818"/>
      <c r="L86" s="818"/>
      <c r="M86" s="819"/>
      <c r="N86" s="58">
        <f>L83+L84+L85</f>
        <v>88806.292929114599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384827.2693594966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5"/>
      <c r="J36" s="276"/>
      <c r="K36" s="277">
        <f>VLOOKUP(A36,EQUIPOS!A6:D163,4,FALSE)</f>
        <v>168947.51495153375</v>
      </c>
      <c r="L36" s="278"/>
      <c r="M36" s="279">
        <v>1.5</v>
      </c>
      <c r="N36" s="280">
        <f>K36/M36</f>
        <v>112631.67663435584</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851.12008676833341</v>
      </c>
    </row>
    <row r="43" spans="1:14" ht="15.75" thickBot="1">
      <c r="B43" s="817" t="s">
        <v>1037</v>
      </c>
      <c r="C43" s="818"/>
      <c r="D43" s="818"/>
      <c r="E43" s="818"/>
      <c r="F43" s="818"/>
      <c r="G43" s="818"/>
      <c r="H43" s="818"/>
      <c r="I43" s="818"/>
      <c r="J43" s="818"/>
      <c r="K43" s="818"/>
      <c r="L43" s="818"/>
      <c r="M43" s="819"/>
      <c r="N43" s="402">
        <f>SUM(N36:N42)</f>
        <v>113482.79672112418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12098</v>
      </c>
      <c r="N49" s="280">
        <f>K49*M49</f>
        <v>12098</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1887</v>
      </c>
      <c r="N50" s="280">
        <f>K50*M50</f>
        <v>1887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152797.23877469733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30559.447754939465</v>
      </c>
      <c r="M83" s="852"/>
      <c r="N83" s="57"/>
    </row>
    <row r="84" spans="1:14">
      <c r="B84" s="95" t="s">
        <v>1057</v>
      </c>
      <c r="C84" s="96"/>
      <c r="D84" s="96"/>
      <c r="E84" s="96"/>
      <c r="F84" s="96"/>
      <c r="G84" s="96"/>
      <c r="H84" s="96"/>
      <c r="I84" s="93"/>
      <c r="J84" s="94"/>
      <c r="K84" s="312">
        <v>0.05</v>
      </c>
      <c r="L84" s="851">
        <f>N78*K84</f>
        <v>7639.8619387348663</v>
      </c>
      <c r="M84" s="852"/>
      <c r="N84" s="57"/>
    </row>
    <row r="85" spans="1:14" ht="15.75" thickBot="1">
      <c r="B85" s="97" t="s">
        <v>1058</v>
      </c>
      <c r="C85" s="98"/>
      <c r="D85" s="98"/>
      <c r="E85" s="98"/>
      <c r="F85" s="98"/>
      <c r="G85" s="98"/>
      <c r="H85" s="98"/>
      <c r="I85" s="99"/>
      <c r="J85" s="100"/>
      <c r="K85" s="313">
        <v>0.05</v>
      </c>
      <c r="L85" s="853">
        <f>N78*K85</f>
        <v>7639.8619387348663</v>
      </c>
      <c r="M85" s="854"/>
      <c r="N85" s="57"/>
    </row>
    <row r="86" spans="1:14" ht="15.75" thickBot="1">
      <c r="B86" s="817" t="s">
        <v>1037</v>
      </c>
      <c r="C86" s="818"/>
      <c r="D86" s="818"/>
      <c r="E86" s="818"/>
      <c r="F86" s="818"/>
      <c r="G86" s="818"/>
      <c r="H86" s="818"/>
      <c r="I86" s="818"/>
      <c r="J86" s="818"/>
      <c r="K86" s="818"/>
      <c r="L86" s="818"/>
      <c r="M86" s="819"/>
      <c r="N86" s="58">
        <f>L83+L84+L85</f>
        <v>45839.171632409198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198636.41040710651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5"/>
      <c r="J36" s="276"/>
      <c r="K36" s="277">
        <f>VLOOKUP(A36,EQUIPOS!A6:D163,4,FALSE)</f>
        <v>168947.51495153375</v>
      </c>
      <c r="L36" s="278"/>
      <c r="M36" s="279">
        <v>1.375</v>
      </c>
      <c r="N36" s="280">
        <f>K36/M36</f>
        <v>122870.91996475183</v>
      </c>
    </row>
    <row r="37" spans="1:14">
      <c r="A37" s="150" t="s">
        <v>373</v>
      </c>
      <c r="B37" s="830" t="str">
        <f>VLOOKUP(A37,EQUIPOS!A7:D154,3,FALSE)</f>
        <v>Volqueta 6 m3</v>
      </c>
      <c r="C37" s="831"/>
      <c r="D37" s="831"/>
      <c r="E37" s="831"/>
      <c r="F37" s="831"/>
      <c r="G37" s="831"/>
      <c r="H37" s="832"/>
      <c r="I37" s="275"/>
      <c r="J37" s="276"/>
      <c r="K37" s="277">
        <f>VLOOKUP(A37,EQUIPOS!A7:D164,4,FALSE)</f>
        <v>60863.079920428303</v>
      </c>
      <c r="L37" s="278"/>
      <c r="M37" s="279">
        <v>1.375</v>
      </c>
      <c r="N37" s="280">
        <f>K37/M37</f>
        <v>44264.058123947856</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928.49464011090913</v>
      </c>
    </row>
    <row r="43" spans="1:14" ht="15.75" thickBot="1">
      <c r="B43" s="817" t="s">
        <v>1037</v>
      </c>
      <c r="C43" s="818"/>
      <c r="D43" s="818"/>
      <c r="E43" s="818"/>
      <c r="F43" s="818"/>
      <c r="G43" s="818"/>
      <c r="H43" s="818"/>
      <c r="I43" s="818"/>
      <c r="J43" s="818"/>
      <c r="K43" s="818"/>
      <c r="L43" s="818"/>
      <c r="M43" s="819"/>
      <c r="N43" s="402">
        <f>SUM(N36:N42)</f>
        <v>168063.47272881059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12098</v>
      </c>
      <c r="N49" s="280">
        <f>K49*M49</f>
        <v>12098</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1887</v>
      </c>
      <c r="N50" s="280">
        <f>K50*M50</f>
        <v>1887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18569.892802218183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208925.40584923525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41785.08116984705</v>
      </c>
      <c r="M83" s="852"/>
      <c r="N83" s="57"/>
    </row>
    <row r="84" spans="1:14">
      <c r="B84" s="95" t="s">
        <v>1057</v>
      </c>
      <c r="C84" s="96"/>
      <c r="D84" s="96"/>
      <c r="E84" s="96"/>
      <c r="F84" s="96"/>
      <c r="G84" s="96"/>
      <c r="H84" s="96"/>
      <c r="I84" s="93"/>
      <c r="J84" s="94"/>
      <c r="K84" s="312">
        <v>0.05</v>
      </c>
      <c r="L84" s="851">
        <f>N78*K84</f>
        <v>10446.270292461762</v>
      </c>
      <c r="M84" s="852"/>
      <c r="N84" s="57"/>
    </row>
    <row r="85" spans="1:14" ht="15.75" thickBot="1">
      <c r="B85" s="97" t="s">
        <v>1058</v>
      </c>
      <c r="C85" s="98"/>
      <c r="D85" s="98"/>
      <c r="E85" s="98"/>
      <c r="F85" s="98"/>
      <c r="G85" s="98"/>
      <c r="H85" s="98"/>
      <c r="I85" s="99"/>
      <c r="J85" s="100"/>
      <c r="K85" s="313">
        <v>0.05</v>
      </c>
      <c r="L85" s="853">
        <f>N78*K85</f>
        <v>10446.270292461762</v>
      </c>
      <c r="M85" s="854"/>
      <c r="N85" s="57"/>
    </row>
    <row r="86" spans="1:14" ht="15.75" thickBot="1">
      <c r="B86" s="817" t="s">
        <v>1037</v>
      </c>
      <c r="C86" s="818"/>
      <c r="D86" s="818"/>
      <c r="E86" s="818"/>
      <c r="F86" s="818"/>
      <c r="G86" s="818"/>
      <c r="H86" s="818"/>
      <c r="I86" s="818"/>
      <c r="J86" s="818"/>
      <c r="K86" s="818"/>
      <c r="L86" s="818"/>
      <c r="M86" s="819"/>
      <c r="N86" s="58">
        <f>L83+L84+L85</f>
        <v>62677.621754770575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271603.02760400582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5"/>
      <c r="J36" s="276"/>
      <c r="K36" s="277">
        <f>VLOOKUP(A36,EQUIPOS!A6:D163,4,FALSE)</f>
        <v>168947.51495153375</v>
      </c>
      <c r="L36" s="278"/>
      <c r="M36" s="279">
        <v>1.3125</v>
      </c>
      <c r="N36" s="280">
        <f>K36/M36</f>
        <v>128721.91615354952</v>
      </c>
    </row>
    <row r="37" spans="1:14">
      <c r="A37" s="150" t="s">
        <v>373</v>
      </c>
      <c r="B37" s="830" t="str">
        <f>VLOOKUP(A37,EQUIPOS!A7:D154,3,FALSE)</f>
        <v>Volqueta 6 m3</v>
      </c>
      <c r="C37" s="831"/>
      <c r="D37" s="831"/>
      <c r="E37" s="831"/>
      <c r="F37" s="831"/>
      <c r="G37" s="831"/>
      <c r="H37" s="832"/>
      <c r="I37" s="275"/>
      <c r="J37" s="276"/>
      <c r="K37" s="277">
        <f>VLOOKUP(A37,EQUIPOS!A7:D164,4,FALSE)</f>
        <v>60863.079920428303</v>
      </c>
      <c r="L37" s="278"/>
      <c r="M37" s="279">
        <v>1.3125</v>
      </c>
      <c r="N37" s="280">
        <f>K37/M37</f>
        <v>46371.870415564423</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972.70867059238105</v>
      </c>
    </row>
    <row r="43" spans="1:14" ht="15.75" thickBot="1">
      <c r="B43" s="817" t="s">
        <v>1037</v>
      </c>
      <c r="C43" s="818"/>
      <c r="D43" s="818"/>
      <c r="E43" s="818"/>
      <c r="F43" s="818"/>
      <c r="G43" s="818"/>
      <c r="H43" s="818"/>
      <c r="I43" s="818"/>
      <c r="J43" s="818"/>
      <c r="K43" s="818"/>
      <c r="L43" s="818"/>
      <c r="M43" s="819"/>
      <c r="N43" s="402">
        <f>SUM(N36:N42)</f>
        <v>176066.49523970633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830.70403182064717</v>
      </c>
      <c r="N48" s="280">
        <f>K48*M48</f>
        <v>8307.0403182064711</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12098</v>
      </c>
      <c r="N49" s="280">
        <f>K49*M49</f>
        <v>12098</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1887</v>
      </c>
      <c r="N50" s="280">
        <f>K50*M50</f>
        <v>1887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22292.040318206469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19454.17341184762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217812.70896976042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43562.541793952085</v>
      </c>
      <c r="M83" s="852"/>
      <c r="N83" s="57"/>
    </row>
    <row r="84" spans="1:14">
      <c r="B84" s="95" t="s">
        <v>1057</v>
      </c>
      <c r="C84" s="96"/>
      <c r="D84" s="96"/>
      <c r="E84" s="96"/>
      <c r="F84" s="96"/>
      <c r="G84" s="96"/>
      <c r="H84" s="96"/>
      <c r="I84" s="93"/>
      <c r="J84" s="94"/>
      <c r="K84" s="312">
        <v>0.05</v>
      </c>
      <c r="L84" s="851">
        <f>N78*K84</f>
        <v>10890.635448488021</v>
      </c>
      <c r="M84" s="852"/>
      <c r="N84" s="57"/>
    </row>
    <row r="85" spans="1:14" ht="15.75" thickBot="1">
      <c r="B85" s="97" t="s">
        <v>1058</v>
      </c>
      <c r="C85" s="98"/>
      <c r="D85" s="98"/>
      <c r="E85" s="98"/>
      <c r="F85" s="98"/>
      <c r="G85" s="98"/>
      <c r="H85" s="98"/>
      <c r="I85" s="99"/>
      <c r="J85" s="100"/>
      <c r="K85" s="313">
        <v>0.05</v>
      </c>
      <c r="L85" s="853">
        <f>N78*K85</f>
        <v>10890.635448488021</v>
      </c>
      <c r="M85" s="854"/>
      <c r="N85" s="57"/>
    </row>
    <row r="86" spans="1:14" ht="15.75" thickBot="1">
      <c r="B86" s="817" t="s">
        <v>1037</v>
      </c>
      <c r="C86" s="818"/>
      <c r="D86" s="818"/>
      <c r="E86" s="818"/>
      <c r="F86" s="818"/>
      <c r="G86" s="818"/>
      <c r="H86" s="818"/>
      <c r="I86" s="818"/>
      <c r="J86" s="818"/>
      <c r="K86" s="818"/>
      <c r="L86" s="818"/>
      <c r="M86" s="819"/>
      <c r="N86" s="58">
        <f>L83+L84+L85</f>
        <v>65343.812690928127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283156.52166068857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5"/>
      <c r="J36" s="276"/>
      <c r="K36" s="277">
        <f>VLOOKUP(A36,EQUIPOS!A6:D163,4,FALSE)</f>
        <v>188885.42044270851</v>
      </c>
      <c r="L36" s="278"/>
      <c r="M36" s="279">
        <v>66</v>
      </c>
      <c r="N36" s="280">
        <f>K36/M36</f>
        <v>2861.9003097380078</v>
      </c>
    </row>
    <row r="37" spans="1:14">
      <c r="A37" s="150" t="s">
        <v>129</v>
      </c>
      <c r="B37" s="830" t="str">
        <f>VLOOKUP(A37,EQUIPOS!A7:D154,3,FALSE)</f>
        <v xml:space="preserve">Buldozer, Potencia al volante de 140 HP, motor de 2200 RPM, longitud de hoja 4,80m. </v>
      </c>
      <c r="C37" s="831"/>
      <c r="D37" s="831"/>
      <c r="E37" s="831"/>
      <c r="F37" s="831"/>
      <c r="G37" s="831"/>
      <c r="H37" s="832"/>
      <c r="I37" s="275"/>
      <c r="J37" s="276"/>
      <c r="K37" s="277">
        <f>VLOOKUP(A37,EQUIPOS!A7:D164,4,FALSE)</f>
        <v>146910.88256655107</v>
      </c>
      <c r="L37" s="278"/>
      <c r="M37" s="279">
        <v>100</v>
      </c>
      <c r="N37" s="280">
        <f>K37/M37</f>
        <v>1469.1088256655107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2">
        <f>SUM(N36:N42)</f>
        <v>4331.976317320301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4293.4827266317534</v>
      </c>
      <c r="N48" s="280">
        <f>K48*M48</f>
        <v>4293.4827266317534</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4293.4827266317534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8722.1772356302736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1744.4354471260549</v>
      </c>
      <c r="M83" s="852"/>
      <c r="N83" s="57"/>
    </row>
    <row r="84" spans="1:14">
      <c r="B84" s="95" t="s">
        <v>1057</v>
      </c>
      <c r="C84" s="96"/>
      <c r="D84" s="96"/>
      <c r="E84" s="96"/>
      <c r="F84" s="96"/>
      <c r="G84" s="96"/>
      <c r="H84" s="96"/>
      <c r="I84" s="93"/>
      <c r="J84" s="94"/>
      <c r="K84" s="312">
        <v>0.05</v>
      </c>
      <c r="L84" s="851">
        <f>N78*K84</f>
        <v>436.10886178151372</v>
      </c>
      <c r="M84" s="852"/>
      <c r="N84" s="57"/>
    </row>
    <row r="85" spans="1:14" ht="15.75" thickBot="1">
      <c r="B85" s="97" t="s">
        <v>1058</v>
      </c>
      <c r="C85" s="98"/>
      <c r="D85" s="98"/>
      <c r="E85" s="98"/>
      <c r="F85" s="98"/>
      <c r="G85" s="98"/>
      <c r="H85" s="98"/>
      <c r="I85" s="99"/>
      <c r="J85" s="100"/>
      <c r="K85" s="313">
        <v>0.05</v>
      </c>
      <c r="L85" s="853">
        <f>N78*K85</f>
        <v>436.10886178151372</v>
      </c>
      <c r="M85" s="854"/>
      <c r="N85" s="57"/>
    </row>
    <row r="86" spans="1:14" ht="15.75" thickBot="1">
      <c r="B86" s="817" t="s">
        <v>1037</v>
      </c>
      <c r="C86" s="818"/>
      <c r="D86" s="818"/>
      <c r="E86" s="818"/>
      <c r="F86" s="818"/>
      <c r="G86" s="818"/>
      <c r="H86" s="818"/>
      <c r="I86" s="818"/>
      <c r="J86" s="818"/>
      <c r="K86" s="818"/>
      <c r="L86" s="818"/>
      <c r="M86" s="819"/>
      <c r="N86" s="58">
        <f>L83+L84+L85</f>
        <v>2616.6531706890828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11338.830406319357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5"/>
      <c r="J36" s="276"/>
      <c r="K36" s="277">
        <f>VLOOKUP(A36,EQUIPOS!A6:D163,4,FALSE)</f>
        <v>188885.42044270851</v>
      </c>
      <c r="L36" s="278"/>
      <c r="M36" s="279">
        <v>66</v>
      </c>
      <c r="N36" s="280">
        <f>K36/M36</f>
        <v>2861.9003097380078</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2">
        <f>SUM(N36:N42)</f>
        <v>2862.8674916547898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2959.5856833330095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591.91713666660189</v>
      </c>
      <c r="M83" s="852"/>
      <c r="N83" s="57"/>
    </row>
    <row r="84" spans="1:14">
      <c r="B84" s="95" t="s">
        <v>1057</v>
      </c>
      <c r="C84" s="96"/>
      <c r="D84" s="96"/>
      <c r="E84" s="96"/>
      <c r="F84" s="96"/>
      <c r="G84" s="96"/>
      <c r="H84" s="96"/>
      <c r="I84" s="93"/>
      <c r="J84" s="94"/>
      <c r="K84" s="312">
        <v>0.05</v>
      </c>
      <c r="L84" s="851">
        <f>N78*K84</f>
        <v>147.97928416665047</v>
      </c>
      <c r="M84" s="852"/>
      <c r="N84" s="57"/>
    </row>
    <row r="85" spans="1:14" ht="15.75" thickBot="1">
      <c r="B85" s="97" t="s">
        <v>1058</v>
      </c>
      <c r="C85" s="98"/>
      <c r="D85" s="98"/>
      <c r="E85" s="98"/>
      <c r="F85" s="98"/>
      <c r="G85" s="98"/>
      <c r="H85" s="98"/>
      <c r="I85" s="99"/>
      <c r="J85" s="100"/>
      <c r="K85" s="313">
        <v>0.05</v>
      </c>
      <c r="L85" s="853">
        <f>N78*K85</f>
        <v>147.97928416665047</v>
      </c>
      <c r="M85" s="854"/>
      <c r="N85" s="57"/>
    </row>
    <row r="86" spans="1:14" ht="15.75" thickBot="1">
      <c r="B86" s="817" t="s">
        <v>1037</v>
      </c>
      <c r="C86" s="818"/>
      <c r="D86" s="818"/>
      <c r="E86" s="818"/>
      <c r="F86" s="818"/>
      <c r="G86" s="818"/>
      <c r="H86" s="818"/>
      <c r="I86" s="818"/>
      <c r="J86" s="818"/>
      <c r="K86" s="818"/>
      <c r="L86" s="818"/>
      <c r="M86" s="819"/>
      <c r="N86" s="58">
        <f>L83+L84+L85</f>
        <v>887.87570499990284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3847.4613883329121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180</v>
      </c>
      <c r="B36" s="830" t="str">
        <f>VLOOKUP(A36,EQUIPOS!A6:D154,3,FALSE)</f>
        <v>Compresor 120 HP, con martillo.</v>
      </c>
      <c r="C36" s="831"/>
      <c r="D36" s="831"/>
      <c r="E36" s="831"/>
      <c r="F36" s="831"/>
      <c r="G36" s="831"/>
      <c r="H36" s="832"/>
      <c r="I36" s="275"/>
      <c r="J36" s="276"/>
      <c r="K36" s="277">
        <f>VLOOKUP(A36,EQUIPOS!A6:D163,4,FALSE)</f>
        <v>104936.34469039363</v>
      </c>
      <c r="L36" s="278"/>
      <c r="M36" s="279">
        <v>66</v>
      </c>
      <c r="N36" s="280">
        <f>K36/M36</f>
        <v>1589.9446165211157</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5"/>
      <c r="J37" s="276"/>
      <c r="K37" s="277">
        <f>VLOOKUP(A37,EQUIPOS!A7:D164,4,FALSE)</f>
        <v>146910.88256655107</v>
      </c>
      <c r="L37" s="278"/>
      <c r="M37" s="279">
        <v>100</v>
      </c>
      <c r="N37" s="280">
        <f>K37/M37</f>
        <v>1469.1088256655107</v>
      </c>
    </row>
    <row r="38" spans="1:14">
      <c r="A38" t="s">
        <v>312</v>
      </c>
      <c r="B38" s="830" t="str">
        <f>VLOOKUP(A38,EQUIPOS!A8:D154,3,FALSE)</f>
        <v>Retroexcavadora sobre oruga, potencia 138 HP, balde de 1,5 m3.</v>
      </c>
      <c r="C38" s="831"/>
      <c r="D38" s="831"/>
      <c r="E38" s="831"/>
      <c r="F38" s="831"/>
      <c r="G38" s="831"/>
      <c r="H38" s="832"/>
      <c r="I38" s="275"/>
      <c r="J38" s="276"/>
      <c r="K38" s="277">
        <f>VLOOKUP(A38,EQUIPOS!A8:D165,4,FALSE)</f>
        <v>188885.42044270851</v>
      </c>
      <c r="L38" s="278"/>
      <c r="M38" s="279">
        <v>66</v>
      </c>
      <c r="N38" s="280">
        <f>K38/M38</f>
        <v>2861.9003097380078</v>
      </c>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N78*L42</f>
        <v>5.8030915006931822</v>
      </c>
    </row>
    <row r="43" spans="1:14" ht="15.75" thickBot="1">
      <c r="B43" s="817" t="s">
        <v>1037</v>
      </c>
      <c r="C43" s="818"/>
      <c r="D43" s="818"/>
      <c r="E43" s="818"/>
      <c r="F43" s="818"/>
      <c r="G43" s="818"/>
      <c r="H43" s="818"/>
      <c r="I43" s="818"/>
      <c r="J43" s="818"/>
      <c r="K43" s="818"/>
      <c r="L43" s="818"/>
      <c r="M43" s="819"/>
      <c r="N43" s="402">
        <f>SUM(N36:N42)</f>
        <v>5926.7568434253271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3885</v>
      </c>
      <c r="N48" s="280">
        <f>K48*M48</f>
        <v>777</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2193.6109727134531</v>
      </c>
      <c r="N49" s="280">
        <f t="shared" ref="N49:N54" si="0">K49*M49</f>
        <v>6580.8329181403587</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9419</v>
      </c>
      <c r="N50" s="280">
        <f t="shared" si="0"/>
        <v>2825.7</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1133.564876755258</v>
      </c>
      <c r="N51" s="280">
        <f t="shared" si="0"/>
        <v>226.7129753510516</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1107.6053757608629</v>
      </c>
      <c r="N52" s="280">
        <f t="shared" si="0"/>
        <v>553.80268788043145</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3.2421742810948319E-2</v>
      </c>
      <c r="N53" s="280">
        <f t="shared" si="0"/>
        <v>259.21669703495343</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4293.4827266317534</v>
      </c>
      <c r="N54" s="280">
        <f t="shared" si="0"/>
        <v>4293.4827266317534</v>
      </c>
    </row>
    <row r="55" spans="1:14" ht="15.75" thickBot="1">
      <c r="B55" s="812"/>
      <c r="C55" s="813"/>
      <c r="D55" s="813"/>
      <c r="E55" s="813"/>
      <c r="F55" s="813"/>
      <c r="G55" s="813"/>
      <c r="H55" s="813"/>
      <c r="I55" s="814"/>
      <c r="J55" s="48"/>
      <c r="K55" s="50"/>
      <c r="L55" s="815"/>
      <c r="M55" s="816"/>
      <c r="N55" s="51"/>
    </row>
    <row r="56" spans="1:14" ht="15.75" thickBot="1">
      <c r="B56" s="817" t="s">
        <v>1037</v>
      </c>
      <c r="C56" s="818"/>
      <c r="D56" s="818"/>
      <c r="E56" s="818"/>
      <c r="F56" s="818"/>
      <c r="G56" s="818"/>
      <c r="H56" s="818"/>
      <c r="I56" s="818"/>
      <c r="J56" s="818"/>
      <c r="K56" s="818"/>
      <c r="L56" s="818"/>
      <c r="M56" s="819"/>
      <c r="N56" s="402">
        <f>SUM(N48:N55)</f>
        <v>15516.748005038547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17" t="s">
        <v>1037</v>
      </c>
      <c r="C78" s="818"/>
      <c r="D78" s="818"/>
      <c r="E78" s="818"/>
      <c r="F78" s="818"/>
      <c r="G78" s="818"/>
      <c r="H78" s="818"/>
      <c r="I78" s="824"/>
      <c r="J78" s="824"/>
      <c r="K78" s="824"/>
      <c r="L78" s="824"/>
      <c r="M78" s="825"/>
      <c r="N78" s="309">
        <f>SUM(N72:N77)</f>
        <v>290.1545750346591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21733.659423498535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4346.7318846997068</v>
      </c>
      <c r="M85" s="852"/>
      <c r="N85" s="57"/>
    </row>
    <row r="86" spans="1:14">
      <c r="B86" s="95" t="s">
        <v>1057</v>
      </c>
      <c r="C86" s="96"/>
      <c r="D86" s="96"/>
      <c r="E86" s="96"/>
      <c r="F86" s="96"/>
      <c r="G86" s="96"/>
      <c r="H86" s="96"/>
      <c r="I86" s="93"/>
      <c r="J86" s="94"/>
      <c r="K86" s="312">
        <v>0.05</v>
      </c>
      <c r="L86" s="851">
        <f>N80*K86</f>
        <v>1086.6829711749267</v>
      </c>
      <c r="M86" s="852"/>
      <c r="N86" s="57"/>
    </row>
    <row r="87" spans="1:14" ht="15.75" thickBot="1">
      <c r="B87" s="97" t="s">
        <v>1058</v>
      </c>
      <c r="C87" s="98"/>
      <c r="D87" s="98"/>
      <c r="E87" s="98"/>
      <c r="F87" s="98"/>
      <c r="G87" s="98"/>
      <c r="H87" s="98"/>
      <c r="I87" s="99"/>
      <c r="J87" s="100"/>
      <c r="K87" s="313">
        <v>0.05</v>
      </c>
      <c r="L87" s="853">
        <f>N80*K87</f>
        <v>1086.6829711749267</v>
      </c>
      <c r="M87" s="854"/>
      <c r="N87" s="57"/>
    </row>
    <row r="88" spans="1:14" ht="15.75" thickBot="1">
      <c r="B88" s="817" t="s">
        <v>1037</v>
      </c>
      <c r="C88" s="818"/>
      <c r="D88" s="818"/>
      <c r="E88" s="818"/>
      <c r="F88" s="818"/>
      <c r="G88" s="818"/>
      <c r="H88" s="818"/>
      <c r="I88" s="818"/>
      <c r="J88" s="818"/>
      <c r="K88" s="818"/>
      <c r="L88" s="818"/>
      <c r="M88" s="819"/>
      <c r="N88" s="58">
        <f>L85+L86+L87</f>
        <v>6520.0978270495607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28253.757250548097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55" t="s">
        <v>2324</v>
      </c>
      <c r="C107" s="856"/>
      <c r="D107" s="856"/>
      <c r="E107" s="856"/>
      <c r="F107" s="856"/>
      <c r="G107" s="856"/>
      <c r="H107" s="856"/>
      <c r="I107" s="856"/>
      <c r="J107" s="856"/>
      <c r="K107" s="856"/>
      <c r="L107" s="856"/>
      <c r="M107" s="856"/>
      <c r="N107" s="857"/>
    </row>
    <row r="108" spans="2:14" ht="15" customHeight="1">
      <c r="B108" s="855"/>
      <c r="C108" s="856"/>
      <c r="D108" s="856"/>
      <c r="E108" s="856"/>
      <c r="F108" s="856"/>
      <c r="G108" s="856"/>
      <c r="H108" s="856"/>
      <c r="I108" s="856"/>
      <c r="J108" s="856"/>
      <c r="K108" s="856"/>
      <c r="L108" s="856"/>
      <c r="M108" s="856"/>
      <c r="N108" s="857"/>
    </row>
    <row r="109" spans="2:14" ht="30" customHeight="1">
      <c r="B109" s="858" t="s">
        <v>2325</v>
      </c>
      <c r="C109" s="859"/>
      <c r="D109" s="859"/>
      <c r="E109" s="859"/>
      <c r="F109" s="859"/>
      <c r="G109" s="859"/>
      <c r="H109" s="859"/>
      <c r="I109" s="859"/>
      <c r="J109" s="859"/>
      <c r="K109" s="859"/>
      <c r="L109" s="859"/>
      <c r="M109" s="859"/>
      <c r="N109" s="860"/>
    </row>
    <row r="110" spans="2:14">
      <c r="B110" s="858"/>
      <c r="C110" s="859"/>
      <c r="D110" s="859"/>
      <c r="E110" s="859"/>
      <c r="F110" s="859"/>
      <c r="G110" s="859"/>
      <c r="H110" s="859"/>
      <c r="I110" s="859"/>
      <c r="J110" s="859"/>
      <c r="K110" s="859"/>
      <c r="L110" s="859"/>
      <c r="M110" s="859"/>
      <c r="N110" s="86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4"/>
      <c r="K120" s="794"/>
      <c r="L120" s="794"/>
      <c r="M120" s="794"/>
      <c r="N120" s="795"/>
    </row>
    <row r="121" spans="2:14" ht="15.75" thickBot="1">
      <c r="B121" s="269" t="s">
        <v>2327</v>
      </c>
      <c r="C121" s="401"/>
      <c r="D121" s="401"/>
      <c r="E121" s="63"/>
      <c r="F121" s="63"/>
      <c r="G121" s="63"/>
      <c r="H121" s="63"/>
      <c r="I121" s="63"/>
      <c r="J121" s="796"/>
      <c r="K121" s="796"/>
      <c r="L121" s="796"/>
      <c r="M121" s="796"/>
      <c r="N121"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VLOOKUP(A36,EQUIPOS!A6:D163,4,FALSE)</f>
        <v>188885.42044270851</v>
      </c>
      <c r="L36" s="278"/>
      <c r="M36" s="279">
        <v>66</v>
      </c>
      <c r="N36" s="280">
        <f>K36/M36</f>
        <v>2861.9003097380078</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5"/>
      <c r="J37" s="276"/>
      <c r="K37" s="277">
        <f>VLOOKUP(A37,EQUIPOS!A7:D164,4,FALSE)</f>
        <v>146910.88256655107</v>
      </c>
      <c r="L37" s="278"/>
      <c r="M37" s="279">
        <v>100</v>
      </c>
      <c r="N37" s="280">
        <f>K37/M37</f>
        <v>1469.1088256655107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2">
        <f>SUM(N36:N42)</f>
        <v>4331.976317320301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4293.4827266317534</v>
      </c>
      <c r="N48" s="280">
        <f>K48*M48</f>
        <v>4293.4827266317534</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4293.4827266317534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8722.1772356302736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1744.4354471260549</v>
      </c>
      <c r="M83" s="852"/>
      <c r="N83" s="57"/>
    </row>
    <row r="84" spans="1:14">
      <c r="B84" s="95" t="s">
        <v>1057</v>
      </c>
      <c r="C84" s="96"/>
      <c r="D84" s="96"/>
      <c r="E84" s="96"/>
      <c r="F84" s="96"/>
      <c r="G84" s="96"/>
      <c r="H84" s="96"/>
      <c r="I84" s="93"/>
      <c r="J84" s="94"/>
      <c r="K84" s="312">
        <v>0.05</v>
      </c>
      <c r="L84" s="851">
        <f>N78*K84</f>
        <v>436.10886178151372</v>
      </c>
      <c r="M84" s="852"/>
      <c r="N84" s="57"/>
    </row>
    <row r="85" spans="1:14" ht="15.75" thickBot="1">
      <c r="B85" s="97" t="s">
        <v>1058</v>
      </c>
      <c r="C85" s="98"/>
      <c r="D85" s="98"/>
      <c r="E85" s="98"/>
      <c r="F85" s="98"/>
      <c r="G85" s="98"/>
      <c r="H85" s="98"/>
      <c r="I85" s="99"/>
      <c r="J85" s="100"/>
      <c r="K85" s="313">
        <v>0.05</v>
      </c>
      <c r="L85" s="853">
        <f>N78*K85</f>
        <v>436.10886178151372</v>
      </c>
      <c r="M85" s="854"/>
      <c r="N85" s="57"/>
    </row>
    <row r="86" spans="1:14" ht="15.75" thickBot="1">
      <c r="B86" s="817" t="s">
        <v>1037</v>
      </c>
      <c r="C86" s="818"/>
      <c r="D86" s="818"/>
      <c r="E86" s="818"/>
      <c r="F86" s="818"/>
      <c r="G86" s="818"/>
      <c r="H86" s="818"/>
      <c r="I86" s="818"/>
      <c r="J86" s="818"/>
      <c r="K86" s="818"/>
      <c r="L86" s="818"/>
      <c r="M86" s="819"/>
      <c r="N86" s="58">
        <f>L83+L84+L85</f>
        <v>2616.6531706890828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11338.830406319357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VLOOKUP(A36,EQUIPOS!A6:D163,4,FALSE)</f>
        <v>188885.42044270851</v>
      </c>
      <c r="L36" s="278"/>
      <c r="M36" s="279">
        <v>66</v>
      </c>
      <c r="N36" s="280">
        <f>K36/M36</f>
        <v>2861.9003097380078</v>
      </c>
    </row>
    <row r="37" spans="1:14">
      <c r="A37" s="114" t="s">
        <v>180</v>
      </c>
      <c r="B37" s="830" t="str">
        <f>VLOOKUP(A37,EQUIPOS!A7:D154,3,FALSE)</f>
        <v>Compresor 120 HP, con martillo.</v>
      </c>
      <c r="C37" s="831"/>
      <c r="D37" s="831"/>
      <c r="E37" s="831"/>
      <c r="F37" s="831"/>
      <c r="G37" s="831"/>
      <c r="H37" s="832"/>
      <c r="I37" s="275"/>
      <c r="J37" s="276"/>
      <c r="K37" s="277">
        <f>VLOOKUP(A37,EQUIPOS!A7:D164,4,FALSE)</f>
        <v>104936.34469039363</v>
      </c>
      <c r="L37" s="278"/>
      <c r="M37" s="279">
        <v>66</v>
      </c>
      <c r="N37" s="280">
        <f>K37/M37</f>
        <v>1589.9446165211157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N79*L42</f>
        <v>5.8030915006931822</v>
      </c>
    </row>
    <row r="43" spans="1:14" ht="15.75" thickBot="1">
      <c r="B43" s="817" t="s">
        <v>1037</v>
      </c>
      <c r="C43" s="818"/>
      <c r="D43" s="818"/>
      <c r="E43" s="818"/>
      <c r="F43" s="818"/>
      <c r="G43" s="818"/>
      <c r="H43" s="818"/>
      <c r="I43" s="818"/>
      <c r="J43" s="818"/>
      <c r="K43" s="818"/>
      <c r="L43" s="818"/>
      <c r="M43" s="819"/>
      <c r="N43" s="402">
        <f>SUM(N36:N42)</f>
        <v>4457.6480177598169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3885</v>
      </c>
      <c r="N48" s="280">
        <f t="shared" ref="N48:N53" si="0">K48*M48</f>
        <v>777</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2193.6109727134531</v>
      </c>
      <c r="N49" s="280">
        <f t="shared" si="0"/>
        <v>6580.8329181403587</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9419</v>
      </c>
      <c r="N50" s="280">
        <f t="shared" si="0"/>
        <v>2825.7</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1133.564876755258</v>
      </c>
      <c r="N51" s="280">
        <f t="shared" si="0"/>
        <v>226.7129753510516</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1107.6053757608629</v>
      </c>
      <c r="N52" s="280">
        <f t="shared" si="0"/>
        <v>553.80268788043145</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3.2421742810948319E-2</v>
      </c>
      <c r="N53" s="280">
        <f t="shared" si="0"/>
        <v>259.21669703495343</v>
      </c>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2">
        <f>SUM(N48:N54)</f>
        <v>11223.265278406794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942"/>
      <c r="C65" s="943"/>
      <c r="D65" s="943"/>
      <c r="E65" s="943"/>
      <c r="F65" s="943"/>
      <c r="G65" s="944"/>
      <c r="H65" s="319"/>
      <c r="I65" s="287"/>
      <c r="J65" s="294"/>
      <c r="K65" s="287"/>
      <c r="L65" s="821"/>
      <c r="M65" s="822"/>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04"/>
      <c r="C78" s="805"/>
      <c r="D78" s="805"/>
      <c r="E78" s="805"/>
      <c r="F78" s="805"/>
      <c r="G78" s="805"/>
      <c r="H78" s="805"/>
      <c r="I78" s="132"/>
      <c r="J78" s="132"/>
      <c r="K78" s="132"/>
      <c r="L78" s="905"/>
      <c r="M78" s="905"/>
      <c r="N78" s="51"/>
    </row>
    <row r="79" spans="1:15" ht="15.75" thickBot="1">
      <c r="B79" s="823" t="s">
        <v>1037</v>
      </c>
      <c r="C79" s="824"/>
      <c r="D79" s="824"/>
      <c r="E79" s="824"/>
      <c r="F79" s="824"/>
      <c r="G79" s="824"/>
      <c r="H79" s="824"/>
      <c r="I79" s="824"/>
      <c r="J79" s="824"/>
      <c r="K79" s="824"/>
      <c r="L79" s="824"/>
      <c r="M79" s="825"/>
      <c r="N79" s="309">
        <f>SUM(N73:N78)</f>
        <v>290.1545750346591</v>
      </c>
    </row>
    <row r="80" spans="1:15" ht="15.75" thickBot="1">
      <c r="B80" s="39"/>
      <c r="C80" s="40"/>
      <c r="D80" s="40"/>
      <c r="E80" s="40"/>
      <c r="F80" s="40"/>
      <c r="G80" s="40"/>
      <c r="H80" s="40"/>
      <c r="I80" s="40"/>
      <c r="J80" s="40"/>
      <c r="K80" s="40"/>
      <c r="L80" s="40"/>
      <c r="M80" s="40"/>
      <c r="N80" s="41"/>
    </row>
    <row r="81" spans="1:14" ht="15.75" thickBot="1">
      <c r="B81" s="817" t="s">
        <v>1051</v>
      </c>
      <c r="C81" s="818"/>
      <c r="D81" s="818"/>
      <c r="E81" s="818"/>
      <c r="F81" s="818"/>
      <c r="G81" s="818"/>
      <c r="H81" s="818"/>
      <c r="I81" s="818"/>
      <c r="J81" s="818"/>
      <c r="K81" s="818"/>
      <c r="L81" s="818"/>
      <c r="M81" s="819"/>
      <c r="N81" s="105">
        <f>N43+N55+N68+N79</f>
        <v>15971.06787120127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8" t="s">
        <v>1053</v>
      </c>
      <c r="C85" s="809"/>
      <c r="D85" s="809"/>
      <c r="E85" s="809"/>
      <c r="F85" s="809"/>
      <c r="G85" s="809"/>
      <c r="H85" s="809"/>
      <c r="I85" s="322"/>
      <c r="J85" s="342"/>
      <c r="K85" s="310" t="s">
        <v>1054</v>
      </c>
      <c r="L85" s="847" t="s">
        <v>1055</v>
      </c>
      <c r="M85" s="848"/>
      <c r="N85" s="311"/>
    </row>
    <row r="86" spans="1:14">
      <c r="B86" s="849" t="s">
        <v>1056</v>
      </c>
      <c r="C86" s="850"/>
      <c r="D86" s="850"/>
      <c r="E86" s="850"/>
      <c r="F86" s="850"/>
      <c r="G86" s="850"/>
      <c r="H86" s="850"/>
      <c r="I86" s="93"/>
      <c r="J86" s="94"/>
      <c r="K86" s="312">
        <v>0.2</v>
      </c>
      <c r="L86" s="851">
        <f>N81*K86</f>
        <v>3194.2135742402543</v>
      </c>
      <c r="M86" s="852"/>
      <c r="N86" s="57"/>
    </row>
    <row r="87" spans="1:14">
      <c r="B87" s="95" t="s">
        <v>1057</v>
      </c>
      <c r="C87" s="96"/>
      <c r="D87" s="96"/>
      <c r="E87" s="96"/>
      <c r="F87" s="96"/>
      <c r="G87" s="96"/>
      <c r="H87" s="96"/>
      <c r="I87" s="93"/>
      <c r="J87" s="94"/>
      <c r="K87" s="312">
        <v>0.05</v>
      </c>
      <c r="L87" s="851">
        <f>N81*K87</f>
        <v>798.55339356006357</v>
      </c>
      <c r="M87" s="852"/>
      <c r="N87" s="57"/>
    </row>
    <row r="88" spans="1:14" ht="15.75" thickBot="1">
      <c r="B88" s="97" t="s">
        <v>1058</v>
      </c>
      <c r="C88" s="98"/>
      <c r="D88" s="98"/>
      <c r="E88" s="98"/>
      <c r="F88" s="98"/>
      <c r="G88" s="98"/>
      <c r="H88" s="98"/>
      <c r="I88" s="99"/>
      <c r="J88" s="100"/>
      <c r="K88" s="313">
        <v>0.05</v>
      </c>
      <c r="L88" s="853">
        <f>N81*K88</f>
        <v>798.55339356006357</v>
      </c>
      <c r="M88" s="854"/>
      <c r="N88" s="57"/>
    </row>
    <row r="89" spans="1:14" ht="15.75" thickBot="1">
      <c r="B89" s="817" t="s">
        <v>1037</v>
      </c>
      <c r="C89" s="818"/>
      <c r="D89" s="818"/>
      <c r="E89" s="818"/>
      <c r="F89" s="818"/>
      <c r="G89" s="818"/>
      <c r="H89" s="818"/>
      <c r="I89" s="818"/>
      <c r="J89" s="818"/>
      <c r="K89" s="818"/>
      <c r="L89" s="818"/>
      <c r="M89" s="819"/>
      <c r="N89" s="58">
        <f>L86+L87+L88</f>
        <v>4791.320361360381</v>
      </c>
    </row>
    <row r="90" spans="1:14" ht="15.75" thickBot="1">
      <c r="B90" s="39"/>
      <c r="C90" s="40"/>
      <c r="D90" s="40"/>
      <c r="E90" s="40"/>
      <c r="F90" s="40"/>
      <c r="G90" s="40"/>
      <c r="H90" s="40"/>
      <c r="I90" s="40"/>
      <c r="J90" s="40"/>
      <c r="K90" s="40"/>
      <c r="L90" s="40"/>
      <c r="M90" s="40"/>
      <c r="N90" s="41"/>
    </row>
    <row r="91" spans="1:14" ht="15.75" thickBot="1">
      <c r="A91" t="s">
        <v>2122</v>
      </c>
      <c r="B91" s="817" t="s">
        <v>1059</v>
      </c>
      <c r="C91" s="818"/>
      <c r="D91" s="818"/>
      <c r="E91" s="818"/>
      <c r="F91" s="818"/>
      <c r="G91" s="818"/>
      <c r="H91" s="818"/>
      <c r="I91" s="818"/>
      <c r="J91" s="818"/>
      <c r="K91" s="818"/>
      <c r="L91" s="818"/>
      <c r="M91" s="819"/>
      <c r="N91" s="196">
        <f>N81+N89</f>
        <v>20762.388232561651</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55" t="s">
        <v>2324</v>
      </c>
      <c r="C108" s="856"/>
      <c r="D108" s="856"/>
      <c r="E108" s="856"/>
      <c r="F108" s="856"/>
      <c r="G108" s="856"/>
      <c r="H108" s="856"/>
      <c r="I108" s="856"/>
      <c r="J108" s="856"/>
      <c r="K108" s="856"/>
      <c r="L108" s="856"/>
      <c r="M108" s="856"/>
      <c r="N108" s="857"/>
    </row>
    <row r="109" spans="2:14" ht="15" customHeight="1">
      <c r="B109" s="855"/>
      <c r="C109" s="856"/>
      <c r="D109" s="856"/>
      <c r="E109" s="856"/>
      <c r="F109" s="856"/>
      <c r="G109" s="856"/>
      <c r="H109" s="856"/>
      <c r="I109" s="856"/>
      <c r="J109" s="856"/>
      <c r="K109" s="856"/>
      <c r="L109" s="856"/>
      <c r="M109" s="856"/>
      <c r="N109" s="857"/>
    </row>
    <row r="110" spans="2:14" ht="32.25" customHeight="1">
      <c r="B110" s="858" t="s">
        <v>2325</v>
      </c>
      <c r="C110" s="859"/>
      <c r="D110" s="859"/>
      <c r="E110" s="859"/>
      <c r="F110" s="859"/>
      <c r="G110" s="859"/>
      <c r="H110" s="859"/>
      <c r="I110" s="859"/>
      <c r="J110" s="859"/>
      <c r="K110" s="859"/>
      <c r="L110" s="859"/>
      <c r="M110" s="859"/>
      <c r="N110" s="860"/>
    </row>
    <row r="111" spans="2:14">
      <c r="B111" s="858"/>
      <c r="C111" s="859"/>
      <c r="D111" s="859"/>
      <c r="E111" s="859"/>
      <c r="F111" s="859"/>
      <c r="G111" s="859"/>
      <c r="H111" s="859"/>
      <c r="I111" s="859"/>
      <c r="J111" s="859"/>
      <c r="K111" s="859"/>
      <c r="L111" s="859"/>
      <c r="M111" s="859"/>
      <c r="N111" s="860"/>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4"/>
      <c r="K121" s="794"/>
      <c r="L121" s="794"/>
      <c r="M121" s="794"/>
      <c r="N121" s="795"/>
    </row>
    <row r="122" spans="2:14" ht="15.75" thickBot="1">
      <c r="B122" s="269" t="s">
        <v>2327</v>
      </c>
      <c r="C122" s="401"/>
      <c r="D122" s="401"/>
      <c r="E122" s="63"/>
      <c r="F122" s="63"/>
      <c r="G122" s="63"/>
      <c r="H122" s="63"/>
      <c r="I122" s="63"/>
      <c r="J122" s="796"/>
      <c r="K122" s="796"/>
      <c r="L122" s="796"/>
      <c r="M122" s="796"/>
      <c r="N122" s="79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VLOOKUP(A36,EQUIPOS!A6:D163,4,FALSE)</f>
        <v>188885.42044270851</v>
      </c>
      <c r="L36" s="278"/>
      <c r="M36" s="279">
        <v>66</v>
      </c>
      <c r="N36" s="280">
        <f>K36/M36</f>
        <v>2861.9003097380078</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2">
        <f>SUM(N36:N42)</f>
        <v>2862.8674916547898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2959.5856833330095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591.91713666660189</v>
      </c>
      <c r="M83" s="852"/>
      <c r="N83" s="57"/>
    </row>
    <row r="84" spans="1:14">
      <c r="B84" s="95" t="s">
        <v>1057</v>
      </c>
      <c r="C84" s="96"/>
      <c r="D84" s="96"/>
      <c r="E84" s="96"/>
      <c r="F84" s="96"/>
      <c r="G84" s="96"/>
      <c r="H84" s="96"/>
      <c r="I84" s="93"/>
      <c r="J84" s="94"/>
      <c r="K84" s="312">
        <v>0.05</v>
      </c>
      <c r="L84" s="851">
        <f>N78*K84</f>
        <v>147.97928416665047</v>
      </c>
      <c r="M84" s="852"/>
      <c r="N84" s="57"/>
    </row>
    <row r="85" spans="1:14" ht="15.75" thickBot="1">
      <c r="B85" s="97" t="s">
        <v>1058</v>
      </c>
      <c r="C85" s="98"/>
      <c r="D85" s="98"/>
      <c r="E85" s="98"/>
      <c r="F85" s="98"/>
      <c r="G85" s="98"/>
      <c r="H85" s="98"/>
      <c r="I85" s="99"/>
      <c r="J85" s="100"/>
      <c r="K85" s="313">
        <v>0.05</v>
      </c>
      <c r="L85" s="853">
        <f>N78*K85</f>
        <v>147.97928416665047</v>
      </c>
      <c r="M85" s="854"/>
      <c r="N85" s="57"/>
    </row>
    <row r="86" spans="1:14" ht="15.75" thickBot="1">
      <c r="B86" s="817" t="s">
        <v>1037</v>
      </c>
      <c r="C86" s="818"/>
      <c r="D86" s="818"/>
      <c r="E86" s="818"/>
      <c r="F86" s="818"/>
      <c r="G86" s="818"/>
      <c r="H86" s="818"/>
      <c r="I86" s="818"/>
      <c r="J86" s="818"/>
      <c r="K86" s="818"/>
      <c r="L86" s="818"/>
      <c r="M86" s="819"/>
      <c r="N86" s="58">
        <f>L83+L84+L85</f>
        <v>887.87570499990284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3847.4613883329121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148</v>
      </c>
      <c r="B36" s="830" t="str">
        <f>VLOOKUP(A36,EQUIPOS!A6:D154,3,FALSE)</f>
        <v>Cargador : Potencia en el volante 110 hp, Clasificación de RPM del motor 2300.</v>
      </c>
      <c r="C36" s="831"/>
      <c r="D36" s="831"/>
      <c r="E36" s="831"/>
      <c r="F36" s="831"/>
      <c r="G36" s="831"/>
      <c r="H36" s="832"/>
      <c r="I36" s="275"/>
      <c r="J36" s="276"/>
      <c r="K36" s="277">
        <f>VLOOKUP(A36,EQUIPOS!A6:D163,4,FALSE)</f>
        <v>99689.527455873933</v>
      </c>
      <c r="L36" s="278"/>
      <c r="M36" s="279">
        <v>66</v>
      </c>
      <c r="N36" s="280">
        <f>K36/M36</f>
        <v>1510.4473856950597</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5"/>
      <c r="J37" s="276"/>
      <c r="K37" s="277">
        <f>VLOOKUP(A37,EQUIPOS!A7:D164,4,FALSE)</f>
        <v>146910.88256655107</v>
      </c>
      <c r="L37" s="278"/>
      <c r="M37" s="279">
        <v>100</v>
      </c>
      <c r="N37" s="280">
        <f>K37/M37</f>
        <v>1469.1088256655107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1.934363833564394</v>
      </c>
    </row>
    <row r="43" spans="1:14" ht="15.75" thickBot="1">
      <c r="B43" s="817" t="s">
        <v>1037</v>
      </c>
      <c r="C43" s="818"/>
      <c r="D43" s="818"/>
      <c r="E43" s="818"/>
      <c r="F43" s="818"/>
      <c r="G43" s="818"/>
      <c r="H43" s="818"/>
      <c r="I43" s="818"/>
      <c r="J43" s="818"/>
      <c r="K43" s="818"/>
      <c r="L43" s="818"/>
      <c r="M43" s="819"/>
      <c r="N43" s="402">
        <f>SUM(N36:N42)</f>
        <v>2981.4905751941346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2845.8202889868076</v>
      </c>
      <c r="N48" s="280">
        <f>K48*M48</f>
        <v>2845.8202889868076</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2845.8202889868076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193.43638335643939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6020.7472475373816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1204.1494495074764</v>
      </c>
      <c r="M83" s="852"/>
      <c r="N83" s="57"/>
    </row>
    <row r="84" spans="1:14">
      <c r="B84" s="95" t="s">
        <v>1057</v>
      </c>
      <c r="C84" s="96"/>
      <c r="D84" s="96"/>
      <c r="E84" s="96"/>
      <c r="F84" s="96"/>
      <c r="G84" s="96"/>
      <c r="H84" s="96"/>
      <c r="I84" s="93"/>
      <c r="J84" s="94"/>
      <c r="K84" s="312">
        <v>0.05</v>
      </c>
      <c r="L84" s="851">
        <f>N78*K84</f>
        <v>301.03736237686911</v>
      </c>
      <c r="M84" s="852"/>
      <c r="N84" s="57"/>
    </row>
    <row r="85" spans="1:14" ht="15.75" thickBot="1">
      <c r="B85" s="97" t="s">
        <v>1058</v>
      </c>
      <c r="C85" s="98"/>
      <c r="D85" s="98"/>
      <c r="E85" s="98"/>
      <c r="F85" s="98"/>
      <c r="G85" s="98"/>
      <c r="H85" s="98"/>
      <c r="I85" s="99"/>
      <c r="J85" s="100"/>
      <c r="K85" s="313">
        <v>0.05</v>
      </c>
      <c r="L85" s="853">
        <f>N78*K85</f>
        <v>301.03736237686911</v>
      </c>
      <c r="M85" s="854"/>
      <c r="N85" s="57"/>
    </row>
    <row r="86" spans="1:14" ht="15.75" thickBot="1">
      <c r="B86" s="817" t="s">
        <v>1037</v>
      </c>
      <c r="C86" s="818"/>
      <c r="D86" s="818"/>
      <c r="E86" s="818"/>
      <c r="F86" s="818"/>
      <c r="G86" s="818"/>
      <c r="H86" s="818"/>
      <c r="I86" s="818"/>
      <c r="J86" s="818"/>
      <c r="K86" s="818"/>
      <c r="L86" s="818"/>
      <c r="M86" s="819"/>
      <c r="N86" s="58">
        <f>L83+L84+L85</f>
        <v>1806.2241742612148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7826.9714217985966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VLOOKUP(A36,EQUIPOS!A6:D163,4,FALSE)</f>
        <v>146910.88256655107</v>
      </c>
      <c r="L36" s="472"/>
      <c r="M36" s="291">
        <v>50</v>
      </c>
      <c r="N36" s="280">
        <f>K36/M36</f>
        <v>2938.2176513310214</v>
      </c>
    </row>
    <row r="37" spans="1:14">
      <c r="A37" s="114" t="s">
        <v>152</v>
      </c>
      <c r="B37" s="830" t="str">
        <f>VLOOKUP(A37,EQUIPOS!A7:D154,3,FALSE)</f>
        <v xml:space="preserve">Carrotanque de agua(1000 Galones) </v>
      </c>
      <c r="C37" s="831"/>
      <c r="D37" s="831"/>
      <c r="E37" s="831"/>
      <c r="F37" s="831"/>
      <c r="G37" s="831"/>
      <c r="H37" s="832"/>
      <c r="I37" s="275"/>
      <c r="J37" s="276"/>
      <c r="K37" s="277">
        <f>VLOOKUP(A37,EQUIPOS!A7:D164,4,FALSE)</f>
        <v>62366.508951640775</v>
      </c>
      <c r="L37" s="472"/>
      <c r="M37" s="291">
        <v>50</v>
      </c>
      <c r="N37" s="280">
        <f>K37/M37</f>
        <v>1247.3301790328155</v>
      </c>
    </row>
    <row r="38" spans="1:14">
      <c r="A38" s="213" t="s">
        <v>269</v>
      </c>
      <c r="B38" s="830" t="str">
        <f>VLOOKUP(A38,EQUIPOS!A8:D154,3,FALSE)</f>
        <v>Motoniveladora  potencia 215 HP, ancho de cuchilla 4,27 m, peso 18 ton.</v>
      </c>
      <c r="C38" s="831"/>
      <c r="D38" s="831"/>
      <c r="E38" s="831"/>
      <c r="F38" s="831"/>
      <c r="G38" s="831"/>
      <c r="H38" s="832"/>
      <c r="I38" s="275"/>
      <c r="J38" s="276"/>
      <c r="K38" s="277">
        <f>VLOOKUP(A38,EQUIPOS!A8:D165,4,FALSE)</f>
        <v>180490.51286747702</v>
      </c>
      <c r="L38" s="472"/>
      <c r="M38" s="291">
        <v>50</v>
      </c>
      <c r="N38" s="280">
        <f>K38/M38</f>
        <v>3609.8102573495403</v>
      </c>
    </row>
    <row r="39" spans="1:14">
      <c r="A39" s="213" t="s">
        <v>365</v>
      </c>
      <c r="B39" s="830" t="str">
        <f>VLOOKUP(A39,EQUIPOS!A9:D154,3,FALSE)</f>
        <v xml:space="preserve">Vibrocompatador, potencia 153 HP, peso 10 Ton. </v>
      </c>
      <c r="C39" s="831"/>
      <c r="D39" s="831"/>
      <c r="E39" s="831"/>
      <c r="F39" s="831"/>
      <c r="G39" s="831"/>
      <c r="H39" s="832"/>
      <c r="I39" s="833"/>
      <c r="J39" s="814"/>
      <c r="K39" s="277">
        <f>VLOOKUP(A39,EQUIPOS!A9:D166,4,FALSE)</f>
        <v>99689.527455873933</v>
      </c>
      <c r="L39" s="945">
        <v>50</v>
      </c>
      <c r="M39" s="946"/>
      <c r="N39" s="280">
        <f>K39/L39</f>
        <v>1993.7905491174786</v>
      </c>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9789.148636830856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383.00403904575001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10172.152675876607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2034.4305351753214</v>
      </c>
      <c r="M83" s="852"/>
      <c r="N83" s="57"/>
    </row>
    <row r="84" spans="1:14">
      <c r="B84" s="95" t="s">
        <v>1057</v>
      </c>
      <c r="C84" s="96"/>
      <c r="D84" s="96"/>
      <c r="E84" s="96"/>
      <c r="F84" s="96"/>
      <c r="G84" s="96"/>
      <c r="H84" s="96"/>
      <c r="I84" s="93"/>
      <c r="J84" s="94"/>
      <c r="K84" s="312">
        <v>0.05</v>
      </c>
      <c r="L84" s="851">
        <f>N78*K84</f>
        <v>508.60763379383036</v>
      </c>
      <c r="M84" s="852"/>
      <c r="N84" s="57"/>
    </row>
    <row r="85" spans="1:14" ht="15.75" thickBot="1">
      <c r="B85" s="97" t="s">
        <v>1058</v>
      </c>
      <c r="C85" s="98"/>
      <c r="D85" s="98"/>
      <c r="E85" s="98"/>
      <c r="F85" s="98"/>
      <c r="G85" s="98"/>
      <c r="H85" s="98"/>
      <c r="I85" s="99"/>
      <c r="J85" s="100"/>
      <c r="K85" s="313">
        <v>0.05</v>
      </c>
      <c r="L85" s="853">
        <f>N78*K85</f>
        <v>508.60763379383036</v>
      </c>
      <c r="M85" s="854"/>
      <c r="N85" s="57"/>
    </row>
    <row r="86" spans="1:14" ht="15.75" thickBot="1">
      <c r="B86" s="817" t="s">
        <v>1037</v>
      </c>
      <c r="C86" s="818"/>
      <c r="D86" s="818"/>
      <c r="E86" s="818"/>
      <c r="F86" s="818"/>
      <c r="G86" s="818"/>
      <c r="H86" s="818"/>
      <c r="I86" s="818"/>
      <c r="J86" s="818"/>
      <c r="K86" s="818"/>
      <c r="L86" s="818"/>
      <c r="M86" s="819"/>
      <c r="N86" s="58">
        <f>L83+L84+L85</f>
        <v>3051.6458027629819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13223.798478639588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VLOOKUP(A36,EQUIPOS!A6:D163,4,FALSE)</f>
        <v>146910.88256655107</v>
      </c>
      <c r="L36" s="278"/>
      <c r="M36" s="279">
        <v>40</v>
      </c>
      <c r="N36" s="280">
        <f>K36/M36</f>
        <v>3672.7720641637766</v>
      </c>
    </row>
    <row r="37" spans="1:14">
      <c r="A37" s="119" t="s">
        <v>365</v>
      </c>
      <c r="B37" s="830" t="str">
        <f>VLOOKUP(A37,EQUIPOS!A7:D154,3,FALSE)</f>
        <v xml:space="preserve">Vibrocompatador, potencia 153 HP, peso 10 Ton. </v>
      </c>
      <c r="C37" s="831"/>
      <c r="D37" s="831"/>
      <c r="E37" s="831"/>
      <c r="F37" s="831"/>
      <c r="G37" s="831"/>
      <c r="H37" s="832"/>
      <c r="I37" s="275"/>
      <c r="J37" s="276"/>
      <c r="K37" s="277">
        <f>VLOOKUP(A37,EQUIPOS!A7:D164,4,FALSE)</f>
        <v>99689.527455873933</v>
      </c>
      <c r="L37" s="278"/>
      <c r="M37" s="279">
        <v>40</v>
      </c>
      <c r="N37" s="280">
        <f>K37/M37</f>
        <v>2492.2381863968485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6165.0102505606246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6643.7652993678121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1328.7530598735625</v>
      </c>
      <c r="M83" s="852"/>
      <c r="N83" s="57"/>
    </row>
    <row r="84" spans="1:14">
      <c r="B84" s="95" t="s">
        <v>1057</v>
      </c>
      <c r="C84" s="96"/>
      <c r="D84" s="96"/>
      <c r="E84" s="96"/>
      <c r="F84" s="96"/>
      <c r="G84" s="96"/>
      <c r="H84" s="96"/>
      <c r="I84" s="93"/>
      <c r="J84" s="94"/>
      <c r="K84" s="312">
        <v>0.05</v>
      </c>
      <c r="L84" s="851">
        <f>N78*K84</f>
        <v>332.18826496839063</v>
      </c>
      <c r="M84" s="852"/>
      <c r="N84" s="57"/>
    </row>
    <row r="85" spans="1:14" ht="15.75" thickBot="1">
      <c r="B85" s="97" t="s">
        <v>1058</v>
      </c>
      <c r="C85" s="98"/>
      <c r="D85" s="98"/>
      <c r="E85" s="98"/>
      <c r="F85" s="98"/>
      <c r="G85" s="98"/>
      <c r="H85" s="98"/>
      <c r="I85" s="99"/>
      <c r="J85" s="100"/>
      <c r="K85" s="313">
        <v>0.05</v>
      </c>
      <c r="L85" s="853">
        <f>N78*K85</f>
        <v>332.18826496839063</v>
      </c>
      <c r="M85" s="854"/>
      <c r="N85" s="57"/>
    </row>
    <row r="86" spans="1:14" ht="15.75" thickBot="1">
      <c r="B86" s="817" t="s">
        <v>1037</v>
      </c>
      <c r="C86" s="818"/>
      <c r="D86" s="818"/>
      <c r="E86" s="818"/>
      <c r="F86" s="818"/>
      <c r="G86" s="818"/>
      <c r="H86" s="818"/>
      <c r="I86" s="818"/>
      <c r="J86" s="818"/>
      <c r="K86" s="818"/>
      <c r="L86" s="818"/>
      <c r="M86" s="819"/>
      <c r="N86" s="58">
        <f>L83+L84+L85</f>
        <v>1993.129589810344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8636.8948891781565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VLOOKUP(A36,EQUIPOS!A6:D163,4,FALSE)</f>
        <v>146910.88256655107</v>
      </c>
      <c r="L36" s="278"/>
      <c r="M36" s="279">
        <v>40</v>
      </c>
      <c r="N36" s="280">
        <f>K36/M36</f>
        <v>3672.7720641637766</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3672.7720641637766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4151.5271129709636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830.30542259419281</v>
      </c>
      <c r="M83" s="852"/>
      <c r="N83" s="57"/>
    </row>
    <row r="84" spans="1:14">
      <c r="B84" s="95" t="s">
        <v>1057</v>
      </c>
      <c r="C84" s="96"/>
      <c r="D84" s="96"/>
      <c r="E84" s="96"/>
      <c r="F84" s="96"/>
      <c r="G84" s="96"/>
      <c r="H84" s="96"/>
      <c r="I84" s="93"/>
      <c r="J84" s="94"/>
      <c r="K84" s="312">
        <v>0.05</v>
      </c>
      <c r="L84" s="851">
        <f>N78*K84</f>
        <v>207.5763556485482</v>
      </c>
      <c r="M84" s="852"/>
      <c r="N84" s="57"/>
    </row>
    <row r="85" spans="1:14" ht="15.75" thickBot="1">
      <c r="B85" s="97" t="s">
        <v>1058</v>
      </c>
      <c r="C85" s="98"/>
      <c r="D85" s="98"/>
      <c r="E85" s="98"/>
      <c r="F85" s="98"/>
      <c r="G85" s="98"/>
      <c r="H85" s="98"/>
      <c r="I85" s="99"/>
      <c r="J85" s="100"/>
      <c r="K85" s="313">
        <v>0.05</v>
      </c>
      <c r="L85" s="853">
        <f>N78*K85</f>
        <v>207.5763556485482</v>
      </c>
      <c r="M85" s="854"/>
      <c r="N85" s="57"/>
    </row>
    <row r="86" spans="1:14" ht="15.75" thickBot="1">
      <c r="B86" s="817" t="s">
        <v>1037</v>
      </c>
      <c r="C86" s="818"/>
      <c r="D86" s="818"/>
      <c r="E86" s="818"/>
      <c r="F86" s="818"/>
      <c r="G86" s="818"/>
      <c r="H86" s="818"/>
      <c r="I86" s="818"/>
      <c r="J86" s="818"/>
      <c r="K86" s="818"/>
      <c r="L86" s="818"/>
      <c r="M86" s="819"/>
      <c r="N86" s="58">
        <f>L83+L84+L85</f>
        <v>1245.458133891289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5396.9852468622521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4667.3400235520994</v>
      </c>
      <c r="N48" s="280">
        <f>K48*M48</f>
        <v>6067.5420306177293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6067.5420306177293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53"/>
      <c r="D59" s="53"/>
      <c r="E59" s="53"/>
      <c r="F59" s="53"/>
      <c r="G59" s="53"/>
      <c r="H59" s="296"/>
      <c r="I59" s="287"/>
      <c r="J59" s="287"/>
      <c r="K59" s="287"/>
      <c r="L59" s="821"/>
      <c r="M59" s="822"/>
      <c r="N59" s="299"/>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6273.853539650373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1254.7707079300746</v>
      </c>
      <c r="M83" s="852"/>
      <c r="N83" s="57"/>
    </row>
    <row r="84" spans="1:14">
      <c r="B84" s="95" t="s">
        <v>1057</v>
      </c>
      <c r="C84" s="96"/>
      <c r="D84" s="96"/>
      <c r="E84" s="96"/>
      <c r="F84" s="96"/>
      <c r="G84" s="96"/>
      <c r="H84" s="96"/>
      <c r="I84" s="93"/>
      <c r="J84" s="94"/>
      <c r="K84" s="312">
        <v>0.05</v>
      </c>
      <c r="L84" s="851">
        <f>N78*K84</f>
        <v>313.69267698251866</v>
      </c>
      <c r="M84" s="852"/>
      <c r="N84" s="57"/>
    </row>
    <row r="85" spans="1:14" ht="15.75" thickBot="1">
      <c r="B85" s="97" t="s">
        <v>1058</v>
      </c>
      <c r="C85" s="98"/>
      <c r="D85" s="98"/>
      <c r="E85" s="98"/>
      <c r="F85" s="98"/>
      <c r="G85" s="98"/>
      <c r="H85" s="98"/>
      <c r="I85" s="99"/>
      <c r="J85" s="100"/>
      <c r="K85" s="313">
        <v>0.05</v>
      </c>
      <c r="L85" s="853">
        <f>N78*K85</f>
        <v>313.69267698251866</v>
      </c>
      <c r="M85" s="854"/>
      <c r="N85" s="57"/>
    </row>
    <row r="86" spans="1:14" ht="15.75" thickBot="1">
      <c r="B86" s="817" t="s">
        <v>1037</v>
      </c>
      <c r="C86" s="818"/>
      <c r="D86" s="818"/>
      <c r="E86" s="818"/>
      <c r="F86" s="818"/>
      <c r="G86" s="818"/>
      <c r="H86" s="818"/>
      <c r="I86" s="818"/>
      <c r="J86" s="818"/>
      <c r="K86" s="818"/>
      <c r="L86" s="818"/>
      <c r="M86" s="819"/>
      <c r="N86" s="58">
        <f>L83+L84+L85</f>
        <v>1882.1560618951119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8156.0096015454847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3876</v>
      </c>
      <c r="N48" s="280">
        <f>K48*M48</f>
        <v>4651.2</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4651.2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53"/>
      <c r="D59" s="53"/>
      <c r="E59" s="53"/>
      <c r="F59" s="53"/>
      <c r="G59" s="53"/>
      <c r="H59" s="296"/>
      <c r="I59" s="287"/>
      <c r="J59" s="287"/>
      <c r="K59" s="287"/>
      <c r="L59" s="821"/>
      <c r="M59" s="822"/>
      <c r="N59" s="299"/>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4857.5115090326435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971.50230180652875</v>
      </c>
      <c r="M83" s="852"/>
      <c r="N83" s="57"/>
    </row>
    <row r="84" spans="1:14">
      <c r="B84" s="95" t="s">
        <v>1057</v>
      </c>
      <c r="C84" s="96"/>
      <c r="D84" s="96"/>
      <c r="E84" s="96"/>
      <c r="F84" s="96"/>
      <c r="G84" s="96"/>
      <c r="H84" s="96"/>
      <c r="I84" s="93"/>
      <c r="J84" s="94"/>
      <c r="K84" s="312">
        <v>0.05</v>
      </c>
      <c r="L84" s="851">
        <f>N78*K84</f>
        <v>242.87557545163219</v>
      </c>
      <c r="M84" s="852"/>
      <c r="N84" s="57"/>
    </row>
    <row r="85" spans="1:14" ht="15.75" thickBot="1">
      <c r="B85" s="97" t="s">
        <v>1058</v>
      </c>
      <c r="C85" s="98"/>
      <c r="D85" s="98"/>
      <c r="E85" s="98"/>
      <c r="F85" s="98"/>
      <c r="G85" s="98"/>
      <c r="H85" s="98"/>
      <c r="I85" s="99"/>
      <c r="J85" s="100"/>
      <c r="K85" s="313">
        <v>0.05</v>
      </c>
      <c r="L85" s="853">
        <f>N78*K85</f>
        <v>242.87557545163219</v>
      </c>
      <c r="M85" s="854"/>
      <c r="N85" s="57"/>
    </row>
    <row r="86" spans="1:14" ht="15.75" thickBot="1">
      <c r="B86" s="817" t="s">
        <v>1037</v>
      </c>
      <c r="C86" s="818"/>
      <c r="D86" s="818"/>
      <c r="E86" s="818"/>
      <c r="F86" s="818"/>
      <c r="G86" s="818"/>
      <c r="H86" s="818"/>
      <c r="I86" s="818"/>
      <c r="J86" s="818"/>
      <c r="K86" s="818"/>
      <c r="L86" s="818"/>
      <c r="M86" s="819"/>
      <c r="N86" s="58">
        <f>L83+L84+L85</f>
        <v>1457.253452709793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6314.7649617424368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VLOOKUP(A36,EQUIPOS!A6:D186,3,FALSE)</f>
        <v xml:space="preserve">Buldozer, Potencia al volante de 140 HP, motor de 2200 RPM, longitud de hoja 4,80m. </v>
      </c>
      <c r="C36" s="831"/>
      <c r="D36" s="831"/>
      <c r="E36" s="831"/>
      <c r="F36" s="831"/>
      <c r="G36" s="831"/>
      <c r="H36" s="832"/>
      <c r="I36" s="275"/>
      <c r="J36" s="276"/>
      <c r="K36" s="277">
        <f>VLOOKUP(A36,EQUIPOS!A6:D186,4,FALSE)</f>
        <v>146910.88256655107</v>
      </c>
      <c r="L36" s="278"/>
      <c r="M36" s="279">
        <v>45</v>
      </c>
      <c r="N36" s="280">
        <f>K36/M36</f>
        <v>3264.6862792566903</v>
      </c>
    </row>
    <row r="37" spans="1:14">
      <c r="A37" s="119" t="s">
        <v>152</v>
      </c>
      <c r="B37" s="830" t="str">
        <f>VLOOKUP(A37,EQUIPOS!A7:D187,3,FALSE)</f>
        <v xml:space="preserve">Carrotanque de agua(1000 Galones) </v>
      </c>
      <c r="C37" s="831"/>
      <c r="D37" s="831"/>
      <c r="E37" s="831"/>
      <c r="F37" s="831"/>
      <c r="G37" s="831"/>
      <c r="H37" s="832"/>
      <c r="I37" s="275"/>
      <c r="J37" s="276"/>
      <c r="K37" s="277">
        <f>VLOOKUP(A37,EQUIPOS!A7:D187,4,FALSE)</f>
        <v>62366.508951640775</v>
      </c>
      <c r="L37" s="278"/>
      <c r="M37" s="279">
        <v>45</v>
      </c>
      <c r="N37" s="280">
        <f>K37/M37</f>
        <v>1385.9224211475728</v>
      </c>
    </row>
    <row r="38" spans="1:14">
      <c r="A38" t="s">
        <v>269</v>
      </c>
      <c r="B38" s="830" t="str">
        <f>VLOOKUP(A38,EQUIPOS!A8:D188,3,FALSE)</f>
        <v>Motoniveladora  potencia 215 HP, ancho de cuchilla 4,27 m, peso 18 ton.</v>
      </c>
      <c r="C38" s="831"/>
      <c r="D38" s="831"/>
      <c r="E38" s="831"/>
      <c r="F38" s="831"/>
      <c r="G38" s="831"/>
      <c r="H38" s="832"/>
      <c r="I38" s="275"/>
      <c r="J38" s="276"/>
      <c r="K38" s="277">
        <f>VLOOKUP(A38,EQUIPOS!A8:D188,4,FALSE)</f>
        <v>180490.51286747702</v>
      </c>
      <c r="L38" s="278"/>
      <c r="M38" s="279">
        <v>45</v>
      </c>
      <c r="N38" s="280">
        <f>K38/M38</f>
        <v>4010.9002859439338</v>
      </c>
    </row>
    <row r="39" spans="1:14">
      <c r="A39" t="s">
        <v>365</v>
      </c>
      <c r="B39" s="830" t="str">
        <f>VLOOKUP(A39,EQUIPOS!A9:D189,3,FALSE)</f>
        <v xml:space="preserve">Vibrocompatador, potencia 153 HP, peso 10 Ton. </v>
      </c>
      <c r="C39" s="831"/>
      <c r="D39" s="831"/>
      <c r="E39" s="831"/>
      <c r="F39" s="831"/>
      <c r="G39" s="831"/>
      <c r="H39" s="832"/>
      <c r="I39" s="833"/>
      <c r="J39" s="814"/>
      <c r="K39" s="277">
        <f>VLOOKUP(A39,EQUIPOS!A9:D189,4,FALSE)</f>
        <v>99689.527455873933</v>
      </c>
      <c r="L39" s="834">
        <v>45</v>
      </c>
      <c r="M39" s="835"/>
      <c r="N39" s="280">
        <f>K39/L39</f>
        <v>2215.3228323527542</v>
      </c>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2">
        <f>SUM(N36:N42)</f>
        <v>10888.18008652453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24228.867594768875</v>
      </c>
      <c r="N48" s="280">
        <f>K48*M48</f>
        <v>30286.084493461094</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30286.084493461094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821">
        <f>VLOOKUP(A59,TRANSPORTE!A5:D123,4,FALSE)</f>
        <v>1205.4504839910646</v>
      </c>
      <c r="M59" s="822"/>
      <c r="N59" s="299">
        <f>K59*L59</f>
        <v>1506.8131049888307</v>
      </c>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1506.8131049888307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43248.491076153347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8649.69821523067</v>
      </c>
      <c r="M83" s="852"/>
      <c r="N83" s="57"/>
    </row>
    <row r="84" spans="1:14">
      <c r="B84" s="95" t="s">
        <v>1057</v>
      </c>
      <c r="C84" s="96"/>
      <c r="D84" s="96"/>
      <c r="E84" s="96"/>
      <c r="F84" s="96"/>
      <c r="G84" s="96"/>
      <c r="H84" s="96"/>
      <c r="I84" s="93"/>
      <c r="J84" s="94"/>
      <c r="K84" s="312">
        <v>0.05</v>
      </c>
      <c r="L84" s="851">
        <f>N78*K84</f>
        <v>2162.4245538076675</v>
      </c>
      <c r="M84" s="852"/>
      <c r="N84" s="57"/>
    </row>
    <row r="85" spans="1:14" ht="15.75" thickBot="1">
      <c r="B85" s="97" t="s">
        <v>1058</v>
      </c>
      <c r="C85" s="98"/>
      <c r="D85" s="98"/>
      <c r="E85" s="98"/>
      <c r="F85" s="98"/>
      <c r="G85" s="98"/>
      <c r="H85" s="98"/>
      <c r="I85" s="99"/>
      <c r="J85" s="100"/>
      <c r="K85" s="313">
        <v>0.05</v>
      </c>
      <c r="L85" s="853">
        <f>N78*K85</f>
        <v>2162.4245538076675</v>
      </c>
      <c r="M85" s="854"/>
      <c r="N85" s="57"/>
    </row>
    <row r="86" spans="1:14" ht="15.75" thickBot="1">
      <c r="B86" s="817" t="s">
        <v>1037</v>
      </c>
      <c r="C86" s="818"/>
      <c r="D86" s="818"/>
      <c r="E86" s="818"/>
      <c r="F86" s="818"/>
      <c r="G86" s="818"/>
      <c r="H86" s="818"/>
      <c r="I86" s="818"/>
      <c r="J86" s="818"/>
      <c r="K86" s="818"/>
      <c r="L86" s="818"/>
      <c r="M86" s="819"/>
      <c r="N86" s="58">
        <f>L83+L84+L85</f>
        <v>12974.547322846007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ROUND((N78+N86),0)</f>
        <v>56223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VLOOKUP(A36,EQUIPOS!A6:D186,3,FALSE)</f>
        <v xml:space="preserve">Buldozer, Potencia al volante de 140 HP, motor de 2200 RPM, longitud de hoja 4,80m. </v>
      </c>
      <c r="C36" s="831"/>
      <c r="D36" s="831"/>
      <c r="E36" s="831"/>
      <c r="F36" s="831"/>
      <c r="G36" s="831"/>
      <c r="H36" s="832"/>
      <c r="I36" s="275"/>
      <c r="J36" s="276"/>
      <c r="K36" s="277">
        <f>VLOOKUP(A36,EQUIPOS!A6:D186,4,FALSE)</f>
        <v>146910.88256655107</v>
      </c>
      <c r="L36" s="278"/>
      <c r="M36" s="279">
        <v>45</v>
      </c>
      <c r="N36" s="280">
        <f>K36/M36</f>
        <v>3264.6862792566903</v>
      </c>
    </row>
    <row r="37" spans="1:14">
      <c r="A37" s="119" t="s">
        <v>152</v>
      </c>
      <c r="B37" s="830" t="str">
        <f>VLOOKUP(A37,EQUIPOS!A7:D187,3,FALSE)</f>
        <v xml:space="preserve">Carrotanque de agua(1000 Galones) </v>
      </c>
      <c r="C37" s="831"/>
      <c r="D37" s="831"/>
      <c r="E37" s="831"/>
      <c r="F37" s="831"/>
      <c r="G37" s="831"/>
      <c r="H37" s="832"/>
      <c r="I37" s="275"/>
      <c r="J37" s="276"/>
      <c r="K37" s="277">
        <f>VLOOKUP(A37,EQUIPOS!A7:D187,4,FALSE)</f>
        <v>62366.508951640775</v>
      </c>
      <c r="L37" s="278"/>
      <c r="M37" s="279">
        <v>45</v>
      </c>
      <c r="N37" s="280">
        <f>K37/M37</f>
        <v>1385.9224211475728</v>
      </c>
    </row>
    <row r="38" spans="1:14">
      <c r="A38" t="s">
        <v>269</v>
      </c>
      <c r="B38" s="830" t="str">
        <f>VLOOKUP(A38,EQUIPOS!A8:D188,3,FALSE)</f>
        <v>Motoniveladora  potencia 215 HP, ancho de cuchilla 4,27 m, peso 18 ton.</v>
      </c>
      <c r="C38" s="831"/>
      <c r="D38" s="831"/>
      <c r="E38" s="831"/>
      <c r="F38" s="831"/>
      <c r="G38" s="831"/>
      <c r="H38" s="832"/>
      <c r="I38" s="275"/>
      <c r="J38" s="276"/>
      <c r="K38" s="277">
        <f>VLOOKUP(A38,EQUIPOS!A8:D188,4,FALSE)</f>
        <v>180490.51286747702</v>
      </c>
      <c r="L38" s="278"/>
      <c r="M38" s="279">
        <v>45</v>
      </c>
      <c r="N38" s="280">
        <f>K38/M38</f>
        <v>4010.9002859439338</v>
      </c>
    </row>
    <row r="39" spans="1:14">
      <c r="A39" t="s">
        <v>365</v>
      </c>
      <c r="B39" s="830" t="str">
        <f>VLOOKUP(A39,EQUIPOS!A9:D189,3,FALSE)</f>
        <v xml:space="preserve">Vibrocompatador, potencia 153 HP, peso 10 Ton. </v>
      </c>
      <c r="C39" s="831"/>
      <c r="D39" s="831"/>
      <c r="E39" s="831"/>
      <c r="F39" s="831"/>
      <c r="G39" s="831"/>
      <c r="H39" s="832"/>
      <c r="I39" s="833"/>
      <c r="J39" s="814"/>
      <c r="K39" s="277">
        <f>VLOOKUP(A39,EQUIPOS!A9:D189,4,FALSE)</f>
        <v>99689.527455873933</v>
      </c>
      <c r="L39" s="834">
        <v>45</v>
      </c>
      <c r="M39" s="835"/>
      <c r="N39" s="280">
        <f>K39/L39</f>
        <v>2215.3228323527542</v>
      </c>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2">
        <f>SUM(N36:N42)</f>
        <v>10888.18008652453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53312</v>
      </c>
      <c r="N48" s="280">
        <f>K48*M48</f>
        <v>66640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66640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21">
        <f>VLOOKUP(A59,TRANSPORTE!A5:D123,4,FALSE)</f>
        <v>1205.4504839910646</v>
      </c>
      <c r="M59" s="822"/>
      <c r="N59" s="299">
        <f>K59*L59</f>
        <v>1506.8131049888307</v>
      </c>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1506.8131049888307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79602.40658269226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15920.481316538453</v>
      </c>
      <c r="M83" s="852"/>
      <c r="N83" s="57"/>
    </row>
    <row r="84" spans="1:14">
      <c r="B84" s="95" t="s">
        <v>1057</v>
      </c>
      <c r="C84" s="96"/>
      <c r="D84" s="96"/>
      <c r="E84" s="96"/>
      <c r="F84" s="96"/>
      <c r="G84" s="96"/>
      <c r="H84" s="96"/>
      <c r="I84" s="93"/>
      <c r="J84" s="94"/>
      <c r="K84" s="312">
        <v>0.05</v>
      </c>
      <c r="L84" s="851">
        <f>N78*K84</f>
        <v>3980.1203291346133</v>
      </c>
      <c r="M84" s="852"/>
      <c r="N84" s="57"/>
    </row>
    <row r="85" spans="1:14" ht="15.75" thickBot="1">
      <c r="B85" s="97" t="s">
        <v>1058</v>
      </c>
      <c r="C85" s="98"/>
      <c r="D85" s="98"/>
      <c r="E85" s="98"/>
      <c r="F85" s="98"/>
      <c r="G85" s="98"/>
      <c r="H85" s="98"/>
      <c r="I85" s="99"/>
      <c r="J85" s="100"/>
      <c r="K85" s="313">
        <v>0.05</v>
      </c>
      <c r="L85" s="853">
        <f>N78*K85</f>
        <v>3980.1203291346133</v>
      </c>
      <c r="M85" s="854"/>
      <c r="N85" s="57"/>
    </row>
    <row r="86" spans="1:14" ht="15.75" thickBot="1">
      <c r="B86" s="817" t="s">
        <v>1037</v>
      </c>
      <c r="C86" s="818"/>
      <c r="D86" s="818"/>
      <c r="E86" s="818"/>
      <c r="F86" s="818"/>
      <c r="G86" s="818"/>
      <c r="H86" s="818"/>
      <c r="I86" s="818"/>
      <c r="J86" s="818"/>
      <c r="K86" s="818"/>
      <c r="L86" s="818"/>
      <c r="M86" s="819"/>
      <c r="N86" s="58">
        <f>L83+L84+L85</f>
        <v>23880.721974807679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103483.12855749993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VLOOKUP(A36,EQUIPOS!A6:D186,3,FALSE)</f>
        <v xml:space="preserve">Buldozer, Potencia al volante de 140 HP, motor de 2200 RPM, longitud de hoja 4,80m. </v>
      </c>
      <c r="C36" s="831"/>
      <c r="D36" s="831"/>
      <c r="E36" s="831"/>
      <c r="F36" s="831"/>
      <c r="G36" s="831"/>
      <c r="H36" s="832"/>
      <c r="I36" s="275"/>
      <c r="J36" s="276"/>
      <c r="K36" s="277">
        <f>VLOOKUP(A36,EQUIPOS!A6:D186,4,FALSE)</f>
        <v>146910.88256655107</v>
      </c>
      <c r="L36" s="278"/>
      <c r="M36" s="279">
        <v>45</v>
      </c>
      <c r="N36" s="280">
        <f>K36/M36</f>
        <v>3264.6862792566903</v>
      </c>
    </row>
    <row r="37" spans="1:14">
      <c r="A37" s="119" t="s">
        <v>152</v>
      </c>
      <c r="B37" s="830" t="str">
        <f>VLOOKUP(A37,EQUIPOS!A7:D187,3,FALSE)</f>
        <v xml:space="preserve">Carrotanque de agua(1000 Galones) </v>
      </c>
      <c r="C37" s="831"/>
      <c r="D37" s="831"/>
      <c r="E37" s="831"/>
      <c r="F37" s="831"/>
      <c r="G37" s="831"/>
      <c r="H37" s="832"/>
      <c r="I37" s="275"/>
      <c r="J37" s="276"/>
      <c r="K37" s="277">
        <f>VLOOKUP(A37,EQUIPOS!A7:D187,4,FALSE)</f>
        <v>62366.508951640775</v>
      </c>
      <c r="L37" s="278"/>
      <c r="M37" s="279">
        <v>45</v>
      </c>
      <c r="N37" s="280">
        <f>K37/M37</f>
        <v>1385.9224211475728</v>
      </c>
    </row>
    <row r="38" spans="1:14">
      <c r="A38" t="s">
        <v>269</v>
      </c>
      <c r="B38" s="830" t="str">
        <f>VLOOKUP(A38,EQUIPOS!A8:D188,3,FALSE)</f>
        <v>Motoniveladora  potencia 215 HP, ancho de cuchilla 4,27 m, peso 18 ton.</v>
      </c>
      <c r="C38" s="831"/>
      <c r="D38" s="831"/>
      <c r="E38" s="831"/>
      <c r="F38" s="831"/>
      <c r="G38" s="831"/>
      <c r="H38" s="832"/>
      <c r="I38" s="275"/>
      <c r="J38" s="276"/>
      <c r="K38" s="277">
        <f>VLOOKUP(A38,EQUIPOS!A8:D188,4,FALSE)</f>
        <v>180490.51286747702</v>
      </c>
      <c r="L38" s="278"/>
      <c r="M38" s="279">
        <v>45</v>
      </c>
      <c r="N38" s="280">
        <f>K38/M38</f>
        <v>4010.9002859439338</v>
      </c>
    </row>
    <row r="39" spans="1:14">
      <c r="A39" t="s">
        <v>365</v>
      </c>
      <c r="B39" s="830" t="str">
        <f>VLOOKUP(A39,EQUIPOS!A9:D189,3,FALSE)</f>
        <v xml:space="preserve">Vibrocompatador, potencia 153 HP, peso 10 Ton. </v>
      </c>
      <c r="C39" s="831"/>
      <c r="D39" s="831"/>
      <c r="E39" s="831"/>
      <c r="F39" s="831"/>
      <c r="G39" s="831"/>
      <c r="H39" s="832"/>
      <c r="I39" s="833"/>
      <c r="J39" s="814"/>
      <c r="K39" s="277">
        <f>VLOOKUP(A39,EQUIPOS!A9:D189,4,FALSE)</f>
        <v>99689.527455873933</v>
      </c>
      <c r="L39" s="834">
        <v>45</v>
      </c>
      <c r="M39" s="835"/>
      <c r="N39" s="280">
        <f>K39/L39</f>
        <v>2215.3228323527542</v>
      </c>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2">
        <f>SUM(N36:N42)</f>
        <v>10888.18008652453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58072</v>
      </c>
      <c r="N48" s="280">
        <f>K48*M48</f>
        <v>72590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72590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21">
        <f>VLOOKUP(A59,TRANSPORTE!A5:D123,4,FALSE)</f>
        <v>1205.4504839910646</v>
      </c>
      <c r="M59" s="822"/>
      <c r="N59" s="299">
        <f>K59*L59</f>
        <v>1506.8131049888307</v>
      </c>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1506.8131049888307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85552.40658269226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17110.481316538451</v>
      </c>
      <c r="M83" s="852"/>
      <c r="N83" s="57"/>
    </row>
    <row r="84" spans="1:14">
      <c r="B84" s="95" t="s">
        <v>1057</v>
      </c>
      <c r="C84" s="96"/>
      <c r="D84" s="96"/>
      <c r="E84" s="96"/>
      <c r="F84" s="96"/>
      <c r="G84" s="96"/>
      <c r="H84" s="96"/>
      <c r="I84" s="93"/>
      <c r="J84" s="94"/>
      <c r="K84" s="312">
        <v>0.05</v>
      </c>
      <c r="L84" s="851">
        <f>N78*K84</f>
        <v>4277.6203291346128</v>
      </c>
      <c r="M84" s="852"/>
      <c r="N84" s="57"/>
    </row>
    <row r="85" spans="1:14" ht="15.75" thickBot="1">
      <c r="B85" s="97" t="s">
        <v>1058</v>
      </c>
      <c r="C85" s="98"/>
      <c r="D85" s="98"/>
      <c r="E85" s="98"/>
      <c r="F85" s="98"/>
      <c r="G85" s="98"/>
      <c r="H85" s="98"/>
      <c r="I85" s="99"/>
      <c r="J85" s="100"/>
      <c r="K85" s="313">
        <v>0.05</v>
      </c>
      <c r="L85" s="853">
        <f>N78*K85</f>
        <v>4277.6203291346128</v>
      </c>
      <c r="M85" s="854"/>
      <c r="N85" s="57"/>
    </row>
    <row r="86" spans="1:14" ht="15.75" thickBot="1">
      <c r="B86" s="817" t="s">
        <v>1037</v>
      </c>
      <c r="C86" s="818"/>
      <c r="D86" s="818"/>
      <c r="E86" s="818"/>
      <c r="F86" s="818"/>
      <c r="G86" s="818"/>
      <c r="H86" s="818"/>
      <c r="I86" s="818"/>
      <c r="J86" s="818"/>
      <c r="K86" s="818"/>
      <c r="L86" s="818"/>
      <c r="M86" s="819"/>
      <c r="N86" s="58">
        <f>L83+L84+L85</f>
        <v>25665.721974807679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111218.12855749993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VLOOKUP(A36,EQUIPOS!A6:D163,4,FALSE)</f>
        <v>146910.88256655107</v>
      </c>
      <c r="L36" s="278"/>
      <c r="M36" s="279">
        <v>400</v>
      </c>
      <c r="N36" s="280">
        <f>K36/M36</f>
        <v>367.27720641637768</v>
      </c>
    </row>
    <row r="37" spans="1:14">
      <c r="A37" s="119" t="s">
        <v>152</v>
      </c>
      <c r="B37" s="830" t="str">
        <f>VLOOKUP(A37,EQUIPOS!A7:D154,3,FALSE)</f>
        <v xml:space="preserve">Carrotanque de agua(1000 Galones) </v>
      </c>
      <c r="C37" s="831"/>
      <c r="D37" s="831"/>
      <c r="E37" s="831"/>
      <c r="F37" s="831"/>
      <c r="G37" s="831"/>
      <c r="H37" s="832"/>
      <c r="I37" s="275"/>
      <c r="J37" s="276"/>
      <c r="K37" s="277">
        <f>VLOOKUP(A37,EQUIPOS!A7:D164,4,FALSE)</f>
        <v>62366.508951640775</v>
      </c>
      <c r="L37" s="278"/>
      <c r="M37" s="279">
        <v>200</v>
      </c>
      <c r="N37" s="280">
        <f>K37/M37</f>
        <v>311.83254475820388</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VLOOKUP(A38,EQUIPOS!A8:D165,4,FALSE)</f>
        <v>180490.51286747702</v>
      </c>
      <c r="L38" s="278"/>
      <c r="M38" s="279">
        <v>200</v>
      </c>
      <c r="N38" s="280">
        <f>K38/M38</f>
        <v>902.45256433738507</v>
      </c>
    </row>
    <row r="39" spans="1:14">
      <c r="A39" t="s">
        <v>365</v>
      </c>
      <c r="B39" s="830" t="str">
        <f>VLOOKUP(A39,EQUIPOS!A9:D155,3,FALSE)</f>
        <v xml:space="preserve">Vibrocompatador, potencia 153 HP, peso 10 Ton. </v>
      </c>
      <c r="C39" s="831"/>
      <c r="D39" s="831"/>
      <c r="E39" s="831"/>
      <c r="F39" s="831"/>
      <c r="G39" s="831"/>
      <c r="H39" s="832"/>
      <c r="I39" s="833"/>
      <c r="J39" s="814"/>
      <c r="K39" s="277">
        <f>VLOOKUP(A39,EQUIPOS!A9:D166,4,FALSE)</f>
        <v>99689.527455873933</v>
      </c>
      <c r="L39" s="834">
        <v>200</v>
      </c>
      <c r="M39" s="835"/>
      <c r="N39" s="280">
        <f>K39/L39</f>
        <v>498.44763727936964</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N76*M41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2082.5633130516412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2210.2313260668911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442.04626521337826</v>
      </c>
      <c r="M83" s="852"/>
      <c r="N83" s="57"/>
    </row>
    <row r="84" spans="1:14">
      <c r="B84" s="95" t="s">
        <v>1057</v>
      </c>
      <c r="C84" s="96"/>
      <c r="D84" s="96"/>
      <c r="E84" s="96"/>
      <c r="F84" s="96"/>
      <c r="G84" s="96"/>
      <c r="H84" s="96"/>
      <c r="I84" s="93"/>
      <c r="J84" s="94"/>
      <c r="K84" s="312">
        <v>0.05</v>
      </c>
      <c r="L84" s="851">
        <f>N78*K84</f>
        <v>110.51156630334457</v>
      </c>
      <c r="M84" s="852"/>
      <c r="N84" s="57"/>
    </row>
    <row r="85" spans="1:14" ht="15.75" thickBot="1">
      <c r="B85" s="97" t="s">
        <v>1058</v>
      </c>
      <c r="C85" s="98"/>
      <c r="D85" s="98"/>
      <c r="E85" s="98"/>
      <c r="F85" s="98"/>
      <c r="G85" s="98"/>
      <c r="H85" s="98"/>
      <c r="I85" s="99"/>
      <c r="J85" s="100"/>
      <c r="K85" s="313">
        <v>0.05</v>
      </c>
      <c r="L85" s="853">
        <f>N78*K85</f>
        <v>110.51156630334457</v>
      </c>
      <c r="M85" s="854"/>
      <c r="N85" s="57"/>
    </row>
    <row r="86" spans="1:14" ht="15.75" thickBot="1">
      <c r="B86" s="817" t="s">
        <v>1037</v>
      </c>
      <c r="C86" s="818"/>
      <c r="D86" s="818"/>
      <c r="E86" s="818"/>
      <c r="F86" s="818"/>
      <c r="G86" s="818"/>
      <c r="H86" s="818"/>
      <c r="I86" s="818"/>
      <c r="J86" s="818"/>
      <c r="K86" s="818"/>
      <c r="L86" s="818"/>
      <c r="M86" s="819"/>
      <c r="N86" s="58">
        <f>L83+L84+L85</f>
        <v>663.06939782006737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2873.3007238869586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5581</v>
      </c>
      <c r="N48" s="280">
        <f>K48*M48</f>
        <v>6697.2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6697.2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6903.5115090326435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1380.7023018065288</v>
      </c>
      <c r="M83" s="852"/>
      <c r="N83" s="57"/>
    </row>
    <row r="84" spans="1:14">
      <c r="B84" s="95" t="s">
        <v>1057</v>
      </c>
      <c r="C84" s="96"/>
      <c r="D84" s="96"/>
      <c r="E84" s="96"/>
      <c r="F84" s="96"/>
      <c r="G84" s="96"/>
      <c r="H84" s="96"/>
      <c r="I84" s="93"/>
      <c r="J84" s="94"/>
      <c r="K84" s="312">
        <v>0.05</v>
      </c>
      <c r="L84" s="851">
        <f>N78*K84</f>
        <v>345.1755754516322</v>
      </c>
      <c r="M84" s="852"/>
      <c r="N84" s="57"/>
    </row>
    <row r="85" spans="1:14" ht="15.75" thickBot="1">
      <c r="B85" s="97" t="s">
        <v>1058</v>
      </c>
      <c r="C85" s="98"/>
      <c r="D85" s="98"/>
      <c r="E85" s="98"/>
      <c r="F85" s="98"/>
      <c r="G85" s="98"/>
      <c r="H85" s="98"/>
      <c r="I85" s="99"/>
      <c r="J85" s="100"/>
      <c r="K85" s="313">
        <v>0.05</v>
      </c>
      <c r="L85" s="853">
        <f>N78*K85</f>
        <v>345.1755754516322</v>
      </c>
      <c r="M85" s="854"/>
      <c r="N85" s="57"/>
    </row>
    <row r="86" spans="1:14" ht="15.75" thickBot="1">
      <c r="B86" s="817" t="s">
        <v>1037</v>
      </c>
      <c r="C86" s="818"/>
      <c r="D86" s="818"/>
      <c r="E86" s="818"/>
      <c r="F86" s="818"/>
      <c r="G86" s="818"/>
      <c r="H86" s="818"/>
      <c r="I86" s="818"/>
      <c r="J86" s="818"/>
      <c r="K86" s="818"/>
      <c r="L86" s="818"/>
      <c r="M86" s="819"/>
      <c r="N86" s="58">
        <f>L83+L84+L85</f>
        <v>2071.053452709793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8974.5649617424369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1158.3343018065289</v>
      </c>
      <c r="M83" s="852"/>
      <c r="N83" s="57"/>
    </row>
    <row r="84" spans="1:14">
      <c r="B84" s="95" t="s">
        <v>1057</v>
      </c>
      <c r="C84" s="96"/>
      <c r="D84" s="96"/>
      <c r="E84" s="96"/>
      <c r="F84" s="96"/>
      <c r="G84" s="96"/>
      <c r="H84" s="96"/>
      <c r="I84" s="93"/>
      <c r="J84" s="94"/>
      <c r="K84" s="312">
        <v>0.05</v>
      </c>
      <c r="L84" s="851">
        <f>N78*K84</f>
        <v>289.58357545163221</v>
      </c>
      <c r="M84" s="852"/>
      <c r="N84" s="57"/>
    </row>
    <row r="85" spans="1:14" ht="15.75" thickBot="1">
      <c r="B85" s="97" t="s">
        <v>1058</v>
      </c>
      <c r="C85" s="98"/>
      <c r="D85" s="98"/>
      <c r="E85" s="98"/>
      <c r="F85" s="98"/>
      <c r="G85" s="98"/>
      <c r="H85" s="98"/>
      <c r="I85" s="99"/>
      <c r="J85" s="100"/>
      <c r="K85" s="313">
        <v>0.05</v>
      </c>
      <c r="L85" s="853">
        <f>N78*K85</f>
        <v>289.58357545163221</v>
      </c>
      <c r="M85" s="854"/>
      <c r="N85" s="57"/>
    </row>
    <row r="86" spans="1:14" ht="15.75" thickBot="1">
      <c r="B86" s="817" t="s">
        <v>1037</v>
      </c>
      <c r="C86" s="818"/>
      <c r="D86" s="818"/>
      <c r="E86" s="818"/>
      <c r="F86" s="818"/>
      <c r="G86" s="818"/>
      <c r="H86" s="818"/>
      <c r="I86" s="818"/>
      <c r="J86" s="818"/>
      <c r="K86" s="818"/>
      <c r="L86" s="818"/>
      <c r="M86" s="819"/>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5399.5762068342065</v>
      </c>
      <c r="N48" s="280">
        <f>K48*M48</f>
        <v>6479.4914482010472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6479.4914482010472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6685.8029572336909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1337.1605914467382</v>
      </c>
      <c r="M83" s="852"/>
      <c r="N83" s="57"/>
    </row>
    <row r="84" spans="1:14">
      <c r="B84" s="95" t="s">
        <v>1057</v>
      </c>
      <c r="C84" s="96"/>
      <c r="D84" s="96"/>
      <c r="E84" s="96"/>
      <c r="F84" s="96"/>
      <c r="G84" s="96"/>
      <c r="H84" s="96"/>
      <c r="I84" s="93"/>
      <c r="J84" s="94"/>
      <c r="K84" s="312">
        <v>0.05</v>
      </c>
      <c r="L84" s="851">
        <f>N78*K84</f>
        <v>334.29014786168455</v>
      </c>
      <c r="M84" s="852"/>
      <c r="N84" s="57"/>
    </row>
    <row r="85" spans="1:14" ht="15.75" thickBot="1">
      <c r="B85" s="97" t="s">
        <v>1058</v>
      </c>
      <c r="C85" s="98"/>
      <c r="D85" s="98"/>
      <c r="E85" s="98"/>
      <c r="F85" s="98"/>
      <c r="G85" s="98"/>
      <c r="H85" s="98"/>
      <c r="I85" s="99"/>
      <c r="J85" s="100"/>
      <c r="K85" s="313">
        <v>0.05</v>
      </c>
      <c r="L85" s="853">
        <f>N78*K85</f>
        <v>334.29014786168455</v>
      </c>
      <c r="M85" s="854"/>
      <c r="N85" s="57"/>
    </row>
    <row r="86" spans="1:14" ht="15.75" thickBot="1">
      <c r="B86" s="817" t="s">
        <v>1037</v>
      </c>
      <c r="C86" s="818"/>
      <c r="D86" s="818"/>
      <c r="E86" s="818"/>
      <c r="F86" s="818"/>
      <c r="G86" s="818"/>
      <c r="H86" s="818"/>
      <c r="I86" s="818"/>
      <c r="J86" s="818"/>
      <c r="K86" s="818"/>
      <c r="L86" s="818"/>
      <c r="M86" s="819"/>
      <c r="N86" s="58">
        <f>L83+L84+L85</f>
        <v>2005.7408871701073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8691.5438444037973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14263</v>
      </c>
      <c r="N48" s="280">
        <f>K48*M48</f>
        <v>18541.900000000001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18541.900000000001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18748.211509032644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3749.6423018065288</v>
      </c>
      <c r="M83" s="852"/>
      <c r="N83" s="57"/>
    </row>
    <row r="84" spans="1:14">
      <c r="B84" s="95" t="s">
        <v>1057</v>
      </c>
      <c r="C84" s="96"/>
      <c r="D84" s="96"/>
      <c r="E84" s="96"/>
      <c r="F84" s="96"/>
      <c r="G84" s="96"/>
      <c r="H84" s="96"/>
      <c r="I84" s="93"/>
      <c r="J84" s="94"/>
      <c r="K84" s="312">
        <v>0.05</v>
      </c>
      <c r="L84" s="851">
        <f>N78*K84</f>
        <v>937.41057545163221</v>
      </c>
      <c r="M84" s="852"/>
      <c r="N84" s="57"/>
    </row>
    <row r="85" spans="1:14" ht="15.75" thickBot="1">
      <c r="B85" s="97" t="s">
        <v>1058</v>
      </c>
      <c r="C85" s="98"/>
      <c r="D85" s="98"/>
      <c r="E85" s="98"/>
      <c r="F85" s="98"/>
      <c r="G85" s="98"/>
      <c r="H85" s="98"/>
      <c r="I85" s="99"/>
      <c r="J85" s="100"/>
      <c r="K85" s="313">
        <v>0.05</v>
      </c>
      <c r="L85" s="853">
        <f>N78*K85</f>
        <v>937.41057545163221</v>
      </c>
      <c r="M85" s="854"/>
      <c r="N85" s="57"/>
    </row>
    <row r="86" spans="1:14" ht="15.75" thickBot="1">
      <c r="B86" s="817" t="s">
        <v>1037</v>
      </c>
      <c r="C86" s="818"/>
      <c r="D86" s="818"/>
      <c r="E86" s="818"/>
      <c r="F86" s="818"/>
      <c r="G86" s="818"/>
      <c r="H86" s="818"/>
      <c r="I86" s="818"/>
      <c r="J86" s="818"/>
      <c r="K86" s="818"/>
      <c r="L86" s="818"/>
      <c r="M86" s="819"/>
      <c r="N86" s="58">
        <f>L83+L84+L85</f>
        <v>5624.4634527097933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24372.674961742436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303</v>
      </c>
      <c r="B36" s="830" t="str">
        <f>VLOOKUP(A36,EQUIPOS!A6:D154,3,FALSE)</f>
        <v>Retrocargador, pala de 1,1 m3 de capacidad, profundidad de excavación de 4.400 mm y una altura de 5.680 mm</v>
      </c>
      <c r="C36" s="831"/>
      <c r="D36" s="831"/>
      <c r="E36" s="831"/>
      <c r="F36" s="831"/>
      <c r="G36" s="831"/>
      <c r="H36" s="832"/>
      <c r="I36" s="275"/>
      <c r="J36" s="276"/>
      <c r="K36" s="277">
        <f>VLOOKUP(A36,EQUIPOS!A6:D163,4,FALSE)</f>
        <v>94442.710221354253</v>
      </c>
      <c r="L36" s="278"/>
      <c r="M36" s="279">
        <v>250</v>
      </c>
      <c r="N36" s="280">
        <f>K36/M36</f>
        <v>377.77084088541699</v>
      </c>
    </row>
    <row r="37" spans="1:14">
      <c r="A37" s="119" t="s">
        <v>373</v>
      </c>
      <c r="B37" s="830" t="str">
        <f>VLOOKUP(A37,EQUIPOS!A7:D154,3,FALSE)</f>
        <v>Volqueta 6 m3</v>
      </c>
      <c r="C37" s="831"/>
      <c r="D37" s="831"/>
      <c r="E37" s="831"/>
      <c r="F37" s="831"/>
      <c r="G37" s="831"/>
      <c r="H37" s="832"/>
      <c r="I37" s="275"/>
      <c r="J37" s="276"/>
      <c r="K37" s="277">
        <f>VLOOKUP(A37,EQUIPOS!A7:D164,4,FALSE)</f>
        <v>60863.079920428303</v>
      </c>
      <c r="L37" s="278"/>
      <c r="M37" s="279">
        <v>250</v>
      </c>
      <c r="N37" s="280">
        <f>K37/M37</f>
        <v>243.45231968171322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5.1067205206100006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626.3298810877402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728.46429149994015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145.69285829998805</v>
      </c>
      <c r="M83" s="852"/>
      <c r="N83" s="57"/>
    </row>
    <row r="84" spans="1:14">
      <c r="B84" s="95" t="s">
        <v>1057</v>
      </c>
      <c r="C84" s="96"/>
      <c r="D84" s="96"/>
      <c r="E84" s="96"/>
      <c r="F84" s="96"/>
      <c r="G84" s="96"/>
      <c r="H84" s="96"/>
      <c r="I84" s="93"/>
      <c r="J84" s="94"/>
      <c r="K84" s="312">
        <v>0.05</v>
      </c>
      <c r="L84" s="851">
        <f>N78*K84</f>
        <v>36.423214574997012</v>
      </c>
      <c r="M84" s="852"/>
      <c r="N84" s="57"/>
    </row>
    <row r="85" spans="1:14" ht="15.75" thickBot="1">
      <c r="B85" s="97" t="s">
        <v>1058</v>
      </c>
      <c r="C85" s="98"/>
      <c r="D85" s="98"/>
      <c r="E85" s="98"/>
      <c r="F85" s="98"/>
      <c r="G85" s="98"/>
      <c r="H85" s="98"/>
      <c r="I85" s="99"/>
      <c r="J85" s="100"/>
      <c r="K85" s="313">
        <v>0.05</v>
      </c>
      <c r="L85" s="853">
        <f>N78*K85</f>
        <v>36.423214574997012</v>
      </c>
      <c r="M85" s="854"/>
      <c r="N85" s="57"/>
    </row>
    <row r="86" spans="1:14" ht="15.75" thickBot="1">
      <c r="B86" s="817" t="s">
        <v>1037</v>
      </c>
      <c r="C86" s="818"/>
      <c r="D86" s="818"/>
      <c r="E86" s="818"/>
      <c r="F86" s="818"/>
      <c r="G86" s="818"/>
      <c r="H86" s="818"/>
      <c r="I86" s="818"/>
      <c r="J86" s="818"/>
      <c r="K86" s="818"/>
      <c r="L86" s="818"/>
      <c r="M86" s="819"/>
      <c r="N86" s="58">
        <f>L83+L84+L85</f>
        <v>218.53928744998208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947.00357894992226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35</v>
      </c>
      <c r="N36" s="280">
        <f>K36/M36</f>
        <v>1781.900255761165</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35</v>
      </c>
      <c r="N37" s="280">
        <f>K37/M37</f>
        <v>5156.8717962136288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35</v>
      </c>
      <c r="N38" s="280">
        <f>K38/M38</f>
        <v>2848.2722130249695</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9801.6348950586489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45.342595070210322</v>
      </c>
      <c r="N48" s="280">
        <f>K48*M48</f>
        <v>1133.564876755258</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567</v>
      </c>
      <c r="N49" s="280">
        <f>K49*M49</f>
        <v>45360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46493.564876755256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57024.731274758189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11404.946254951639</v>
      </c>
      <c r="M83" s="852"/>
      <c r="N83" s="57"/>
    </row>
    <row r="84" spans="1:14">
      <c r="B84" s="95" t="s">
        <v>1057</v>
      </c>
      <c r="C84" s="96"/>
      <c r="D84" s="96"/>
      <c r="E84" s="96"/>
      <c r="F84" s="96"/>
      <c r="G84" s="96"/>
      <c r="H84" s="96"/>
      <c r="I84" s="93"/>
      <c r="J84" s="94"/>
      <c r="K84" s="312">
        <v>0.05</v>
      </c>
      <c r="L84" s="851">
        <f>N78*K84</f>
        <v>2851.2365637379098</v>
      </c>
      <c r="M84" s="852"/>
      <c r="N84" s="57"/>
    </row>
    <row r="85" spans="1:14" ht="15.75" thickBot="1">
      <c r="B85" s="97" t="s">
        <v>1058</v>
      </c>
      <c r="C85" s="98"/>
      <c r="D85" s="98"/>
      <c r="E85" s="98"/>
      <c r="F85" s="98"/>
      <c r="G85" s="98"/>
      <c r="H85" s="98"/>
      <c r="I85" s="99"/>
      <c r="J85" s="100"/>
      <c r="K85" s="313">
        <v>0.05</v>
      </c>
      <c r="L85" s="853">
        <f>N78*K85</f>
        <v>2851.2365637379098</v>
      </c>
      <c r="M85" s="854"/>
      <c r="N85" s="57"/>
    </row>
    <row r="86" spans="1:14" ht="15.75" thickBot="1">
      <c r="B86" s="817" t="s">
        <v>1037</v>
      </c>
      <c r="C86" s="818"/>
      <c r="D86" s="818"/>
      <c r="E86" s="818"/>
      <c r="F86" s="818"/>
      <c r="G86" s="818"/>
      <c r="H86" s="818"/>
      <c r="I86" s="818"/>
      <c r="J86" s="818"/>
      <c r="K86" s="818"/>
      <c r="L86" s="818"/>
      <c r="M86" s="819"/>
      <c r="N86" s="58">
        <f>L83+L84+L85</f>
        <v>17107.419382427459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74132.150657185644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35</v>
      </c>
      <c r="N36" s="280">
        <f>K36/M36</f>
        <v>1781.900255761165</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35</v>
      </c>
      <c r="N37" s="280">
        <f>K37/M37</f>
        <v>5156.8717962136288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35</v>
      </c>
      <c r="N38" s="280">
        <f>K38/M38</f>
        <v>2848.2722130249695</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9801.6348950586489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45.342595070210322</v>
      </c>
      <c r="N48" s="280">
        <f>K48*M48</f>
        <v>1133.564876755258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1133.564876755258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11664.731274758193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2332.9462549516388</v>
      </c>
      <c r="M83" s="852"/>
      <c r="N83" s="57"/>
    </row>
    <row r="84" spans="1:14">
      <c r="B84" s="95" t="s">
        <v>1057</v>
      </c>
      <c r="C84" s="96"/>
      <c r="D84" s="96"/>
      <c r="E84" s="96"/>
      <c r="F84" s="96"/>
      <c r="G84" s="96"/>
      <c r="H84" s="96"/>
      <c r="I84" s="93"/>
      <c r="J84" s="94"/>
      <c r="K84" s="312">
        <v>0.05</v>
      </c>
      <c r="L84" s="851">
        <f>N78*K84</f>
        <v>583.23656373790971</v>
      </c>
      <c r="M84" s="852"/>
      <c r="N84" s="57"/>
    </row>
    <row r="85" spans="1:14" ht="15.75" thickBot="1">
      <c r="B85" s="97" t="s">
        <v>1058</v>
      </c>
      <c r="C85" s="98"/>
      <c r="D85" s="98"/>
      <c r="E85" s="98"/>
      <c r="F85" s="98"/>
      <c r="G85" s="98"/>
      <c r="H85" s="98"/>
      <c r="I85" s="99"/>
      <c r="J85" s="100"/>
      <c r="K85" s="313">
        <v>0.05</v>
      </c>
      <c r="L85" s="853">
        <f>N78*K85</f>
        <v>583.23656373790971</v>
      </c>
      <c r="M85" s="854"/>
      <c r="N85" s="57"/>
    </row>
    <row r="86" spans="1:14" ht="15.75" thickBot="1">
      <c r="B86" s="817" t="s">
        <v>1037</v>
      </c>
      <c r="C86" s="818"/>
      <c r="D86" s="818"/>
      <c r="E86" s="818"/>
      <c r="F86" s="818"/>
      <c r="G86" s="818"/>
      <c r="H86" s="818"/>
      <c r="I86" s="818"/>
      <c r="J86" s="818"/>
      <c r="K86" s="818"/>
      <c r="L86" s="818"/>
      <c r="M86" s="819"/>
      <c r="N86" s="58">
        <f>L83+L84+L85</f>
        <v>3499.4193824274585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15164.150657185652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567</v>
      </c>
      <c r="N48" s="280">
        <f>K48*M48</f>
        <v>567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f>SUM(N70:N75)</f>
        <v>0</v>
      </c>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113.4</v>
      </c>
      <c r="M83" s="852"/>
      <c r="N83" s="57"/>
    </row>
    <row r="84" spans="1:14">
      <c r="B84" s="95" t="s">
        <v>1057</v>
      </c>
      <c r="C84" s="96"/>
      <c r="D84" s="96"/>
      <c r="E84" s="96"/>
      <c r="F84" s="96"/>
      <c r="G84" s="96"/>
      <c r="H84" s="96"/>
      <c r="I84" s="93"/>
      <c r="J84" s="94"/>
      <c r="K84" s="312">
        <v>0.05</v>
      </c>
      <c r="L84" s="851">
        <f>N78*K84</f>
        <v>28.35</v>
      </c>
      <c r="M84" s="852"/>
      <c r="N84" s="57"/>
    </row>
    <row r="85" spans="1:14" ht="15.75" thickBot="1">
      <c r="B85" s="97" t="s">
        <v>1058</v>
      </c>
      <c r="C85" s="98"/>
      <c r="D85" s="98"/>
      <c r="E85" s="98"/>
      <c r="F85" s="98"/>
      <c r="G85" s="98"/>
      <c r="H85" s="98"/>
      <c r="I85" s="99"/>
      <c r="J85" s="100"/>
      <c r="K85" s="313">
        <v>0.05</v>
      </c>
      <c r="L85" s="853">
        <f>N78*K85</f>
        <v>28.35</v>
      </c>
      <c r="M85" s="854"/>
      <c r="N85" s="57"/>
    </row>
    <row r="86" spans="1:14" ht="15.75" thickBot="1">
      <c r="B86" s="817" t="s">
        <v>1037</v>
      </c>
      <c r="C86" s="818"/>
      <c r="D86" s="818"/>
      <c r="E86" s="818"/>
      <c r="F86" s="818"/>
      <c r="G86" s="818"/>
      <c r="H86" s="818"/>
      <c r="I86" s="818"/>
      <c r="J86" s="818"/>
      <c r="K86" s="818"/>
      <c r="L86" s="818"/>
      <c r="M86" s="819"/>
      <c r="N86" s="58">
        <f>L83+L84+L85</f>
        <v>170.1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35</v>
      </c>
      <c r="N36" s="280">
        <f>K36/M36</f>
        <v>1781.900255761165</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35</v>
      </c>
      <c r="N37" s="280">
        <f>K37/M37</f>
        <v>5156.8717962136288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35</v>
      </c>
      <c r="N38" s="280">
        <f>K38/M38</f>
        <v>2848.2722130249695</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9801.6348950586489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1050</v>
      </c>
      <c r="N48" s="280">
        <f>K48*M48</f>
        <v>84000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45.342595070210322</v>
      </c>
      <c r="N49" s="280">
        <f>K49*M49</f>
        <v>1133.564876755258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85133.564876755263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95664.731274758204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19132.946254951643</v>
      </c>
      <c r="M83" s="852"/>
      <c r="N83" s="57"/>
    </row>
    <row r="84" spans="1:14">
      <c r="B84" s="95" t="s">
        <v>1057</v>
      </c>
      <c r="C84" s="96"/>
      <c r="D84" s="96"/>
      <c r="E84" s="96"/>
      <c r="F84" s="96"/>
      <c r="G84" s="96"/>
      <c r="H84" s="96"/>
      <c r="I84" s="93"/>
      <c r="J84" s="94"/>
      <c r="K84" s="312">
        <v>0.05</v>
      </c>
      <c r="L84" s="851">
        <f>N78*K84</f>
        <v>4783.2365637379107</v>
      </c>
      <c r="M84" s="852"/>
      <c r="N84" s="57"/>
    </row>
    <row r="85" spans="1:14" ht="15.75" thickBot="1">
      <c r="B85" s="97" t="s">
        <v>1058</v>
      </c>
      <c r="C85" s="98"/>
      <c r="D85" s="98"/>
      <c r="E85" s="98"/>
      <c r="F85" s="98"/>
      <c r="G85" s="98"/>
      <c r="H85" s="98"/>
      <c r="I85" s="99"/>
      <c r="J85" s="100"/>
      <c r="K85" s="313">
        <v>0.05</v>
      </c>
      <c r="L85" s="853">
        <f>N78*K85</f>
        <v>4783.2365637379107</v>
      </c>
      <c r="M85" s="854"/>
      <c r="N85" s="57"/>
    </row>
    <row r="86" spans="1:14" ht="15.75" thickBot="1">
      <c r="B86" s="817" t="s">
        <v>1037</v>
      </c>
      <c r="C86" s="818"/>
      <c r="D86" s="818"/>
      <c r="E86" s="818"/>
      <c r="F86" s="818"/>
      <c r="G86" s="818"/>
      <c r="H86" s="818"/>
      <c r="I86" s="818"/>
      <c r="J86" s="818"/>
      <c r="K86" s="818"/>
      <c r="L86" s="818"/>
      <c r="M86" s="819"/>
      <c r="N86" s="58">
        <f>L83+L84+L85</f>
        <v>28699.419382427466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124364.15065718567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35</v>
      </c>
      <c r="N36" s="280">
        <f>K36/M36</f>
        <v>1781.900255761165</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35</v>
      </c>
      <c r="N37" s="280">
        <f>K37/M37</f>
        <v>5156.8717962136288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35</v>
      </c>
      <c r="N38" s="280">
        <f>K38/M38</f>
        <v>2848.2722130249695</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N75*M41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9801.6348950586489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45.342595070210322</v>
      </c>
      <c r="N48" s="280">
        <f>K48*M48</f>
        <v>1133.564876755258</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1133.564876755258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09">
        <f>SUM(N69:N74)</f>
        <v>729.53150294428576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11664.731274758193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2332.9462549516388</v>
      </c>
      <c r="M82" s="852"/>
      <c r="N82" s="57"/>
    </row>
    <row r="83" spans="1:14">
      <c r="B83" s="95" t="s">
        <v>1057</v>
      </c>
      <c r="C83" s="96"/>
      <c r="D83" s="96"/>
      <c r="E83" s="96"/>
      <c r="F83" s="96"/>
      <c r="G83" s="96"/>
      <c r="H83" s="96"/>
      <c r="I83" s="93"/>
      <c r="J83" s="94"/>
      <c r="K83" s="312">
        <v>0.05</v>
      </c>
      <c r="L83" s="851">
        <f>N77*K83</f>
        <v>583.23656373790971</v>
      </c>
      <c r="M83" s="852"/>
      <c r="N83" s="57"/>
    </row>
    <row r="84" spans="1:14" ht="15.75" thickBot="1">
      <c r="B84" s="97" t="s">
        <v>1058</v>
      </c>
      <c r="C84" s="98"/>
      <c r="D84" s="98"/>
      <c r="E84" s="98"/>
      <c r="F84" s="98"/>
      <c r="G84" s="98"/>
      <c r="H84" s="98"/>
      <c r="I84" s="99"/>
      <c r="J84" s="100"/>
      <c r="K84" s="313">
        <v>0.05</v>
      </c>
      <c r="L84" s="853">
        <f>N77*K84</f>
        <v>583.23656373790971</v>
      </c>
      <c r="M84" s="854"/>
      <c r="N84" s="57"/>
    </row>
    <row r="85" spans="1:14" ht="15.75" thickBot="1">
      <c r="B85" s="817" t="s">
        <v>1037</v>
      </c>
      <c r="C85" s="818"/>
      <c r="D85" s="818"/>
      <c r="E85" s="818"/>
      <c r="F85" s="818"/>
      <c r="G85" s="818"/>
      <c r="H85" s="818"/>
      <c r="I85" s="818"/>
      <c r="J85" s="818"/>
      <c r="K85" s="818"/>
      <c r="L85" s="818"/>
      <c r="M85" s="819"/>
      <c r="N85" s="58">
        <f>L82+L83+L84</f>
        <v>3499.4193824274585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15164.150657185652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ht="21"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1050</v>
      </c>
      <c r="N48" s="280">
        <f>K48*M48</f>
        <v>1050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1050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210</v>
      </c>
      <c r="M83" s="852"/>
      <c r="N83" s="57"/>
    </row>
    <row r="84" spans="1:14">
      <c r="B84" s="95" t="s">
        <v>1057</v>
      </c>
      <c r="C84" s="96"/>
      <c r="D84" s="96"/>
      <c r="E84" s="96"/>
      <c r="F84" s="96"/>
      <c r="G84" s="96"/>
      <c r="H84" s="96"/>
      <c r="I84" s="93"/>
      <c r="J84" s="94"/>
      <c r="K84" s="312">
        <v>0.05</v>
      </c>
      <c r="L84" s="851">
        <f>N78*K84</f>
        <v>52.5</v>
      </c>
      <c r="M84" s="852"/>
      <c r="N84" s="57"/>
    </row>
    <row r="85" spans="1:14" ht="15.75" thickBot="1">
      <c r="B85" s="97" t="s">
        <v>1058</v>
      </c>
      <c r="C85" s="98"/>
      <c r="D85" s="98"/>
      <c r="E85" s="98"/>
      <c r="F85" s="98"/>
      <c r="G85" s="98"/>
      <c r="H85" s="98"/>
      <c r="I85" s="99"/>
      <c r="J85" s="100"/>
      <c r="K85" s="313">
        <v>0.05</v>
      </c>
      <c r="L85" s="853">
        <f>N78*K85</f>
        <v>52.5</v>
      </c>
      <c r="M85" s="854"/>
      <c r="N85" s="57"/>
    </row>
    <row r="86" spans="1:14" ht="15.75" thickBot="1">
      <c r="B86" s="817" t="s">
        <v>1037</v>
      </c>
      <c r="C86" s="818"/>
      <c r="D86" s="818"/>
      <c r="E86" s="818"/>
      <c r="F86" s="818"/>
      <c r="G86" s="818"/>
      <c r="H86" s="818"/>
      <c r="I86" s="818"/>
      <c r="J86" s="818"/>
      <c r="K86" s="818"/>
      <c r="L86" s="818"/>
      <c r="M86" s="819"/>
      <c r="N86" s="58">
        <f>L83+L84+L85</f>
        <v>315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600</v>
      </c>
      <c r="N36" s="280">
        <f>K36/M36</f>
        <v>103.94418158606796</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600</v>
      </c>
      <c r="N37" s="280">
        <f>K37/M37</f>
        <v>300.81752144579502</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600</v>
      </c>
      <c r="N38" s="280">
        <f>K38/M38</f>
        <v>166.14921242645656</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0.42556004338416664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571.33647550170372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45.342595070210322</v>
      </c>
      <c r="N48" s="280">
        <f>K48*M48</f>
        <v>136.02778521063095</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136.02778521063095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09">
        <f>SUM(N69:N74)</f>
        <v>42.556004338416663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749.92026505075137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149.98405301015029</v>
      </c>
      <c r="M82" s="852"/>
      <c r="N82" s="57"/>
    </row>
    <row r="83" spans="1:14">
      <c r="B83" s="95" t="s">
        <v>1057</v>
      </c>
      <c r="C83" s="96"/>
      <c r="D83" s="96"/>
      <c r="E83" s="96"/>
      <c r="F83" s="96"/>
      <c r="G83" s="96"/>
      <c r="H83" s="96"/>
      <c r="I83" s="93"/>
      <c r="J83" s="94"/>
      <c r="K83" s="312">
        <v>0.05</v>
      </c>
      <c r="L83" s="851">
        <f>N77*K83</f>
        <v>37.496013252537573</v>
      </c>
      <c r="M83" s="852"/>
      <c r="N83" s="57"/>
    </row>
    <row r="84" spans="1:14" ht="15.75" thickBot="1">
      <c r="B84" s="97" t="s">
        <v>1058</v>
      </c>
      <c r="C84" s="98"/>
      <c r="D84" s="98"/>
      <c r="E84" s="98"/>
      <c r="F84" s="98"/>
      <c r="G84" s="98"/>
      <c r="H84" s="98"/>
      <c r="I84" s="99"/>
      <c r="J84" s="100"/>
      <c r="K84" s="313">
        <v>0.05</v>
      </c>
      <c r="L84" s="853">
        <f>N77*K84</f>
        <v>37.496013252537573</v>
      </c>
      <c r="M84" s="854"/>
      <c r="N84" s="57"/>
    </row>
    <row r="85" spans="1:14" ht="15.75" thickBot="1">
      <c r="B85" s="817" t="s">
        <v>1037</v>
      </c>
      <c r="C85" s="818"/>
      <c r="D85" s="818"/>
      <c r="E85" s="818"/>
      <c r="F85" s="818"/>
      <c r="G85" s="818"/>
      <c r="H85" s="818"/>
      <c r="I85" s="818"/>
      <c r="J85" s="818"/>
      <c r="K85" s="818"/>
      <c r="L85" s="818"/>
      <c r="M85" s="819"/>
      <c r="N85" s="58">
        <f>L82+L83+L84</f>
        <v>224.97607951522545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974.89634456597685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45</v>
      </c>
      <c r="N37" s="280">
        <f>K37/M37</f>
        <v>4010.9002859439338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N75*M41</f>
        <v>11.348267823577778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7623.4938072678378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45.342595070210322</v>
      </c>
      <c r="N48" s="280">
        <f>K48*M48</f>
        <v>1133.564876755258</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36343.301392153313</v>
      </c>
      <c r="N49" s="280">
        <f>K49*M49</f>
        <v>45429.126740191641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46562.691616946897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821">
        <f>VLOOKUP(A58,TRANSPORTE!A5:D117,4,FALSE)</f>
        <v>1205.4504839910646</v>
      </c>
      <c r="M58" s="822"/>
      <c r="N58" s="295">
        <f>K58*L58</f>
        <v>1506.8131049888307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1506.8131049888307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09">
        <f>SUM(N69:N74)</f>
        <v>567.4133911788889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56260.411920382459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11252.082384076493</v>
      </c>
      <c r="M82" s="852"/>
      <c r="N82" s="57"/>
    </row>
    <row r="83" spans="1:14">
      <c r="B83" s="95" t="s">
        <v>1057</v>
      </c>
      <c r="C83" s="96"/>
      <c r="D83" s="96"/>
      <c r="E83" s="96"/>
      <c r="F83" s="96"/>
      <c r="G83" s="96"/>
      <c r="H83" s="96"/>
      <c r="I83" s="93"/>
      <c r="J83" s="94"/>
      <c r="K83" s="312">
        <v>0.05</v>
      </c>
      <c r="L83" s="851">
        <f>N77*K83</f>
        <v>2813.0205960191233</v>
      </c>
      <c r="M83" s="852"/>
      <c r="N83" s="57"/>
    </row>
    <row r="84" spans="1:14" ht="15.75" thickBot="1">
      <c r="B84" s="97" t="s">
        <v>1058</v>
      </c>
      <c r="C84" s="98"/>
      <c r="D84" s="98"/>
      <c r="E84" s="98"/>
      <c r="F84" s="98"/>
      <c r="G84" s="98"/>
      <c r="H84" s="98"/>
      <c r="I84" s="99"/>
      <c r="J84" s="100"/>
      <c r="K84" s="313">
        <v>0.05</v>
      </c>
      <c r="L84" s="853">
        <f>N77*K84</f>
        <v>2813.0205960191233</v>
      </c>
      <c r="M84" s="854"/>
      <c r="N84" s="57"/>
    </row>
    <row r="85" spans="1:14" ht="15.75" thickBot="1">
      <c r="B85" s="817" t="s">
        <v>1037</v>
      </c>
      <c r="C85" s="818"/>
      <c r="D85" s="818"/>
      <c r="E85" s="818"/>
      <c r="F85" s="818"/>
      <c r="G85" s="818"/>
      <c r="H85" s="818"/>
      <c r="I85" s="818"/>
      <c r="J85" s="818"/>
      <c r="K85" s="818"/>
      <c r="L85" s="818"/>
      <c r="M85" s="819"/>
      <c r="N85" s="58">
        <f>L82+L83+L84</f>
        <v>16878.12357611474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73138.535496497207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29.25"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5604.1248221298683</v>
      </c>
      <c r="N48" s="280">
        <f>K48*M48</f>
        <v>5604.1248221298683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5604.1248221298683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5604.1248221298683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1120.8249644259738</v>
      </c>
      <c r="M83" s="852"/>
      <c r="N83" s="57"/>
    </row>
    <row r="84" spans="1:14">
      <c r="B84" s="95" t="s">
        <v>1057</v>
      </c>
      <c r="C84" s="96"/>
      <c r="D84" s="96"/>
      <c r="E84" s="96"/>
      <c r="F84" s="96"/>
      <c r="G84" s="96"/>
      <c r="H84" s="96"/>
      <c r="I84" s="93"/>
      <c r="J84" s="94"/>
      <c r="K84" s="312">
        <v>0.05</v>
      </c>
      <c r="L84" s="851">
        <f>N78*K84</f>
        <v>280.20624110649345</v>
      </c>
      <c r="M84" s="852"/>
      <c r="N84" s="57"/>
    </row>
    <row r="85" spans="1:14" ht="15.75" thickBot="1">
      <c r="B85" s="97" t="s">
        <v>1058</v>
      </c>
      <c r="C85" s="98"/>
      <c r="D85" s="98"/>
      <c r="E85" s="98"/>
      <c r="F85" s="98"/>
      <c r="G85" s="98"/>
      <c r="H85" s="98"/>
      <c r="I85" s="99"/>
      <c r="J85" s="100"/>
      <c r="K85" s="313">
        <v>0.05</v>
      </c>
      <c r="L85" s="853">
        <f>N78*K85</f>
        <v>280.20624110649345</v>
      </c>
      <c r="M85" s="854"/>
      <c r="N85" s="57"/>
    </row>
    <row r="86" spans="1:14" ht="15.75" thickBot="1">
      <c r="B86" s="817" t="s">
        <v>1037</v>
      </c>
      <c r="C86" s="818"/>
      <c r="D86" s="818"/>
      <c r="E86" s="818"/>
      <c r="F86" s="818"/>
      <c r="G86" s="818"/>
      <c r="H86" s="818"/>
      <c r="I86" s="818"/>
      <c r="J86" s="818"/>
      <c r="K86" s="818"/>
      <c r="L86" s="818"/>
      <c r="M86" s="819"/>
      <c r="N86" s="58">
        <f>L83+L84+L85</f>
        <v>1681.2374466389608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7285.3622687688294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3502.5780138311679</v>
      </c>
      <c r="N48" s="280">
        <f>K48*M48</f>
        <v>3502.5780138311679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3502.5780138311679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3502.5780138311679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700.51560276623366</v>
      </c>
      <c r="M83" s="852"/>
      <c r="N83" s="57"/>
    </row>
    <row r="84" spans="1:14">
      <c r="B84" s="95" t="s">
        <v>1057</v>
      </c>
      <c r="C84" s="96"/>
      <c r="D84" s="96"/>
      <c r="E84" s="96"/>
      <c r="F84" s="96"/>
      <c r="G84" s="96"/>
      <c r="H84" s="96"/>
      <c r="I84" s="93"/>
      <c r="J84" s="94"/>
      <c r="K84" s="312">
        <v>0.05</v>
      </c>
      <c r="L84" s="851">
        <f>N78*K84</f>
        <v>175.12890069155841</v>
      </c>
      <c r="M84" s="852"/>
      <c r="N84" s="57"/>
    </row>
    <row r="85" spans="1:14" ht="15.75" thickBot="1">
      <c r="B85" s="97" t="s">
        <v>1058</v>
      </c>
      <c r="C85" s="98"/>
      <c r="D85" s="98"/>
      <c r="E85" s="98"/>
      <c r="F85" s="98"/>
      <c r="G85" s="98"/>
      <c r="H85" s="98"/>
      <c r="I85" s="99"/>
      <c r="J85" s="100"/>
      <c r="K85" s="313">
        <v>0.05</v>
      </c>
      <c r="L85" s="853">
        <f>N78*K85</f>
        <v>175.12890069155841</v>
      </c>
      <c r="M85" s="854"/>
      <c r="N85" s="57"/>
    </row>
    <row r="86" spans="1:14" ht="15.75" thickBot="1">
      <c r="B86" s="817" t="s">
        <v>1037</v>
      </c>
      <c r="C86" s="818"/>
      <c r="D86" s="818"/>
      <c r="E86" s="818"/>
      <c r="F86" s="818"/>
      <c r="G86" s="818"/>
      <c r="H86" s="818"/>
      <c r="I86" s="818"/>
      <c r="J86" s="818"/>
      <c r="K86" s="818"/>
      <c r="L86" s="818"/>
      <c r="M86" s="819"/>
      <c r="N86" s="58">
        <f>L83+L84+L85</f>
        <v>1050.7734041493504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4553.3514179805188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ht="18.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45.342595070210322</v>
      </c>
      <c r="N48" s="280">
        <f>K48*M48</f>
        <v>45.342595070210322</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3502.5780138311679</v>
      </c>
      <c r="N49" s="280">
        <f>K49*M49</f>
        <v>1260.9280849792203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1306.2706800494307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3" t="s">
        <v>1047</v>
      </c>
      <c r="C68" s="844"/>
      <c r="D68" s="844"/>
      <c r="E68" s="844"/>
      <c r="F68" s="844"/>
      <c r="G68" s="844"/>
      <c r="H68" s="844"/>
      <c r="I68" s="79" t="s">
        <v>1048</v>
      </c>
      <c r="J68" s="81" t="s">
        <v>1494</v>
      </c>
      <c r="K68" s="80" t="s">
        <v>1050</v>
      </c>
      <c r="L68" s="845" t="s">
        <v>1034</v>
      </c>
      <c r="M68" s="846"/>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04"/>
      <c r="C74" s="805"/>
      <c r="D74" s="805"/>
      <c r="E74" s="805"/>
      <c r="F74" s="805"/>
      <c r="G74" s="805"/>
      <c r="H74" s="805"/>
      <c r="I74" s="132"/>
      <c r="J74" s="132"/>
      <c r="K74" s="132"/>
      <c r="L74" s="905"/>
      <c r="M74" s="905"/>
      <c r="N74" s="51"/>
    </row>
    <row r="75" spans="2:15" ht="15.75" thickBot="1">
      <c r="B75" s="817" t="s">
        <v>1037</v>
      </c>
      <c r="C75" s="818"/>
      <c r="D75" s="818"/>
      <c r="E75" s="818"/>
      <c r="F75" s="818"/>
      <c r="G75" s="818"/>
      <c r="H75" s="818"/>
      <c r="I75" s="824"/>
      <c r="J75" s="824"/>
      <c r="K75" s="824"/>
      <c r="L75" s="824"/>
      <c r="M75" s="825"/>
      <c r="N75" s="309"/>
    </row>
    <row r="76" spans="2:15" ht="15.75" thickBot="1">
      <c r="B76" s="39"/>
      <c r="C76" s="40"/>
      <c r="D76" s="40"/>
      <c r="E76" s="40"/>
      <c r="F76" s="40"/>
      <c r="G76" s="40"/>
      <c r="H76" s="40"/>
      <c r="I76" s="40"/>
      <c r="J76" s="40"/>
      <c r="K76" s="40"/>
      <c r="L76" s="40"/>
      <c r="M76" s="40"/>
      <c r="N76" s="41"/>
    </row>
    <row r="77" spans="2:15" ht="15.75" thickBot="1">
      <c r="B77" s="817" t="s">
        <v>1051</v>
      </c>
      <c r="C77" s="818"/>
      <c r="D77" s="818"/>
      <c r="E77" s="818"/>
      <c r="F77" s="818"/>
      <c r="G77" s="818"/>
      <c r="H77" s="818"/>
      <c r="I77" s="818"/>
      <c r="J77" s="818"/>
      <c r="K77" s="818"/>
      <c r="L77" s="818"/>
      <c r="M77" s="819"/>
      <c r="N77" s="105">
        <f>N43+N53+N64+N75</f>
        <v>1306.2706800494307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261.25413600988617</v>
      </c>
      <c r="M82" s="852"/>
      <c r="N82" s="57"/>
    </row>
    <row r="83" spans="1:14">
      <c r="B83" s="95" t="s">
        <v>1057</v>
      </c>
      <c r="C83" s="96"/>
      <c r="D83" s="96"/>
      <c r="E83" s="96"/>
      <c r="F83" s="96"/>
      <c r="G83" s="96"/>
      <c r="H83" s="96"/>
      <c r="I83" s="93"/>
      <c r="J83" s="94"/>
      <c r="K83" s="312">
        <v>0.05</v>
      </c>
      <c r="L83" s="851">
        <f>N77*K83</f>
        <v>65.313534002471542</v>
      </c>
      <c r="M83" s="852"/>
      <c r="N83" s="57"/>
    </row>
    <row r="84" spans="1:14" ht="15.75" thickBot="1">
      <c r="B84" s="97" t="s">
        <v>1058</v>
      </c>
      <c r="C84" s="98"/>
      <c r="D84" s="98"/>
      <c r="E84" s="98"/>
      <c r="F84" s="98"/>
      <c r="G84" s="98"/>
      <c r="H84" s="98"/>
      <c r="I84" s="99"/>
      <c r="J84" s="100"/>
      <c r="K84" s="313">
        <v>0.05</v>
      </c>
      <c r="L84" s="853">
        <f>N77*K84</f>
        <v>65.313534002471542</v>
      </c>
      <c r="M84" s="854"/>
      <c r="N84" s="57"/>
    </row>
    <row r="85" spans="1:14" ht="15.75" thickBot="1">
      <c r="B85" s="817" t="s">
        <v>1037</v>
      </c>
      <c r="C85" s="818"/>
      <c r="D85" s="818"/>
      <c r="E85" s="818"/>
      <c r="F85" s="818"/>
      <c r="G85" s="818"/>
      <c r="H85" s="818"/>
      <c r="I85" s="818"/>
      <c r="J85" s="818"/>
      <c r="K85" s="818"/>
      <c r="L85" s="818"/>
      <c r="M85" s="819"/>
      <c r="N85" s="58">
        <f>L82+L83+L84</f>
        <v>391.88120401482928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1698.15188406426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45</v>
      </c>
      <c r="N37" s="280">
        <f>K37/M37</f>
        <v>4010.9002859439338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7617.819673356049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36343.301392153313</v>
      </c>
      <c r="N48" s="280">
        <f>K48*M48</f>
        <v>45429.126740191641</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45.342595070210322</v>
      </c>
      <c r="N49" s="280">
        <f>K49*M49</f>
        <v>1133.564876755258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46562.691616946897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821">
        <f>VLOOKUP(A59,TRANSPORTE!A5:D123,4,FALSE)</f>
        <v>1205.4504839910646</v>
      </c>
      <c r="M59" s="822"/>
      <c r="N59" s="295">
        <f>K59*L59</f>
        <v>1506.8131049888307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1506.8131049888307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56254.737786470665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11250.947557294134</v>
      </c>
      <c r="M83" s="852"/>
      <c r="N83" s="57"/>
    </row>
    <row r="84" spans="1:14">
      <c r="B84" s="95" t="s">
        <v>1057</v>
      </c>
      <c r="C84" s="96"/>
      <c r="D84" s="96"/>
      <c r="E84" s="96"/>
      <c r="F84" s="96"/>
      <c r="G84" s="96"/>
      <c r="H84" s="96"/>
      <c r="I84" s="93"/>
      <c r="J84" s="94"/>
      <c r="K84" s="312">
        <v>0.05</v>
      </c>
      <c r="L84" s="851">
        <f>N78*K84</f>
        <v>2812.7368893235334</v>
      </c>
      <c r="M84" s="852"/>
      <c r="N84" s="57"/>
    </row>
    <row r="85" spans="1:14" ht="15.75" thickBot="1">
      <c r="B85" s="97" t="s">
        <v>1058</v>
      </c>
      <c r="C85" s="98"/>
      <c r="D85" s="98"/>
      <c r="E85" s="98"/>
      <c r="F85" s="98"/>
      <c r="G85" s="98"/>
      <c r="H85" s="98"/>
      <c r="I85" s="99"/>
      <c r="J85" s="100"/>
      <c r="K85" s="313">
        <v>0.05</v>
      </c>
      <c r="L85" s="853">
        <f>N78*K85</f>
        <v>2812.7368893235334</v>
      </c>
      <c r="M85" s="854"/>
      <c r="N85" s="57"/>
    </row>
    <row r="86" spans="1:14" ht="15.75" thickBot="1">
      <c r="B86" s="817" t="s">
        <v>1037</v>
      </c>
      <c r="C86" s="818"/>
      <c r="D86" s="818"/>
      <c r="E86" s="818"/>
      <c r="F86" s="818"/>
      <c r="G86" s="818"/>
      <c r="H86" s="818"/>
      <c r="I86" s="818"/>
      <c r="J86" s="818"/>
      <c r="K86" s="818"/>
      <c r="L86" s="818"/>
      <c r="M86" s="819"/>
      <c r="N86" s="58">
        <f>L83+L84+L85</f>
        <v>16876.421335941199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73131.15912241186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45</v>
      </c>
      <c r="N37" s="280">
        <f>K37/M37</f>
        <v>4010.9002859439338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7617.819673356049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44276.409520480513</v>
      </c>
      <c r="N48" s="280">
        <f>K48*M48</f>
        <v>57559.332376624669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58647.554658309717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68399.873352033042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13679.974670406609</v>
      </c>
      <c r="M83" s="852"/>
      <c r="N83" s="57"/>
    </row>
    <row r="84" spans="1:14">
      <c r="B84" s="95" t="s">
        <v>1057</v>
      </c>
      <c r="C84" s="96"/>
      <c r="D84" s="96"/>
      <c r="E84" s="96"/>
      <c r="F84" s="96"/>
      <c r="G84" s="96"/>
      <c r="H84" s="96"/>
      <c r="I84" s="93"/>
      <c r="J84" s="94"/>
      <c r="K84" s="312">
        <v>0.05</v>
      </c>
      <c r="L84" s="851">
        <f>N78*K84</f>
        <v>3419.9936676016523</v>
      </c>
      <c r="M84" s="852"/>
      <c r="N84" s="57"/>
    </row>
    <row r="85" spans="1:14" ht="15.75" thickBot="1">
      <c r="B85" s="97" t="s">
        <v>1058</v>
      </c>
      <c r="C85" s="98"/>
      <c r="D85" s="98"/>
      <c r="E85" s="98"/>
      <c r="F85" s="98"/>
      <c r="G85" s="98"/>
      <c r="H85" s="98"/>
      <c r="I85" s="99"/>
      <c r="J85" s="100"/>
      <c r="K85" s="313">
        <v>0.05</v>
      </c>
      <c r="L85" s="853">
        <f>N78*K85</f>
        <v>3419.9936676016523</v>
      </c>
      <c r="M85" s="854"/>
      <c r="N85" s="57"/>
    </row>
    <row r="86" spans="1:14" ht="15.75" thickBot="1">
      <c r="B86" s="817" t="s">
        <v>1037</v>
      </c>
      <c r="C86" s="818"/>
      <c r="D86" s="818"/>
      <c r="E86" s="818"/>
      <c r="F86" s="818"/>
      <c r="G86" s="818"/>
      <c r="H86" s="818"/>
      <c r="I86" s="818"/>
      <c r="J86" s="818"/>
      <c r="K86" s="818"/>
      <c r="L86" s="818"/>
      <c r="M86" s="819"/>
      <c r="N86" s="58">
        <f>L83+L84+L85</f>
        <v>20519.962005609912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88919.835357642951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45</v>
      </c>
      <c r="N37" s="280">
        <f>K37/M37</f>
        <v>4010.9002859439338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7617.819673356049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43115.154509331238</v>
      </c>
      <c r="N48" s="280">
        <f>K48*M48</f>
        <v>56049.700862130609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57137.923143815657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66890.241837538983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13378.048367507798</v>
      </c>
      <c r="M83" s="852"/>
      <c r="N83" s="57"/>
    </row>
    <row r="84" spans="1:14">
      <c r="B84" s="95" t="s">
        <v>1057</v>
      </c>
      <c r="C84" s="96"/>
      <c r="D84" s="96"/>
      <c r="E84" s="96"/>
      <c r="F84" s="96"/>
      <c r="G84" s="96"/>
      <c r="H84" s="96"/>
      <c r="I84" s="93"/>
      <c r="J84" s="94"/>
      <c r="K84" s="312">
        <v>0.05</v>
      </c>
      <c r="L84" s="851">
        <f>N78*K84</f>
        <v>3344.5120918769494</v>
      </c>
      <c r="M84" s="852"/>
      <c r="N84" s="57"/>
    </row>
    <row r="85" spans="1:14" ht="15.75" thickBot="1">
      <c r="B85" s="97" t="s">
        <v>1058</v>
      </c>
      <c r="C85" s="98"/>
      <c r="D85" s="98"/>
      <c r="E85" s="98"/>
      <c r="F85" s="98"/>
      <c r="G85" s="98"/>
      <c r="H85" s="98"/>
      <c r="I85" s="99"/>
      <c r="J85" s="100"/>
      <c r="K85" s="313">
        <v>0.05</v>
      </c>
      <c r="L85" s="853">
        <f>N78*K85</f>
        <v>3344.5120918769494</v>
      </c>
      <c r="M85" s="854"/>
      <c r="N85" s="57"/>
    </row>
    <row r="86" spans="1:14" ht="15.75" thickBot="1">
      <c r="B86" s="817" t="s">
        <v>1037</v>
      </c>
      <c r="C86" s="818"/>
      <c r="D86" s="818"/>
      <c r="E86" s="818"/>
      <c r="F86" s="818"/>
      <c r="G86" s="818"/>
      <c r="H86" s="818"/>
      <c r="I86" s="818"/>
      <c r="J86" s="818"/>
      <c r="K86" s="818"/>
      <c r="L86" s="818"/>
      <c r="M86" s="819"/>
      <c r="N86" s="58">
        <f>L83+L84+L85</f>
        <v>20067.072551261695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86957.314388800674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45</v>
      </c>
      <c r="N37" s="280">
        <f>K37/M37</f>
        <v>4010.9002859439338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7617.819673356049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53312</v>
      </c>
      <c r="N48" s="280">
        <f>K48*M48</f>
        <v>69305.600000000006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70393.822281685047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80146.140975408372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16029.228195081676</v>
      </c>
      <c r="M83" s="852"/>
      <c r="N83" s="57"/>
    </row>
    <row r="84" spans="1:14">
      <c r="B84" s="95" t="s">
        <v>1057</v>
      </c>
      <c r="C84" s="96"/>
      <c r="D84" s="96"/>
      <c r="E84" s="96"/>
      <c r="F84" s="96"/>
      <c r="G84" s="96"/>
      <c r="H84" s="96"/>
      <c r="I84" s="93"/>
      <c r="J84" s="94"/>
      <c r="K84" s="312">
        <v>0.05</v>
      </c>
      <c r="L84" s="851">
        <f>N78*K84</f>
        <v>4007.307048770419</v>
      </c>
      <c r="M84" s="852"/>
      <c r="N84" s="57"/>
    </row>
    <row r="85" spans="1:14" ht="15.75" thickBot="1">
      <c r="B85" s="97" t="s">
        <v>1058</v>
      </c>
      <c r="C85" s="98"/>
      <c r="D85" s="98"/>
      <c r="E85" s="98"/>
      <c r="F85" s="98"/>
      <c r="G85" s="98"/>
      <c r="H85" s="98"/>
      <c r="I85" s="99"/>
      <c r="J85" s="100"/>
      <c r="K85" s="313">
        <v>0.05</v>
      </c>
      <c r="L85" s="853">
        <f>N78*K85</f>
        <v>4007.307048770419</v>
      </c>
      <c r="M85" s="854"/>
      <c r="N85" s="57"/>
    </row>
    <row r="86" spans="1:14" ht="15.75" thickBot="1">
      <c r="B86" s="817" t="s">
        <v>1037</v>
      </c>
      <c r="C86" s="818"/>
      <c r="D86" s="818"/>
      <c r="E86" s="818"/>
      <c r="F86" s="818"/>
      <c r="G86" s="818"/>
      <c r="H86" s="818"/>
      <c r="I86" s="818"/>
      <c r="J86" s="818"/>
      <c r="K86" s="818"/>
      <c r="L86" s="818"/>
      <c r="M86" s="819"/>
      <c r="N86" s="58">
        <f>L83+L84+L85</f>
        <v>24043.84229262251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104189.98326803089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279">
        <v>2.5</v>
      </c>
      <c r="N36" s="280">
        <f>K36/M36</f>
        <v>5162.8681587673673</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411"/>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5928.8762368588668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44276.409520480513</v>
      </c>
      <c r="N48" s="280">
        <f>K48*M48</f>
        <v>57559.332376624669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58647.554658309717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81463.678086186963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16292.735617237393</v>
      </c>
      <c r="M83" s="852"/>
      <c r="N83" s="57"/>
    </row>
    <row r="84" spans="1:14">
      <c r="B84" s="95" t="s">
        <v>1057</v>
      </c>
      <c r="C84" s="96"/>
      <c r="D84" s="96"/>
      <c r="E84" s="96"/>
      <c r="F84" s="96"/>
      <c r="G84" s="96"/>
      <c r="H84" s="96"/>
      <c r="I84" s="93"/>
      <c r="J84" s="94"/>
      <c r="K84" s="312">
        <v>0.05</v>
      </c>
      <c r="L84" s="851">
        <f>N78*K84</f>
        <v>4073.1839043093482</v>
      </c>
      <c r="M84" s="852"/>
      <c r="N84" s="57"/>
    </row>
    <row r="85" spans="1:14" ht="15.75" thickBot="1">
      <c r="B85" s="97" t="s">
        <v>1058</v>
      </c>
      <c r="C85" s="98"/>
      <c r="D85" s="98"/>
      <c r="E85" s="98"/>
      <c r="F85" s="98"/>
      <c r="G85" s="98"/>
      <c r="H85" s="98"/>
      <c r="I85" s="99"/>
      <c r="J85" s="100"/>
      <c r="K85" s="313">
        <v>0.05</v>
      </c>
      <c r="L85" s="853">
        <f>N78*K85</f>
        <v>4073.1839043093482</v>
      </c>
      <c r="M85" s="854"/>
      <c r="N85" s="57"/>
    </row>
    <row r="86" spans="1:14" ht="15.75" thickBot="1">
      <c r="B86" s="817" t="s">
        <v>1037</v>
      </c>
      <c r="C86" s="818"/>
      <c r="D86" s="818"/>
      <c r="E86" s="818"/>
      <c r="F86" s="818"/>
      <c r="G86" s="818"/>
      <c r="H86" s="818"/>
      <c r="I86" s="818"/>
      <c r="J86" s="818"/>
      <c r="K86" s="818"/>
      <c r="L86" s="818"/>
      <c r="M86" s="819"/>
      <c r="N86" s="58">
        <f>L83+L84+L85</f>
        <v>24439.10342585609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105902.78151204306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279">
        <v>2.5</v>
      </c>
      <c r="N36" s="280">
        <f>K36/M36</f>
        <v>5162.8681587673673</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5928.8762368588668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43115.154509331238</v>
      </c>
      <c r="N48" s="280">
        <f>K48*M48</f>
        <v>56049.700862130609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57137.923143815657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79954.046571692903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15990.809314338581</v>
      </c>
      <c r="M83" s="852"/>
      <c r="N83" s="57"/>
    </row>
    <row r="84" spans="1:14">
      <c r="B84" s="95" t="s">
        <v>1057</v>
      </c>
      <c r="C84" s="96"/>
      <c r="D84" s="96"/>
      <c r="E84" s="96"/>
      <c r="F84" s="96"/>
      <c r="G84" s="96"/>
      <c r="H84" s="96"/>
      <c r="I84" s="93"/>
      <c r="J84" s="94"/>
      <c r="K84" s="312">
        <v>0.05</v>
      </c>
      <c r="L84" s="851">
        <f>N78*K84</f>
        <v>3997.7023285846453</v>
      </c>
      <c r="M84" s="852"/>
      <c r="N84" s="57"/>
    </row>
    <row r="85" spans="1:14" ht="15.75" thickBot="1">
      <c r="B85" s="97" t="s">
        <v>1058</v>
      </c>
      <c r="C85" s="98"/>
      <c r="D85" s="98"/>
      <c r="E85" s="98"/>
      <c r="F85" s="98"/>
      <c r="G85" s="98"/>
      <c r="H85" s="98"/>
      <c r="I85" s="99"/>
      <c r="J85" s="100"/>
      <c r="K85" s="313">
        <v>0.05</v>
      </c>
      <c r="L85" s="853">
        <f>N78*K85</f>
        <v>3997.7023285846453</v>
      </c>
      <c r="M85" s="854"/>
      <c r="N85" s="57"/>
    </row>
    <row r="86" spans="1:14" ht="15.75" thickBot="1">
      <c r="B86" s="817" t="s">
        <v>1037</v>
      </c>
      <c r="C86" s="818"/>
      <c r="D86" s="818"/>
      <c r="E86" s="818"/>
      <c r="F86" s="818"/>
      <c r="G86" s="818"/>
      <c r="H86" s="818"/>
      <c r="I86" s="818"/>
      <c r="J86" s="818"/>
      <c r="K86" s="818"/>
      <c r="L86" s="818"/>
      <c r="M86" s="819"/>
      <c r="N86" s="58">
        <f>L83+L84+L85</f>
        <v>23986.21397150787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103940.26054320077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279">
        <v>2.5</v>
      </c>
      <c r="N36" s="280">
        <f>K36/M36</f>
        <v>5162.8681587673673</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5928.8762368588668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53312</v>
      </c>
      <c r="N48" s="280">
        <f>K48*M48</f>
        <v>69305.600000000006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70393.822281685047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93209.945709562293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18641.989141912458</v>
      </c>
      <c r="M83" s="852"/>
      <c r="N83" s="57"/>
    </row>
    <row r="84" spans="1:14">
      <c r="B84" s="95" t="s">
        <v>1057</v>
      </c>
      <c r="C84" s="96"/>
      <c r="D84" s="96"/>
      <c r="E84" s="96"/>
      <c r="F84" s="96"/>
      <c r="G84" s="96"/>
      <c r="H84" s="96"/>
      <c r="I84" s="93"/>
      <c r="J84" s="94"/>
      <c r="K84" s="312">
        <v>0.05</v>
      </c>
      <c r="L84" s="851">
        <f>N78*K84</f>
        <v>4660.4972854781145</v>
      </c>
      <c r="M84" s="852"/>
      <c r="N84" s="57"/>
    </row>
    <row r="85" spans="1:14" ht="15.75" thickBot="1">
      <c r="B85" s="97" t="s">
        <v>1058</v>
      </c>
      <c r="C85" s="98"/>
      <c r="D85" s="98"/>
      <c r="E85" s="98"/>
      <c r="F85" s="98"/>
      <c r="G85" s="98"/>
      <c r="H85" s="98"/>
      <c r="I85" s="99"/>
      <c r="J85" s="100"/>
      <c r="K85" s="313">
        <v>0.05</v>
      </c>
      <c r="L85" s="853">
        <f>N78*K85</f>
        <v>4660.4972854781145</v>
      </c>
      <c r="M85" s="854"/>
      <c r="N85" s="57"/>
    </row>
    <row r="86" spans="1:14" ht="15.75" thickBot="1">
      <c r="B86" s="817" t="s">
        <v>1037</v>
      </c>
      <c r="C86" s="818"/>
      <c r="D86" s="818"/>
      <c r="E86" s="818"/>
      <c r="F86" s="818"/>
      <c r="G86" s="818"/>
      <c r="H86" s="818"/>
      <c r="I86" s="818"/>
      <c r="J86" s="818"/>
      <c r="K86" s="818"/>
      <c r="L86" s="818"/>
      <c r="M86" s="819"/>
      <c r="N86" s="58">
        <f>L83+L84+L85</f>
        <v>27962.983712868689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121172.92942243099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45</v>
      </c>
      <c r="N37" s="280">
        <f>K37/M37</f>
        <v>4010.9002859439338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7617.819673356049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73082.571706141127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82834.890399864453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16566.978079972891</v>
      </c>
      <c r="M83" s="852"/>
      <c r="N83" s="57"/>
    </row>
    <row r="84" spans="1:14">
      <c r="B84" s="95" t="s">
        <v>1057</v>
      </c>
      <c r="C84" s="96"/>
      <c r="D84" s="96"/>
      <c r="E84" s="96"/>
      <c r="F84" s="96"/>
      <c r="G84" s="96"/>
      <c r="H84" s="96"/>
      <c r="I84" s="93"/>
      <c r="J84" s="94"/>
      <c r="K84" s="312">
        <v>0.05</v>
      </c>
      <c r="L84" s="851">
        <f>N78*K84</f>
        <v>4141.7445199932226</v>
      </c>
      <c r="M84" s="852"/>
      <c r="N84" s="57"/>
    </row>
    <row r="85" spans="1:14" ht="15.75" thickBot="1">
      <c r="B85" s="97" t="s">
        <v>1058</v>
      </c>
      <c r="C85" s="98"/>
      <c r="D85" s="98"/>
      <c r="E85" s="98"/>
      <c r="F85" s="98"/>
      <c r="G85" s="98"/>
      <c r="H85" s="98"/>
      <c r="I85" s="99"/>
      <c r="J85" s="100"/>
      <c r="K85" s="313">
        <v>0.05</v>
      </c>
      <c r="L85" s="853">
        <f>N78*K85</f>
        <v>4141.7445199932226</v>
      </c>
      <c r="M85" s="854"/>
      <c r="N85" s="57"/>
    </row>
    <row r="86" spans="1:14" ht="15.75" thickBot="1">
      <c r="B86" s="817" t="s">
        <v>1037</v>
      </c>
      <c r="C86" s="818"/>
      <c r="D86" s="818"/>
      <c r="E86" s="818"/>
      <c r="F86" s="818"/>
      <c r="G86" s="818"/>
      <c r="H86" s="818"/>
      <c r="I86" s="818"/>
      <c r="J86" s="818"/>
      <c r="K86" s="818"/>
      <c r="L86" s="818"/>
      <c r="M86" s="819"/>
      <c r="N86" s="58">
        <f>L83+L84+L85</f>
        <v>24850.467119959336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107685.3575198238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45</v>
      </c>
      <c r="N37" s="280">
        <f>K37/M37</f>
        <v>4010.9002859439338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7617.819673356049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73082.571706141127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82834.890399864453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16566.978079972891</v>
      </c>
      <c r="M83" s="852"/>
      <c r="N83" s="57"/>
    </row>
    <row r="84" spans="1:14">
      <c r="B84" s="95" t="s">
        <v>1057</v>
      </c>
      <c r="C84" s="96"/>
      <c r="D84" s="96"/>
      <c r="E84" s="96"/>
      <c r="F84" s="96"/>
      <c r="G84" s="96"/>
      <c r="H84" s="96"/>
      <c r="I84" s="93"/>
      <c r="J84" s="94"/>
      <c r="K84" s="312">
        <v>0.05</v>
      </c>
      <c r="L84" s="851">
        <f>N78*K84</f>
        <v>4141.7445199932226</v>
      </c>
      <c r="M84" s="852"/>
      <c r="N84" s="57"/>
    </row>
    <row r="85" spans="1:14" ht="15.75" thickBot="1">
      <c r="B85" s="97" t="s">
        <v>1058</v>
      </c>
      <c r="C85" s="98"/>
      <c r="D85" s="98"/>
      <c r="E85" s="98"/>
      <c r="F85" s="98"/>
      <c r="G85" s="98"/>
      <c r="H85" s="98"/>
      <c r="I85" s="99"/>
      <c r="J85" s="100"/>
      <c r="K85" s="313">
        <v>0.05</v>
      </c>
      <c r="L85" s="853">
        <f>N78*K85</f>
        <v>4141.7445199932226</v>
      </c>
      <c r="M85" s="854"/>
      <c r="N85" s="57"/>
    </row>
    <row r="86" spans="1:14" ht="15.75" thickBot="1">
      <c r="B86" s="817" t="s">
        <v>1037</v>
      </c>
      <c r="C86" s="818"/>
      <c r="D86" s="818"/>
      <c r="E86" s="818"/>
      <c r="F86" s="818"/>
      <c r="G86" s="818"/>
      <c r="H86" s="818"/>
      <c r="I86" s="818"/>
      <c r="J86" s="818"/>
      <c r="K86" s="818"/>
      <c r="L86" s="818"/>
      <c r="M86" s="819"/>
      <c r="N86" s="58">
        <f>L83+L84+L85</f>
        <v>24850.467119959336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107685.3575198238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VLOOKUP(A37,EQUIPOS!A7:D164,4,FALSE)</f>
        <v>180490.51286747702</v>
      </c>
      <c r="L37" s="278"/>
      <c r="M37" s="279">
        <v>45</v>
      </c>
      <c r="N37" s="280">
        <f>K37/M37</f>
        <v>4010.9002859439338</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7617.819673356049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73082.571706141127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82834.890399864453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16566.978079972891</v>
      </c>
      <c r="M83" s="852"/>
      <c r="N83" s="57"/>
    </row>
    <row r="84" spans="1:14">
      <c r="B84" s="95" t="s">
        <v>1057</v>
      </c>
      <c r="C84" s="96"/>
      <c r="D84" s="96"/>
      <c r="E84" s="96"/>
      <c r="F84" s="96"/>
      <c r="G84" s="96"/>
      <c r="H84" s="96"/>
      <c r="I84" s="93"/>
      <c r="J84" s="94"/>
      <c r="K84" s="312">
        <v>0.05</v>
      </c>
      <c r="L84" s="851">
        <f>N78*K84</f>
        <v>4141.7445199932226</v>
      </c>
      <c r="M84" s="852"/>
      <c r="N84" s="57"/>
    </row>
    <row r="85" spans="1:14" ht="15.75" thickBot="1">
      <c r="B85" s="97" t="s">
        <v>1058</v>
      </c>
      <c r="C85" s="98"/>
      <c r="D85" s="98"/>
      <c r="E85" s="98"/>
      <c r="F85" s="98"/>
      <c r="G85" s="98"/>
      <c r="H85" s="98"/>
      <c r="I85" s="99"/>
      <c r="J85" s="100"/>
      <c r="K85" s="313">
        <v>0.05</v>
      </c>
      <c r="L85" s="853">
        <f>N78*K85</f>
        <v>4141.7445199932226</v>
      </c>
      <c r="M85" s="854"/>
      <c r="N85" s="57"/>
    </row>
    <row r="86" spans="1:14" ht="15.75" thickBot="1">
      <c r="B86" s="817" t="s">
        <v>1037</v>
      </c>
      <c r="C86" s="818"/>
      <c r="D86" s="818"/>
      <c r="E86" s="818"/>
      <c r="F86" s="818"/>
      <c r="G86" s="818"/>
      <c r="H86" s="818"/>
      <c r="I86" s="818"/>
      <c r="J86" s="818"/>
      <c r="K86" s="818"/>
      <c r="L86" s="818"/>
      <c r="M86" s="819"/>
      <c r="N86" s="58">
        <f>L83+L84+L85</f>
        <v>24850.467119959336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107685.3575198238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279">
        <v>2.5</v>
      </c>
      <c r="N36" s="280">
        <f>K36/M36</f>
        <v>5162.8681587673673</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5928.8762368588668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73082.571706141127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95898.695134018373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19179.739026803676</v>
      </c>
      <c r="M83" s="852"/>
      <c r="N83" s="57"/>
    </row>
    <row r="84" spans="1:14">
      <c r="B84" s="95" t="s">
        <v>1057</v>
      </c>
      <c r="C84" s="96"/>
      <c r="D84" s="96"/>
      <c r="E84" s="96"/>
      <c r="F84" s="96"/>
      <c r="G84" s="96"/>
      <c r="H84" s="96"/>
      <c r="I84" s="93"/>
      <c r="J84" s="94"/>
      <c r="K84" s="312">
        <v>0.05</v>
      </c>
      <c r="L84" s="851">
        <f>N78*K84</f>
        <v>4794.934756700919</v>
      </c>
      <c r="M84" s="852"/>
      <c r="N84" s="57"/>
    </row>
    <row r="85" spans="1:14" ht="15.75" thickBot="1">
      <c r="B85" s="97" t="s">
        <v>1058</v>
      </c>
      <c r="C85" s="98"/>
      <c r="D85" s="98"/>
      <c r="E85" s="98"/>
      <c r="F85" s="98"/>
      <c r="G85" s="98"/>
      <c r="H85" s="98"/>
      <c r="I85" s="99"/>
      <c r="J85" s="100"/>
      <c r="K85" s="313">
        <v>0.05</v>
      </c>
      <c r="L85" s="853">
        <f>N78*K85</f>
        <v>4794.934756700919</v>
      </c>
      <c r="M85" s="854"/>
      <c r="N85" s="57"/>
    </row>
    <row r="86" spans="1:14" ht="15.75" thickBot="1">
      <c r="B86" s="817" t="s">
        <v>1037</v>
      </c>
      <c r="C86" s="818"/>
      <c r="D86" s="818"/>
      <c r="E86" s="818"/>
      <c r="F86" s="818"/>
      <c r="G86" s="818"/>
      <c r="H86" s="818"/>
      <c r="I86" s="818"/>
      <c r="J86" s="818"/>
      <c r="K86" s="818"/>
      <c r="L86" s="818"/>
      <c r="M86" s="819"/>
      <c r="N86" s="58">
        <f>L83+L84+L85</f>
        <v>28769.608540205511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124668.30367422389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279">
        <v>2.5</v>
      </c>
      <c r="N36" s="280">
        <f>K36/M36</f>
        <v>5162.8681587673673</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5928.8762368588668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73082.571706141127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95898.695134018373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19179.739026803676</v>
      </c>
      <c r="M83" s="852"/>
      <c r="N83" s="57"/>
    </row>
    <row r="84" spans="1:14">
      <c r="B84" s="95" t="s">
        <v>1057</v>
      </c>
      <c r="C84" s="96"/>
      <c r="D84" s="96"/>
      <c r="E84" s="96"/>
      <c r="F84" s="96"/>
      <c r="G84" s="96"/>
      <c r="H84" s="96"/>
      <c r="I84" s="93"/>
      <c r="J84" s="94"/>
      <c r="K84" s="312">
        <v>0.05</v>
      </c>
      <c r="L84" s="851">
        <f>N78*K84</f>
        <v>4794.934756700919</v>
      </c>
      <c r="M84" s="852"/>
      <c r="N84" s="57"/>
    </row>
    <row r="85" spans="1:14" ht="15.75" thickBot="1">
      <c r="B85" s="97" t="s">
        <v>1058</v>
      </c>
      <c r="C85" s="98"/>
      <c r="D85" s="98"/>
      <c r="E85" s="98"/>
      <c r="F85" s="98"/>
      <c r="G85" s="98"/>
      <c r="H85" s="98"/>
      <c r="I85" s="99"/>
      <c r="J85" s="100"/>
      <c r="K85" s="313">
        <v>0.05</v>
      </c>
      <c r="L85" s="853">
        <f>N78*K85</f>
        <v>4794.934756700919</v>
      </c>
      <c r="M85" s="854"/>
      <c r="N85" s="57"/>
    </row>
    <row r="86" spans="1:14" ht="15.75" thickBot="1">
      <c r="B86" s="817" t="s">
        <v>1037</v>
      </c>
      <c r="C86" s="818"/>
      <c r="D86" s="818"/>
      <c r="E86" s="818"/>
      <c r="F86" s="818"/>
      <c r="G86" s="818"/>
      <c r="H86" s="818"/>
      <c r="I86" s="818"/>
      <c r="J86" s="818"/>
      <c r="K86" s="818"/>
      <c r="L86" s="818"/>
      <c r="M86" s="819"/>
      <c r="N86" s="58">
        <f>L83+L84+L85</f>
        <v>28769.608540205511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124668.30367422389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279">
        <v>2.5</v>
      </c>
      <c r="N36" s="280">
        <f>K36/M36</f>
        <v>5162.8681587673673</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5928.8762368588668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45.342595070210322</v>
      </c>
      <c r="N49" s="280">
        <f>K49*M49</f>
        <v>1088.2222816850476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73082.571706141127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95898.695134018373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19179.739026803676</v>
      </c>
      <c r="M83" s="852"/>
      <c r="N83" s="57"/>
    </row>
    <row r="84" spans="1:14">
      <c r="B84" s="95" t="s">
        <v>1057</v>
      </c>
      <c r="C84" s="96"/>
      <c r="D84" s="96"/>
      <c r="E84" s="96"/>
      <c r="F84" s="96"/>
      <c r="G84" s="96"/>
      <c r="H84" s="96"/>
      <c r="I84" s="93"/>
      <c r="J84" s="94"/>
      <c r="K84" s="312">
        <v>0.05</v>
      </c>
      <c r="L84" s="851">
        <f>N78*K84</f>
        <v>4794.934756700919</v>
      </c>
      <c r="M84" s="852"/>
      <c r="N84" s="57"/>
    </row>
    <row r="85" spans="1:14" ht="15.75" thickBot="1">
      <c r="B85" s="97" t="s">
        <v>1058</v>
      </c>
      <c r="C85" s="98"/>
      <c r="D85" s="98"/>
      <c r="E85" s="98"/>
      <c r="F85" s="98"/>
      <c r="G85" s="98"/>
      <c r="H85" s="98"/>
      <c r="I85" s="99"/>
      <c r="J85" s="100"/>
      <c r="K85" s="313">
        <v>0.05</v>
      </c>
      <c r="L85" s="853">
        <f>N78*K85</f>
        <v>4794.934756700919</v>
      </c>
      <c r="M85" s="854"/>
      <c r="N85" s="57"/>
    </row>
    <row r="86" spans="1:14" ht="15.75" thickBot="1">
      <c r="B86" s="817" t="s">
        <v>1037</v>
      </c>
      <c r="C86" s="818"/>
      <c r="D86" s="818"/>
      <c r="E86" s="818"/>
      <c r="F86" s="818"/>
      <c r="G86" s="818"/>
      <c r="H86" s="818"/>
      <c r="I86" s="818"/>
      <c r="J86" s="818"/>
      <c r="K86" s="818"/>
      <c r="L86" s="818"/>
      <c r="M86" s="819"/>
      <c r="N86" s="58">
        <f>L83+L84+L85</f>
        <v>28769.608540205511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124668.30367422389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30</v>
      </c>
      <c r="N36" s="280">
        <f>K36/M36</f>
        <v>2973.1964328944864</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30</v>
      </c>
      <c r="N37" s="280">
        <f>K37/M37</f>
        <v>4547.2416032503907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30</v>
      </c>
      <c r="N38" s="280">
        <f>K38/M38</f>
        <v>3322.984248529131</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10851.933485541693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55380.26878804314</v>
      </c>
      <c r="N48" s="280">
        <f>K48*M48</f>
        <v>69225.335985053927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69225.335985053927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1">
        <f>VLOOKUP(A59,TRANSPORTE!A5:D123,4,FALSE)</f>
        <v>1205.4504839910646</v>
      </c>
      <c r="M59" s="822"/>
      <c r="N59" s="295">
        <f>K59*L59</f>
        <v>1506.8131049888307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1506.8131049888307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82435.202662352793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16487.040532470561</v>
      </c>
      <c r="M83" s="852"/>
      <c r="N83" s="57"/>
    </row>
    <row r="84" spans="1:14">
      <c r="B84" s="95" t="s">
        <v>1057</v>
      </c>
      <c r="C84" s="96"/>
      <c r="D84" s="96"/>
      <c r="E84" s="96"/>
      <c r="F84" s="96"/>
      <c r="G84" s="96"/>
      <c r="H84" s="96"/>
      <c r="I84" s="93"/>
      <c r="J84" s="94"/>
      <c r="K84" s="312">
        <v>0.05</v>
      </c>
      <c r="L84" s="851">
        <f>N78*K84</f>
        <v>4121.7601331176402</v>
      </c>
      <c r="M84" s="852"/>
      <c r="N84" s="57"/>
    </row>
    <row r="85" spans="1:14" ht="15.75" thickBot="1">
      <c r="B85" s="97" t="s">
        <v>1058</v>
      </c>
      <c r="C85" s="98"/>
      <c r="D85" s="98"/>
      <c r="E85" s="98"/>
      <c r="F85" s="98"/>
      <c r="G85" s="98"/>
      <c r="H85" s="98"/>
      <c r="I85" s="99"/>
      <c r="J85" s="100"/>
      <c r="K85" s="313">
        <v>0.05</v>
      </c>
      <c r="L85" s="853">
        <f>N78*K85</f>
        <v>4121.7601331176402</v>
      </c>
      <c r="M85" s="854"/>
      <c r="N85" s="57"/>
    </row>
    <row r="86" spans="1:14" ht="15.75" thickBot="1">
      <c r="B86" s="817" t="s">
        <v>1037</v>
      </c>
      <c r="C86" s="818"/>
      <c r="D86" s="818"/>
      <c r="E86" s="818"/>
      <c r="F86" s="818"/>
      <c r="G86" s="818"/>
      <c r="H86" s="818"/>
      <c r="I86" s="818"/>
      <c r="J86" s="818"/>
      <c r="K86" s="818"/>
      <c r="L86" s="818"/>
      <c r="M86" s="819"/>
      <c r="N86" s="58">
        <f>L83+L84+L85</f>
        <v>24730.560798705843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107165.76346105864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30</v>
      </c>
      <c r="N36" s="280">
        <f>K36/M36</f>
        <v>2973.1964328944864</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30</v>
      </c>
      <c r="N37" s="280">
        <f>K37/M37</f>
        <v>4547.2416032503907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30</v>
      </c>
      <c r="N38" s="280">
        <f>K38/M38</f>
        <v>3322.984248529131</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10851.933485541693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55380.26878804314</v>
      </c>
      <c r="N48" s="280">
        <f>K48*M48</f>
        <v>69225.335985053927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69225.335985053927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1">
        <f>VLOOKUP(A59,TRANSPORTE!A5:D123,4,FALSE)</f>
        <v>1205.4504839910646</v>
      </c>
      <c r="M59" s="822"/>
      <c r="N59" s="295">
        <f>K59*L59</f>
        <v>1506.8131049888307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1506.8131049888307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82435.202662352793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16487.040532470561</v>
      </c>
      <c r="M83" s="852"/>
      <c r="N83" s="57"/>
    </row>
    <row r="84" spans="1:14">
      <c r="B84" s="95" t="s">
        <v>1057</v>
      </c>
      <c r="C84" s="96"/>
      <c r="D84" s="96"/>
      <c r="E84" s="96"/>
      <c r="F84" s="96"/>
      <c r="G84" s="96"/>
      <c r="H84" s="96"/>
      <c r="I84" s="93"/>
      <c r="J84" s="94"/>
      <c r="K84" s="312">
        <v>0.05</v>
      </c>
      <c r="L84" s="851">
        <f>N78*K84</f>
        <v>4121.7601331176402</v>
      </c>
      <c r="M84" s="852"/>
      <c r="N84" s="57"/>
    </row>
    <row r="85" spans="1:14" ht="15.75" thickBot="1">
      <c r="B85" s="97" t="s">
        <v>1058</v>
      </c>
      <c r="C85" s="98"/>
      <c r="D85" s="98"/>
      <c r="E85" s="98"/>
      <c r="F85" s="98"/>
      <c r="G85" s="98"/>
      <c r="H85" s="98"/>
      <c r="I85" s="99"/>
      <c r="J85" s="100"/>
      <c r="K85" s="313">
        <v>0.05</v>
      </c>
      <c r="L85" s="853">
        <f>N78*K85</f>
        <v>4121.7601331176402</v>
      </c>
      <c r="M85" s="854"/>
      <c r="N85" s="57"/>
    </row>
    <row r="86" spans="1:14" ht="15.75" thickBot="1">
      <c r="B86" s="817" t="s">
        <v>1037</v>
      </c>
      <c r="C86" s="818"/>
      <c r="D86" s="818"/>
      <c r="E86" s="818"/>
      <c r="F86" s="818"/>
      <c r="G86" s="818"/>
      <c r="H86" s="818"/>
      <c r="I86" s="818"/>
      <c r="J86" s="818"/>
      <c r="K86" s="818"/>
      <c r="L86" s="818"/>
      <c r="M86" s="819"/>
      <c r="N86" s="58">
        <f>L83+L84+L85</f>
        <v>24730.560798705843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107165.76346105864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30</v>
      </c>
      <c r="N36" s="280">
        <f>K36/M36</f>
        <v>2973.1964328944864</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30</v>
      </c>
      <c r="N37" s="280">
        <f>K37/M37</f>
        <v>4547.2416032503907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30</v>
      </c>
      <c r="N38" s="280">
        <f>K38/M38</f>
        <v>3322.984248529131</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10851.933485541693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55380.26878804314</v>
      </c>
      <c r="N48" s="280">
        <f>K48*M48</f>
        <v>69225.335985053927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69225.335985053927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1">
        <f>VLOOKUP(A59,TRANSPORTE!A5:D123,4,FALSE)</f>
        <v>1205.4504839910646</v>
      </c>
      <c r="M59" s="822"/>
      <c r="N59" s="295">
        <f>K59*L59</f>
        <v>1506.8131049888307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1506.8131049888307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82435.202662352793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16487.040532470561</v>
      </c>
      <c r="M83" s="852"/>
      <c r="N83" s="57"/>
    </row>
    <row r="84" spans="1:14">
      <c r="B84" s="95" t="s">
        <v>1057</v>
      </c>
      <c r="C84" s="96"/>
      <c r="D84" s="96"/>
      <c r="E84" s="96"/>
      <c r="F84" s="96"/>
      <c r="G84" s="96"/>
      <c r="H84" s="96"/>
      <c r="I84" s="93"/>
      <c r="J84" s="94"/>
      <c r="K84" s="312">
        <v>0.05</v>
      </c>
      <c r="L84" s="851">
        <f>N78*K84</f>
        <v>4121.7601331176402</v>
      </c>
      <c r="M84" s="852"/>
      <c r="N84" s="57"/>
    </row>
    <row r="85" spans="1:14" ht="15.75" thickBot="1">
      <c r="B85" s="97" t="s">
        <v>1058</v>
      </c>
      <c r="C85" s="98"/>
      <c r="D85" s="98"/>
      <c r="E85" s="98"/>
      <c r="F85" s="98"/>
      <c r="G85" s="98"/>
      <c r="H85" s="98"/>
      <c r="I85" s="99"/>
      <c r="J85" s="100"/>
      <c r="K85" s="313">
        <v>0.05</v>
      </c>
      <c r="L85" s="853">
        <f>N78*K85</f>
        <v>4121.7601331176402</v>
      </c>
      <c r="M85" s="854"/>
      <c r="N85" s="57"/>
    </row>
    <row r="86" spans="1:14" ht="15.75" thickBot="1">
      <c r="B86" s="817" t="s">
        <v>1037</v>
      </c>
      <c r="C86" s="818"/>
      <c r="D86" s="818"/>
      <c r="E86" s="818"/>
      <c r="F86" s="818"/>
      <c r="G86" s="818"/>
      <c r="H86" s="818"/>
      <c r="I86" s="818"/>
      <c r="J86" s="818"/>
      <c r="K86" s="818"/>
      <c r="L86" s="818"/>
      <c r="M86" s="819"/>
      <c r="N86" s="58">
        <f>L83+L84+L85</f>
        <v>24730.560798705843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107165.76346105864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567</v>
      </c>
      <c r="N49" s="280">
        <f>K49*M49</f>
        <v>51030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123024.34942445609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131797.26223440241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26359.452446880485</v>
      </c>
      <c r="M83" s="852"/>
      <c r="N83" s="57"/>
    </row>
    <row r="84" spans="1:14">
      <c r="B84" s="95" t="s">
        <v>1057</v>
      </c>
      <c r="C84" s="96"/>
      <c r="D84" s="96"/>
      <c r="E84" s="96"/>
      <c r="F84" s="96"/>
      <c r="G84" s="96"/>
      <c r="H84" s="96"/>
      <c r="I84" s="93"/>
      <c r="J84" s="94"/>
      <c r="K84" s="312">
        <v>0.05</v>
      </c>
      <c r="L84" s="851">
        <f>N78*K84</f>
        <v>6589.8631117201212</v>
      </c>
      <c r="M84" s="852"/>
      <c r="N84" s="57"/>
    </row>
    <row r="85" spans="1:14" ht="15.75" thickBot="1">
      <c r="B85" s="97" t="s">
        <v>1058</v>
      </c>
      <c r="C85" s="98"/>
      <c r="D85" s="98"/>
      <c r="E85" s="98"/>
      <c r="F85" s="98"/>
      <c r="G85" s="98"/>
      <c r="H85" s="98"/>
      <c r="I85" s="99"/>
      <c r="J85" s="100"/>
      <c r="K85" s="313">
        <v>0.05</v>
      </c>
      <c r="L85" s="853">
        <f>N78*K85</f>
        <v>6589.8631117201212</v>
      </c>
      <c r="M85" s="854"/>
      <c r="N85" s="57"/>
    </row>
    <row r="86" spans="1:14" ht="15.75" thickBot="1">
      <c r="B86" s="817" t="s">
        <v>1037</v>
      </c>
      <c r="C86" s="818"/>
      <c r="D86" s="818"/>
      <c r="E86" s="818"/>
      <c r="F86" s="818"/>
      <c r="G86" s="818"/>
      <c r="H86" s="818"/>
      <c r="I86" s="818"/>
      <c r="J86" s="818"/>
      <c r="K86" s="818"/>
      <c r="L86" s="818"/>
      <c r="M86" s="819"/>
      <c r="N86" s="58">
        <f>L83+L84+L85</f>
        <v>39539.178670320725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171336.44090472313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567</v>
      </c>
      <c r="N49" s="280">
        <f>K49*M49</f>
        <v>51030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123024.34942445609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131797.26223440241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26359.452446880485</v>
      </c>
      <c r="M83" s="852"/>
      <c r="N83" s="57"/>
    </row>
    <row r="84" spans="1:14">
      <c r="B84" s="95" t="s">
        <v>1057</v>
      </c>
      <c r="C84" s="96"/>
      <c r="D84" s="96"/>
      <c r="E84" s="96"/>
      <c r="F84" s="96"/>
      <c r="G84" s="96"/>
      <c r="H84" s="96"/>
      <c r="I84" s="93"/>
      <c r="J84" s="94"/>
      <c r="K84" s="312">
        <v>0.05</v>
      </c>
      <c r="L84" s="851">
        <f>N78*K84</f>
        <v>6589.8631117201212</v>
      </c>
      <c r="M84" s="852"/>
      <c r="N84" s="57"/>
    </row>
    <row r="85" spans="1:14" ht="15.75" thickBot="1">
      <c r="B85" s="97" t="s">
        <v>1058</v>
      </c>
      <c r="C85" s="98"/>
      <c r="D85" s="98"/>
      <c r="E85" s="98"/>
      <c r="F85" s="98"/>
      <c r="G85" s="98"/>
      <c r="H85" s="98"/>
      <c r="I85" s="99"/>
      <c r="J85" s="100"/>
      <c r="K85" s="313">
        <v>0.05</v>
      </c>
      <c r="L85" s="853">
        <f>N78*K85</f>
        <v>6589.8631117201212</v>
      </c>
      <c r="M85" s="854"/>
      <c r="N85" s="57"/>
    </row>
    <row r="86" spans="1:14" ht="15.75" thickBot="1">
      <c r="B86" s="817" t="s">
        <v>1037</v>
      </c>
      <c r="C86" s="818"/>
      <c r="D86" s="818"/>
      <c r="E86" s="818"/>
      <c r="F86" s="818"/>
      <c r="G86" s="818"/>
      <c r="H86" s="818"/>
      <c r="I86" s="818"/>
      <c r="J86" s="818"/>
      <c r="K86" s="818"/>
      <c r="L86" s="818"/>
      <c r="M86" s="819"/>
      <c r="N86" s="58">
        <f>L83+L84+L85</f>
        <v>39539.178670320725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171336.44090472313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567</v>
      </c>
      <c r="N49" s="280">
        <f>K49*M49</f>
        <v>51030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123024.34942445609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131797.26223440241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26359.452446880485</v>
      </c>
      <c r="M83" s="852"/>
      <c r="N83" s="57"/>
    </row>
    <row r="84" spans="1:14">
      <c r="B84" s="95" t="s">
        <v>1057</v>
      </c>
      <c r="C84" s="96"/>
      <c r="D84" s="96"/>
      <c r="E84" s="96"/>
      <c r="F84" s="96"/>
      <c r="G84" s="96"/>
      <c r="H84" s="96"/>
      <c r="I84" s="93"/>
      <c r="J84" s="94"/>
      <c r="K84" s="312">
        <v>0.05</v>
      </c>
      <c r="L84" s="851">
        <f>N78*K84</f>
        <v>6589.8631117201212</v>
      </c>
      <c r="M84" s="852"/>
      <c r="N84" s="57"/>
    </row>
    <row r="85" spans="1:14" ht="15.75" thickBot="1">
      <c r="B85" s="97" t="s">
        <v>1058</v>
      </c>
      <c r="C85" s="98"/>
      <c r="D85" s="98"/>
      <c r="E85" s="98"/>
      <c r="F85" s="98"/>
      <c r="G85" s="98"/>
      <c r="H85" s="98"/>
      <c r="I85" s="99"/>
      <c r="J85" s="100"/>
      <c r="K85" s="313">
        <v>0.05</v>
      </c>
      <c r="L85" s="853">
        <f>N78*K85</f>
        <v>6589.8631117201212</v>
      </c>
      <c r="M85" s="854"/>
      <c r="N85" s="57"/>
    </row>
    <row r="86" spans="1:14" ht="15.75" thickBot="1">
      <c r="B86" s="817" t="s">
        <v>1037</v>
      </c>
      <c r="C86" s="818"/>
      <c r="D86" s="818"/>
      <c r="E86" s="818"/>
      <c r="F86" s="818"/>
      <c r="G86" s="818"/>
      <c r="H86" s="818"/>
      <c r="I86" s="818"/>
      <c r="J86" s="818"/>
      <c r="K86" s="818"/>
      <c r="L86" s="818"/>
      <c r="M86" s="819"/>
      <c r="N86" s="58">
        <f>L83+L84+L85</f>
        <v>39539.178670320725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171336.44090472313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567</v>
      </c>
      <c r="N49" s="280">
        <f>K49*M49</f>
        <v>51030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123024.34942445609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131797.26223440241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26359.452446880485</v>
      </c>
      <c r="M83" s="852"/>
      <c r="N83" s="57"/>
    </row>
    <row r="84" spans="1:14">
      <c r="B84" s="95" t="s">
        <v>1057</v>
      </c>
      <c r="C84" s="96"/>
      <c r="D84" s="96"/>
      <c r="E84" s="96"/>
      <c r="F84" s="96"/>
      <c r="G84" s="96"/>
      <c r="H84" s="96"/>
      <c r="I84" s="93"/>
      <c r="J84" s="94"/>
      <c r="K84" s="312">
        <v>0.05</v>
      </c>
      <c r="L84" s="851">
        <f>N78*K84</f>
        <v>6589.8631117201212</v>
      </c>
      <c r="M84" s="852"/>
      <c r="N84" s="57"/>
    </row>
    <row r="85" spans="1:14" ht="15.75" thickBot="1">
      <c r="B85" s="97" t="s">
        <v>1058</v>
      </c>
      <c r="C85" s="98"/>
      <c r="D85" s="98"/>
      <c r="E85" s="98"/>
      <c r="F85" s="98"/>
      <c r="G85" s="98"/>
      <c r="H85" s="98"/>
      <c r="I85" s="99"/>
      <c r="J85" s="100"/>
      <c r="K85" s="313">
        <v>0.05</v>
      </c>
      <c r="L85" s="853">
        <f>N78*K85</f>
        <v>6589.8631117201212</v>
      </c>
      <c r="M85" s="854"/>
      <c r="N85" s="57"/>
    </row>
    <row r="86" spans="1:14" ht="15.75" thickBot="1">
      <c r="B86" s="817" t="s">
        <v>1037</v>
      </c>
      <c r="C86" s="818"/>
      <c r="D86" s="818"/>
      <c r="E86" s="818"/>
      <c r="F86" s="818"/>
      <c r="G86" s="818"/>
      <c r="H86" s="818"/>
      <c r="I86" s="818"/>
      <c r="J86" s="818"/>
      <c r="K86" s="818"/>
      <c r="L86" s="818"/>
      <c r="M86" s="819"/>
      <c r="N86" s="58">
        <f>L83+L84+L85</f>
        <v>39539.178670320725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171336.44090472313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71994.349424456086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80767.262234402413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16153.452446880483</v>
      </c>
      <c r="M83" s="852"/>
      <c r="N83" s="57"/>
    </row>
    <row r="84" spans="1:14">
      <c r="B84" s="95" t="s">
        <v>1057</v>
      </c>
      <c r="C84" s="96"/>
      <c r="D84" s="96"/>
      <c r="E84" s="96"/>
      <c r="F84" s="96"/>
      <c r="G84" s="96"/>
      <c r="H84" s="96"/>
      <c r="I84" s="93"/>
      <c r="J84" s="94"/>
      <c r="K84" s="312">
        <v>0.05</v>
      </c>
      <c r="L84" s="851">
        <f>N78*K84</f>
        <v>4038.3631117201207</v>
      </c>
      <c r="M84" s="852"/>
      <c r="N84" s="57"/>
    </row>
    <row r="85" spans="1:14" ht="15.75" thickBot="1">
      <c r="B85" s="97" t="s">
        <v>1058</v>
      </c>
      <c r="C85" s="98"/>
      <c r="D85" s="98"/>
      <c r="E85" s="98"/>
      <c r="F85" s="98"/>
      <c r="G85" s="98"/>
      <c r="H85" s="98"/>
      <c r="I85" s="99"/>
      <c r="J85" s="100"/>
      <c r="K85" s="313">
        <v>0.05</v>
      </c>
      <c r="L85" s="853">
        <f>N78*K85</f>
        <v>4038.3631117201207</v>
      </c>
      <c r="M85" s="854"/>
      <c r="N85" s="57"/>
    </row>
    <row r="86" spans="1:14" ht="15.75" thickBot="1">
      <c r="B86" s="817" t="s">
        <v>1037</v>
      </c>
      <c r="C86" s="818"/>
      <c r="D86" s="818"/>
      <c r="E86" s="818"/>
      <c r="F86" s="818"/>
      <c r="G86" s="818"/>
      <c r="H86" s="818"/>
      <c r="I86" s="818"/>
      <c r="J86" s="818"/>
      <c r="K86" s="818"/>
      <c r="L86" s="818"/>
      <c r="M86" s="819"/>
      <c r="N86" s="58">
        <f>L83+L84+L85</f>
        <v>24230.178670320725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104997.44090472313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71994.349424456086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80767.262234402413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16153.452446880483</v>
      </c>
      <c r="M83" s="852"/>
      <c r="N83" s="57"/>
    </row>
    <row r="84" spans="1:14">
      <c r="B84" s="95" t="s">
        <v>1057</v>
      </c>
      <c r="C84" s="96"/>
      <c r="D84" s="96"/>
      <c r="E84" s="96"/>
      <c r="F84" s="96"/>
      <c r="G84" s="96"/>
      <c r="H84" s="96"/>
      <c r="I84" s="93"/>
      <c r="J84" s="94"/>
      <c r="K84" s="312">
        <v>0.05</v>
      </c>
      <c r="L84" s="851">
        <f>N78*K84</f>
        <v>4038.3631117201207</v>
      </c>
      <c r="M84" s="852"/>
      <c r="N84" s="57"/>
    </row>
    <row r="85" spans="1:14" ht="15.75" thickBot="1">
      <c r="B85" s="97" t="s">
        <v>1058</v>
      </c>
      <c r="C85" s="98"/>
      <c r="D85" s="98"/>
      <c r="E85" s="98"/>
      <c r="F85" s="98"/>
      <c r="G85" s="98"/>
      <c r="H85" s="98"/>
      <c r="I85" s="99"/>
      <c r="J85" s="100"/>
      <c r="K85" s="313">
        <v>0.05</v>
      </c>
      <c r="L85" s="853">
        <f>N78*K85</f>
        <v>4038.3631117201207</v>
      </c>
      <c r="M85" s="854"/>
      <c r="N85" s="57"/>
    </row>
    <row r="86" spans="1:14" ht="15.75" thickBot="1">
      <c r="B86" s="817" t="s">
        <v>1037</v>
      </c>
      <c r="C86" s="818"/>
      <c r="D86" s="818"/>
      <c r="E86" s="818"/>
      <c r="F86" s="818"/>
      <c r="G86" s="818"/>
      <c r="H86" s="818"/>
      <c r="I86" s="818"/>
      <c r="J86" s="818"/>
      <c r="K86" s="818"/>
      <c r="L86" s="818"/>
      <c r="M86" s="819"/>
      <c r="N86" s="58">
        <f>L83+L84+L85</f>
        <v>24230.178670320725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104997.44090472313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71994.349424456086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80767.262234402413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16153.452446880483</v>
      </c>
      <c r="M83" s="852"/>
      <c r="N83" s="57"/>
    </row>
    <row r="84" spans="1:14">
      <c r="B84" s="95" t="s">
        <v>1057</v>
      </c>
      <c r="C84" s="96"/>
      <c r="D84" s="96"/>
      <c r="E84" s="96"/>
      <c r="F84" s="96"/>
      <c r="G84" s="96"/>
      <c r="H84" s="96"/>
      <c r="I84" s="93"/>
      <c r="J84" s="94"/>
      <c r="K84" s="312">
        <v>0.05</v>
      </c>
      <c r="L84" s="851">
        <f>N78*K84</f>
        <v>4038.3631117201207</v>
      </c>
      <c r="M84" s="852"/>
      <c r="N84" s="57"/>
    </row>
    <row r="85" spans="1:14" ht="15.75" thickBot="1">
      <c r="B85" s="97" t="s">
        <v>1058</v>
      </c>
      <c r="C85" s="98"/>
      <c r="D85" s="98"/>
      <c r="E85" s="98"/>
      <c r="F85" s="98"/>
      <c r="G85" s="98"/>
      <c r="H85" s="98"/>
      <c r="I85" s="99"/>
      <c r="J85" s="100"/>
      <c r="K85" s="313">
        <v>0.05</v>
      </c>
      <c r="L85" s="853">
        <f>N78*K85</f>
        <v>4038.3631117201207</v>
      </c>
      <c r="M85" s="854"/>
      <c r="N85" s="57"/>
    </row>
    <row r="86" spans="1:14" ht="15.75" thickBot="1">
      <c r="B86" s="817" t="s">
        <v>1037</v>
      </c>
      <c r="C86" s="818"/>
      <c r="D86" s="818"/>
      <c r="E86" s="818"/>
      <c r="F86" s="818"/>
      <c r="G86" s="818"/>
      <c r="H86" s="818"/>
      <c r="I86" s="818"/>
      <c r="J86" s="818"/>
      <c r="K86" s="818"/>
      <c r="L86" s="818"/>
      <c r="M86" s="819"/>
      <c r="N86" s="58">
        <f>L83+L84+L85</f>
        <v>24230.178670320725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104997.44090472313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71994.349424456086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80767.262234402413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16153.452446880483</v>
      </c>
      <c r="M83" s="852"/>
      <c r="N83" s="57"/>
    </row>
    <row r="84" spans="1:14">
      <c r="B84" s="95" t="s">
        <v>1057</v>
      </c>
      <c r="C84" s="96"/>
      <c r="D84" s="96"/>
      <c r="E84" s="96"/>
      <c r="F84" s="96"/>
      <c r="G84" s="96"/>
      <c r="H84" s="96"/>
      <c r="I84" s="93"/>
      <c r="J84" s="94"/>
      <c r="K84" s="312">
        <v>0.05</v>
      </c>
      <c r="L84" s="851">
        <f>N78*K84</f>
        <v>4038.3631117201207</v>
      </c>
      <c r="M84" s="852"/>
      <c r="N84" s="57"/>
    </row>
    <row r="85" spans="1:14" ht="15.75" thickBot="1">
      <c r="B85" s="97" t="s">
        <v>1058</v>
      </c>
      <c r="C85" s="98"/>
      <c r="D85" s="98"/>
      <c r="E85" s="98"/>
      <c r="F85" s="98"/>
      <c r="G85" s="98"/>
      <c r="H85" s="98"/>
      <c r="I85" s="99"/>
      <c r="J85" s="100"/>
      <c r="K85" s="313">
        <v>0.05</v>
      </c>
      <c r="L85" s="853">
        <f>N78*K85</f>
        <v>4038.3631117201207</v>
      </c>
      <c r="M85" s="854"/>
      <c r="N85" s="57"/>
    </row>
    <row r="86" spans="1:14" ht="15.75" thickBot="1">
      <c r="B86" s="817" t="s">
        <v>1037</v>
      </c>
      <c r="C86" s="818"/>
      <c r="D86" s="818"/>
      <c r="E86" s="818"/>
      <c r="F86" s="818"/>
      <c r="G86" s="818"/>
      <c r="H86" s="818"/>
      <c r="I86" s="818"/>
      <c r="J86" s="818"/>
      <c r="K86" s="818"/>
      <c r="L86" s="818"/>
      <c r="M86" s="819"/>
      <c r="N86" s="58">
        <f>L83+L84+L85</f>
        <v>24230.178670320725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104997.44090472313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567</v>
      </c>
      <c r="N48" s="280">
        <f>K48*M48</f>
        <v>567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113.4</v>
      </c>
      <c r="M83" s="852"/>
      <c r="N83" s="57"/>
    </row>
    <row r="84" spans="1:14">
      <c r="B84" s="95" t="s">
        <v>1057</v>
      </c>
      <c r="C84" s="96"/>
      <c r="D84" s="96"/>
      <c r="E84" s="96"/>
      <c r="F84" s="96"/>
      <c r="G84" s="96"/>
      <c r="H84" s="96"/>
      <c r="I84" s="93"/>
      <c r="J84" s="94"/>
      <c r="K84" s="312">
        <v>0.05</v>
      </c>
      <c r="L84" s="851">
        <f>N78*K84</f>
        <v>28.35</v>
      </c>
      <c r="M84" s="852"/>
      <c r="N84" s="57"/>
    </row>
    <row r="85" spans="1:14" ht="15.75" thickBot="1">
      <c r="B85" s="97" t="s">
        <v>1058</v>
      </c>
      <c r="C85" s="98"/>
      <c r="D85" s="98"/>
      <c r="E85" s="98"/>
      <c r="F85" s="98"/>
      <c r="G85" s="98"/>
      <c r="H85" s="98"/>
      <c r="I85" s="99"/>
      <c r="J85" s="100"/>
      <c r="K85" s="313">
        <v>0.05</v>
      </c>
      <c r="L85" s="853">
        <f>N78*K85</f>
        <v>28.35</v>
      </c>
      <c r="M85" s="854"/>
      <c r="N85" s="57"/>
    </row>
    <row r="86" spans="1:14" ht="15.75" thickBot="1">
      <c r="B86" s="817" t="s">
        <v>1037</v>
      </c>
      <c r="C86" s="818"/>
      <c r="D86" s="818"/>
      <c r="E86" s="818"/>
      <c r="F86" s="818"/>
      <c r="G86" s="818"/>
      <c r="H86" s="818"/>
      <c r="I86" s="818"/>
      <c r="J86" s="818"/>
      <c r="K86" s="818"/>
      <c r="L86" s="818"/>
      <c r="M86" s="819"/>
      <c r="N86" s="58">
        <f>L83+L84+L85</f>
        <v>170.1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567</v>
      </c>
      <c r="N49" s="280">
        <f>K49*M49</f>
        <v>51030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123024.34942445609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131797.26223440241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26359.452446880485</v>
      </c>
      <c r="M83" s="852"/>
      <c r="N83" s="57"/>
    </row>
    <row r="84" spans="1:14">
      <c r="B84" s="95" t="s">
        <v>1057</v>
      </c>
      <c r="C84" s="96"/>
      <c r="D84" s="96"/>
      <c r="E84" s="96"/>
      <c r="F84" s="96"/>
      <c r="G84" s="96"/>
      <c r="H84" s="96"/>
      <c r="I84" s="93"/>
      <c r="J84" s="94"/>
      <c r="K84" s="312">
        <v>0.05</v>
      </c>
      <c r="L84" s="851">
        <f>N78*K84</f>
        <v>6589.8631117201212</v>
      </c>
      <c r="M84" s="852"/>
      <c r="N84" s="57"/>
    </row>
    <row r="85" spans="1:14" ht="15.75" thickBot="1">
      <c r="B85" s="97" t="s">
        <v>1058</v>
      </c>
      <c r="C85" s="98"/>
      <c r="D85" s="98"/>
      <c r="E85" s="98"/>
      <c r="F85" s="98"/>
      <c r="G85" s="98"/>
      <c r="H85" s="98"/>
      <c r="I85" s="99"/>
      <c r="J85" s="100"/>
      <c r="K85" s="313">
        <v>0.05</v>
      </c>
      <c r="L85" s="853">
        <f>N78*K85</f>
        <v>6589.8631117201212</v>
      </c>
      <c r="M85" s="854"/>
      <c r="N85" s="57"/>
    </row>
    <row r="86" spans="1:14" ht="15.75" thickBot="1">
      <c r="B86" s="817" t="s">
        <v>1037</v>
      </c>
      <c r="C86" s="818"/>
      <c r="D86" s="818"/>
      <c r="E86" s="818"/>
      <c r="F86" s="818"/>
      <c r="G86" s="818"/>
      <c r="H86" s="818"/>
      <c r="I86" s="818"/>
      <c r="J86" s="818"/>
      <c r="K86" s="818"/>
      <c r="L86" s="818"/>
      <c r="M86" s="819"/>
      <c r="N86" s="58">
        <f>L83+L84+L85</f>
        <v>39539.178670320725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171336.44090472313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567</v>
      </c>
      <c r="N49" s="280">
        <f>K49*M49</f>
        <v>51030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123024.34942445609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131797.26223440241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26359.452446880485</v>
      </c>
      <c r="M83" s="852"/>
      <c r="N83" s="57"/>
    </row>
    <row r="84" spans="1:14">
      <c r="B84" s="95" t="s">
        <v>1057</v>
      </c>
      <c r="C84" s="96"/>
      <c r="D84" s="96"/>
      <c r="E84" s="96"/>
      <c r="F84" s="96"/>
      <c r="G84" s="96"/>
      <c r="H84" s="96"/>
      <c r="I84" s="93"/>
      <c r="J84" s="94"/>
      <c r="K84" s="312">
        <v>0.05</v>
      </c>
      <c r="L84" s="851">
        <f>N78*K84</f>
        <v>6589.8631117201212</v>
      </c>
      <c r="M84" s="852"/>
      <c r="N84" s="57"/>
    </row>
    <row r="85" spans="1:14" ht="15.75" thickBot="1">
      <c r="B85" s="97" t="s">
        <v>1058</v>
      </c>
      <c r="C85" s="98"/>
      <c r="D85" s="98"/>
      <c r="E85" s="98"/>
      <c r="F85" s="98"/>
      <c r="G85" s="98"/>
      <c r="H85" s="98"/>
      <c r="I85" s="99"/>
      <c r="J85" s="100"/>
      <c r="K85" s="313">
        <v>0.05</v>
      </c>
      <c r="L85" s="853">
        <f>N78*K85</f>
        <v>6589.8631117201212</v>
      </c>
      <c r="M85" s="854"/>
      <c r="N85" s="57"/>
    </row>
    <row r="86" spans="1:14" ht="15.75" thickBot="1">
      <c r="B86" s="817" t="s">
        <v>1037</v>
      </c>
      <c r="C86" s="818"/>
      <c r="D86" s="818"/>
      <c r="E86" s="818"/>
      <c r="F86" s="818"/>
      <c r="G86" s="818"/>
      <c r="H86" s="818"/>
      <c r="I86" s="818"/>
      <c r="J86" s="818"/>
      <c r="K86" s="818"/>
      <c r="L86" s="818"/>
      <c r="M86" s="819"/>
      <c r="N86" s="58">
        <f>L83+L84+L85</f>
        <v>39539.178670320725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171336.44090472313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71994.349424456086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80767.262234402413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16153.452446880483</v>
      </c>
      <c r="M83" s="852"/>
      <c r="N83" s="57"/>
    </row>
    <row r="84" spans="1:14">
      <c r="B84" s="95" t="s">
        <v>1057</v>
      </c>
      <c r="C84" s="96"/>
      <c r="D84" s="96"/>
      <c r="E84" s="96"/>
      <c r="F84" s="96"/>
      <c r="G84" s="96"/>
      <c r="H84" s="96"/>
      <c r="I84" s="93"/>
      <c r="J84" s="94"/>
      <c r="K84" s="312">
        <v>0.05</v>
      </c>
      <c r="L84" s="851">
        <f>N78*K84</f>
        <v>4038.3631117201207</v>
      </c>
      <c r="M84" s="852"/>
      <c r="N84" s="57"/>
    </row>
    <row r="85" spans="1:14" ht="15.75" thickBot="1">
      <c r="B85" s="97" t="s">
        <v>1058</v>
      </c>
      <c r="C85" s="98"/>
      <c r="D85" s="98"/>
      <c r="E85" s="98"/>
      <c r="F85" s="98"/>
      <c r="G85" s="98"/>
      <c r="H85" s="98"/>
      <c r="I85" s="99"/>
      <c r="J85" s="100"/>
      <c r="K85" s="313">
        <v>0.05</v>
      </c>
      <c r="L85" s="853">
        <f>N78*K85</f>
        <v>4038.3631117201207</v>
      </c>
      <c r="M85" s="854"/>
      <c r="N85" s="57"/>
    </row>
    <row r="86" spans="1:14" ht="15.75" thickBot="1">
      <c r="B86" s="817" t="s">
        <v>1037</v>
      </c>
      <c r="C86" s="818"/>
      <c r="D86" s="818"/>
      <c r="E86" s="818"/>
      <c r="F86" s="818"/>
      <c r="G86" s="818"/>
      <c r="H86" s="818"/>
      <c r="I86" s="818"/>
      <c r="J86" s="818"/>
      <c r="K86" s="818"/>
      <c r="L86" s="818"/>
      <c r="M86" s="819"/>
      <c r="N86" s="58">
        <f>L83+L84+L85</f>
        <v>24230.178670320725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104997.44090472313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45</v>
      </c>
      <c r="N36" s="280">
        <f>K36/M36</f>
        <v>1385.9224211475728</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VLOOKUP(A37,EQUIPOS!A7:D164,4,FALSE)</f>
        <v>136417.24809751171</v>
      </c>
      <c r="L37" s="278"/>
      <c r="M37" s="279">
        <v>45</v>
      </c>
      <c r="N37" s="280">
        <f>K37/M37</f>
        <v>3031.4944021669266</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VLOOKUP(A38,EQUIPOS!A8:D165,4,FALSE)</f>
        <v>99689.527455873933</v>
      </c>
      <c r="L38" s="278"/>
      <c r="M38" s="279">
        <v>45</v>
      </c>
      <c r="N38" s="280">
        <f>K38/M38</f>
        <v>2215.3228323527542</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6638.4137895790427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55380.26878804314</v>
      </c>
      <c r="N48" s="280">
        <f>K48*M48</f>
        <v>71994.349424456086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71994.349424456086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1205.4504839910646</v>
      </c>
      <c r="M59" s="822"/>
      <c r="N59" s="295">
        <f>K59*L59</f>
        <v>1567.085629188384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80767.262234402413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16153.452446880483</v>
      </c>
      <c r="M83" s="852"/>
      <c r="N83" s="57"/>
    </row>
    <row r="84" spans="1:14">
      <c r="B84" s="95" t="s">
        <v>1057</v>
      </c>
      <c r="C84" s="96"/>
      <c r="D84" s="96"/>
      <c r="E84" s="96"/>
      <c r="F84" s="96"/>
      <c r="G84" s="96"/>
      <c r="H84" s="96"/>
      <c r="I84" s="93"/>
      <c r="J84" s="94"/>
      <c r="K84" s="312">
        <v>0.05</v>
      </c>
      <c r="L84" s="851">
        <f>N78*K84</f>
        <v>4038.3631117201207</v>
      </c>
      <c r="M84" s="852"/>
      <c r="N84" s="57"/>
    </row>
    <row r="85" spans="1:14" ht="15.75" thickBot="1">
      <c r="B85" s="97" t="s">
        <v>1058</v>
      </c>
      <c r="C85" s="98"/>
      <c r="D85" s="98"/>
      <c r="E85" s="98"/>
      <c r="F85" s="98"/>
      <c r="G85" s="98"/>
      <c r="H85" s="98"/>
      <c r="I85" s="99"/>
      <c r="J85" s="100"/>
      <c r="K85" s="313">
        <v>0.05</v>
      </c>
      <c r="L85" s="853">
        <f>N78*K85</f>
        <v>4038.3631117201207</v>
      </c>
      <c r="M85" s="854"/>
      <c r="N85" s="57"/>
    </row>
    <row r="86" spans="1:14" ht="15.75" thickBot="1">
      <c r="B86" s="817" t="s">
        <v>1037</v>
      </c>
      <c r="C86" s="818"/>
      <c r="D86" s="818"/>
      <c r="E86" s="818"/>
      <c r="F86" s="818"/>
      <c r="G86" s="818"/>
      <c r="H86" s="818"/>
      <c r="I86" s="818"/>
      <c r="J86" s="818"/>
      <c r="K86" s="818"/>
      <c r="L86" s="818"/>
      <c r="M86" s="819"/>
      <c r="N86" s="58">
        <f>L83+L84+L85</f>
        <v>24230.178670320725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104997.44090472313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567</v>
      </c>
      <c r="N48" s="280">
        <f>K48*M48</f>
        <v>567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113.4</v>
      </c>
      <c r="M83" s="852"/>
      <c r="N83" s="57"/>
    </row>
    <row r="84" spans="1:14">
      <c r="B84" s="95" t="s">
        <v>1057</v>
      </c>
      <c r="C84" s="96"/>
      <c r="D84" s="96"/>
      <c r="E84" s="96"/>
      <c r="F84" s="96"/>
      <c r="G84" s="96"/>
      <c r="H84" s="96"/>
      <c r="I84" s="93"/>
      <c r="J84" s="94"/>
      <c r="K84" s="312">
        <v>0.05</v>
      </c>
      <c r="L84" s="851">
        <f>N78*K84</f>
        <v>28.35</v>
      </c>
      <c r="M84" s="852"/>
      <c r="N84" s="57"/>
    </row>
    <row r="85" spans="1:14" ht="15.75" thickBot="1">
      <c r="B85" s="97" t="s">
        <v>1058</v>
      </c>
      <c r="C85" s="98"/>
      <c r="D85" s="98"/>
      <c r="E85" s="98"/>
      <c r="F85" s="98"/>
      <c r="G85" s="98"/>
      <c r="H85" s="98"/>
      <c r="I85" s="99"/>
      <c r="J85" s="100"/>
      <c r="K85" s="313">
        <v>0.05</v>
      </c>
      <c r="L85" s="853">
        <f>N78*K85</f>
        <v>28.35</v>
      </c>
      <c r="M85" s="854"/>
      <c r="N85" s="57"/>
    </row>
    <row r="86" spans="1:14" ht="15.75" thickBot="1">
      <c r="B86" s="817" t="s">
        <v>1037</v>
      </c>
      <c r="C86" s="818"/>
      <c r="D86" s="818"/>
      <c r="E86" s="818"/>
      <c r="F86" s="818"/>
      <c r="G86" s="818"/>
      <c r="H86" s="818"/>
      <c r="I86" s="818"/>
      <c r="J86" s="818"/>
      <c r="K86" s="818"/>
      <c r="L86" s="818"/>
      <c r="M86" s="819"/>
      <c r="N86" s="58">
        <f>L83+L84+L85</f>
        <v>170.1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460"/>
      <c r="L30" s="828" t="s">
        <v>1029</v>
      </c>
      <c r="M30" s="829"/>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1705.0892506478631</v>
      </c>
      <c r="N48" s="280">
        <f>K48*M48</f>
        <v>1705.0892506478631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1705.0892506478631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1705.0892506478631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341.01785012957265</v>
      </c>
      <c r="M83" s="852"/>
      <c r="N83" s="57"/>
    </row>
    <row r="84" spans="1:14">
      <c r="B84" s="95" t="s">
        <v>1057</v>
      </c>
      <c r="C84" s="96"/>
      <c r="D84" s="96"/>
      <c r="E84" s="96"/>
      <c r="F84" s="96"/>
      <c r="G84" s="96"/>
      <c r="H84" s="96"/>
      <c r="I84" s="93"/>
      <c r="J84" s="94"/>
      <c r="K84" s="312">
        <v>0.05</v>
      </c>
      <c r="L84" s="851">
        <f>N78*K84</f>
        <v>85.254462532393163</v>
      </c>
      <c r="M84" s="852"/>
      <c r="N84" s="57"/>
    </row>
    <row r="85" spans="1:14" ht="15.75" thickBot="1">
      <c r="B85" s="97" t="s">
        <v>1058</v>
      </c>
      <c r="C85" s="98"/>
      <c r="D85" s="98"/>
      <c r="E85" s="98"/>
      <c r="F85" s="98"/>
      <c r="G85" s="98"/>
      <c r="H85" s="98"/>
      <c r="I85" s="99"/>
      <c r="J85" s="100"/>
      <c r="K85" s="313">
        <v>0.05</v>
      </c>
      <c r="L85" s="853">
        <f>N78*K85</f>
        <v>85.254462532393163</v>
      </c>
      <c r="M85" s="854"/>
      <c r="N85" s="57"/>
    </row>
    <row r="86" spans="1:14" ht="15.75" thickBot="1">
      <c r="B86" s="817" t="s">
        <v>1037</v>
      </c>
      <c r="C86" s="818"/>
      <c r="D86" s="818"/>
      <c r="E86" s="818"/>
      <c r="F86" s="818"/>
      <c r="G86" s="818"/>
      <c r="H86" s="818"/>
      <c r="I86" s="818"/>
      <c r="J86" s="818"/>
      <c r="K86" s="818"/>
      <c r="L86" s="818"/>
      <c r="M86" s="819"/>
      <c r="N86" s="58">
        <f>L83+L84+L85</f>
        <v>511.526775194359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2216.6160258422219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1569.0960781052249</v>
      </c>
      <c r="N48" s="280">
        <f>K48*M48</f>
        <v>1569.0960781052249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1569.0960781052249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1569.0960781052249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313.81921562104503</v>
      </c>
      <c r="M83" s="852"/>
      <c r="N83" s="57"/>
    </row>
    <row r="84" spans="1:14">
      <c r="B84" s="95" t="s">
        <v>1057</v>
      </c>
      <c r="C84" s="96"/>
      <c r="D84" s="96"/>
      <c r="E84" s="96"/>
      <c r="F84" s="96"/>
      <c r="G84" s="96"/>
      <c r="H84" s="96"/>
      <c r="I84" s="93"/>
      <c r="J84" s="94"/>
      <c r="K84" s="312">
        <v>0.05</v>
      </c>
      <c r="L84" s="851">
        <f>N78*K84</f>
        <v>78.454803905261258</v>
      </c>
      <c r="M84" s="852"/>
      <c r="N84" s="57"/>
    </row>
    <row r="85" spans="1:14" ht="15.75" thickBot="1">
      <c r="B85" s="97" t="s">
        <v>1058</v>
      </c>
      <c r="C85" s="98"/>
      <c r="D85" s="98"/>
      <c r="E85" s="98"/>
      <c r="F85" s="98"/>
      <c r="G85" s="98"/>
      <c r="H85" s="98"/>
      <c r="I85" s="99"/>
      <c r="J85" s="100"/>
      <c r="K85" s="313">
        <v>0.05</v>
      </c>
      <c r="L85" s="853">
        <f>N78*K85</f>
        <v>78.454803905261258</v>
      </c>
      <c r="M85" s="854"/>
      <c r="N85" s="57"/>
    </row>
    <row r="86" spans="1:14" ht="15.75" thickBot="1">
      <c r="B86" s="817" t="s">
        <v>1037</v>
      </c>
      <c r="C86" s="818"/>
      <c r="D86" s="818"/>
      <c r="E86" s="818"/>
      <c r="F86" s="818"/>
      <c r="G86" s="818"/>
      <c r="H86" s="818"/>
      <c r="I86" s="818"/>
      <c r="J86" s="818"/>
      <c r="K86" s="818"/>
      <c r="L86" s="818"/>
      <c r="M86" s="819"/>
      <c r="N86" s="58">
        <f>L83+L84+L85</f>
        <v>470.72882343156755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2039.8249015367924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1569.0960781052249</v>
      </c>
      <c r="N48" s="280">
        <f>K48*M48</f>
        <v>1569.0960781052249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1569.0960781052249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1569.0960781052249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313.81921562104503</v>
      </c>
      <c r="M83" s="852"/>
      <c r="N83" s="57"/>
    </row>
    <row r="84" spans="1:14">
      <c r="B84" s="95" t="s">
        <v>1057</v>
      </c>
      <c r="C84" s="96"/>
      <c r="D84" s="96"/>
      <c r="E84" s="96"/>
      <c r="F84" s="96"/>
      <c r="G84" s="96"/>
      <c r="H84" s="96"/>
      <c r="I84" s="93"/>
      <c r="J84" s="94"/>
      <c r="K84" s="312">
        <v>0.05</v>
      </c>
      <c r="L84" s="851">
        <f>N78*K84</f>
        <v>78.454803905261258</v>
      </c>
      <c r="M84" s="852"/>
      <c r="N84" s="57"/>
    </row>
    <row r="85" spans="1:14" ht="15.75" thickBot="1">
      <c r="B85" s="97" t="s">
        <v>1058</v>
      </c>
      <c r="C85" s="98"/>
      <c r="D85" s="98"/>
      <c r="E85" s="98"/>
      <c r="F85" s="98"/>
      <c r="G85" s="98"/>
      <c r="H85" s="98"/>
      <c r="I85" s="99"/>
      <c r="J85" s="100"/>
      <c r="K85" s="313">
        <v>0.05</v>
      </c>
      <c r="L85" s="853">
        <f>N78*K85</f>
        <v>78.454803905261258</v>
      </c>
      <c r="M85" s="854"/>
      <c r="N85" s="57"/>
    </row>
    <row r="86" spans="1:14" ht="15.75" thickBot="1">
      <c r="B86" s="817" t="s">
        <v>1037</v>
      </c>
      <c r="C86" s="818"/>
      <c r="D86" s="818"/>
      <c r="E86" s="818"/>
      <c r="F86" s="818"/>
      <c r="G86" s="818"/>
      <c r="H86" s="818"/>
      <c r="I86" s="818"/>
      <c r="J86" s="818"/>
      <c r="K86" s="818"/>
      <c r="L86" s="818"/>
      <c r="M86" s="819"/>
      <c r="N86" s="58">
        <f>L83+L84+L85</f>
        <v>470.72882343156755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2039.8249015367924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1259.5549882480561</v>
      </c>
      <c r="N48" s="280">
        <f>K48*M48</f>
        <v>1259.5549882480561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1259.5549882480561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1259.5549882480561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251.91099764961123</v>
      </c>
      <c r="M83" s="852"/>
      <c r="N83" s="57"/>
    </row>
    <row r="84" spans="1:14">
      <c r="B84" s="95" t="s">
        <v>1057</v>
      </c>
      <c r="C84" s="96"/>
      <c r="D84" s="96"/>
      <c r="E84" s="96"/>
      <c r="F84" s="96"/>
      <c r="G84" s="96"/>
      <c r="H84" s="96"/>
      <c r="I84" s="93"/>
      <c r="J84" s="94"/>
      <c r="K84" s="312">
        <v>0.05</v>
      </c>
      <c r="L84" s="851">
        <f>N78*K84</f>
        <v>62.977749412402808</v>
      </c>
      <c r="M84" s="852"/>
      <c r="N84" s="57"/>
    </row>
    <row r="85" spans="1:14" ht="15.75" thickBot="1">
      <c r="B85" s="97" t="s">
        <v>1058</v>
      </c>
      <c r="C85" s="98"/>
      <c r="D85" s="98"/>
      <c r="E85" s="98"/>
      <c r="F85" s="98"/>
      <c r="G85" s="98"/>
      <c r="H85" s="98"/>
      <c r="I85" s="99"/>
      <c r="J85" s="100"/>
      <c r="K85" s="313">
        <v>0.05</v>
      </c>
      <c r="L85" s="853">
        <f>N78*K85</f>
        <v>62.977749412402808</v>
      </c>
      <c r="M85" s="854"/>
      <c r="N85" s="57"/>
    </row>
    <row r="86" spans="1:14" ht="15.75" thickBot="1">
      <c r="B86" s="817" t="s">
        <v>1037</v>
      </c>
      <c r="C86" s="818"/>
      <c r="D86" s="818"/>
      <c r="E86" s="818"/>
      <c r="F86" s="818"/>
      <c r="G86" s="818"/>
      <c r="H86" s="818"/>
      <c r="I86" s="818"/>
      <c r="J86" s="818"/>
      <c r="K86" s="818"/>
      <c r="L86" s="818"/>
      <c r="M86" s="819"/>
      <c r="N86" s="58">
        <f>L83+L84+L85</f>
        <v>377.86649647441686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1637.421484722473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2081.6013799408024</v>
      </c>
      <c r="N48" s="280">
        <f>K48*M48</f>
        <v>2081.6013799408024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2081.6013799408024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2081.6013799408024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416.32027598816052</v>
      </c>
      <c r="M83" s="852"/>
      <c r="N83" s="57"/>
    </row>
    <row r="84" spans="1:14">
      <c r="B84" s="95" t="s">
        <v>1057</v>
      </c>
      <c r="C84" s="96"/>
      <c r="D84" s="96"/>
      <c r="E84" s="96"/>
      <c r="F84" s="96"/>
      <c r="G84" s="96"/>
      <c r="H84" s="96"/>
      <c r="I84" s="93"/>
      <c r="J84" s="94"/>
      <c r="K84" s="312">
        <v>0.05</v>
      </c>
      <c r="L84" s="851">
        <f>N78*K84</f>
        <v>104.08006899704013</v>
      </c>
      <c r="M84" s="852"/>
      <c r="N84" s="57"/>
    </row>
    <row r="85" spans="1:14" ht="15.75" thickBot="1">
      <c r="B85" s="97" t="s">
        <v>1058</v>
      </c>
      <c r="C85" s="98"/>
      <c r="D85" s="98"/>
      <c r="E85" s="98"/>
      <c r="F85" s="98"/>
      <c r="G85" s="98"/>
      <c r="H85" s="98"/>
      <c r="I85" s="99"/>
      <c r="J85" s="100"/>
      <c r="K85" s="313">
        <v>0.05</v>
      </c>
      <c r="L85" s="853">
        <f>N78*K85</f>
        <v>104.08006899704013</v>
      </c>
      <c r="M85" s="854"/>
      <c r="N85" s="57"/>
    </row>
    <row r="86" spans="1:14" ht="15.75" thickBot="1">
      <c r="B86" s="817" t="s">
        <v>1037</v>
      </c>
      <c r="C86" s="818"/>
      <c r="D86" s="818"/>
      <c r="E86" s="818"/>
      <c r="F86" s="818"/>
      <c r="G86" s="818"/>
      <c r="H86" s="818"/>
      <c r="I86" s="818"/>
      <c r="J86" s="818"/>
      <c r="K86" s="818"/>
      <c r="L86" s="818"/>
      <c r="M86" s="819"/>
      <c r="N86" s="58">
        <f>L83+L84+L85</f>
        <v>624.48041398224075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2706.0817939230433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1547.1862592659552</v>
      </c>
      <c r="N48" s="280">
        <f>K48*M48</f>
        <v>1547.1862592659552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1547.1862592659552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1547.1862592659552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309.43725185319107</v>
      </c>
      <c r="M83" s="852"/>
      <c r="N83" s="57"/>
    </row>
    <row r="84" spans="1:14">
      <c r="B84" s="95" t="s">
        <v>1057</v>
      </c>
      <c r="C84" s="96"/>
      <c r="D84" s="96"/>
      <c r="E84" s="96"/>
      <c r="F84" s="96"/>
      <c r="G84" s="96"/>
      <c r="H84" s="96"/>
      <c r="I84" s="93"/>
      <c r="J84" s="94"/>
      <c r="K84" s="312">
        <v>0.05</v>
      </c>
      <c r="L84" s="851">
        <f>N78*K84</f>
        <v>77.359312963297768</v>
      </c>
      <c r="M84" s="852"/>
      <c r="N84" s="57"/>
    </row>
    <row r="85" spans="1:14" ht="15.75" thickBot="1">
      <c r="B85" s="97" t="s">
        <v>1058</v>
      </c>
      <c r="C85" s="98"/>
      <c r="D85" s="98"/>
      <c r="E85" s="98"/>
      <c r="F85" s="98"/>
      <c r="G85" s="98"/>
      <c r="H85" s="98"/>
      <c r="I85" s="99"/>
      <c r="J85" s="100"/>
      <c r="K85" s="313">
        <v>0.05</v>
      </c>
      <c r="L85" s="853">
        <f>N78*K85</f>
        <v>77.359312963297768</v>
      </c>
      <c r="M85" s="854"/>
      <c r="N85" s="57"/>
    </row>
    <row r="86" spans="1:14" ht="15.75" thickBot="1">
      <c r="B86" s="817" t="s">
        <v>1037</v>
      </c>
      <c r="C86" s="818"/>
      <c r="D86" s="818"/>
      <c r="E86" s="818"/>
      <c r="F86" s="818"/>
      <c r="G86" s="818"/>
      <c r="H86" s="818"/>
      <c r="I86" s="818"/>
      <c r="J86" s="818"/>
      <c r="K86" s="818"/>
      <c r="L86" s="818"/>
      <c r="M86" s="819"/>
      <c r="N86" s="58">
        <f>L83+L84+L85</f>
        <v>464.15587777978664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2011.3421370457418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1237.7490074127641</v>
      </c>
      <c r="N48" s="280">
        <f>K48*M48</f>
        <v>1237.7490074127641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1237.7490074127641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1237.7490074127641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247.54980148255282</v>
      </c>
      <c r="M83" s="852"/>
      <c r="N83" s="57"/>
    </row>
    <row r="84" spans="1:14">
      <c r="B84" s="95" t="s">
        <v>1057</v>
      </c>
      <c r="C84" s="96"/>
      <c r="D84" s="96"/>
      <c r="E84" s="96"/>
      <c r="F84" s="96"/>
      <c r="G84" s="96"/>
      <c r="H84" s="96"/>
      <c r="I84" s="93"/>
      <c r="J84" s="94"/>
      <c r="K84" s="312">
        <v>0.05</v>
      </c>
      <c r="L84" s="851">
        <f>N78*K84</f>
        <v>61.887450370638206</v>
      </c>
      <c r="M84" s="852"/>
      <c r="N84" s="57"/>
    </row>
    <row r="85" spans="1:14" ht="15.75" thickBot="1">
      <c r="B85" s="97" t="s">
        <v>1058</v>
      </c>
      <c r="C85" s="98"/>
      <c r="D85" s="98"/>
      <c r="E85" s="98"/>
      <c r="F85" s="98"/>
      <c r="G85" s="98"/>
      <c r="H85" s="98"/>
      <c r="I85" s="99"/>
      <c r="J85" s="100"/>
      <c r="K85" s="313">
        <v>0.05</v>
      </c>
      <c r="L85" s="853">
        <f>N78*K85</f>
        <v>61.887450370638206</v>
      </c>
      <c r="M85" s="854"/>
      <c r="N85" s="57"/>
    </row>
    <row r="86" spans="1:14" ht="15.75" thickBot="1">
      <c r="B86" s="817" t="s">
        <v>1037</v>
      </c>
      <c r="C86" s="818"/>
      <c r="D86" s="818"/>
      <c r="E86" s="818"/>
      <c r="F86" s="818"/>
      <c r="G86" s="818"/>
      <c r="H86" s="818"/>
      <c r="I86" s="818"/>
      <c r="J86" s="818"/>
      <c r="K86" s="818"/>
      <c r="L86" s="818"/>
      <c r="M86" s="819"/>
      <c r="N86" s="58">
        <f>L83+L84+L85</f>
        <v>371.32470222382921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1609.0737096365933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40" zoomScale="83" zoomScaleNormal="83" workbookViewId="0">
      <selection activeCell="B53" sqref="B53:I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3050.6324636594045</v>
      </c>
      <c r="N48" s="280">
        <f>K48*M48</f>
        <v>3050.6324636594045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3050.6324636594045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3050.6324636594045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610.12649273188094</v>
      </c>
      <c r="M83" s="852"/>
      <c r="N83" s="57"/>
    </row>
    <row r="84" spans="1:14">
      <c r="B84" s="95" t="s">
        <v>1057</v>
      </c>
      <c r="C84" s="96"/>
      <c r="D84" s="96"/>
      <c r="E84" s="96"/>
      <c r="F84" s="96"/>
      <c r="G84" s="96"/>
      <c r="H84" s="96"/>
      <c r="I84" s="93"/>
      <c r="J84" s="94"/>
      <c r="K84" s="312">
        <v>0.05</v>
      </c>
      <c r="L84" s="851">
        <f>N78*K84</f>
        <v>152.53162318297024</v>
      </c>
      <c r="M84" s="852"/>
      <c r="N84" s="57"/>
    </row>
    <row r="85" spans="1:14" ht="15.75" thickBot="1">
      <c r="B85" s="97" t="s">
        <v>1058</v>
      </c>
      <c r="C85" s="98"/>
      <c r="D85" s="98"/>
      <c r="E85" s="98"/>
      <c r="F85" s="98"/>
      <c r="G85" s="98"/>
      <c r="H85" s="98"/>
      <c r="I85" s="99"/>
      <c r="J85" s="100"/>
      <c r="K85" s="313">
        <v>0.05</v>
      </c>
      <c r="L85" s="853">
        <f>N78*K85</f>
        <v>152.53162318297024</v>
      </c>
      <c r="M85" s="854"/>
      <c r="N85" s="57"/>
    </row>
    <row r="86" spans="1:14" ht="15.75" thickBot="1">
      <c r="B86" s="817" t="s">
        <v>1037</v>
      </c>
      <c r="C86" s="818"/>
      <c r="D86" s="818"/>
      <c r="E86" s="818"/>
      <c r="F86" s="818"/>
      <c r="G86" s="818"/>
      <c r="H86" s="818"/>
      <c r="I86" s="818"/>
      <c r="J86" s="818"/>
      <c r="K86" s="818"/>
      <c r="L86" s="818"/>
      <c r="M86" s="819"/>
      <c r="N86" s="58">
        <f>L83+L84+L85</f>
        <v>915.1897390978213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3965.8222027572256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7" zoomScale="78" zoomScaleNormal="78" workbookViewId="0">
      <selection activeCell="M48" sqref="M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2487.697426585883</v>
      </c>
      <c r="N48" s="280">
        <f>K48*M48</f>
        <v>2487.697426585883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2487.697426585883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2487.697426585883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497.53948531717663</v>
      </c>
      <c r="M83" s="852"/>
      <c r="N83" s="57"/>
    </row>
    <row r="84" spans="1:14">
      <c r="B84" s="95" t="s">
        <v>1057</v>
      </c>
      <c r="C84" s="96"/>
      <c r="D84" s="96"/>
      <c r="E84" s="96"/>
      <c r="F84" s="96"/>
      <c r="G84" s="96"/>
      <c r="H84" s="96"/>
      <c r="I84" s="93"/>
      <c r="J84" s="94"/>
      <c r="K84" s="312">
        <v>0.05</v>
      </c>
      <c r="L84" s="851">
        <f>N78*K84</f>
        <v>124.38487132929416</v>
      </c>
      <c r="M84" s="852"/>
      <c r="N84" s="57"/>
    </row>
    <row r="85" spans="1:14" ht="15.75" thickBot="1">
      <c r="B85" s="97" t="s">
        <v>1058</v>
      </c>
      <c r="C85" s="98"/>
      <c r="D85" s="98"/>
      <c r="E85" s="98"/>
      <c r="F85" s="98"/>
      <c r="G85" s="98"/>
      <c r="H85" s="98"/>
      <c r="I85" s="99"/>
      <c r="J85" s="100"/>
      <c r="K85" s="313">
        <v>0.05</v>
      </c>
      <c r="L85" s="853">
        <f>N78*K85</f>
        <v>124.38487132929416</v>
      </c>
      <c r="M85" s="854"/>
      <c r="N85" s="57"/>
    </row>
    <row r="86" spans="1:14" ht="15.75" thickBot="1">
      <c r="B86" s="817" t="s">
        <v>1037</v>
      </c>
      <c r="C86" s="818"/>
      <c r="D86" s="818"/>
      <c r="E86" s="818"/>
      <c r="F86" s="818"/>
      <c r="G86" s="818"/>
      <c r="H86" s="818"/>
      <c r="I86" s="818"/>
      <c r="J86" s="818"/>
      <c r="K86" s="818"/>
      <c r="L86" s="818"/>
      <c r="M86" s="819"/>
      <c r="N86" s="58">
        <f>L83+L84+L85</f>
        <v>746.30922797576488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3234.0066545616478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2652.2573508636337</v>
      </c>
      <c r="N48" s="280">
        <f>K48*M48</f>
        <v>2652.2573508636337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2652.2573508636337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2652.2573508636337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530.45147017272677</v>
      </c>
      <c r="M83" s="852"/>
      <c r="N83" s="57"/>
    </row>
    <row r="84" spans="1:14">
      <c r="B84" s="95" t="s">
        <v>1057</v>
      </c>
      <c r="C84" s="96"/>
      <c r="D84" s="96"/>
      <c r="E84" s="96"/>
      <c r="F84" s="96"/>
      <c r="G84" s="96"/>
      <c r="H84" s="96"/>
      <c r="I84" s="93"/>
      <c r="J84" s="94"/>
      <c r="K84" s="312">
        <v>0.05</v>
      </c>
      <c r="L84" s="851">
        <f>N78*K84</f>
        <v>132.61286754318169</v>
      </c>
      <c r="M84" s="852"/>
      <c r="N84" s="57"/>
    </row>
    <row r="85" spans="1:14" ht="15.75" thickBot="1">
      <c r="B85" s="97" t="s">
        <v>1058</v>
      </c>
      <c r="C85" s="98"/>
      <c r="D85" s="98"/>
      <c r="E85" s="98"/>
      <c r="F85" s="98"/>
      <c r="G85" s="98"/>
      <c r="H85" s="98"/>
      <c r="I85" s="99"/>
      <c r="J85" s="100"/>
      <c r="K85" s="313">
        <v>0.05</v>
      </c>
      <c r="L85" s="853">
        <f>N78*K85</f>
        <v>132.61286754318169</v>
      </c>
      <c r="M85" s="854"/>
      <c r="N85" s="57"/>
    </row>
    <row r="86" spans="1:14" ht="15.75" thickBot="1">
      <c r="B86" s="817" t="s">
        <v>1037</v>
      </c>
      <c r="C86" s="818"/>
      <c r="D86" s="818"/>
      <c r="E86" s="818"/>
      <c r="F86" s="818"/>
      <c r="G86" s="818"/>
      <c r="H86" s="818"/>
      <c r="I86" s="818"/>
      <c r="J86" s="818"/>
      <c r="K86" s="818"/>
      <c r="L86" s="818"/>
      <c r="M86" s="819"/>
      <c r="N86" s="58">
        <f>L83+L84+L85</f>
        <v>795.6772052590901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3447.9345561227237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2621.284190996229</v>
      </c>
      <c r="N48" s="280">
        <f>K48*M48</f>
        <v>2621.284190996229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2621.284190996229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2621.284190996229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524.25683819924586</v>
      </c>
      <c r="M83" s="852"/>
      <c r="N83" s="57"/>
    </row>
    <row r="84" spans="1:14">
      <c r="B84" s="95" t="s">
        <v>1057</v>
      </c>
      <c r="C84" s="96"/>
      <c r="D84" s="96"/>
      <c r="E84" s="96"/>
      <c r="F84" s="96"/>
      <c r="G84" s="96"/>
      <c r="H84" s="96"/>
      <c r="I84" s="93"/>
      <c r="J84" s="94"/>
      <c r="K84" s="312">
        <v>0.05</v>
      </c>
      <c r="L84" s="851">
        <f>N78*K84</f>
        <v>131.06420954981147</v>
      </c>
      <c r="M84" s="852"/>
      <c r="N84" s="57"/>
    </row>
    <row r="85" spans="1:14" ht="15.75" thickBot="1">
      <c r="B85" s="97" t="s">
        <v>1058</v>
      </c>
      <c r="C85" s="98"/>
      <c r="D85" s="98"/>
      <c r="E85" s="98"/>
      <c r="F85" s="98"/>
      <c r="G85" s="98"/>
      <c r="H85" s="98"/>
      <c r="I85" s="99"/>
      <c r="J85" s="100"/>
      <c r="K85" s="313">
        <v>0.05</v>
      </c>
      <c r="L85" s="853">
        <f>N78*K85</f>
        <v>131.06420954981147</v>
      </c>
      <c r="M85" s="854"/>
      <c r="N85" s="57"/>
    </row>
    <row r="86" spans="1:14" ht="15.75" thickBot="1">
      <c r="B86" s="817" t="s">
        <v>1037</v>
      </c>
      <c r="C86" s="818"/>
      <c r="D86" s="818"/>
      <c r="E86" s="818"/>
      <c r="F86" s="818"/>
      <c r="G86" s="818"/>
      <c r="H86" s="818"/>
      <c r="I86" s="818"/>
      <c r="J86" s="818"/>
      <c r="K86" s="818"/>
      <c r="L86" s="818"/>
      <c r="M86" s="819"/>
      <c r="N86" s="58">
        <f>L83+L84+L85</f>
        <v>786.38525729886885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3407.6694482950979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2621.284190996229</v>
      </c>
      <c r="N48" s="280">
        <f>K48*M48</f>
        <v>2621.284190996229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2621.284190996229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2621.284190996229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524.25683819924586</v>
      </c>
      <c r="M83" s="852"/>
      <c r="N83" s="57"/>
    </row>
    <row r="84" spans="1:14">
      <c r="B84" s="95" t="s">
        <v>1057</v>
      </c>
      <c r="C84" s="96"/>
      <c r="D84" s="96"/>
      <c r="E84" s="96"/>
      <c r="F84" s="96"/>
      <c r="G84" s="96"/>
      <c r="H84" s="96"/>
      <c r="I84" s="93"/>
      <c r="J84" s="94"/>
      <c r="K84" s="312">
        <v>0.05</v>
      </c>
      <c r="L84" s="851">
        <f>N78*K84</f>
        <v>131.06420954981147</v>
      </c>
      <c r="M84" s="852"/>
      <c r="N84" s="57"/>
    </row>
    <row r="85" spans="1:14" ht="15.75" thickBot="1">
      <c r="B85" s="97" t="s">
        <v>1058</v>
      </c>
      <c r="C85" s="98"/>
      <c r="D85" s="98"/>
      <c r="E85" s="98"/>
      <c r="F85" s="98"/>
      <c r="G85" s="98"/>
      <c r="H85" s="98"/>
      <c r="I85" s="99"/>
      <c r="J85" s="100"/>
      <c r="K85" s="313">
        <v>0.05</v>
      </c>
      <c r="L85" s="853">
        <f>N78*K85</f>
        <v>131.06420954981147</v>
      </c>
      <c r="M85" s="854"/>
      <c r="N85" s="57"/>
    </row>
    <row r="86" spans="1:14" ht="15.75" thickBot="1">
      <c r="B86" s="817" t="s">
        <v>1037</v>
      </c>
      <c r="C86" s="818"/>
      <c r="D86" s="818"/>
      <c r="E86" s="818"/>
      <c r="F86" s="818"/>
      <c r="G86" s="818"/>
      <c r="H86" s="818"/>
      <c r="I86" s="818"/>
      <c r="J86" s="818"/>
      <c r="K86" s="818"/>
      <c r="L86" s="818"/>
      <c r="M86" s="819"/>
      <c r="N86" s="58">
        <f>L83+L84+L85</f>
        <v>786.38525729886885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3407.6694482950979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2621.284190996229</v>
      </c>
      <c r="N48" s="280">
        <f>K48*M48</f>
        <v>2621.284190996229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2621.284190996229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2621.284190996229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524.25683819924586</v>
      </c>
      <c r="M83" s="852"/>
      <c r="N83" s="57"/>
    </row>
    <row r="84" spans="1:14">
      <c r="B84" s="95" t="s">
        <v>1057</v>
      </c>
      <c r="C84" s="96"/>
      <c r="D84" s="96"/>
      <c r="E84" s="96"/>
      <c r="F84" s="96"/>
      <c r="G84" s="96"/>
      <c r="H84" s="96"/>
      <c r="I84" s="93"/>
      <c r="J84" s="94"/>
      <c r="K84" s="312">
        <v>0.05</v>
      </c>
      <c r="L84" s="851">
        <f>N78*K84</f>
        <v>131.06420954981147</v>
      </c>
      <c r="M84" s="852"/>
      <c r="N84" s="57"/>
    </row>
    <row r="85" spans="1:14" ht="15.75" thickBot="1">
      <c r="B85" s="97" t="s">
        <v>1058</v>
      </c>
      <c r="C85" s="98"/>
      <c r="D85" s="98"/>
      <c r="E85" s="98"/>
      <c r="F85" s="98"/>
      <c r="G85" s="98"/>
      <c r="H85" s="98"/>
      <c r="I85" s="99"/>
      <c r="J85" s="100"/>
      <c r="K85" s="313">
        <v>0.05</v>
      </c>
      <c r="L85" s="853">
        <f>N78*K85</f>
        <v>131.06420954981147</v>
      </c>
      <c r="M85" s="854"/>
      <c r="N85" s="57"/>
    </row>
    <row r="86" spans="1:14" ht="15.75" thickBot="1">
      <c r="B86" s="817" t="s">
        <v>1037</v>
      </c>
      <c r="C86" s="818"/>
      <c r="D86" s="818"/>
      <c r="E86" s="818"/>
      <c r="F86" s="818"/>
      <c r="G86" s="818"/>
      <c r="H86" s="818"/>
      <c r="I86" s="818"/>
      <c r="J86" s="818"/>
      <c r="K86" s="818"/>
      <c r="L86" s="818"/>
      <c r="M86" s="819"/>
      <c r="N86" s="58">
        <f>L83+L84+L85</f>
        <v>786.38525729886885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3407.6694482950979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2621.284190996229</v>
      </c>
      <c r="N48" s="280">
        <f>K48*M48</f>
        <v>2621.284190996229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2621.284190996229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2621.284190996229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524.25683819924586</v>
      </c>
      <c r="M83" s="852"/>
      <c r="N83" s="57"/>
    </row>
    <row r="84" spans="1:14">
      <c r="B84" s="95" t="s">
        <v>1057</v>
      </c>
      <c r="C84" s="96"/>
      <c r="D84" s="96"/>
      <c r="E84" s="96"/>
      <c r="F84" s="96"/>
      <c r="G84" s="96"/>
      <c r="H84" s="96"/>
      <c r="I84" s="93"/>
      <c r="J84" s="94"/>
      <c r="K84" s="312">
        <v>0.05</v>
      </c>
      <c r="L84" s="851">
        <f>N78*K84</f>
        <v>131.06420954981147</v>
      </c>
      <c r="M84" s="852"/>
      <c r="N84" s="57"/>
    </row>
    <row r="85" spans="1:14" ht="15.75" thickBot="1">
      <c r="B85" s="97" t="s">
        <v>1058</v>
      </c>
      <c r="C85" s="98"/>
      <c r="D85" s="98"/>
      <c r="E85" s="98"/>
      <c r="F85" s="98"/>
      <c r="G85" s="98"/>
      <c r="H85" s="98"/>
      <c r="I85" s="99"/>
      <c r="J85" s="100"/>
      <c r="K85" s="313">
        <v>0.05</v>
      </c>
      <c r="L85" s="853">
        <f>N78*K85</f>
        <v>131.06420954981147</v>
      </c>
      <c r="M85" s="854"/>
      <c r="N85" s="57"/>
    </row>
    <row r="86" spans="1:14" ht="15.75" thickBot="1">
      <c r="B86" s="817" t="s">
        <v>1037</v>
      </c>
      <c r="C86" s="818"/>
      <c r="D86" s="818"/>
      <c r="E86" s="818"/>
      <c r="F86" s="818"/>
      <c r="G86" s="818"/>
      <c r="H86" s="818"/>
      <c r="I86" s="818"/>
      <c r="J86" s="818"/>
      <c r="K86" s="818"/>
      <c r="L86" s="818"/>
      <c r="M86" s="819"/>
      <c r="N86" s="58">
        <f>L83+L84+L85</f>
        <v>786.38525729886885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3407.6694482950979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2621.284190996229</v>
      </c>
      <c r="N48" s="280">
        <f>K48*M48</f>
        <v>2621.284190996229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2621.284190996229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2621.284190996229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524.25683819924586</v>
      </c>
      <c r="M83" s="852"/>
      <c r="N83" s="57"/>
    </row>
    <row r="84" spans="1:14">
      <c r="B84" s="95" t="s">
        <v>1057</v>
      </c>
      <c r="C84" s="96"/>
      <c r="D84" s="96"/>
      <c r="E84" s="96"/>
      <c r="F84" s="96"/>
      <c r="G84" s="96"/>
      <c r="H84" s="96"/>
      <c r="I84" s="93"/>
      <c r="J84" s="94"/>
      <c r="K84" s="312">
        <v>0.05</v>
      </c>
      <c r="L84" s="851">
        <f>N78*K84</f>
        <v>131.06420954981147</v>
      </c>
      <c r="M84" s="852"/>
      <c r="N84" s="57"/>
    </row>
    <row r="85" spans="1:14" ht="15.75" thickBot="1">
      <c r="B85" s="97" t="s">
        <v>1058</v>
      </c>
      <c r="C85" s="98"/>
      <c r="D85" s="98"/>
      <c r="E85" s="98"/>
      <c r="F85" s="98"/>
      <c r="G85" s="98"/>
      <c r="H85" s="98"/>
      <c r="I85" s="99"/>
      <c r="J85" s="100"/>
      <c r="K85" s="313">
        <v>0.05</v>
      </c>
      <c r="L85" s="853">
        <f>N78*K85</f>
        <v>131.06420954981147</v>
      </c>
      <c r="M85" s="854"/>
      <c r="N85" s="57"/>
    </row>
    <row r="86" spans="1:14" ht="15.75" thickBot="1">
      <c r="B86" s="817" t="s">
        <v>1037</v>
      </c>
      <c r="C86" s="818"/>
      <c r="D86" s="818"/>
      <c r="E86" s="818"/>
      <c r="F86" s="818"/>
      <c r="G86" s="818"/>
      <c r="H86" s="818"/>
      <c r="I86" s="818"/>
      <c r="J86" s="818"/>
      <c r="K86" s="818"/>
      <c r="L86" s="818"/>
      <c r="M86" s="819"/>
      <c r="N86" s="58">
        <f>L83+L84+L85</f>
        <v>786.38525729886885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3407.6694482950979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3502.5780138311679</v>
      </c>
      <c r="N48" s="280">
        <f>K48*M48</f>
        <v>3502.5780138311679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3502.5780138311679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3502.5780138311679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700.51560276623366</v>
      </c>
      <c r="M83" s="852"/>
      <c r="N83" s="57"/>
    </row>
    <row r="84" spans="1:14">
      <c r="B84" s="95" t="s">
        <v>1057</v>
      </c>
      <c r="C84" s="96"/>
      <c r="D84" s="96"/>
      <c r="E84" s="96"/>
      <c r="F84" s="96"/>
      <c r="G84" s="96"/>
      <c r="H84" s="96"/>
      <c r="I84" s="93"/>
      <c r="J84" s="94"/>
      <c r="K84" s="312">
        <v>0.05</v>
      </c>
      <c r="L84" s="851">
        <f>N78*K84</f>
        <v>175.12890069155841</v>
      </c>
      <c r="M84" s="852"/>
      <c r="N84" s="57"/>
    </row>
    <row r="85" spans="1:14" ht="15.75" thickBot="1">
      <c r="B85" s="97" t="s">
        <v>1058</v>
      </c>
      <c r="C85" s="98"/>
      <c r="D85" s="98"/>
      <c r="E85" s="98"/>
      <c r="F85" s="98"/>
      <c r="G85" s="98"/>
      <c r="H85" s="98"/>
      <c r="I85" s="99"/>
      <c r="J85" s="100"/>
      <c r="K85" s="313">
        <v>0.05</v>
      </c>
      <c r="L85" s="853">
        <f>N78*K85</f>
        <v>175.12890069155841</v>
      </c>
      <c r="M85" s="854"/>
      <c r="N85" s="57"/>
    </row>
    <row r="86" spans="1:14" ht="15.75" thickBot="1">
      <c r="B86" s="817" t="s">
        <v>1037</v>
      </c>
      <c r="C86" s="818"/>
      <c r="D86" s="818"/>
      <c r="E86" s="818"/>
      <c r="F86" s="818"/>
      <c r="G86" s="818"/>
      <c r="H86" s="818"/>
      <c r="I86" s="818"/>
      <c r="J86" s="818"/>
      <c r="K86" s="818"/>
      <c r="L86" s="818"/>
      <c r="M86" s="819"/>
      <c r="N86" s="58">
        <f>L83+L84+L85</f>
        <v>1050.7734041493504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4553.3514179805188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2425.0731785683315</v>
      </c>
      <c r="N48" s="280">
        <f>K48*M48</f>
        <v>2425.0731785683315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2425.0731785683315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2425.0731785683315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485.01463571366634</v>
      </c>
      <c r="M83" s="852"/>
      <c r="N83" s="57"/>
    </row>
    <row r="84" spans="1:14">
      <c r="B84" s="95" t="s">
        <v>1057</v>
      </c>
      <c r="C84" s="96"/>
      <c r="D84" s="96"/>
      <c r="E84" s="96"/>
      <c r="F84" s="96"/>
      <c r="G84" s="96"/>
      <c r="H84" s="96"/>
      <c r="I84" s="93"/>
      <c r="J84" s="94"/>
      <c r="K84" s="312">
        <v>0.05</v>
      </c>
      <c r="L84" s="851">
        <f>N78*K84</f>
        <v>121.25365892841658</v>
      </c>
      <c r="M84" s="852"/>
      <c r="N84" s="57"/>
    </row>
    <row r="85" spans="1:14" ht="15.75" thickBot="1">
      <c r="B85" s="97" t="s">
        <v>1058</v>
      </c>
      <c r="C85" s="98"/>
      <c r="D85" s="98"/>
      <c r="E85" s="98"/>
      <c r="F85" s="98"/>
      <c r="G85" s="98"/>
      <c r="H85" s="98"/>
      <c r="I85" s="99"/>
      <c r="J85" s="100"/>
      <c r="K85" s="313">
        <v>0.05</v>
      </c>
      <c r="L85" s="853">
        <f>N78*K85</f>
        <v>121.25365892841658</v>
      </c>
      <c r="M85" s="854"/>
      <c r="N85" s="57"/>
    </row>
    <row r="86" spans="1:14" ht="15.75" thickBot="1">
      <c r="B86" s="817" t="s">
        <v>1037</v>
      </c>
      <c r="C86" s="818"/>
      <c r="D86" s="818"/>
      <c r="E86" s="818"/>
      <c r="F86" s="818"/>
      <c r="G86" s="818"/>
      <c r="H86" s="818"/>
      <c r="I86" s="818"/>
      <c r="J86" s="818"/>
      <c r="K86" s="818"/>
      <c r="L86" s="818"/>
      <c r="M86" s="819"/>
      <c r="N86" s="58">
        <f>L83+L84+L85</f>
        <v>727.52195357049948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3152.5951321388311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500</v>
      </c>
      <c r="N36" s="280">
        <f>K36/M36</f>
        <v>178.39178597366919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500</v>
      </c>
      <c r="N37" s="280">
        <f>K37/M37</f>
        <v>135.07910356918381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313.98156159491401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1105.8747423612365</v>
      </c>
      <c r="N48" s="280">
        <f>K48*M48</f>
        <v>1105.8747423612365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1105.8747423612365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4" ht="15.75" thickBot="1">
      <c r="B65" s="823" t="s">
        <v>1037</v>
      </c>
      <c r="C65" s="824"/>
      <c r="D65" s="824"/>
      <c r="E65" s="824"/>
      <c r="F65" s="824"/>
      <c r="G65" s="824"/>
      <c r="H65" s="824"/>
      <c r="I65" s="824"/>
      <c r="J65" s="824"/>
      <c r="K65" s="824"/>
      <c r="L65" s="824"/>
      <c r="M65" s="825"/>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3" t="s">
        <v>1047</v>
      </c>
      <c r="C69" s="844"/>
      <c r="D69" s="844"/>
      <c r="E69" s="844"/>
      <c r="F69" s="844"/>
      <c r="G69" s="844"/>
      <c r="H69" s="844"/>
      <c r="I69" s="79" t="s">
        <v>1048</v>
      </c>
      <c r="J69" s="81" t="s">
        <v>1494</v>
      </c>
      <c r="K69" s="80" t="s">
        <v>1050</v>
      </c>
      <c r="L69" s="845" t="s">
        <v>1034</v>
      </c>
      <c r="M69" s="846"/>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04"/>
      <c r="C74" s="805"/>
      <c r="D74" s="805"/>
      <c r="E74" s="805"/>
      <c r="F74" s="805"/>
      <c r="G74" s="805"/>
      <c r="H74" s="805"/>
      <c r="I74" s="132"/>
      <c r="J74" s="132"/>
      <c r="K74" s="132"/>
      <c r="L74" s="905"/>
      <c r="M74" s="905"/>
      <c r="N74" s="51"/>
    </row>
    <row r="75" spans="1:14" ht="15.75" thickBot="1">
      <c r="B75" s="823" t="s">
        <v>1037</v>
      </c>
      <c r="C75" s="824"/>
      <c r="D75" s="824"/>
      <c r="E75" s="824"/>
      <c r="F75" s="824"/>
      <c r="G75" s="824"/>
      <c r="H75" s="824"/>
      <c r="I75" s="824"/>
      <c r="J75" s="824"/>
      <c r="K75" s="824"/>
      <c r="L75" s="824"/>
      <c r="M75" s="825"/>
      <c r="N75" s="309">
        <f>SUM(N70:N74)</f>
        <v>51.067205206099999</v>
      </c>
    </row>
    <row r="76" spans="1:14" ht="15.75" thickBot="1">
      <c r="B76" s="39"/>
      <c r="C76" s="40"/>
      <c r="D76" s="40"/>
      <c r="E76" s="40"/>
      <c r="F76" s="40"/>
      <c r="G76" s="40"/>
      <c r="H76" s="40"/>
      <c r="I76" s="40"/>
      <c r="J76" s="40"/>
      <c r="K76" s="40"/>
      <c r="L76" s="40"/>
      <c r="M76" s="40"/>
      <c r="N76" s="41"/>
    </row>
    <row r="77" spans="1:14" ht="15.75" thickBot="1">
      <c r="B77" s="817" t="s">
        <v>1051</v>
      </c>
      <c r="C77" s="818"/>
      <c r="D77" s="818"/>
      <c r="E77" s="818"/>
      <c r="F77" s="818"/>
      <c r="G77" s="818"/>
      <c r="H77" s="818"/>
      <c r="I77" s="818"/>
      <c r="J77" s="818"/>
      <c r="K77" s="818"/>
      <c r="L77" s="818"/>
      <c r="M77" s="819"/>
      <c r="N77" s="105">
        <f>N43+N54+N65+N75</f>
        <v>1470.9235091622504</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294.18470183245012</v>
      </c>
      <c r="M82" s="852"/>
      <c r="N82" s="57"/>
    </row>
    <row r="83" spans="1:14">
      <c r="B83" s="95" t="s">
        <v>1057</v>
      </c>
      <c r="C83" s="96"/>
      <c r="D83" s="96"/>
      <c r="E83" s="96"/>
      <c r="F83" s="96"/>
      <c r="G83" s="96"/>
      <c r="H83" s="96"/>
      <c r="I83" s="93"/>
      <c r="J83" s="94"/>
      <c r="K83" s="312">
        <v>0.05</v>
      </c>
      <c r="L83" s="851">
        <f>N77*K83</f>
        <v>73.546175458112529</v>
      </c>
      <c r="M83" s="852"/>
      <c r="N83" s="57"/>
    </row>
    <row r="84" spans="1:14" ht="15.75" thickBot="1">
      <c r="B84" s="97" t="s">
        <v>1058</v>
      </c>
      <c r="C84" s="98"/>
      <c r="D84" s="98"/>
      <c r="E84" s="98"/>
      <c r="F84" s="98"/>
      <c r="G84" s="98"/>
      <c r="H84" s="98"/>
      <c r="I84" s="99"/>
      <c r="J84" s="100"/>
      <c r="K84" s="313">
        <v>0.05</v>
      </c>
      <c r="L84" s="853">
        <f>N77*K84</f>
        <v>73.546175458112529</v>
      </c>
      <c r="M84" s="854"/>
      <c r="N84" s="57"/>
    </row>
    <row r="85" spans="1:14" ht="15.75" thickBot="1">
      <c r="B85" s="817" t="s">
        <v>1037</v>
      </c>
      <c r="C85" s="818"/>
      <c r="D85" s="818"/>
      <c r="E85" s="818"/>
      <c r="F85" s="818"/>
      <c r="G85" s="818"/>
      <c r="H85" s="818"/>
      <c r="I85" s="818"/>
      <c r="J85" s="818"/>
      <c r="K85" s="818"/>
      <c r="L85" s="818"/>
      <c r="M85" s="819"/>
      <c r="N85" s="58">
        <f>L82+L83+L84</f>
        <v>441.2770527486752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1912.2005619109257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500</v>
      </c>
      <c r="N36" s="280">
        <f>K36/M36</f>
        <v>178.39178597366919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500</v>
      </c>
      <c r="N37" s="280">
        <f>K37/M37</f>
        <v>135.07910356918381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313.98156159491401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1105.8747423612365</v>
      </c>
      <c r="N48" s="280">
        <f>K48*M48</f>
        <v>1105.8747423612365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1105.8747423612365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1470.9235091622504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294.18470183245012</v>
      </c>
      <c r="M83" s="852"/>
      <c r="N83" s="57"/>
    </row>
    <row r="84" spans="1:14">
      <c r="B84" s="95" t="s">
        <v>1057</v>
      </c>
      <c r="C84" s="96"/>
      <c r="D84" s="96"/>
      <c r="E84" s="96"/>
      <c r="F84" s="96"/>
      <c r="G84" s="96"/>
      <c r="H84" s="96"/>
      <c r="I84" s="93"/>
      <c r="J84" s="94"/>
      <c r="K84" s="312">
        <v>0.05</v>
      </c>
      <c r="L84" s="851">
        <f>N78*K84</f>
        <v>73.546175458112529</v>
      </c>
      <c r="M84" s="852"/>
      <c r="N84" s="57"/>
    </row>
    <row r="85" spans="1:14" ht="15.75" thickBot="1">
      <c r="B85" s="97" t="s">
        <v>1058</v>
      </c>
      <c r="C85" s="98"/>
      <c r="D85" s="98"/>
      <c r="E85" s="98"/>
      <c r="F85" s="98"/>
      <c r="G85" s="98"/>
      <c r="H85" s="98"/>
      <c r="I85" s="99"/>
      <c r="J85" s="100"/>
      <c r="K85" s="313">
        <v>0.05</v>
      </c>
      <c r="L85" s="853">
        <f>N78*K85</f>
        <v>73.546175458112529</v>
      </c>
      <c r="M85" s="854"/>
      <c r="N85" s="57"/>
    </row>
    <row r="86" spans="1:14" ht="15.75" thickBot="1">
      <c r="B86" s="817" t="s">
        <v>1037</v>
      </c>
      <c r="C86" s="818"/>
      <c r="D86" s="818"/>
      <c r="E86" s="818"/>
      <c r="F86" s="818"/>
      <c r="G86" s="818"/>
      <c r="H86" s="818"/>
      <c r="I86" s="818"/>
      <c r="J86" s="818"/>
      <c r="K86" s="818"/>
      <c r="L86" s="818"/>
      <c r="M86" s="819"/>
      <c r="N86" s="58">
        <f>L83+L84+L85</f>
        <v>441.2770527486752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1912.2005619109257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500</v>
      </c>
      <c r="N36" s="280">
        <f>K36/M36</f>
        <v>178.39178597366919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500</v>
      </c>
      <c r="N37" s="280">
        <f>K37/M37</f>
        <v>135.07910356918381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313.98156159491401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8699.9518408064487</v>
      </c>
      <c r="N48" s="280">
        <f>K48*M48</f>
        <v>2609.9855522419343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2609.9855522419343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2975.0343190429485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595.00686380858974</v>
      </c>
      <c r="M83" s="852"/>
      <c r="N83" s="57"/>
    </row>
    <row r="84" spans="1:14">
      <c r="B84" s="95" t="s">
        <v>1057</v>
      </c>
      <c r="C84" s="96"/>
      <c r="D84" s="96"/>
      <c r="E84" s="96"/>
      <c r="F84" s="96"/>
      <c r="G84" s="96"/>
      <c r="H84" s="96"/>
      <c r="I84" s="93"/>
      <c r="J84" s="94"/>
      <c r="K84" s="312">
        <v>0.05</v>
      </c>
      <c r="L84" s="851">
        <f>N78*K84</f>
        <v>148.75171595214744</v>
      </c>
      <c r="M84" s="852"/>
      <c r="N84" s="57"/>
    </row>
    <row r="85" spans="1:14" ht="15.75" thickBot="1">
      <c r="B85" s="97" t="s">
        <v>1058</v>
      </c>
      <c r="C85" s="98"/>
      <c r="D85" s="98"/>
      <c r="E85" s="98"/>
      <c r="F85" s="98"/>
      <c r="G85" s="98"/>
      <c r="H85" s="98"/>
      <c r="I85" s="99"/>
      <c r="J85" s="100"/>
      <c r="K85" s="313">
        <v>0.05</v>
      </c>
      <c r="L85" s="853">
        <f>N78*K85</f>
        <v>148.75171595214744</v>
      </c>
      <c r="M85" s="854"/>
      <c r="N85" s="57"/>
    </row>
    <row r="86" spans="1:14" ht="15.75" thickBot="1">
      <c r="B86" s="817" t="s">
        <v>1037</v>
      </c>
      <c r="C86" s="818"/>
      <c r="D86" s="818"/>
      <c r="E86" s="818"/>
      <c r="F86" s="818"/>
      <c r="G86" s="818"/>
      <c r="H86" s="818"/>
      <c r="I86" s="818"/>
      <c r="J86" s="818"/>
      <c r="K86" s="818"/>
      <c r="L86" s="818"/>
      <c r="M86" s="819"/>
      <c r="N86" s="58">
        <f>L83+L84+L85</f>
        <v>892.5102957128845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3867.5446147558332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947" t="str">
        <f>VLOOKUP(A36,EQUIPOS!A6:D154,3,FALSE)</f>
        <v>Carrotanque Irrigador de asfalto, 1000 GALONES DE CAPACIDAD</v>
      </c>
      <c r="C36" s="948"/>
      <c r="D36" s="948"/>
      <c r="E36" s="948"/>
      <c r="F36" s="948"/>
      <c r="G36" s="948"/>
      <c r="H36" s="949"/>
      <c r="I36" s="275"/>
      <c r="J36" s="276"/>
      <c r="K36" s="277">
        <f>VLOOKUP(A36,EQUIPOS!A6:D163,4,FALSE)</f>
        <v>89195.892986834588</v>
      </c>
      <c r="L36" s="278"/>
      <c r="M36" s="279">
        <v>500</v>
      </c>
      <c r="N36" s="280">
        <f>K36/M36</f>
        <v>178.39178597366919</v>
      </c>
    </row>
    <row r="37" spans="1:14">
      <c r="A37" s="119" t="s">
        <v>176</v>
      </c>
      <c r="B37" s="947" t="str">
        <f>VLOOKUP(A37,EQUIPOS!A7:D154,3,FALSE)</f>
        <v xml:space="preserve">Compresor (barrido y soplado)
</v>
      </c>
      <c r="C37" s="948"/>
      <c r="D37" s="948"/>
      <c r="E37" s="948"/>
      <c r="F37" s="948"/>
      <c r="G37" s="948"/>
      <c r="H37" s="949"/>
      <c r="I37" s="275"/>
      <c r="J37" s="276"/>
      <c r="K37" s="277">
        <f>VLOOKUP(A37,EQUIPOS!A7:D164,4,FALSE)</f>
        <v>67539.551784591909</v>
      </c>
      <c r="L37" s="278"/>
      <c r="M37" s="279">
        <v>500</v>
      </c>
      <c r="N37" s="280">
        <f>K37/M37</f>
        <v>135.07910356918381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313.98156159491401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1114.5279093593681</v>
      </c>
      <c r="N48" s="280">
        <f>K48*M48</f>
        <v>501.53755921171563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501.53755921171563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866.58632601272961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173.31726520254594</v>
      </c>
      <c r="M83" s="852"/>
      <c r="N83" s="57"/>
    </row>
    <row r="84" spans="1:14">
      <c r="B84" s="95" t="s">
        <v>1057</v>
      </c>
      <c r="C84" s="96"/>
      <c r="D84" s="96"/>
      <c r="E84" s="96"/>
      <c r="F84" s="96"/>
      <c r="G84" s="96"/>
      <c r="H84" s="96"/>
      <c r="I84" s="93"/>
      <c r="J84" s="94"/>
      <c r="K84" s="312">
        <v>0.05</v>
      </c>
      <c r="L84" s="851">
        <f>N78*K84</f>
        <v>43.329316300636485</v>
      </c>
      <c r="M84" s="852"/>
      <c r="N84" s="57"/>
    </row>
    <row r="85" spans="1:14" ht="15.75" thickBot="1">
      <c r="B85" s="97" t="s">
        <v>1058</v>
      </c>
      <c r="C85" s="98"/>
      <c r="D85" s="98"/>
      <c r="E85" s="98"/>
      <c r="F85" s="98"/>
      <c r="G85" s="98"/>
      <c r="H85" s="98"/>
      <c r="I85" s="99"/>
      <c r="J85" s="100"/>
      <c r="K85" s="313">
        <v>0.05</v>
      </c>
      <c r="L85" s="853">
        <f>N78*K85</f>
        <v>43.329316300636485</v>
      </c>
      <c r="M85" s="854"/>
      <c r="N85" s="57"/>
    </row>
    <row r="86" spans="1:14" ht="15.75" thickBot="1">
      <c r="B86" s="817" t="s">
        <v>1037</v>
      </c>
      <c r="C86" s="818"/>
      <c r="D86" s="818"/>
      <c r="E86" s="818"/>
      <c r="F86" s="818"/>
      <c r="G86" s="818"/>
      <c r="H86" s="818"/>
      <c r="I86" s="818"/>
      <c r="J86" s="818"/>
      <c r="K86" s="818"/>
      <c r="L86" s="818"/>
      <c r="M86" s="819"/>
      <c r="N86" s="58">
        <f>L83+L84+L85</f>
        <v>259.9758978038189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1126.5622238165486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500</v>
      </c>
      <c r="N36" s="280">
        <f>K36/M36</f>
        <v>178.39178597366919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500</v>
      </c>
      <c r="N37" s="280">
        <f>K37/M37</f>
        <v>135.07910356918381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313.98156159491401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996.84483818477656</v>
      </c>
      <c r="N48" s="280">
        <f>K48*M48</f>
        <v>448.58017718314949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448.58017718314949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813.62894398416347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162.72578879683272</v>
      </c>
      <c r="M83" s="852"/>
      <c r="N83" s="57"/>
    </row>
    <row r="84" spans="1:14">
      <c r="B84" s="95" t="s">
        <v>1057</v>
      </c>
      <c r="C84" s="96"/>
      <c r="D84" s="96"/>
      <c r="E84" s="96"/>
      <c r="F84" s="96"/>
      <c r="G84" s="96"/>
      <c r="H84" s="96"/>
      <c r="I84" s="93"/>
      <c r="J84" s="94"/>
      <c r="K84" s="312">
        <v>0.05</v>
      </c>
      <c r="L84" s="851">
        <f>N78*K84</f>
        <v>40.681447199208179</v>
      </c>
      <c r="M84" s="852"/>
      <c r="N84" s="57"/>
    </row>
    <row r="85" spans="1:14" ht="15.75" thickBot="1">
      <c r="B85" s="97" t="s">
        <v>1058</v>
      </c>
      <c r="C85" s="98"/>
      <c r="D85" s="98"/>
      <c r="E85" s="98"/>
      <c r="F85" s="98"/>
      <c r="G85" s="98"/>
      <c r="H85" s="98"/>
      <c r="I85" s="99"/>
      <c r="J85" s="100"/>
      <c r="K85" s="313">
        <v>0.05</v>
      </c>
      <c r="L85" s="853">
        <f>N78*K85</f>
        <v>40.681447199208179</v>
      </c>
      <c r="M85" s="854"/>
      <c r="N85" s="57"/>
    </row>
    <row r="86" spans="1:14" ht="15.75" thickBot="1">
      <c r="B86" s="817" t="s">
        <v>1037</v>
      </c>
      <c r="C86" s="818"/>
      <c r="D86" s="818"/>
      <c r="E86" s="818"/>
      <c r="F86" s="818"/>
      <c r="G86" s="818"/>
      <c r="H86" s="818"/>
      <c r="I86" s="818"/>
      <c r="J86" s="818"/>
      <c r="K86" s="818"/>
      <c r="L86" s="818"/>
      <c r="M86" s="819"/>
      <c r="N86" s="58">
        <f>L83+L84+L85</f>
        <v>244.08868319524908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1057.7176271794126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500</v>
      </c>
      <c r="N36" s="280">
        <f>K36/M36</f>
        <v>178.39178597366919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500</v>
      </c>
      <c r="N37" s="280">
        <f>K37/M37</f>
        <v>135.07910356918381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313.98156159491401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1707.6159754113178</v>
      </c>
      <c r="N48" s="280">
        <f>K48*M48</f>
        <v>768.427188935093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768.427188935093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1133.4759557361069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226.69519114722141</v>
      </c>
      <c r="M83" s="852"/>
      <c r="N83" s="57"/>
    </row>
    <row r="84" spans="1:14">
      <c r="B84" s="95" t="s">
        <v>1057</v>
      </c>
      <c r="C84" s="96"/>
      <c r="D84" s="96"/>
      <c r="E84" s="96"/>
      <c r="F84" s="96"/>
      <c r="G84" s="96"/>
      <c r="H84" s="96"/>
      <c r="I84" s="93"/>
      <c r="J84" s="94"/>
      <c r="K84" s="312">
        <v>0.05</v>
      </c>
      <c r="L84" s="851">
        <f>N78*K84</f>
        <v>56.673797786805352</v>
      </c>
      <c r="M84" s="852"/>
      <c r="N84" s="57"/>
    </row>
    <row r="85" spans="1:14" ht="15.75" thickBot="1">
      <c r="B85" s="97" t="s">
        <v>1058</v>
      </c>
      <c r="C85" s="98"/>
      <c r="D85" s="98"/>
      <c r="E85" s="98"/>
      <c r="F85" s="98"/>
      <c r="G85" s="98"/>
      <c r="H85" s="98"/>
      <c r="I85" s="99"/>
      <c r="J85" s="100"/>
      <c r="K85" s="313">
        <v>0.05</v>
      </c>
      <c r="L85" s="853">
        <f>N78*K85</f>
        <v>56.673797786805352</v>
      </c>
      <c r="M85" s="854"/>
      <c r="N85" s="57"/>
    </row>
    <row r="86" spans="1:14" ht="15.75" thickBot="1">
      <c r="B86" s="817" t="s">
        <v>1037</v>
      </c>
      <c r="C86" s="818"/>
      <c r="D86" s="818"/>
      <c r="E86" s="818"/>
      <c r="F86" s="818"/>
      <c r="G86" s="818"/>
      <c r="H86" s="818"/>
      <c r="I86" s="818"/>
      <c r="J86" s="818"/>
      <c r="K86" s="818"/>
      <c r="L86" s="818"/>
      <c r="M86" s="819"/>
      <c r="N86" s="58">
        <f>L83+L84+L85</f>
        <v>340.04278672083217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1473.518742456939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500</v>
      </c>
      <c r="N36" s="280">
        <f>K36/M36</f>
        <v>178.39178597366919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500</v>
      </c>
      <c r="N37" s="280">
        <f>K37/M37</f>
        <v>135.07910356918381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313.98156159491401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1453.7320556861325</v>
      </c>
      <c r="N48" s="280">
        <f>K48*M48</f>
        <v>654.17942505875965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654.17942505875965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1019.2281918597737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203.84563837195475</v>
      </c>
      <c r="M83" s="852"/>
      <c r="N83" s="57"/>
    </row>
    <row r="84" spans="1:14">
      <c r="B84" s="95" t="s">
        <v>1057</v>
      </c>
      <c r="C84" s="96"/>
      <c r="D84" s="96"/>
      <c r="E84" s="96"/>
      <c r="F84" s="96"/>
      <c r="G84" s="96"/>
      <c r="H84" s="96"/>
      <c r="I84" s="93"/>
      <c r="J84" s="94"/>
      <c r="K84" s="312">
        <v>0.05</v>
      </c>
      <c r="L84" s="851">
        <f>N78*K84</f>
        <v>50.961409592988687</v>
      </c>
      <c r="M84" s="852"/>
      <c r="N84" s="57"/>
    </row>
    <row r="85" spans="1:14" ht="15.75" thickBot="1">
      <c r="B85" s="97" t="s">
        <v>1058</v>
      </c>
      <c r="C85" s="98"/>
      <c r="D85" s="98"/>
      <c r="E85" s="98"/>
      <c r="F85" s="98"/>
      <c r="G85" s="98"/>
      <c r="H85" s="98"/>
      <c r="I85" s="99"/>
      <c r="J85" s="100"/>
      <c r="K85" s="313">
        <v>0.05</v>
      </c>
      <c r="L85" s="853">
        <f>N78*K85</f>
        <v>50.961409592988687</v>
      </c>
      <c r="M85" s="854"/>
      <c r="N85" s="57"/>
    </row>
    <row r="86" spans="1:14" ht="15.75" thickBot="1">
      <c r="B86" s="817" t="s">
        <v>1037</v>
      </c>
      <c r="C86" s="818"/>
      <c r="D86" s="818"/>
      <c r="E86" s="818"/>
      <c r="F86" s="818"/>
      <c r="G86" s="818"/>
      <c r="H86" s="818"/>
      <c r="I86" s="818"/>
      <c r="J86" s="818"/>
      <c r="K86" s="818"/>
      <c r="L86" s="818"/>
      <c r="M86" s="819"/>
      <c r="N86" s="58">
        <f>L83+L84+L85</f>
        <v>305.76845755793209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1324.9966494177058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400</v>
      </c>
      <c r="N36" s="280">
        <f>K36/M36</f>
        <v>222.98973246708647</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400</v>
      </c>
      <c r="N37" s="280">
        <f>K37/M37</f>
        <v>314.80903407118086</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79">
        <v>400</v>
      </c>
      <c r="N38" s="280">
        <f>K38/M38</f>
        <v>168.84887946147978</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VLOOKUP(A39,EQUIPOS!A9:D166,4,FALSE)</f>
        <v>94442.710221354253</v>
      </c>
      <c r="L39" s="834">
        <v>400</v>
      </c>
      <c r="M39" s="835"/>
      <c r="N39" s="280">
        <f>K39/L39</f>
        <v>236.10677555338563</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943.71193165074715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996.84483818477656</v>
      </c>
      <c r="N48" s="280">
        <f>K48*M48</f>
        <v>1824.2260538781411</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56072.52214789368</v>
      </c>
      <c r="N49" s="280">
        <f>K49*M49</f>
        <v>1065.37792080998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2889.6039746881211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21">
        <f>VLOOKUP(A58,TRANSPORTE!A5:D117,4,FALSE)</f>
        <v>1205.4504839910646</v>
      </c>
      <c r="M58" s="822"/>
      <c r="N58" s="295">
        <f>K58*L58</f>
        <v>22.903559195830226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22.903559195830226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95.751009761437501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3951.9704752961366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790.39409505922731</v>
      </c>
      <c r="M82" s="852"/>
      <c r="N82" s="57"/>
    </row>
    <row r="83" spans="1:14">
      <c r="B83" s="95" t="s">
        <v>1057</v>
      </c>
      <c r="C83" s="96"/>
      <c r="D83" s="96"/>
      <c r="E83" s="96"/>
      <c r="F83" s="96"/>
      <c r="G83" s="96"/>
      <c r="H83" s="96"/>
      <c r="I83" s="93"/>
      <c r="J83" s="94"/>
      <c r="K83" s="312">
        <v>0.05</v>
      </c>
      <c r="L83" s="851">
        <f>N77*K83</f>
        <v>197.59852376480683</v>
      </c>
      <c r="M83" s="852"/>
      <c r="N83" s="57"/>
    </row>
    <row r="84" spans="1:14" ht="15.75" thickBot="1">
      <c r="B84" s="97" t="s">
        <v>1058</v>
      </c>
      <c r="C84" s="98"/>
      <c r="D84" s="98"/>
      <c r="E84" s="98"/>
      <c r="F84" s="98"/>
      <c r="G84" s="98"/>
      <c r="H84" s="98"/>
      <c r="I84" s="99"/>
      <c r="J84" s="100"/>
      <c r="K84" s="313">
        <v>0.05</v>
      </c>
      <c r="L84" s="853">
        <f>N77*K84</f>
        <v>197.59852376480683</v>
      </c>
      <c r="M84" s="854"/>
      <c r="N84" s="57"/>
    </row>
    <row r="85" spans="1:14" ht="15.75" thickBot="1">
      <c r="B85" s="817" t="s">
        <v>1037</v>
      </c>
      <c r="C85" s="818"/>
      <c r="D85" s="818"/>
      <c r="E85" s="818"/>
      <c r="F85" s="818"/>
      <c r="G85" s="818"/>
      <c r="H85" s="818"/>
      <c r="I85" s="818"/>
      <c r="J85" s="818"/>
      <c r="K85" s="818"/>
      <c r="L85" s="818"/>
      <c r="M85" s="819"/>
      <c r="N85" s="58">
        <f>L82+L83+L84</f>
        <v>1185.591142588841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5137.5616178849777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400</v>
      </c>
      <c r="N36" s="280">
        <f>K36/M36</f>
        <v>222.98973246708647</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400</v>
      </c>
      <c r="N37" s="280">
        <f>K37/M37</f>
        <v>314.80903407118086</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79">
        <v>400</v>
      </c>
      <c r="N38" s="280">
        <f>K38/M38</f>
        <v>168.84887946147978</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VLOOKUP(A39,EQUIPOS!A9:D166,4,FALSE)</f>
        <v>94442.710221354253</v>
      </c>
      <c r="L39" s="834">
        <v>400</v>
      </c>
      <c r="M39" s="835"/>
      <c r="N39" s="280">
        <f>K39/L39</f>
        <v>236.10677555338563</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943.71193165074715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996.84483818477656</v>
      </c>
      <c r="N48" s="280">
        <f>K48*M48</f>
        <v>1495.2672572771648</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56072.52214789368</v>
      </c>
      <c r="N49" s="280">
        <f>K49*M49</f>
        <v>728.94278792261775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2224.2100451997826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21">
        <f>VLOOKUP(A58,TRANSPORTE!A5:D117,4,FALSE)</f>
        <v>1205.4504839910646</v>
      </c>
      <c r="M58" s="822"/>
      <c r="N58" s="295">
        <f>K58*L58</f>
        <v>15.67085629188384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15.67085629188384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3279.3438429038515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655.86876858077039</v>
      </c>
      <c r="M83" s="852"/>
      <c r="N83" s="57"/>
    </row>
    <row r="84" spans="1:14">
      <c r="B84" s="95" t="s">
        <v>1057</v>
      </c>
      <c r="C84" s="96"/>
      <c r="D84" s="96"/>
      <c r="E84" s="96"/>
      <c r="F84" s="96"/>
      <c r="G84" s="96"/>
      <c r="H84" s="96"/>
      <c r="I84" s="93"/>
      <c r="J84" s="94"/>
      <c r="K84" s="312">
        <v>0.05</v>
      </c>
      <c r="L84" s="851">
        <f>N78*K84</f>
        <v>163.9671921451926</v>
      </c>
      <c r="M84" s="852"/>
      <c r="N84" s="57"/>
    </row>
    <row r="85" spans="1:14" ht="15.75" thickBot="1">
      <c r="B85" s="97" t="s">
        <v>1058</v>
      </c>
      <c r="C85" s="98"/>
      <c r="D85" s="98"/>
      <c r="E85" s="98"/>
      <c r="F85" s="98"/>
      <c r="G85" s="98"/>
      <c r="H85" s="98"/>
      <c r="I85" s="99"/>
      <c r="J85" s="100"/>
      <c r="K85" s="313">
        <v>0.05</v>
      </c>
      <c r="L85" s="853">
        <f>N78*K85</f>
        <v>163.9671921451926</v>
      </c>
      <c r="M85" s="854"/>
      <c r="N85" s="57"/>
    </row>
    <row r="86" spans="1:14" ht="15.75" thickBot="1">
      <c r="B86" s="817" t="s">
        <v>1037</v>
      </c>
      <c r="C86" s="818"/>
      <c r="D86" s="818"/>
      <c r="E86" s="818"/>
      <c r="F86" s="818"/>
      <c r="G86" s="818"/>
      <c r="H86" s="818"/>
      <c r="I86" s="818"/>
      <c r="J86" s="818"/>
      <c r="K86" s="818"/>
      <c r="L86" s="818"/>
      <c r="M86" s="819"/>
      <c r="N86" s="58">
        <f>L83+L84+L85</f>
        <v>983.80315287115559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4263.1469957750069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400</v>
      </c>
      <c r="N36" s="280">
        <f>K36/M36</f>
        <v>222.98973246708647</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400</v>
      </c>
      <c r="N37" s="280">
        <f>K37/M37</f>
        <v>314.80903407118086</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79">
        <v>400</v>
      </c>
      <c r="N38" s="280">
        <f>K38/M38</f>
        <v>168.84887946147978</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VLOOKUP(A39,EQUIPOS!A9:D166,4,FALSE)</f>
        <v>94442.710221354253</v>
      </c>
      <c r="L39" s="834">
        <v>400</v>
      </c>
      <c r="M39" s="835"/>
      <c r="N39" s="280">
        <f>K39/L39</f>
        <v>236.10677555338563</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943.71193165074715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996.84483818477656</v>
      </c>
      <c r="N48" s="280">
        <f>K48*M48</f>
        <v>1824.2260538781411</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56072.52214789368</v>
      </c>
      <c r="N49" s="280">
        <f>K49*M49</f>
        <v>1065.37792080998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2889.6039746881211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21">
        <f>VLOOKUP(A58,TRANSPORTE!A5:D117,4,FALSE)</f>
        <v>1205.4504839910646</v>
      </c>
      <c r="M58" s="822"/>
      <c r="N58" s="295">
        <f>K58*L58</f>
        <v>22.903559195830226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22.903559195830226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3951.9704752961366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790.39409505922731</v>
      </c>
      <c r="M83" s="852"/>
      <c r="N83" s="57"/>
    </row>
    <row r="84" spans="1:14">
      <c r="B84" s="95" t="s">
        <v>1057</v>
      </c>
      <c r="C84" s="96"/>
      <c r="D84" s="96"/>
      <c r="E84" s="96"/>
      <c r="F84" s="96"/>
      <c r="G84" s="96"/>
      <c r="H84" s="96"/>
      <c r="I84" s="93"/>
      <c r="J84" s="94"/>
      <c r="K84" s="312">
        <v>0.05</v>
      </c>
      <c r="L84" s="851">
        <f>N78*K84</f>
        <v>197.59852376480683</v>
      </c>
      <c r="M84" s="852"/>
      <c r="N84" s="57"/>
    </row>
    <row r="85" spans="1:14" ht="15.75" thickBot="1">
      <c r="B85" s="97" t="s">
        <v>1058</v>
      </c>
      <c r="C85" s="98"/>
      <c r="D85" s="98"/>
      <c r="E85" s="98"/>
      <c r="F85" s="98"/>
      <c r="G85" s="98"/>
      <c r="H85" s="98"/>
      <c r="I85" s="99"/>
      <c r="J85" s="100"/>
      <c r="K85" s="313">
        <v>0.05</v>
      </c>
      <c r="L85" s="853">
        <f>N78*K85</f>
        <v>197.59852376480683</v>
      </c>
      <c r="M85" s="854"/>
      <c r="N85" s="57"/>
    </row>
    <row r="86" spans="1:14" ht="15.75" thickBot="1">
      <c r="B86" s="817" t="s">
        <v>1037</v>
      </c>
      <c r="C86" s="818"/>
      <c r="D86" s="818"/>
      <c r="E86" s="818"/>
      <c r="F86" s="818"/>
      <c r="G86" s="818"/>
      <c r="H86" s="818"/>
      <c r="I86" s="818"/>
      <c r="J86" s="818"/>
      <c r="K86" s="818"/>
      <c r="L86" s="818"/>
      <c r="M86" s="819"/>
      <c r="N86" s="58">
        <f>L83+L84+L85</f>
        <v>1185.591142588841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5137.5616178849777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400</v>
      </c>
      <c r="N36" s="280">
        <f>K36/M36</f>
        <v>222.98973246708647</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400</v>
      </c>
      <c r="N37" s="280">
        <f>K37/M37</f>
        <v>314.80903407118086</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79">
        <v>400</v>
      </c>
      <c r="N38" s="280">
        <f>K38/M38</f>
        <v>168.84887946147978</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VLOOKUP(A39,EQUIPOS!A9:D166,4,FALSE)</f>
        <v>94442.710221354253</v>
      </c>
      <c r="L39" s="834">
        <v>400</v>
      </c>
      <c r="M39" s="835"/>
      <c r="N39" s="280">
        <f>K39/L39</f>
        <v>236.10677555338563</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943.71193165074715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56072.52214789368</v>
      </c>
      <c r="N48" s="280">
        <f>K48*M48</f>
        <v>728.94278792261775</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996.84483818477656</v>
      </c>
      <c r="N49" s="280">
        <f>K49*M49</f>
        <v>1495.2672572771648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2224.2100451997826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21">
        <f>VLOOKUP(A58,TRANSPORTE!A5:D117,4,FALSE)</f>
        <v>1205.4504839910646</v>
      </c>
      <c r="M58" s="822"/>
      <c r="N58" s="295">
        <f>K58*L58</f>
        <v>15.67085629188384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15.67085629188384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3279.3438429038515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655.86876858077039</v>
      </c>
      <c r="M83" s="852"/>
      <c r="N83" s="57"/>
    </row>
    <row r="84" spans="1:14">
      <c r="B84" s="95" t="s">
        <v>1057</v>
      </c>
      <c r="C84" s="96"/>
      <c r="D84" s="96"/>
      <c r="E84" s="96"/>
      <c r="F84" s="96"/>
      <c r="G84" s="96"/>
      <c r="H84" s="96"/>
      <c r="I84" s="93"/>
      <c r="J84" s="94"/>
      <c r="K84" s="312">
        <v>0.05</v>
      </c>
      <c r="L84" s="851">
        <f>N78*K84</f>
        <v>163.9671921451926</v>
      </c>
      <c r="M84" s="852"/>
      <c r="N84" s="57"/>
    </row>
    <row r="85" spans="1:14" ht="15.75" thickBot="1">
      <c r="B85" s="97" t="s">
        <v>1058</v>
      </c>
      <c r="C85" s="98"/>
      <c r="D85" s="98"/>
      <c r="E85" s="98"/>
      <c r="F85" s="98"/>
      <c r="G85" s="98"/>
      <c r="H85" s="98"/>
      <c r="I85" s="99"/>
      <c r="J85" s="100"/>
      <c r="K85" s="313">
        <v>0.05</v>
      </c>
      <c r="L85" s="853">
        <f>N78*K85</f>
        <v>163.9671921451926</v>
      </c>
      <c r="M85" s="854"/>
      <c r="N85" s="57"/>
    </row>
    <row r="86" spans="1:14" ht="15.75" thickBot="1">
      <c r="B86" s="817" t="s">
        <v>1037</v>
      </c>
      <c r="C86" s="818"/>
      <c r="D86" s="818"/>
      <c r="E86" s="818"/>
      <c r="F86" s="818"/>
      <c r="G86" s="818"/>
      <c r="H86" s="818"/>
      <c r="I86" s="818"/>
      <c r="J86" s="818"/>
      <c r="K86" s="818"/>
      <c r="L86" s="818"/>
      <c r="M86" s="819"/>
      <c r="N86" s="58">
        <f>L83+L84+L85</f>
        <v>983.80315287115559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4263.1469957750069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91">
        <v>275</v>
      </c>
      <c r="N36" s="280">
        <f>K36/M36</f>
        <v>324.34870177030757</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91">
        <f>M36</f>
        <v>275</v>
      </c>
      <c r="N37" s="280">
        <f>K37/M37</f>
        <v>457.90404955808128</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91">
        <v>275</v>
      </c>
      <c r="N38" s="280">
        <f>K38/M38</f>
        <v>245.59837012578876</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VLOOKUP(A39,EQUIPOS!A9:D166,4,FALSE)</f>
        <v>94442.710221354253</v>
      </c>
      <c r="L39" s="945">
        <v>275</v>
      </c>
      <c r="M39" s="946"/>
      <c r="N39" s="280">
        <f>K39/L39</f>
        <v>343.42803716856093</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1372.671900582905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56072.52214789368</v>
      </c>
      <c r="N48" s="280">
        <f>K48*M48</f>
        <v>1401.8130536973422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56072.52214789368</v>
      </c>
      <c r="N49" s="280">
        <f>K49*M49</f>
        <v>728.94278792261775</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996.84483818477656</v>
      </c>
      <c r="N50" s="280">
        <f>K50*M50</f>
        <v>4226.6221139034533</v>
      </c>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6357.3779555234132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21">
        <f>VLOOKUP(A58,TRANSPORTE!A5:D117,4,FALSE)</f>
        <v>1205.4504839910646</v>
      </c>
      <c r="M58" s="822"/>
      <c r="N58" s="295">
        <f>K58*L58</f>
        <v>45.807118391660453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45.807118391660453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7915.1311705146154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1583.0262341029231</v>
      </c>
      <c r="M83" s="852"/>
      <c r="N83" s="57"/>
    </row>
    <row r="84" spans="1:14">
      <c r="B84" s="95" t="s">
        <v>1057</v>
      </c>
      <c r="C84" s="96"/>
      <c r="D84" s="96"/>
      <c r="E84" s="96"/>
      <c r="F84" s="96"/>
      <c r="G84" s="96"/>
      <c r="H84" s="96"/>
      <c r="I84" s="93"/>
      <c r="J84" s="94"/>
      <c r="K84" s="312">
        <v>0.05</v>
      </c>
      <c r="L84" s="851">
        <f>N78*K84</f>
        <v>395.75655852573078</v>
      </c>
      <c r="M84" s="852"/>
      <c r="N84" s="57"/>
    </row>
    <row r="85" spans="1:14" ht="15.75" thickBot="1">
      <c r="B85" s="97" t="s">
        <v>1058</v>
      </c>
      <c r="C85" s="98"/>
      <c r="D85" s="98"/>
      <c r="E85" s="98"/>
      <c r="F85" s="98"/>
      <c r="G85" s="98"/>
      <c r="H85" s="98"/>
      <c r="I85" s="99"/>
      <c r="J85" s="100"/>
      <c r="K85" s="313">
        <v>0.05</v>
      </c>
      <c r="L85" s="853">
        <f>N78*K85</f>
        <v>395.75655852573078</v>
      </c>
      <c r="M85" s="854"/>
      <c r="N85" s="57"/>
    </row>
    <row r="86" spans="1:14" ht="15.75" thickBot="1">
      <c r="B86" s="817" t="s">
        <v>1037</v>
      </c>
      <c r="C86" s="818"/>
      <c r="D86" s="818"/>
      <c r="E86" s="818"/>
      <c r="F86" s="818"/>
      <c r="G86" s="818"/>
      <c r="H86" s="818"/>
      <c r="I86" s="818"/>
      <c r="J86" s="818"/>
      <c r="K86" s="818"/>
      <c r="L86" s="818"/>
      <c r="M86" s="819"/>
      <c r="N86" s="58">
        <f>L83+L84+L85</f>
        <v>2374.5393511543848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10289.670521669001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91">
        <v>275</v>
      </c>
      <c r="N36" s="280">
        <f>K36/M36</f>
        <v>324.34870177030757</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91">
        <v>275</v>
      </c>
      <c r="N37" s="280">
        <f>K37/M37</f>
        <v>457.90404955808128</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91">
        <v>275</v>
      </c>
      <c r="N38" s="280">
        <f>K38/M38</f>
        <v>245.59837012578876</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VLOOKUP(A39,EQUIPOS!A9:D166,4,FALSE)</f>
        <v>94442.710221354253</v>
      </c>
      <c r="L39" s="945">
        <v>275</v>
      </c>
      <c r="M39" s="946"/>
      <c r="N39" s="280">
        <f>K39/L39</f>
        <v>343.42803716856093</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1372.671900582905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56072.52214789368</v>
      </c>
      <c r="N48" s="280">
        <f>K48*M48</f>
        <v>1065.37792080998</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56072.52214789368</v>
      </c>
      <c r="N49" s="280">
        <f>K49*M49</f>
        <v>560.72522147893676</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996.84483818477656</v>
      </c>
      <c r="N50" s="280">
        <f>K50*M50</f>
        <v>3229.7772757186763</v>
      </c>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4855.8804180075931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21">
        <f>VLOOKUP(A58,TRANSPORTE!A5:D117,4,FALSE)</f>
        <v>1205.4504839910646</v>
      </c>
      <c r="M58" s="822"/>
      <c r="N58" s="295">
        <f>K58*L58</f>
        <v>34.958064035740875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34.958064035740875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6402.7845786428761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1280.5569157285754</v>
      </c>
      <c r="M83" s="852"/>
      <c r="N83" s="57"/>
    </row>
    <row r="84" spans="1:14">
      <c r="B84" s="95" t="s">
        <v>1057</v>
      </c>
      <c r="C84" s="96"/>
      <c r="D84" s="96"/>
      <c r="E84" s="96"/>
      <c r="F84" s="96"/>
      <c r="G84" s="96"/>
      <c r="H84" s="96"/>
      <c r="I84" s="93"/>
      <c r="J84" s="94"/>
      <c r="K84" s="312">
        <v>0.05</v>
      </c>
      <c r="L84" s="851">
        <f>N78*K84</f>
        <v>320.13922893214385</v>
      </c>
      <c r="M84" s="852"/>
      <c r="N84" s="57"/>
    </row>
    <row r="85" spans="1:14" ht="15.75" thickBot="1">
      <c r="B85" s="97" t="s">
        <v>1058</v>
      </c>
      <c r="C85" s="98"/>
      <c r="D85" s="98"/>
      <c r="E85" s="98"/>
      <c r="F85" s="98"/>
      <c r="G85" s="98"/>
      <c r="H85" s="98"/>
      <c r="I85" s="99"/>
      <c r="J85" s="100"/>
      <c r="K85" s="313">
        <v>0.05</v>
      </c>
      <c r="L85" s="853">
        <f>N78*K85</f>
        <v>320.13922893214385</v>
      </c>
      <c r="M85" s="854"/>
      <c r="N85" s="57"/>
    </row>
    <row r="86" spans="1:14" ht="15.75" thickBot="1">
      <c r="B86" s="817" t="s">
        <v>1037</v>
      </c>
      <c r="C86" s="818"/>
      <c r="D86" s="818"/>
      <c r="E86" s="818"/>
      <c r="F86" s="818"/>
      <c r="G86" s="818"/>
      <c r="H86" s="818"/>
      <c r="I86" s="818"/>
      <c r="J86" s="818"/>
      <c r="K86" s="818"/>
      <c r="L86" s="818"/>
      <c r="M86" s="819"/>
      <c r="N86" s="58">
        <f>L83+L84+L85</f>
        <v>1920.8353735928631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8323.6199522357383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275</v>
      </c>
      <c r="N36" s="280">
        <f>K36/M36</f>
        <v>324.34870177030757</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275</v>
      </c>
      <c r="N37" s="280">
        <f>K37/M37</f>
        <v>457.90404955808128</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79">
        <v>275</v>
      </c>
      <c r="N38" s="280">
        <f>K38/M38</f>
        <v>245.59837012578876</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VLOOKUP(A39,EQUIPOS!A9:D166,4,FALSE)</f>
        <v>94442.710221354253</v>
      </c>
      <c r="L39" s="834">
        <v>275</v>
      </c>
      <c r="M39" s="835"/>
      <c r="N39" s="280">
        <f>K39/L39</f>
        <v>343.42803716856093</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1372.671900582905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56072.52214789368</v>
      </c>
      <c r="N48" s="280">
        <f>K48*M48</f>
        <v>1401.8130536973422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56072.52214789368</v>
      </c>
      <c r="N49" s="280">
        <f>K49*M49</f>
        <v>728.94278792261775</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1453.7320556861325</v>
      </c>
      <c r="N50" s="280">
        <f>K50*M50</f>
        <v>6163.8239161092024</v>
      </c>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8294.5797577291632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21">
        <f>VLOOKUP(A58,TRANSPORTE!A5:D117,4,FALSE)</f>
        <v>1205.4504839910646</v>
      </c>
      <c r="M58" s="822"/>
      <c r="N58" s="295">
        <f>K58*L58</f>
        <v>45.807118391660453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45.807118391660453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9852.3329727203654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1970.4665945440731</v>
      </c>
      <c r="M83" s="852"/>
      <c r="N83" s="57"/>
    </row>
    <row r="84" spans="1:14">
      <c r="B84" s="95" t="s">
        <v>1057</v>
      </c>
      <c r="C84" s="96"/>
      <c r="D84" s="96"/>
      <c r="E84" s="96"/>
      <c r="F84" s="96"/>
      <c r="G84" s="96"/>
      <c r="H84" s="96"/>
      <c r="I84" s="93"/>
      <c r="J84" s="94"/>
      <c r="K84" s="312">
        <v>0.05</v>
      </c>
      <c r="L84" s="851">
        <f>N78*K84</f>
        <v>492.61664863601828</v>
      </c>
      <c r="M84" s="852"/>
      <c r="N84" s="57"/>
    </row>
    <row r="85" spans="1:14" ht="15.75" thickBot="1">
      <c r="B85" s="97" t="s">
        <v>1058</v>
      </c>
      <c r="C85" s="98"/>
      <c r="D85" s="98"/>
      <c r="E85" s="98"/>
      <c r="F85" s="98"/>
      <c r="G85" s="98"/>
      <c r="H85" s="98"/>
      <c r="I85" s="99"/>
      <c r="J85" s="100"/>
      <c r="K85" s="313">
        <v>0.05</v>
      </c>
      <c r="L85" s="853">
        <f>N78*K85</f>
        <v>492.61664863601828</v>
      </c>
      <c r="M85" s="854"/>
      <c r="N85" s="57"/>
    </row>
    <row r="86" spans="1:14" ht="15.75" thickBot="1">
      <c r="B86" s="817" t="s">
        <v>1037</v>
      </c>
      <c r="C86" s="818"/>
      <c r="D86" s="818"/>
      <c r="E86" s="818"/>
      <c r="F86" s="818"/>
      <c r="G86" s="818"/>
      <c r="H86" s="818"/>
      <c r="I86" s="818"/>
      <c r="J86" s="818"/>
      <c r="K86" s="818"/>
      <c r="L86" s="818"/>
      <c r="M86" s="819"/>
      <c r="N86" s="58">
        <f>L83+L84+L85</f>
        <v>2955.6998918161098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12808.032864536475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275</v>
      </c>
      <c r="N36" s="280">
        <f>K36/M36</f>
        <v>324.34870177030757</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275</v>
      </c>
      <c r="N37" s="280">
        <f>K37/M37</f>
        <v>457.90404955808128</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79">
        <v>275</v>
      </c>
      <c r="N38" s="280">
        <f>K38/M38</f>
        <v>245.59837012578876</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VLOOKUP(A39,EQUIPOS!A9:D166,4,FALSE)</f>
        <v>94442.710221354253</v>
      </c>
      <c r="L39" s="834">
        <v>275</v>
      </c>
      <c r="M39" s="835"/>
      <c r="N39" s="280">
        <f>K39/L39</f>
        <v>343.42803716856093</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1372.671900582905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56072.52214789368</v>
      </c>
      <c r="N48" s="280">
        <f>K48*M48</f>
        <v>1065.37792080998</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56072.52214789368</v>
      </c>
      <c r="N49" s="280">
        <f>K49*M49</f>
        <v>560.72522147893676</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1453.7320556861325</v>
      </c>
      <c r="N50" s="280">
        <f>K50*M50</f>
        <v>4710.0918604230701</v>
      </c>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6336.1950027119874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21">
        <f>VLOOKUP(A58,TRANSPORTE!A5:D117,4,FALSE)</f>
        <v>1205.4504839910646</v>
      </c>
      <c r="M58" s="822"/>
      <c r="N58" s="295">
        <f>K58*L58</f>
        <v>34.958064035740875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34.958064035740875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7883.0991633472704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1576.6198326694541</v>
      </c>
      <c r="M83" s="852"/>
      <c r="N83" s="57"/>
    </row>
    <row r="84" spans="1:14">
      <c r="B84" s="95" t="s">
        <v>1057</v>
      </c>
      <c r="C84" s="96"/>
      <c r="D84" s="96"/>
      <c r="E84" s="96"/>
      <c r="F84" s="96"/>
      <c r="G84" s="96"/>
      <c r="H84" s="96"/>
      <c r="I84" s="93"/>
      <c r="J84" s="94"/>
      <c r="K84" s="312">
        <v>0.05</v>
      </c>
      <c r="L84" s="851">
        <f>N78*K84</f>
        <v>394.15495816736353</v>
      </c>
      <c r="M84" s="852"/>
      <c r="N84" s="57"/>
    </row>
    <row r="85" spans="1:14" ht="15.75" thickBot="1">
      <c r="B85" s="97" t="s">
        <v>1058</v>
      </c>
      <c r="C85" s="98"/>
      <c r="D85" s="98"/>
      <c r="E85" s="98"/>
      <c r="F85" s="98"/>
      <c r="G85" s="98"/>
      <c r="H85" s="98"/>
      <c r="I85" s="99"/>
      <c r="J85" s="100"/>
      <c r="K85" s="313">
        <v>0.05</v>
      </c>
      <c r="L85" s="853">
        <f>N78*K85</f>
        <v>394.15495816736353</v>
      </c>
      <c r="M85" s="854"/>
      <c r="N85" s="57"/>
    </row>
    <row r="86" spans="1:14" ht="15.75" thickBot="1">
      <c r="B86" s="817" t="s">
        <v>1037</v>
      </c>
      <c r="C86" s="818"/>
      <c r="D86" s="818"/>
      <c r="E86" s="818"/>
      <c r="F86" s="818"/>
      <c r="G86" s="818"/>
      <c r="H86" s="818"/>
      <c r="I86" s="818"/>
      <c r="J86" s="818"/>
      <c r="K86" s="818"/>
      <c r="L86" s="818"/>
      <c r="M86" s="819"/>
      <c r="N86" s="58">
        <f>L83+L84+L85</f>
        <v>2364.9297490041813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10248.028912351452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418</v>
      </c>
      <c r="N36" s="280">
        <f>K36/M36</f>
        <v>213.387303796255</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418</v>
      </c>
      <c r="N37" s="280">
        <f>K37/M37</f>
        <v>301.25266418294819</v>
      </c>
    </row>
    <row r="38" spans="1:14">
      <c r="A38" t="s">
        <v>225</v>
      </c>
      <c r="B38" s="830" t="str">
        <f>VLOOKUP(A38,EQUIPOS!A8:D154,3,FALSE)</f>
        <v>Esparcidor de gravilla, Ancho de esparcimiento 3100mm, Velocidad de trabajo 10—20km2/h</v>
      </c>
      <c r="C38" s="831"/>
      <c r="D38" s="831"/>
      <c r="E38" s="831"/>
      <c r="F38" s="831"/>
      <c r="G38" s="831"/>
      <c r="H38" s="832"/>
      <c r="I38" s="275"/>
      <c r="J38" s="276"/>
      <c r="K38" s="277">
        <f>VLOOKUP(A38,EQUIPOS!A8:D165,4,FALSE)</f>
        <v>94442.710221354253</v>
      </c>
      <c r="L38" s="278"/>
      <c r="M38" s="279">
        <v>418</v>
      </c>
      <c r="N38" s="280">
        <f>K38/M38</f>
        <v>225.93949813721113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741.49574372178688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53303.508708491521</v>
      </c>
      <c r="N48" s="280">
        <f>K48*M48</f>
        <v>533.03508708491518</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996.84483818477656</v>
      </c>
      <c r="N49" s="280">
        <f>K49*M49</f>
        <v>1246.0560477309707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1779.0911348158859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821">
        <f>VLOOKUP(A58,TRANSPORTE!A5:D117,4,FALSE)</f>
        <v>1205.4504839910646</v>
      </c>
      <c r="M58" s="822"/>
      <c r="N58" s="295">
        <f>K58*L58</f>
        <v>12.054504839910647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12.054504839910647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2624.2691439148443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524.85382878296889</v>
      </c>
      <c r="M83" s="852"/>
      <c r="N83" s="57"/>
    </row>
    <row r="84" spans="1:14">
      <c r="B84" s="95" t="s">
        <v>1057</v>
      </c>
      <c r="C84" s="96"/>
      <c r="D84" s="96"/>
      <c r="E84" s="96"/>
      <c r="F84" s="96"/>
      <c r="G84" s="96"/>
      <c r="H84" s="96"/>
      <c r="I84" s="93"/>
      <c r="J84" s="94"/>
      <c r="K84" s="312">
        <v>0.05</v>
      </c>
      <c r="L84" s="851">
        <f>N78*K84</f>
        <v>131.21345719574222</v>
      </c>
      <c r="M84" s="852"/>
      <c r="N84" s="57"/>
    </row>
    <row r="85" spans="1:14" ht="15.75" thickBot="1">
      <c r="B85" s="97" t="s">
        <v>1058</v>
      </c>
      <c r="C85" s="98"/>
      <c r="D85" s="98"/>
      <c r="E85" s="98"/>
      <c r="F85" s="98"/>
      <c r="G85" s="98"/>
      <c r="H85" s="98"/>
      <c r="I85" s="99"/>
      <c r="J85" s="100"/>
      <c r="K85" s="313">
        <v>0.05</v>
      </c>
      <c r="L85" s="853">
        <f>N78*K85</f>
        <v>131.21345719574222</v>
      </c>
      <c r="M85" s="854"/>
      <c r="N85" s="57"/>
    </row>
    <row r="86" spans="1:14" ht="15.75" thickBot="1">
      <c r="B86" s="817" t="s">
        <v>1037</v>
      </c>
      <c r="C86" s="818"/>
      <c r="D86" s="818"/>
      <c r="E86" s="818"/>
      <c r="F86" s="818"/>
      <c r="G86" s="818"/>
      <c r="H86" s="818"/>
      <c r="I86" s="818"/>
      <c r="J86" s="818"/>
      <c r="K86" s="818"/>
      <c r="L86" s="818"/>
      <c r="M86" s="819"/>
      <c r="N86" s="58">
        <f>L83+L84+L85</f>
        <v>787.28074317445328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3411.5498870892975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VLOOKUP(A36,EQUIPOS!A6:D163,4,FALSE)</f>
        <v>89195.892986834588</v>
      </c>
      <c r="L36" s="278"/>
      <c r="M36" s="279">
        <v>418</v>
      </c>
      <c r="N36" s="280">
        <f>K36/M36</f>
        <v>213.387303796255</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418</v>
      </c>
      <c r="N37" s="280">
        <f>K37/M37</f>
        <v>301.25266418294819</v>
      </c>
    </row>
    <row r="38" spans="1:14">
      <c r="A38" t="s">
        <v>225</v>
      </c>
      <c r="B38" s="830" t="str">
        <f>VLOOKUP(A38,EQUIPOS!A8:D154,3,FALSE)</f>
        <v>Esparcidor de gravilla, Ancho de esparcimiento 3100mm, Velocidad de trabajo 10—20km2/h</v>
      </c>
      <c r="C38" s="831"/>
      <c r="D38" s="831"/>
      <c r="E38" s="831"/>
      <c r="F38" s="831"/>
      <c r="G38" s="831"/>
      <c r="H38" s="832"/>
      <c r="I38" s="275"/>
      <c r="J38" s="276"/>
      <c r="K38" s="277">
        <f>VLOOKUP(A38,EQUIPOS!A8:D165,4,FALSE)</f>
        <v>94442.710221354253</v>
      </c>
      <c r="L38" s="278"/>
      <c r="M38" s="279">
        <v>418</v>
      </c>
      <c r="N38" s="280">
        <f>K38/M38</f>
        <v>225.93949813721113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741.49574372178688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53303.508708491521</v>
      </c>
      <c r="N48" s="280">
        <f>K48*M48</f>
        <v>533.03508708491518</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1114.5279093593681</v>
      </c>
      <c r="N49" s="280">
        <f>K49*M49</f>
        <v>1393.1598866992101</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812"/>
      <c r="C52" s="813"/>
      <c r="D52" s="813"/>
      <c r="E52" s="813"/>
      <c r="F52" s="813"/>
      <c r="G52" s="813"/>
      <c r="H52" s="813"/>
      <c r="I52" s="814"/>
      <c r="J52" s="48"/>
      <c r="K52" s="50"/>
      <c r="L52" s="815"/>
      <c r="M52" s="816"/>
      <c r="N52" s="51"/>
    </row>
    <row r="53" spans="1:72" ht="15.75" thickBot="1">
      <c r="B53" s="817" t="s">
        <v>1037</v>
      </c>
      <c r="C53" s="818"/>
      <c r="D53" s="818"/>
      <c r="E53" s="818"/>
      <c r="F53" s="818"/>
      <c r="G53" s="818"/>
      <c r="H53" s="818"/>
      <c r="I53" s="818"/>
      <c r="J53" s="818"/>
      <c r="K53" s="818"/>
      <c r="L53" s="818"/>
      <c r="M53" s="819"/>
      <c r="N53" s="402">
        <f>SUM(N48:N52)</f>
        <v>1926.1949737841253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820" t="s">
        <v>1045</v>
      </c>
      <c r="M57" s="793"/>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821">
        <f>VLOOKUP(A58,TRANSPORTE!A5:D117,4,FALSE)</f>
        <v>1205.4504839910646</v>
      </c>
      <c r="M58" s="822"/>
      <c r="N58" s="295">
        <f>K58*L58</f>
        <v>12.054504839910647</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06"/>
      <c r="M63" s="807"/>
      <c r="N63" s="133"/>
    </row>
    <row r="64" spans="1:72" ht="15.75" thickBot="1">
      <c r="B64" s="823" t="s">
        <v>1037</v>
      </c>
      <c r="C64" s="824"/>
      <c r="D64" s="824"/>
      <c r="E64" s="824"/>
      <c r="F64" s="824"/>
      <c r="G64" s="824"/>
      <c r="H64" s="824"/>
      <c r="I64" s="824"/>
      <c r="J64" s="824"/>
      <c r="K64" s="824"/>
      <c r="L64" s="824"/>
      <c r="M64" s="825"/>
      <c r="N64" s="110">
        <f>N58+N59+N60+N61+N62</f>
        <v>12.054504839910647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2771.3729828830838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554.27459657661677</v>
      </c>
      <c r="M83" s="852"/>
      <c r="N83" s="57"/>
    </row>
    <row r="84" spans="1:14">
      <c r="B84" s="95" t="s">
        <v>1057</v>
      </c>
      <c r="C84" s="96"/>
      <c r="D84" s="96"/>
      <c r="E84" s="96"/>
      <c r="F84" s="96"/>
      <c r="G84" s="96"/>
      <c r="H84" s="96"/>
      <c r="I84" s="93"/>
      <c r="J84" s="94"/>
      <c r="K84" s="312">
        <v>0.05</v>
      </c>
      <c r="L84" s="851">
        <f>N78*K84</f>
        <v>138.56864914415419</v>
      </c>
      <c r="M84" s="852"/>
      <c r="N84" s="57"/>
    </row>
    <row r="85" spans="1:14" ht="15.75" thickBot="1">
      <c r="B85" s="97" t="s">
        <v>1058</v>
      </c>
      <c r="C85" s="98"/>
      <c r="D85" s="98"/>
      <c r="E85" s="98"/>
      <c r="F85" s="98"/>
      <c r="G85" s="98"/>
      <c r="H85" s="98"/>
      <c r="I85" s="99"/>
      <c r="J85" s="100"/>
      <c r="K85" s="313">
        <v>0.05</v>
      </c>
      <c r="L85" s="853">
        <f>N78*K85</f>
        <v>138.56864914415419</v>
      </c>
      <c r="M85" s="854"/>
      <c r="N85" s="57"/>
    </row>
    <row r="86" spans="1:14" ht="15.75" thickBot="1">
      <c r="B86" s="817" t="s">
        <v>1037</v>
      </c>
      <c r="C86" s="818"/>
      <c r="D86" s="818"/>
      <c r="E86" s="818"/>
      <c r="F86" s="818"/>
      <c r="G86" s="818"/>
      <c r="H86" s="818"/>
      <c r="I86" s="818"/>
      <c r="J86" s="818"/>
      <c r="K86" s="818"/>
      <c r="L86" s="818"/>
      <c r="M86" s="819"/>
      <c r="N86" s="58">
        <f>L83+L84+L85</f>
        <v>831.4118948649251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3602.784877748009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VLOOKUP(A36,EQUIPOS!A6:D163,4,FALSE)</f>
        <v>153311.99959266509</v>
      </c>
      <c r="L36" s="278"/>
      <c r="M36" s="279">
        <v>600</v>
      </c>
      <c r="N36" s="280">
        <f>K36/M36</f>
        <v>255.51999932110849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600</v>
      </c>
      <c r="N37" s="280">
        <f>K37/M37</f>
        <v>112.56591964098652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368.72425902717123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62142.513148617501</v>
      </c>
      <c r="N48" s="280">
        <f>K48*M48</f>
        <v>776.78141435771886</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1237.7490074127641</v>
      </c>
      <c r="N49" s="280">
        <f>K49*M49</f>
        <v>1810.2079233411675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2586.9893376988866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21">
        <f>VLOOKUP(A58,TRANSPORTE!A5:D117,4,FALSE)</f>
        <v>915.93309158355987</v>
      </c>
      <c r="M58" s="822"/>
      <c r="N58" s="295">
        <f>K58*L58</f>
        <v>11.449163644794499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11.449163644794499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3030.9967668784775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606.19935337569552</v>
      </c>
      <c r="M83" s="852"/>
      <c r="N83" s="57"/>
    </row>
    <row r="84" spans="1:14">
      <c r="B84" s="95" t="s">
        <v>1057</v>
      </c>
      <c r="C84" s="96"/>
      <c r="D84" s="96"/>
      <c r="E84" s="96"/>
      <c r="F84" s="96"/>
      <c r="G84" s="96"/>
      <c r="H84" s="96"/>
      <c r="I84" s="93"/>
      <c r="J84" s="94"/>
      <c r="K84" s="312">
        <v>0.05</v>
      </c>
      <c r="L84" s="851">
        <f>N78*K84</f>
        <v>151.54983834392388</v>
      </c>
      <c r="M84" s="852"/>
      <c r="N84" s="57"/>
    </row>
    <row r="85" spans="1:14" ht="15.75" thickBot="1">
      <c r="B85" s="97" t="s">
        <v>1058</v>
      </c>
      <c r="C85" s="98"/>
      <c r="D85" s="98"/>
      <c r="E85" s="98"/>
      <c r="F85" s="98"/>
      <c r="G85" s="98"/>
      <c r="H85" s="98"/>
      <c r="I85" s="99"/>
      <c r="J85" s="100"/>
      <c r="K85" s="313">
        <v>0.05</v>
      </c>
      <c r="L85" s="853">
        <f>N78*K85</f>
        <v>151.54983834392388</v>
      </c>
      <c r="M85" s="854"/>
      <c r="N85" s="57"/>
    </row>
    <row r="86" spans="1:14" ht="15.75" thickBot="1">
      <c r="B86" s="817" t="s">
        <v>1037</v>
      </c>
      <c r="C86" s="818"/>
      <c r="D86" s="818"/>
      <c r="E86" s="818"/>
      <c r="F86" s="818"/>
      <c r="G86" s="818"/>
      <c r="H86" s="818"/>
      <c r="I86" s="818"/>
      <c r="J86" s="818"/>
      <c r="K86" s="818"/>
      <c r="L86" s="818"/>
      <c r="M86" s="819"/>
      <c r="N86" s="58">
        <f>L83+L84+L85</f>
        <v>909.29903006354323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3940.2957969420208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VLOOKUP(A36,EQUIPOS!A6:D163,4,FALSE)</f>
        <v>153311.99959266509</v>
      </c>
      <c r="L36" s="278"/>
      <c r="M36" s="279">
        <v>600</v>
      </c>
      <c r="N36" s="280">
        <f>K36/M36</f>
        <v>255.51999932110849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600</v>
      </c>
      <c r="N37" s="280">
        <f>K37/M37</f>
        <v>112.56591964098652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368.72425902717123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56072.52214789368</v>
      </c>
      <c r="N48" s="280">
        <f>K48*M48</f>
        <v>532.68896040498998</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1237.7490074127641</v>
      </c>
      <c r="N49" s="280">
        <f>K49*M49</f>
        <v>1746.1544122075568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2278.8433726125468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21">
        <f>VLOOKUP(A58,TRANSPORTE!A5:D117,4,FALSE)</f>
        <v>915.93309158355987</v>
      </c>
      <c r="M58" s="822"/>
      <c r="N58" s="295">
        <f>K58*L58</f>
        <v>8.7013643700438177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8.7013643700438177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2720.1030025173868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544.02060050347734</v>
      </c>
      <c r="M83" s="852"/>
      <c r="N83" s="57"/>
    </row>
    <row r="84" spans="1:14">
      <c r="B84" s="95" t="s">
        <v>1057</v>
      </c>
      <c r="C84" s="96"/>
      <c r="D84" s="96"/>
      <c r="E84" s="96"/>
      <c r="F84" s="96"/>
      <c r="G84" s="96"/>
      <c r="H84" s="96"/>
      <c r="I84" s="93"/>
      <c r="J84" s="94"/>
      <c r="K84" s="312">
        <v>0.05</v>
      </c>
      <c r="L84" s="851">
        <f>N78*K84</f>
        <v>136.00515012586933</v>
      </c>
      <c r="M84" s="852"/>
      <c r="N84" s="57"/>
    </row>
    <row r="85" spans="1:14" ht="15.75" thickBot="1">
      <c r="B85" s="97" t="s">
        <v>1058</v>
      </c>
      <c r="C85" s="98"/>
      <c r="D85" s="98"/>
      <c r="E85" s="98"/>
      <c r="F85" s="98"/>
      <c r="G85" s="98"/>
      <c r="H85" s="98"/>
      <c r="I85" s="99"/>
      <c r="J85" s="100"/>
      <c r="K85" s="313">
        <v>0.05</v>
      </c>
      <c r="L85" s="853">
        <f>N78*K85</f>
        <v>136.00515012586933</v>
      </c>
      <c r="M85" s="854"/>
      <c r="N85" s="57"/>
    </row>
    <row r="86" spans="1:14" ht="15.75" thickBot="1">
      <c r="B86" s="817" t="s">
        <v>1037</v>
      </c>
      <c r="C86" s="818"/>
      <c r="D86" s="818"/>
      <c r="E86" s="818"/>
      <c r="F86" s="818"/>
      <c r="G86" s="818"/>
      <c r="H86" s="818"/>
      <c r="I86" s="818"/>
      <c r="J86" s="818"/>
      <c r="K86" s="818"/>
      <c r="L86" s="818"/>
      <c r="M86" s="819"/>
      <c r="N86" s="58">
        <f>L83+L84+L85</f>
        <v>816.03090075521607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3536.1339032726028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VLOOKUP(A36,EQUIPOS!A6:D163,4,FALSE)</f>
        <v>153311.99959266509</v>
      </c>
      <c r="L36" s="278"/>
      <c r="M36" s="279">
        <v>600</v>
      </c>
      <c r="N36" s="280">
        <f>K36/M36</f>
        <v>255.51999932110849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600</v>
      </c>
      <c r="N37" s="280">
        <f>K37/M37</f>
        <v>112.56591964098652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368.72425902717123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62142.513148617501</v>
      </c>
      <c r="N48" s="280">
        <f>K48*M48</f>
        <v>590.35387491186623</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1237.7490074127641</v>
      </c>
      <c r="N49" s="280">
        <f>K49*M49</f>
        <v>2116.5508026758266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2706.9046775876927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821">
        <f>VLOOKUP(A59,TRANSPORTE!A5:D117,4,FALSE)</f>
        <v>915.93309158355987</v>
      </c>
      <c r="M59" s="822"/>
      <c r="N59" s="295">
        <f>K59*L59</f>
        <v>8.7013643700438177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8.7013643700438177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3148.1643074925328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629.6328614985066</v>
      </c>
      <c r="M83" s="852"/>
      <c r="N83" s="57"/>
    </row>
    <row r="84" spans="1:14">
      <c r="B84" s="95" t="s">
        <v>1057</v>
      </c>
      <c r="C84" s="96"/>
      <c r="D84" s="96"/>
      <c r="E84" s="96"/>
      <c r="F84" s="96"/>
      <c r="G84" s="96"/>
      <c r="H84" s="96"/>
      <c r="I84" s="93"/>
      <c r="J84" s="94"/>
      <c r="K84" s="312">
        <v>0.05</v>
      </c>
      <c r="L84" s="851">
        <f>N78*K84</f>
        <v>157.40821537462665</v>
      </c>
      <c r="M84" s="852"/>
      <c r="N84" s="57"/>
    </row>
    <row r="85" spans="1:14" ht="15.75" thickBot="1">
      <c r="B85" s="97" t="s">
        <v>1058</v>
      </c>
      <c r="C85" s="98"/>
      <c r="D85" s="98"/>
      <c r="E85" s="98"/>
      <c r="F85" s="98"/>
      <c r="G85" s="98"/>
      <c r="H85" s="98"/>
      <c r="I85" s="99"/>
      <c r="J85" s="100"/>
      <c r="K85" s="313">
        <v>0.05</v>
      </c>
      <c r="L85" s="853">
        <f>N78*K85</f>
        <v>157.40821537462665</v>
      </c>
      <c r="M85" s="854"/>
      <c r="N85" s="57"/>
    </row>
    <row r="86" spans="1:14" ht="15.75" thickBot="1">
      <c r="B86" s="817" t="s">
        <v>1037</v>
      </c>
      <c r="C86" s="818"/>
      <c r="D86" s="818"/>
      <c r="E86" s="818"/>
      <c r="F86" s="818"/>
      <c r="G86" s="818"/>
      <c r="H86" s="818"/>
      <c r="I86" s="818"/>
      <c r="J86" s="818"/>
      <c r="K86" s="818"/>
      <c r="L86" s="818"/>
      <c r="M86" s="819"/>
      <c r="N86" s="58">
        <f>L83+L84+L85</f>
        <v>944.44929224776001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4092.6135997402926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VLOOKUP(A36,EQUIPOS!A6:D163,4,FALSE)</f>
        <v>153311.99959266509</v>
      </c>
      <c r="L36" s="278"/>
      <c r="M36" s="279">
        <v>600</v>
      </c>
      <c r="N36" s="280">
        <f>K36/M36</f>
        <v>255.51999932110849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600</v>
      </c>
      <c r="N37" s="280">
        <f>K37/M37</f>
        <v>112.56591964098652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368.72425902717123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49939.98329397988</v>
      </c>
      <c r="N48" s="280">
        <f>K48*M48</f>
        <v>237.21492064640444</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1237.7490074127641</v>
      </c>
      <c r="N49" s="280">
        <f>K49*M49</f>
        <v>1322.8442516723915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1560.0591723187958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21">
        <f>VLOOKUP(A58,TRANSPORTE!A5:D117,4,FALSE)</f>
        <v>915.93309158355987</v>
      </c>
      <c r="M58" s="822"/>
      <c r="N58" s="295">
        <f>K58*L58</f>
        <v>4.3506821850219088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4.3506821850219088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1996.968120038614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399.39362400772279</v>
      </c>
      <c r="M83" s="852"/>
      <c r="N83" s="57"/>
    </row>
    <row r="84" spans="1:14">
      <c r="B84" s="95" t="s">
        <v>1057</v>
      </c>
      <c r="C84" s="96"/>
      <c r="D84" s="96"/>
      <c r="E84" s="96"/>
      <c r="F84" s="96"/>
      <c r="G84" s="96"/>
      <c r="H84" s="96"/>
      <c r="I84" s="93"/>
      <c r="J84" s="94"/>
      <c r="K84" s="312">
        <v>0.05</v>
      </c>
      <c r="L84" s="851">
        <f>N78*K84</f>
        <v>99.848406001930698</v>
      </c>
      <c r="M84" s="852"/>
      <c r="N84" s="57"/>
    </row>
    <row r="85" spans="1:14" ht="15.75" thickBot="1">
      <c r="B85" s="97" t="s">
        <v>1058</v>
      </c>
      <c r="C85" s="98"/>
      <c r="D85" s="98"/>
      <c r="E85" s="98"/>
      <c r="F85" s="98"/>
      <c r="G85" s="98"/>
      <c r="H85" s="98"/>
      <c r="I85" s="99"/>
      <c r="J85" s="100"/>
      <c r="K85" s="313">
        <v>0.05</v>
      </c>
      <c r="L85" s="853">
        <f>N78*K85</f>
        <v>99.848406001930698</v>
      </c>
      <c r="M85" s="854"/>
      <c r="N85" s="57"/>
    </row>
    <row r="86" spans="1:14" ht="15.75" thickBot="1">
      <c r="B86" s="817" t="s">
        <v>1037</v>
      </c>
      <c r="C86" s="818"/>
      <c r="D86" s="818"/>
      <c r="E86" s="818"/>
      <c r="F86" s="818"/>
      <c r="G86" s="818"/>
      <c r="H86" s="818"/>
      <c r="I86" s="818"/>
      <c r="J86" s="818"/>
      <c r="K86" s="818"/>
      <c r="L86" s="818"/>
      <c r="M86" s="819"/>
      <c r="N86" s="58">
        <f>L83+L84+L85</f>
        <v>599.09043601158419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2596.0585560501981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VLOOKUP(A36,EQUIPOS!A6:D163,4,FALSE)</f>
        <v>153311.99959266509</v>
      </c>
      <c r="L36" s="278"/>
      <c r="M36" s="279">
        <v>600</v>
      </c>
      <c r="N36" s="280">
        <f>K36/M36</f>
        <v>255.51999932110849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600</v>
      </c>
      <c r="N37" s="280">
        <f>K37/M37</f>
        <v>112.56591964098652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368.72425902717123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62142.513148617501</v>
      </c>
      <c r="N48" s="280">
        <f>K48*M48</f>
        <v>776.78141435771886</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1547.1862592659552</v>
      </c>
      <c r="N49" s="280">
        <f>K49*M49</f>
        <v>2262.7599041764597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3039.5413185341786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21">
        <f>VLOOKUP(A58,TRANSPORTE!A5:D117,4,FALSE)</f>
        <v>915.93309158355987</v>
      </c>
      <c r="M58" s="822"/>
      <c r="N58" s="295">
        <f>K58*L58</f>
        <v>11.449163644794499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11.449163644794499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3483.5487477137694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696.70974954275391</v>
      </c>
      <c r="M83" s="852"/>
      <c r="N83" s="57"/>
    </row>
    <row r="84" spans="1:14">
      <c r="B84" s="95" t="s">
        <v>1057</v>
      </c>
      <c r="C84" s="96"/>
      <c r="D84" s="96"/>
      <c r="E84" s="96"/>
      <c r="F84" s="96"/>
      <c r="G84" s="96"/>
      <c r="H84" s="96"/>
      <c r="I84" s="93"/>
      <c r="J84" s="94"/>
      <c r="K84" s="312">
        <v>0.05</v>
      </c>
      <c r="L84" s="851">
        <f>N78*K84</f>
        <v>174.17743738568848</v>
      </c>
      <c r="M84" s="852"/>
      <c r="N84" s="57"/>
    </row>
    <row r="85" spans="1:14" ht="15.75" thickBot="1">
      <c r="B85" s="97" t="s">
        <v>1058</v>
      </c>
      <c r="C85" s="98"/>
      <c r="D85" s="98"/>
      <c r="E85" s="98"/>
      <c r="F85" s="98"/>
      <c r="G85" s="98"/>
      <c r="H85" s="98"/>
      <c r="I85" s="99"/>
      <c r="J85" s="100"/>
      <c r="K85" s="313">
        <v>0.05</v>
      </c>
      <c r="L85" s="853">
        <f>N78*K85</f>
        <v>174.17743738568848</v>
      </c>
      <c r="M85" s="854"/>
      <c r="N85" s="57"/>
    </row>
    <row r="86" spans="1:14" ht="15.75" thickBot="1">
      <c r="B86" s="817" t="s">
        <v>1037</v>
      </c>
      <c r="C86" s="818"/>
      <c r="D86" s="818"/>
      <c r="E86" s="818"/>
      <c r="F86" s="818"/>
      <c r="G86" s="818"/>
      <c r="H86" s="818"/>
      <c r="I86" s="818"/>
      <c r="J86" s="818"/>
      <c r="K86" s="818"/>
      <c r="L86" s="818"/>
      <c r="M86" s="819"/>
      <c r="N86" s="58">
        <f>L83+L84+L85</f>
        <v>1045.0646243141309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4528.6133720279004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VLOOKUP(A36,EQUIPOS!A6:D163,4,FALSE)</f>
        <v>153311.99959266509</v>
      </c>
      <c r="L36" s="278"/>
      <c r="M36" s="279">
        <v>600</v>
      </c>
      <c r="N36" s="280">
        <f>K36/M36</f>
        <v>255.51999932110849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600</v>
      </c>
      <c r="N37" s="280">
        <f>K37/M37</f>
        <v>112.56591964098652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368.72425902717123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56072.52214789368</v>
      </c>
      <c r="N48" s="280">
        <f>K48*M48</f>
        <v>532.68896040498998</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1547.1862592659552</v>
      </c>
      <c r="N49" s="280">
        <f>K49*M49</f>
        <v>2182.6930152594464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2715.3819756644361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21">
        <f>VLOOKUP(A58,TRANSPORTE!A5:D117,4,FALSE)</f>
        <v>915.93309158355987</v>
      </c>
      <c r="M58" s="822"/>
      <c r="N58" s="295">
        <f>K58*L58</f>
        <v>8.7013643700438177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8.7013643700438177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3156.6416055692762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631.32832111385528</v>
      </c>
      <c r="M83" s="852"/>
      <c r="N83" s="57"/>
    </row>
    <row r="84" spans="1:14">
      <c r="B84" s="95" t="s">
        <v>1057</v>
      </c>
      <c r="C84" s="96"/>
      <c r="D84" s="96"/>
      <c r="E84" s="96"/>
      <c r="F84" s="96"/>
      <c r="G84" s="96"/>
      <c r="H84" s="96"/>
      <c r="I84" s="93"/>
      <c r="J84" s="94"/>
      <c r="K84" s="312">
        <v>0.05</v>
      </c>
      <c r="L84" s="851">
        <f>N78*K84</f>
        <v>157.83208027846382</v>
      </c>
      <c r="M84" s="852"/>
      <c r="N84" s="57"/>
    </row>
    <row r="85" spans="1:14" ht="15.75" thickBot="1">
      <c r="B85" s="97" t="s">
        <v>1058</v>
      </c>
      <c r="C85" s="98"/>
      <c r="D85" s="98"/>
      <c r="E85" s="98"/>
      <c r="F85" s="98"/>
      <c r="G85" s="98"/>
      <c r="H85" s="98"/>
      <c r="I85" s="99"/>
      <c r="J85" s="100"/>
      <c r="K85" s="313">
        <v>0.05</v>
      </c>
      <c r="L85" s="853">
        <f>N78*K85</f>
        <v>157.83208027846382</v>
      </c>
      <c r="M85" s="854"/>
      <c r="N85" s="57"/>
    </row>
    <row r="86" spans="1:14" ht="15.75" thickBot="1">
      <c r="B86" s="817" t="s">
        <v>1037</v>
      </c>
      <c r="C86" s="818"/>
      <c r="D86" s="818"/>
      <c r="E86" s="818"/>
      <c r="F86" s="818"/>
      <c r="G86" s="818"/>
      <c r="H86" s="818"/>
      <c r="I86" s="818"/>
      <c r="J86" s="818"/>
      <c r="K86" s="818"/>
      <c r="L86" s="818"/>
      <c r="M86" s="819"/>
      <c r="N86" s="58">
        <f>L83+L84+L85</f>
        <v>946.99248167078281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4103.6340872400588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VLOOKUP(A36,EQUIPOS!A6:D163,4,FALSE)</f>
        <v>153311.99959266509</v>
      </c>
      <c r="L36" s="278"/>
      <c r="M36" s="279">
        <v>600</v>
      </c>
      <c r="N36" s="280">
        <f>K36/M36</f>
        <v>255.51999932110849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600</v>
      </c>
      <c r="N37" s="280">
        <f>K37/M37</f>
        <v>112.56591964098652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368.72425902717123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62142.513148617501</v>
      </c>
      <c r="N48" s="280">
        <f>K48*M48</f>
        <v>590.35387491186623</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1547.1862592659552</v>
      </c>
      <c r="N49" s="280">
        <f>K49*M49</f>
        <v>2645.6885033447834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3236.0423782566495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821">
        <f>VLOOKUP(A58,TRANSPORTE!A5:D117,4,FALSE)</f>
        <v>915.93309158355987</v>
      </c>
      <c r="M58" s="822"/>
      <c r="N58" s="295">
        <f>K58*L58</f>
        <v>8.7013643700438177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8.7013643700438177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3677.3020081614895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735.46040163229793</v>
      </c>
      <c r="M83" s="852"/>
      <c r="N83" s="57"/>
    </row>
    <row r="84" spans="1:14">
      <c r="B84" s="95" t="s">
        <v>1057</v>
      </c>
      <c r="C84" s="96"/>
      <c r="D84" s="96"/>
      <c r="E84" s="96"/>
      <c r="F84" s="96"/>
      <c r="G84" s="96"/>
      <c r="H84" s="96"/>
      <c r="I84" s="93"/>
      <c r="J84" s="94"/>
      <c r="K84" s="312">
        <v>0.05</v>
      </c>
      <c r="L84" s="851">
        <f>N78*K84</f>
        <v>183.86510040807448</v>
      </c>
      <c r="M84" s="852"/>
      <c r="N84" s="57"/>
    </row>
    <row r="85" spans="1:14" ht="15.75" thickBot="1">
      <c r="B85" s="97" t="s">
        <v>1058</v>
      </c>
      <c r="C85" s="98"/>
      <c r="D85" s="98"/>
      <c r="E85" s="98"/>
      <c r="F85" s="98"/>
      <c r="G85" s="98"/>
      <c r="H85" s="98"/>
      <c r="I85" s="99"/>
      <c r="J85" s="100"/>
      <c r="K85" s="313">
        <v>0.05</v>
      </c>
      <c r="L85" s="853">
        <f>N78*K85</f>
        <v>183.86510040807448</v>
      </c>
      <c r="M85" s="854"/>
      <c r="N85" s="57"/>
    </row>
    <row r="86" spans="1:14" ht="15.75" thickBot="1">
      <c r="B86" s="817" t="s">
        <v>1037</v>
      </c>
      <c r="C86" s="818"/>
      <c r="D86" s="818"/>
      <c r="E86" s="818"/>
      <c r="F86" s="818"/>
      <c r="G86" s="818"/>
      <c r="H86" s="818"/>
      <c r="I86" s="818"/>
      <c r="J86" s="818"/>
      <c r="K86" s="818"/>
      <c r="L86" s="818"/>
      <c r="M86" s="819"/>
      <c r="N86" s="58">
        <f>L83+L84+L85</f>
        <v>1103.190602448447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4780.4926106099365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VLOOKUP(A36,EQUIPOS!A6:D163,4,FALSE)</f>
        <v>153311.99959266509</v>
      </c>
      <c r="L36" s="278"/>
      <c r="M36" s="279">
        <v>600</v>
      </c>
      <c r="N36" s="280">
        <f>K36/M36</f>
        <v>255.51999932110849</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600</v>
      </c>
      <c r="N37" s="280">
        <f>K37/M37</f>
        <v>112.56591964098652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368.72425902717123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49939.98329397988</v>
      </c>
      <c r="N48" s="280">
        <f>K48*M48</f>
        <v>237.21492064640444</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1547.1862592659552</v>
      </c>
      <c r="N49" s="280">
        <f>K49*M49</f>
        <v>1653.5553145904894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1890.7702352368938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21">
        <f>VLOOKUP(A58,TRANSPORTE!A5:D117,4,FALSE)</f>
        <v>915.93309158355987</v>
      </c>
      <c r="M58" s="822"/>
      <c r="N58" s="295">
        <f>K58*L58</f>
        <v>4.3506821850219088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4.3506821850219088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2327.6791829567119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465.53583659134239</v>
      </c>
      <c r="M83" s="852"/>
      <c r="N83" s="57"/>
    </row>
    <row r="84" spans="1:14">
      <c r="B84" s="95" t="s">
        <v>1057</v>
      </c>
      <c r="C84" s="96"/>
      <c r="D84" s="96"/>
      <c r="E84" s="96"/>
      <c r="F84" s="96"/>
      <c r="G84" s="96"/>
      <c r="H84" s="96"/>
      <c r="I84" s="93"/>
      <c r="J84" s="94"/>
      <c r="K84" s="312">
        <v>0.05</v>
      </c>
      <c r="L84" s="851">
        <f>N78*K84</f>
        <v>116.3839591478356</v>
      </c>
      <c r="M84" s="852"/>
      <c r="N84" s="57"/>
    </row>
    <row r="85" spans="1:14" ht="15.75" thickBot="1">
      <c r="B85" s="97" t="s">
        <v>1058</v>
      </c>
      <c r="C85" s="98"/>
      <c r="D85" s="98"/>
      <c r="E85" s="98"/>
      <c r="F85" s="98"/>
      <c r="G85" s="98"/>
      <c r="H85" s="98"/>
      <c r="I85" s="99"/>
      <c r="J85" s="100"/>
      <c r="K85" s="313">
        <v>0.05</v>
      </c>
      <c r="L85" s="853">
        <f>N78*K85</f>
        <v>116.3839591478356</v>
      </c>
      <c r="M85" s="854"/>
      <c r="N85" s="57"/>
    </row>
    <row r="86" spans="1:14" ht="15.75" thickBot="1">
      <c r="B86" s="817" t="s">
        <v>1037</v>
      </c>
      <c r="C86" s="818"/>
      <c r="D86" s="818"/>
      <c r="E86" s="818"/>
      <c r="F86" s="818"/>
      <c r="G86" s="818"/>
      <c r="H86" s="818"/>
      <c r="I86" s="818"/>
      <c r="J86" s="818"/>
      <c r="K86" s="818"/>
      <c r="L86" s="818"/>
      <c r="M86" s="819"/>
      <c r="N86" s="58">
        <f>L83+L84+L85</f>
        <v>698.30375488701361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3025.9829378437253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290</v>
      </c>
      <c r="B37" s="830" t="str">
        <f>VLOOKUP(A37,EQUIPOS!A7:D154,3,FALSE)</f>
        <v>Planta trituradora</v>
      </c>
      <c r="C37" s="831"/>
      <c r="D37" s="831"/>
      <c r="E37" s="831"/>
      <c r="F37" s="831"/>
      <c r="G37" s="831"/>
      <c r="H37" s="832"/>
      <c r="I37" s="275"/>
      <c r="J37" s="276"/>
      <c r="K37" s="277">
        <f>VLOOKUP(A37,EQUIPOS!A7:D164,4,FALSE)</f>
        <v>455423.73595630832</v>
      </c>
      <c r="L37" s="278"/>
      <c r="M37" s="279">
        <v>30</v>
      </c>
      <c r="N37" s="280">
        <f t="shared" ref="N37:N43" si="0">K37/M37</f>
        <v>15180.791198543611</v>
      </c>
    </row>
    <row r="38" spans="1:14">
      <c r="A38" t="s">
        <v>168</v>
      </c>
      <c r="B38" s="830" t="str">
        <f>VLOOKUP(A38,EQUIPOS!A8:D154,3,FALSE)</f>
        <v>Compactador tipo  POTENCIA: 105 HP, PESO: 6 ton</v>
      </c>
      <c r="C38" s="831"/>
      <c r="D38" s="831"/>
      <c r="E38" s="831"/>
      <c r="F38" s="831"/>
      <c r="G38" s="831"/>
      <c r="H38" s="832"/>
      <c r="I38" s="275"/>
      <c r="J38" s="276"/>
      <c r="K38" s="277">
        <f>VLOOKUP(A38,EQUIPOS!A8:D165,4,FALSE)</f>
        <v>89195.892986834588</v>
      </c>
      <c r="L38" s="278"/>
      <c r="M38" s="279">
        <v>9</v>
      </c>
      <c r="N38" s="280">
        <f t="shared" si="0"/>
        <v>9910.6547763149538</v>
      </c>
    </row>
    <row r="39" spans="1:14">
      <c r="A39" t="s">
        <v>173</v>
      </c>
      <c r="B39" s="830" t="str">
        <f>VLOOKUP(A39,EQUIPOS!A9:D154,3,FALSE)</f>
        <v>Compactador neumático de Potencia 70 HP, peso de 13 ton</v>
      </c>
      <c r="C39" s="831"/>
      <c r="D39" s="831"/>
      <c r="E39" s="831"/>
      <c r="F39" s="831"/>
      <c r="G39" s="831"/>
      <c r="H39" s="832"/>
      <c r="I39" s="275"/>
      <c r="J39" s="276"/>
      <c r="K39" s="277">
        <f>VLOOKUP(A39,EQUIPOS!A9:D166,4,FALSE)</f>
        <v>125923.61362847235</v>
      </c>
      <c r="L39" s="278"/>
      <c r="M39" s="279">
        <v>9</v>
      </c>
      <c r="N39" s="280">
        <f t="shared" si="0"/>
        <v>13991.512625385816</v>
      </c>
    </row>
    <row r="40" spans="1:14">
      <c r="A40" t="s">
        <v>286</v>
      </c>
      <c r="B40" s="830" t="str">
        <f>VLOOKUP(A40,EQUIPOS!A10:D154,3,FALSE)</f>
        <v>Planta de asfalto en frio</v>
      </c>
      <c r="C40" s="831"/>
      <c r="D40" s="831"/>
      <c r="E40" s="831"/>
      <c r="F40" s="831"/>
      <c r="G40" s="831"/>
      <c r="H40" s="832"/>
      <c r="I40" s="275"/>
      <c r="J40" s="276"/>
      <c r="K40" s="277">
        <f>VLOOKUP(A40,EQUIPOS!A10:D167,4,FALSE)</f>
        <v>241353.59278790533</v>
      </c>
      <c r="L40" s="278"/>
      <c r="M40" s="279">
        <v>9</v>
      </c>
      <c r="N40" s="280">
        <f t="shared" si="0"/>
        <v>26817.065865322817</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9</v>
      </c>
      <c r="N42" s="280">
        <f t="shared" si="0"/>
        <v>20987.268938078723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9</v>
      </c>
      <c r="N43" s="280">
        <f t="shared" si="0"/>
        <v>6762.5644356031444</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N77*M46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102442.13045169428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45.342595070210322</v>
      </c>
      <c r="N54" s="280">
        <f>K54*M54</f>
        <v>1133.564876755258</v>
      </c>
    </row>
    <row r="55" spans="1:14" ht="15.75" thickBot="1">
      <c r="B55" s="49"/>
      <c r="C55" s="289"/>
      <c r="D55" s="289"/>
      <c r="E55" s="289"/>
      <c r="F55" s="289"/>
      <c r="G55" s="289"/>
      <c r="H55" s="289"/>
      <c r="I55" s="276"/>
      <c r="J55" s="232"/>
      <c r="K55" s="290"/>
      <c r="L55" s="275"/>
      <c r="M55" s="291"/>
      <c r="N55" s="292"/>
    </row>
    <row r="56" spans="1:14" ht="15.75" thickBot="1">
      <c r="B56" s="817" t="s">
        <v>1037</v>
      </c>
      <c r="C56" s="818"/>
      <c r="D56" s="818"/>
      <c r="E56" s="818"/>
      <c r="F56" s="818"/>
      <c r="G56" s="818"/>
      <c r="H56" s="818"/>
      <c r="I56" s="818"/>
      <c r="J56" s="818"/>
      <c r="K56" s="818"/>
      <c r="L56" s="818"/>
      <c r="M56" s="819"/>
      <c r="N56" s="402">
        <f>SUM(N53:N55)</f>
        <v>79635.095883806411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821">
        <f>VLOOKUP(A61,TRANSPORTE!A5:D117,4,FALSE)</f>
        <v>1205.4504839910646</v>
      </c>
      <c r="M61" s="822"/>
      <c r="N61" s="295">
        <f>K61*L61</f>
        <v>1506.8131049888307</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821">
        <f>VLOOKUP(A62,TRANSPORTE!A6:D117,4,FALSE)</f>
        <v>1205.4504839910646</v>
      </c>
      <c r="M62" s="822"/>
      <c r="N62" s="295">
        <f>K62*L62</f>
        <v>1687.6306775874905</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3194.4437825763212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SUM(N72:N76)</f>
        <v>9220.4676066569446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N48+N56+N67+N77</f>
        <v>194492.13772473397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38898.427544946797</v>
      </c>
      <c r="M84" s="852"/>
      <c r="N84" s="57"/>
    </row>
    <row r="85" spans="1:14">
      <c r="B85" s="95" t="s">
        <v>1057</v>
      </c>
      <c r="C85" s="96"/>
      <c r="D85" s="96"/>
      <c r="E85" s="96"/>
      <c r="F85" s="96"/>
      <c r="G85" s="96"/>
      <c r="H85" s="96"/>
      <c r="I85" s="93"/>
      <c r="J85" s="94"/>
      <c r="K85" s="312">
        <v>0.05</v>
      </c>
      <c r="L85" s="851">
        <f>N79*K85</f>
        <v>9724.6068862366992</v>
      </c>
      <c r="M85" s="852"/>
      <c r="N85" s="57"/>
    </row>
    <row r="86" spans="1:14" ht="15.75" thickBot="1">
      <c r="B86" s="97" t="s">
        <v>1058</v>
      </c>
      <c r="C86" s="98"/>
      <c r="D86" s="98"/>
      <c r="E86" s="98"/>
      <c r="F86" s="98"/>
      <c r="G86" s="98"/>
      <c r="H86" s="98"/>
      <c r="I86" s="99"/>
      <c r="J86" s="100"/>
      <c r="K86" s="313">
        <v>0.05</v>
      </c>
      <c r="L86" s="853">
        <f>N79*K86</f>
        <v>9724.6068862366992</v>
      </c>
      <c r="M86" s="854"/>
      <c r="N86" s="57"/>
    </row>
    <row r="87" spans="1:14" ht="15.75" thickBot="1">
      <c r="B87" s="817" t="s">
        <v>1037</v>
      </c>
      <c r="C87" s="818"/>
      <c r="D87" s="818"/>
      <c r="E87" s="818"/>
      <c r="F87" s="818"/>
      <c r="G87" s="818"/>
      <c r="H87" s="818"/>
      <c r="I87" s="818"/>
      <c r="J87" s="818"/>
      <c r="K87" s="818"/>
      <c r="L87" s="818"/>
      <c r="M87" s="819"/>
      <c r="N87" s="58">
        <f>L84+L85+L86</f>
        <v>58347.641317420188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252839.77904215414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69" t="s">
        <v>2327</v>
      </c>
      <c r="C120" s="401"/>
      <c r="D120" s="401"/>
      <c r="E120" s="63"/>
      <c r="F120" s="63"/>
      <c r="G120" s="63"/>
      <c r="H120" s="63"/>
      <c r="I120" s="63"/>
      <c r="J120" s="796"/>
      <c r="K120" s="796"/>
      <c r="L120" s="796"/>
      <c r="M120" s="796"/>
      <c r="N120" s="79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168</v>
      </c>
      <c r="B37" s="830" t="str">
        <f>VLOOKUP(A37,EQUIPOS!A7:D154,3,FALSE)</f>
        <v>Compactador tipo  POTENCIA: 105 HP, PESO: 6 ton</v>
      </c>
      <c r="C37" s="831"/>
      <c r="D37" s="831"/>
      <c r="E37" s="831"/>
      <c r="F37" s="831"/>
      <c r="G37" s="831"/>
      <c r="H37" s="832"/>
      <c r="I37" s="275"/>
      <c r="J37" s="276"/>
      <c r="K37" s="277">
        <f>VLOOKUP(A37,EQUIPOS!A7:D164,4,FALSE)</f>
        <v>89195.892986834588</v>
      </c>
      <c r="L37" s="278"/>
      <c r="M37" s="279">
        <v>9</v>
      </c>
      <c r="N37" s="280">
        <f t="shared" ref="N37:N43" si="0">K37/M37</f>
        <v>9910.6547763149538</v>
      </c>
    </row>
    <row r="38" spans="1:14">
      <c r="A38" t="s">
        <v>173</v>
      </c>
      <c r="B38" s="830" t="str">
        <f>VLOOKUP(A38,EQUIPOS!A8:D154,3,FALSE)</f>
        <v>Compactador neumático de Potencia 70 HP, peso de 13 ton</v>
      </c>
      <c r="C38" s="831"/>
      <c r="D38" s="831"/>
      <c r="E38" s="831"/>
      <c r="F38" s="831"/>
      <c r="G38" s="831"/>
      <c r="H38" s="832"/>
      <c r="I38" s="275"/>
      <c r="J38" s="276"/>
      <c r="K38" s="277">
        <f>VLOOKUP(A38,EQUIPOS!A8:D165,4,FALSE)</f>
        <v>125923.61362847235</v>
      </c>
      <c r="L38" s="278"/>
      <c r="M38" s="279">
        <v>9</v>
      </c>
      <c r="N38" s="280">
        <f t="shared" si="0"/>
        <v>13991.512625385816</v>
      </c>
    </row>
    <row r="39" spans="1:14">
      <c r="A39" t="s">
        <v>286</v>
      </c>
      <c r="B39" s="830" t="str">
        <f>VLOOKUP(A39,EQUIPOS!A9:D154,3,FALSE)</f>
        <v>Planta de asfalto en frio</v>
      </c>
      <c r="C39" s="831"/>
      <c r="D39" s="831"/>
      <c r="E39" s="831"/>
      <c r="F39" s="831"/>
      <c r="G39" s="831"/>
      <c r="H39" s="832"/>
      <c r="I39" s="275"/>
      <c r="J39" s="276"/>
      <c r="K39" s="277">
        <f>VLOOKUP(A39,EQUIPOS!A9:D166,4,FALSE)</f>
        <v>241353.59278790533</v>
      </c>
      <c r="L39" s="278"/>
      <c r="M39" s="279">
        <v>9</v>
      </c>
      <c r="N39" s="280">
        <f t="shared" si="0"/>
        <v>26817.065865322817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9</v>
      </c>
      <c r="N42" s="280">
        <f t="shared" si="0"/>
        <v>20987.268938078723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9</v>
      </c>
      <c r="N43" s="280">
        <f t="shared" si="0"/>
        <v>6762.5644356031444</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102442.13045169428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821">
        <f>VLOOKUP(A65,TRANSPORTE!A6:D117,4,FALSE)</f>
        <v>1205.4504839910646</v>
      </c>
      <c r="M65" s="822"/>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194492.13772473397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38898.427544946797</v>
      </c>
      <c r="M88" s="852"/>
      <c r="N88" s="57"/>
    </row>
    <row r="89" spans="1:14">
      <c r="B89" s="95" t="s">
        <v>1057</v>
      </c>
      <c r="C89" s="96"/>
      <c r="D89" s="96"/>
      <c r="E89" s="96"/>
      <c r="F89" s="96"/>
      <c r="G89" s="96"/>
      <c r="H89" s="96"/>
      <c r="I89" s="93"/>
      <c r="J89" s="94"/>
      <c r="K89" s="312">
        <v>0.05</v>
      </c>
      <c r="L89" s="851">
        <f>N83*K89</f>
        <v>9724.6068862366992</v>
      </c>
      <c r="M89" s="852"/>
      <c r="N89" s="57"/>
    </row>
    <row r="90" spans="1:14" ht="15.75" thickBot="1">
      <c r="B90" s="97" t="s">
        <v>1058</v>
      </c>
      <c r="C90" s="98"/>
      <c r="D90" s="98"/>
      <c r="E90" s="98"/>
      <c r="F90" s="98"/>
      <c r="G90" s="98"/>
      <c r="H90" s="98"/>
      <c r="I90" s="99"/>
      <c r="J90" s="100"/>
      <c r="K90" s="313">
        <v>0.05</v>
      </c>
      <c r="L90" s="853">
        <f>N83*K90</f>
        <v>9724.6068862366992</v>
      </c>
      <c r="M90" s="854"/>
      <c r="N90" s="57"/>
    </row>
    <row r="91" spans="1:14" ht="15.75" thickBot="1">
      <c r="B91" s="817" t="s">
        <v>1037</v>
      </c>
      <c r="C91" s="818"/>
      <c r="D91" s="818"/>
      <c r="E91" s="818"/>
      <c r="F91" s="818"/>
      <c r="G91" s="818"/>
      <c r="H91" s="818"/>
      <c r="I91" s="818"/>
      <c r="J91" s="818"/>
      <c r="K91" s="818"/>
      <c r="L91" s="818"/>
      <c r="M91" s="819"/>
      <c r="N91" s="58">
        <f>L88+L89+L90</f>
        <v>58347.641317420188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252839.77904215414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168</v>
      </c>
      <c r="B37" s="830" t="str">
        <f>VLOOKUP(A37,EQUIPOS!A7:D154,3,FALSE)</f>
        <v>Compactador tipo  POTENCIA: 105 HP, PESO: 6 ton</v>
      </c>
      <c r="C37" s="831"/>
      <c r="D37" s="831"/>
      <c r="E37" s="831"/>
      <c r="F37" s="831"/>
      <c r="G37" s="831"/>
      <c r="H37" s="832"/>
      <c r="I37" s="275"/>
      <c r="J37" s="276"/>
      <c r="K37" s="277">
        <f>VLOOKUP(A37,EQUIPOS!A7:D164,4,FALSE)</f>
        <v>89195.892986834588</v>
      </c>
      <c r="L37" s="278"/>
      <c r="M37" s="279">
        <v>9</v>
      </c>
      <c r="N37" s="280">
        <f t="shared" ref="N37:N43" si="0">K37/M37</f>
        <v>9910.6547763149538</v>
      </c>
    </row>
    <row r="38" spans="1:14">
      <c r="A38" t="s">
        <v>173</v>
      </c>
      <c r="B38" s="830" t="str">
        <f>VLOOKUP(A38,EQUIPOS!A8:D154,3,FALSE)</f>
        <v>Compactador neumático de Potencia 70 HP, peso de 13 ton</v>
      </c>
      <c r="C38" s="831"/>
      <c r="D38" s="831"/>
      <c r="E38" s="831"/>
      <c r="F38" s="831"/>
      <c r="G38" s="831"/>
      <c r="H38" s="832"/>
      <c r="I38" s="275"/>
      <c r="J38" s="276"/>
      <c r="K38" s="277">
        <f>VLOOKUP(A38,EQUIPOS!A8:D165,4,FALSE)</f>
        <v>125923.61362847235</v>
      </c>
      <c r="L38" s="278"/>
      <c r="M38" s="279">
        <v>9</v>
      </c>
      <c r="N38" s="280">
        <f t="shared" si="0"/>
        <v>13991.512625385816</v>
      </c>
    </row>
    <row r="39" spans="1:14">
      <c r="A39" t="s">
        <v>286</v>
      </c>
      <c r="B39" s="830" t="str">
        <f>VLOOKUP(A39,EQUIPOS!A9:D154,3,FALSE)</f>
        <v>Planta de asfalto en frio</v>
      </c>
      <c r="C39" s="831"/>
      <c r="D39" s="831"/>
      <c r="E39" s="831"/>
      <c r="F39" s="831"/>
      <c r="G39" s="831"/>
      <c r="H39" s="832"/>
      <c r="I39" s="275"/>
      <c r="J39" s="276"/>
      <c r="K39" s="277">
        <f>VLOOKUP(A39,EQUIPOS!A9:D166,4,FALSE)</f>
        <v>241353.59278790533</v>
      </c>
      <c r="L39" s="278"/>
      <c r="M39" s="279">
        <v>9</v>
      </c>
      <c r="N39" s="280">
        <f t="shared" si="0"/>
        <v>26817.065865322817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9</v>
      </c>
      <c r="N42" s="280">
        <f t="shared" si="0"/>
        <v>20987.268938078723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9</v>
      </c>
      <c r="N43" s="280">
        <f t="shared" si="0"/>
        <v>6762.5644356031444</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102442.13045169428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19">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821">
        <f>VLOOKUP(A64,TRANSPORTE!A5:D117,4,FALSE)</f>
        <v>1205.4504839910646</v>
      </c>
      <c r="M64" s="822"/>
      <c r="N64" s="295">
        <f>K64*L64</f>
        <v>1687.6306775874905</v>
      </c>
    </row>
    <row r="65" spans="1:15">
      <c r="A65" t="s">
        <v>1433</v>
      </c>
      <c r="B65" s="52" t="str">
        <f>VLOOKUP(A65,TRANSPORTE!A6:D117,3,FALSE)</f>
        <v>Transporte de Mezcla en Frio DMF-19</v>
      </c>
      <c r="C65" s="53"/>
      <c r="D65" s="53"/>
      <c r="E65" s="53"/>
      <c r="F65" s="53"/>
      <c r="G65" s="53"/>
      <c r="H65" s="319" t="s">
        <v>1552</v>
      </c>
      <c r="I65" s="287">
        <v>1.25</v>
      </c>
      <c r="J65" s="294">
        <v>1</v>
      </c>
      <c r="K65" s="287">
        <v>1.25</v>
      </c>
      <c r="L65" s="821">
        <f>VLOOKUP(A65,TRANSPORTE!A6:D117,4,FALSE)</f>
        <v>1205.4504839910646</v>
      </c>
      <c r="M65" s="822"/>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194492.13772473397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38898.427544946797</v>
      </c>
      <c r="M88" s="852"/>
      <c r="N88" s="57"/>
    </row>
    <row r="89" spans="1:14">
      <c r="B89" s="95" t="s">
        <v>1057</v>
      </c>
      <c r="C89" s="96"/>
      <c r="D89" s="96"/>
      <c r="E89" s="96"/>
      <c r="F89" s="96"/>
      <c r="G89" s="96"/>
      <c r="H89" s="96"/>
      <c r="I89" s="93"/>
      <c r="J89" s="94"/>
      <c r="K89" s="312">
        <v>0.05</v>
      </c>
      <c r="L89" s="851">
        <f>N83*K89</f>
        <v>9724.6068862366992</v>
      </c>
      <c r="M89" s="852"/>
      <c r="N89" s="57"/>
    </row>
    <row r="90" spans="1:14" ht="15.75" thickBot="1">
      <c r="B90" s="97" t="s">
        <v>1058</v>
      </c>
      <c r="C90" s="98"/>
      <c r="D90" s="98"/>
      <c r="E90" s="98"/>
      <c r="F90" s="98"/>
      <c r="G90" s="98"/>
      <c r="H90" s="98"/>
      <c r="I90" s="99"/>
      <c r="J90" s="100"/>
      <c r="K90" s="313">
        <v>0.05</v>
      </c>
      <c r="L90" s="853">
        <f>N83*K90</f>
        <v>9724.6068862366992</v>
      </c>
      <c r="M90" s="854"/>
      <c r="N90" s="57"/>
    </row>
    <row r="91" spans="1:14" ht="15.75" thickBot="1">
      <c r="B91" s="817" t="s">
        <v>1037</v>
      </c>
      <c r="C91" s="818"/>
      <c r="D91" s="818"/>
      <c r="E91" s="818"/>
      <c r="F91" s="818"/>
      <c r="G91" s="818"/>
      <c r="H91" s="818"/>
      <c r="I91" s="818"/>
      <c r="J91" s="818"/>
      <c r="K91" s="818"/>
      <c r="L91" s="818"/>
      <c r="M91" s="819"/>
      <c r="N91" s="58">
        <f>L88+L89+L90</f>
        <v>58347.641317420188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58">
        <f>N83+N91</f>
        <v>252839.77904215414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168</v>
      </c>
      <c r="B37" s="830" t="str">
        <f>VLOOKUP(A37,EQUIPOS!A7:D154,3,FALSE)</f>
        <v>Compactador tipo  POTENCIA: 105 HP, PESO: 6 ton</v>
      </c>
      <c r="C37" s="831"/>
      <c r="D37" s="831"/>
      <c r="E37" s="831"/>
      <c r="F37" s="831"/>
      <c r="G37" s="831"/>
      <c r="H37" s="832"/>
      <c r="I37" s="275"/>
      <c r="J37" s="276"/>
      <c r="K37" s="277">
        <f>VLOOKUP(A37,EQUIPOS!A7:D164,4,FALSE)</f>
        <v>89195.892986834588</v>
      </c>
      <c r="L37" s="278"/>
      <c r="M37" s="279">
        <v>7</v>
      </c>
      <c r="N37" s="280">
        <f t="shared" ref="N37:N43" si="0">K37/M37</f>
        <v>12742.270426690655</v>
      </c>
    </row>
    <row r="38" spans="1:14">
      <c r="A38" t="s">
        <v>173</v>
      </c>
      <c r="B38" s="830" t="str">
        <f>VLOOKUP(A38,EQUIPOS!A8:D154,3,FALSE)</f>
        <v>Compactador neumático de Potencia 70 HP, peso de 13 ton</v>
      </c>
      <c r="C38" s="831"/>
      <c r="D38" s="831"/>
      <c r="E38" s="831"/>
      <c r="F38" s="831"/>
      <c r="G38" s="831"/>
      <c r="H38" s="832"/>
      <c r="I38" s="275"/>
      <c r="J38" s="276"/>
      <c r="K38" s="277">
        <f>VLOOKUP(A38,EQUIPOS!A8:D165,4,FALSE)</f>
        <v>125923.61362847235</v>
      </c>
      <c r="L38" s="278"/>
      <c r="M38" s="279">
        <v>7</v>
      </c>
      <c r="N38" s="280">
        <f t="shared" si="0"/>
        <v>17989.087661210335</v>
      </c>
    </row>
    <row r="39" spans="1:14">
      <c r="A39" t="s">
        <v>286</v>
      </c>
      <c r="B39" s="830" t="str">
        <f>VLOOKUP(A39,EQUIPOS!A9:D154,3,FALSE)</f>
        <v>Planta de asfalto en frio</v>
      </c>
      <c r="C39" s="831"/>
      <c r="D39" s="831"/>
      <c r="E39" s="831"/>
      <c r="F39" s="831"/>
      <c r="G39" s="831"/>
      <c r="H39" s="832"/>
      <c r="I39" s="275"/>
      <c r="J39" s="276"/>
      <c r="K39" s="277">
        <f>VLOOKUP(A39,EQUIPOS!A9:D166,4,FALSE)</f>
        <v>241353.59278790533</v>
      </c>
      <c r="L39" s="278"/>
      <c r="M39" s="279">
        <v>9</v>
      </c>
      <c r="N39" s="280">
        <f t="shared" si="0"/>
        <v>26817.065865322817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7</v>
      </c>
      <c r="N42" s="280">
        <f t="shared" si="0"/>
        <v>26983.6314918155</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9</v>
      </c>
      <c r="N43" s="280">
        <f t="shared" si="0"/>
        <v>6762.5644356031444</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1053.7677264750794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115399.40465744067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1205.4504839910646</v>
      </c>
      <c r="N65" s="420">
        <f>K65*M65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10537.677264750793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208766.6215885742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41753.32431771484</v>
      </c>
      <c r="M88" s="852"/>
      <c r="N88" s="57"/>
    </row>
    <row r="89" spans="1:14">
      <c r="B89" s="95" t="s">
        <v>1057</v>
      </c>
      <c r="C89" s="96"/>
      <c r="D89" s="96"/>
      <c r="E89" s="96"/>
      <c r="F89" s="96"/>
      <c r="G89" s="96"/>
      <c r="H89" s="96"/>
      <c r="I89" s="93"/>
      <c r="J89" s="94"/>
      <c r="K89" s="312">
        <v>0.05</v>
      </c>
      <c r="L89" s="851">
        <f>N83*K89</f>
        <v>10438.33107942871</v>
      </c>
      <c r="M89" s="852"/>
      <c r="N89" s="57"/>
    </row>
    <row r="90" spans="1:14" ht="15.75" thickBot="1">
      <c r="B90" s="97" t="s">
        <v>1058</v>
      </c>
      <c r="C90" s="98"/>
      <c r="D90" s="98"/>
      <c r="E90" s="98"/>
      <c r="F90" s="98"/>
      <c r="G90" s="98"/>
      <c r="H90" s="98"/>
      <c r="I90" s="99"/>
      <c r="J90" s="100"/>
      <c r="K90" s="313">
        <v>0.05</v>
      </c>
      <c r="L90" s="853">
        <f>N83*K90</f>
        <v>10438.33107942871</v>
      </c>
      <c r="M90" s="854"/>
      <c r="N90" s="57"/>
    </row>
    <row r="91" spans="1:14" ht="15.75" thickBot="1">
      <c r="B91" s="817" t="s">
        <v>1037</v>
      </c>
      <c r="C91" s="818"/>
      <c r="D91" s="818"/>
      <c r="E91" s="818"/>
      <c r="F91" s="818"/>
      <c r="G91" s="818"/>
      <c r="H91" s="818"/>
      <c r="I91" s="818"/>
      <c r="J91" s="818"/>
      <c r="K91" s="818"/>
      <c r="L91" s="818"/>
      <c r="M91" s="819"/>
      <c r="N91" s="58">
        <f>L88+L89+L90</f>
        <v>62629.98647657226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271396.60806514649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9</v>
      </c>
      <c r="N37" s="280">
        <f t="shared" ref="N37:N43" si="0">K37/M37</f>
        <v>13991.512625385816</v>
      </c>
    </row>
    <row r="38" spans="1:14">
      <c r="A38" t="s">
        <v>168</v>
      </c>
      <c r="B38" s="830" t="str">
        <f>VLOOKUP(A38,EQUIPOS!A8:D154,3,FALSE)</f>
        <v>Compactador tipo  POTENCIA: 105 HP, PESO: 6 ton</v>
      </c>
      <c r="C38" s="831"/>
      <c r="D38" s="831"/>
      <c r="E38" s="831"/>
      <c r="F38" s="831"/>
      <c r="G38" s="831"/>
      <c r="H38" s="832"/>
      <c r="I38" s="275"/>
      <c r="J38" s="276"/>
      <c r="K38" s="277">
        <f>VLOOKUP(A38,EQUIPOS!A8:D165,4,FALSE)</f>
        <v>89195.892986834588</v>
      </c>
      <c r="L38" s="278"/>
      <c r="M38" s="279">
        <v>9</v>
      </c>
      <c r="N38" s="280">
        <f t="shared" si="0"/>
        <v>9910.6547763149538</v>
      </c>
    </row>
    <row r="39" spans="1:14">
      <c r="A39" t="s">
        <v>286</v>
      </c>
      <c r="B39" s="830" t="str">
        <f>VLOOKUP(A39,EQUIPOS!A9:D154,3,FALSE)</f>
        <v>Planta de asfalto en frio</v>
      </c>
      <c r="C39" s="831"/>
      <c r="D39" s="831"/>
      <c r="E39" s="831"/>
      <c r="F39" s="831"/>
      <c r="G39" s="831"/>
      <c r="H39" s="832"/>
      <c r="I39" s="275"/>
      <c r="J39" s="276"/>
      <c r="K39" s="277">
        <f>VLOOKUP(A39,EQUIPOS!A9:D166,4,FALSE)</f>
        <v>241353.59278790533</v>
      </c>
      <c r="L39" s="278"/>
      <c r="M39" s="279">
        <v>9</v>
      </c>
      <c r="N39" s="280">
        <f t="shared" si="0"/>
        <v>26817.065865322817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9</v>
      </c>
      <c r="N42" s="280">
        <f t="shared" si="0"/>
        <v>20987.268938078723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9</v>
      </c>
      <c r="N43" s="280">
        <f t="shared" si="0"/>
        <v>6762.5644356031444</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1"/>
      <c r="F46" s="831"/>
      <c r="G46" s="831"/>
      <c r="H46" s="832"/>
      <c r="I46" s="42"/>
      <c r="J46" s="43"/>
      <c r="K46" s="282"/>
      <c r="L46" s="284"/>
      <c r="M46" s="285"/>
      <c r="N46" s="286"/>
    </row>
    <row r="47" spans="1:14">
      <c r="B47" s="837" t="s">
        <v>1036</v>
      </c>
      <c r="C47" s="950"/>
      <c r="D47" s="950"/>
      <c r="E47" s="44"/>
      <c r="F47" s="45"/>
      <c r="G47" s="45"/>
      <c r="H47" s="46"/>
      <c r="I47" s="42"/>
      <c r="J47" s="43"/>
      <c r="K47" s="287"/>
      <c r="L47" s="284"/>
      <c r="M47" s="409">
        <v>0.1</v>
      </c>
      <c r="N47" s="352">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2">
        <f>SUM(N36:N48)</f>
        <v>102442.13045169428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821">
        <f>VLOOKUP(A65,TRANSPORTE!A6:D117,4,FALSE)</f>
        <v>915.93309158355987</v>
      </c>
      <c r="M65" s="822"/>
      <c r="N65" s="295">
        <f>K65*L65</f>
        <v>1144.9163644794498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2832.5470420669403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194130.24098422457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38826.048196844917</v>
      </c>
      <c r="M88" s="852"/>
      <c r="N88" s="57"/>
    </row>
    <row r="89" spans="1:14">
      <c r="B89" s="95" t="s">
        <v>1057</v>
      </c>
      <c r="C89" s="96"/>
      <c r="D89" s="96"/>
      <c r="E89" s="96"/>
      <c r="F89" s="96"/>
      <c r="G89" s="96"/>
      <c r="H89" s="96"/>
      <c r="I89" s="93"/>
      <c r="J89" s="94"/>
      <c r="K89" s="312">
        <v>0.05</v>
      </c>
      <c r="L89" s="851">
        <f>N83*K89</f>
        <v>9706.5120492112292</v>
      </c>
      <c r="M89" s="852"/>
      <c r="N89" s="57"/>
    </row>
    <row r="90" spans="1:14" ht="15.75" thickBot="1">
      <c r="B90" s="97" t="s">
        <v>1058</v>
      </c>
      <c r="C90" s="98"/>
      <c r="D90" s="98"/>
      <c r="E90" s="98"/>
      <c r="F90" s="98"/>
      <c r="G90" s="98"/>
      <c r="H90" s="98"/>
      <c r="I90" s="99"/>
      <c r="J90" s="100"/>
      <c r="K90" s="313">
        <v>0.05</v>
      </c>
      <c r="L90" s="853">
        <f>N83*K90</f>
        <v>9706.5120492112292</v>
      </c>
      <c r="M90" s="854"/>
      <c r="N90" s="57"/>
    </row>
    <row r="91" spans="1:14" ht="15.75" thickBot="1">
      <c r="B91" s="817" t="s">
        <v>1037</v>
      </c>
      <c r="C91" s="818"/>
      <c r="D91" s="818"/>
      <c r="E91" s="818"/>
      <c r="F91" s="818"/>
      <c r="G91" s="818"/>
      <c r="H91" s="818"/>
      <c r="I91" s="818"/>
      <c r="J91" s="818"/>
      <c r="K91" s="818"/>
      <c r="L91" s="818"/>
      <c r="M91" s="819"/>
      <c r="N91" s="58">
        <f>L88+L89+L90</f>
        <v>58239.072295267382</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252369.31327949197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9</v>
      </c>
      <c r="N37" s="280">
        <f t="shared" ref="N37:N43" si="0">K37/M37</f>
        <v>13991.512625385816</v>
      </c>
    </row>
    <row r="38" spans="1:14">
      <c r="A38" t="s">
        <v>168</v>
      </c>
      <c r="B38" s="830" t="str">
        <f>VLOOKUP(A38,EQUIPOS!A8:D154,3,FALSE)</f>
        <v>Compactador tipo  POTENCIA: 105 HP, PESO: 6 ton</v>
      </c>
      <c r="C38" s="831"/>
      <c r="D38" s="831"/>
      <c r="E38" s="831"/>
      <c r="F38" s="831"/>
      <c r="G38" s="831"/>
      <c r="H38" s="832"/>
      <c r="I38" s="275"/>
      <c r="J38" s="276"/>
      <c r="K38" s="277">
        <f>VLOOKUP(A38,EQUIPOS!A8:D165,4,FALSE)</f>
        <v>89195.892986834588</v>
      </c>
      <c r="L38" s="278"/>
      <c r="M38" s="279">
        <v>9</v>
      </c>
      <c r="N38" s="280">
        <f t="shared" si="0"/>
        <v>9910.6547763149538</v>
      </c>
    </row>
    <row r="39" spans="1:14">
      <c r="A39" t="s">
        <v>286</v>
      </c>
      <c r="B39" s="830" t="str">
        <f>VLOOKUP(A39,EQUIPOS!A9:D154,3,FALSE)</f>
        <v>Planta de asfalto en frio</v>
      </c>
      <c r="C39" s="831"/>
      <c r="D39" s="831"/>
      <c r="E39" s="831"/>
      <c r="F39" s="831"/>
      <c r="G39" s="831"/>
      <c r="H39" s="832"/>
      <c r="I39" s="275"/>
      <c r="J39" s="276"/>
      <c r="K39" s="277">
        <f>VLOOKUP(A39,EQUIPOS!A9:D166,4,FALSE)</f>
        <v>241353.59278790533</v>
      </c>
      <c r="L39" s="278"/>
      <c r="M39" s="279">
        <v>9</v>
      </c>
      <c r="N39" s="280">
        <f t="shared" si="0"/>
        <v>26817.065865322817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9</v>
      </c>
      <c r="N42" s="280">
        <f t="shared" si="0"/>
        <v>20987.268938078723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9</v>
      </c>
      <c r="N43" s="280">
        <f t="shared" si="0"/>
        <v>6762.5644356031444</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102442.13045169428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821">
        <f>VLOOKUP(A64,TRANSPORTE!A6:D117,4,FALSE)</f>
        <v>1205.4504839910646</v>
      </c>
      <c r="M64" s="822"/>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3194.4437825763212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194492.13772473397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38898.427544946797</v>
      </c>
      <c r="M87" s="852"/>
      <c r="N87" s="57"/>
    </row>
    <row r="88" spans="1:14">
      <c r="B88" s="95" t="s">
        <v>1057</v>
      </c>
      <c r="C88" s="96"/>
      <c r="D88" s="96"/>
      <c r="E88" s="96"/>
      <c r="F88" s="96"/>
      <c r="G88" s="96"/>
      <c r="H88" s="96"/>
      <c r="I88" s="93"/>
      <c r="J88" s="94"/>
      <c r="K88" s="312">
        <v>0.05</v>
      </c>
      <c r="L88" s="851">
        <f>N82*K88</f>
        <v>9724.6068862366992</v>
      </c>
      <c r="M88" s="852"/>
      <c r="N88" s="57"/>
    </row>
    <row r="89" spans="1:14" ht="15.75" thickBot="1">
      <c r="B89" s="97" t="s">
        <v>1058</v>
      </c>
      <c r="C89" s="98"/>
      <c r="D89" s="98"/>
      <c r="E89" s="98"/>
      <c r="F89" s="98"/>
      <c r="G89" s="98"/>
      <c r="H89" s="98"/>
      <c r="I89" s="99"/>
      <c r="J89" s="100"/>
      <c r="K89" s="313">
        <v>0.05</v>
      </c>
      <c r="L89" s="853">
        <f>N82*K89</f>
        <v>9724.6068862366992</v>
      </c>
      <c r="M89" s="854"/>
      <c r="N89" s="57"/>
    </row>
    <row r="90" spans="1:14" ht="15.75" thickBot="1">
      <c r="B90" s="817" t="s">
        <v>1037</v>
      </c>
      <c r="C90" s="818"/>
      <c r="D90" s="818"/>
      <c r="E90" s="818"/>
      <c r="F90" s="818"/>
      <c r="G90" s="818"/>
      <c r="H90" s="818"/>
      <c r="I90" s="818"/>
      <c r="J90" s="818"/>
      <c r="K90" s="818"/>
      <c r="L90" s="818"/>
      <c r="M90" s="819"/>
      <c r="N90" s="58">
        <f>L87+L88+L89</f>
        <v>58347.641317420188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252839.77904215414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9</v>
      </c>
      <c r="N37" s="280">
        <f t="shared" ref="N37:N43" si="0">K37/M37</f>
        <v>13991.512625385816</v>
      </c>
    </row>
    <row r="38" spans="1:14">
      <c r="A38" t="s">
        <v>168</v>
      </c>
      <c r="B38" s="830" t="str">
        <f>VLOOKUP(A38,EQUIPOS!A8:D154,3,FALSE)</f>
        <v>Compactador tipo  POTENCIA: 105 HP, PESO: 6 ton</v>
      </c>
      <c r="C38" s="831"/>
      <c r="D38" s="831"/>
      <c r="E38" s="831"/>
      <c r="F38" s="831"/>
      <c r="G38" s="831"/>
      <c r="H38" s="832"/>
      <c r="I38" s="275"/>
      <c r="J38" s="276"/>
      <c r="K38" s="277">
        <f>VLOOKUP(A38,EQUIPOS!A8:D165,4,FALSE)</f>
        <v>89195.892986834588</v>
      </c>
      <c r="L38" s="278"/>
      <c r="M38" s="279">
        <v>9</v>
      </c>
      <c r="N38" s="280">
        <f t="shared" si="0"/>
        <v>9910.6547763149538</v>
      </c>
    </row>
    <row r="39" spans="1:14">
      <c r="A39" t="s">
        <v>286</v>
      </c>
      <c r="B39" s="830" t="str">
        <f>VLOOKUP(A39,EQUIPOS!A9:D154,3,FALSE)</f>
        <v>Planta de asfalto en frio</v>
      </c>
      <c r="C39" s="831"/>
      <c r="D39" s="831"/>
      <c r="E39" s="831"/>
      <c r="F39" s="831"/>
      <c r="G39" s="831"/>
      <c r="H39" s="832"/>
      <c r="I39" s="275"/>
      <c r="J39" s="276"/>
      <c r="K39" s="277">
        <f>VLOOKUP(A39,EQUIPOS!A9:D166,4,FALSE)</f>
        <v>241353.59278790533</v>
      </c>
      <c r="L39" s="278"/>
      <c r="M39" s="279">
        <v>9</v>
      </c>
      <c r="N39" s="280">
        <f t="shared" si="0"/>
        <v>26817.065865322817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9</v>
      </c>
      <c r="N42" s="280">
        <f t="shared" si="0"/>
        <v>20987.268938078723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9</v>
      </c>
      <c r="N43" s="280">
        <f t="shared" si="0"/>
        <v>6762.5644356031444</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1"/>
      <c r="F46" s="831"/>
      <c r="G46" s="831"/>
      <c r="H46" s="832"/>
      <c r="I46" s="42"/>
      <c r="J46" s="43"/>
      <c r="K46" s="282"/>
      <c r="L46" s="284"/>
      <c r="M46" s="285"/>
      <c r="N46" s="286"/>
    </row>
    <row r="47" spans="1:14">
      <c r="B47" s="837" t="s">
        <v>1036</v>
      </c>
      <c r="C47" s="950"/>
      <c r="D47" s="950"/>
      <c r="E47" s="44"/>
      <c r="F47" s="45"/>
      <c r="G47" s="45"/>
      <c r="H47" s="46"/>
      <c r="I47" s="42"/>
      <c r="J47" s="43"/>
      <c r="K47" s="287"/>
      <c r="L47" s="284"/>
      <c r="M47" s="409">
        <v>0.1</v>
      </c>
      <c r="N47" s="352">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2">
        <f>SUM(N36:N48)</f>
        <v>102442.13045169428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821">
        <f>VLOOKUP(A65,TRANSPORTE!A6:D117,4,FALSE)</f>
        <v>1506.8131049888307</v>
      </c>
      <c r="M65" s="822"/>
      <c r="N65" s="295">
        <f>K65*L65</f>
        <v>1883.5163812360383</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3571.1470588235288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194868.84100098116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38973.768200196231</v>
      </c>
      <c r="M88" s="852"/>
      <c r="N88" s="57"/>
    </row>
    <row r="89" spans="1:14">
      <c r="B89" s="95" t="s">
        <v>1057</v>
      </c>
      <c r="C89" s="96"/>
      <c r="D89" s="96"/>
      <c r="E89" s="96"/>
      <c r="F89" s="96"/>
      <c r="G89" s="96"/>
      <c r="H89" s="96"/>
      <c r="I89" s="93"/>
      <c r="J89" s="94"/>
      <c r="K89" s="312">
        <v>0.05</v>
      </c>
      <c r="L89" s="851">
        <f>N83*K89</f>
        <v>9743.4420500490578</v>
      </c>
      <c r="M89" s="852"/>
      <c r="N89" s="57"/>
    </row>
    <row r="90" spans="1:14" ht="15.75" thickBot="1">
      <c r="B90" s="97" t="s">
        <v>1058</v>
      </c>
      <c r="C90" s="98"/>
      <c r="D90" s="98"/>
      <c r="E90" s="98"/>
      <c r="F90" s="98"/>
      <c r="G90" s="98"/>
      <c r="H90" s="98"/>
      <c r="I90" s="99"/>
      <c r="J90" s="100"/>
      <c r="K90" s="313">
        <v>0.05</v>
      </c>
      <c r="L90" s="853">
        <f>N83*K90</f>
        <v>9743.4420500490578</v>
      </c>
      <c r="M90" s="854"/>
      <c r="N90" s="57"/>
    </row>
    <row r="91" spans="1:14" ht="15.75" thickBot="1">
      <c r="B91" s="817" t="s">
        <v>1037</v>
      </c>
      <c r="C91" s="818"/>
      <c r="D91" s="818"/>
      <c r="E91" s="818"/>
      <c r="F91" s="818"/>
      <c r="G91" s="818"/>
      <c r="H91" s="818"/>
      <c r="I91" s="818"/>
      <c r="J91" s="818"/>
      <c r="K91" s="818"/>
      <c r="L91" s="818"/>
      <c r="M91" s="819"/>
      <c r="N91" s="58">
        <f>L88+L89+L90</f>
        <v>58460.65230029435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253329.49330127551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 customHeight="1" thickBot="1">
      <c r="A31" t="s">
        <v>1929</v>
      </c>
      <c r="B31" s="86" t="s">
        <v>1151</v>
      </c>
      <c r="C31" s="955" t="s">
        <v>1664</v>
      </c>
      <c r="D31" s="955"/>
      <c r="E31" s="955"/>
      <c r="F31" s="956"/>
      <c r="G31" s="956"/>
      <c r="H31" s="956"/>
      <c r="I31" s="956"/>
      <c r="J31" s="956"/>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7</v>
      </c>
      <c r="N37" s="280">
        <f t="shared" ref="N37:N43" si="0">K37/M37</f>
        <v>17989.087661210335</v>
      </c>
    </row>
    <row r="38" spans="1:14">
      <c r="A38" t="s">
        <v>168</v>
      </c>
      <c r="B38" s="830" t="str">
        <f>VLOOKUP(A38,EQUIPOS!A8:D154,3,FALSE)</f>
        <v>Compactador tipo  POTENCIA: 105 HP, PESO: 6 ton</v>
      </c>
      <c r="C38" s="831"/>
      <c r="D38" s="831"/>
      <c r="E38" s="831"/>
      <c r="F38" s="831"/>
      <c r="G38" s="831"/>
      <c r="H38" s="832"/>
      <c r="I38" s="275"/>
      <c r="J38" s="276"/>
      <c r="K38" s="277">
        <f>VLOOKUP(A38,EQUIPOS!A8:D165,4,FALSE)</f>
        <v>89195.892986834588</v>
      </c>
      <c r="L38" s="278"/>
      <c r="M38" s="279">
        <v>7</v>
      </c>
      <c r="N38" s="280">
        <f t="shared" si="0"/>
        <v>12742.270426690655</v>
      </c>
    </row>
    <row r="39" spans="1:14">
      <c r="A39" t="s">
        <v>286</v>
      </c>
      <c r="B39" s="830" t="str">
        <f>VLOOKUP(A39,EQUIPOS!A9:D154,3,FALSE)</f>
        <v>Planta de asfalto en frio</v>
      </c>
      <c r="C39" s="831"/>
      <c r="D39" s="831"/>
      <c r="E39" s="831"/>
      <c r="F39" s="831"/>
      <c r="G39" s="831"/>
      <c r="H39" s="832"/>
      <c r="I39" s="275"/>
      <c r="J39" s="276"/>
      <c r="K39" s="277">
        <f>VLOOKUP(A39,EQUIPOS!A9:D166,4,FALSE)</f>
        <v>241353.59278790533</v>
      </c>
      <c r="L39" s="278"/>
      <c r="M39" s="279">
        <v>9</v>
      </c>
      <c r="N39" s="280">
        <f t="shared" si="0"/>
        <v>26817.065865322817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7</v>
      </c>
      <c r="N42" s="280">
        <f t="shared" si="0"/>
        <v>26983.6314918155</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9</v>
      </c>
      <c r="N43" s="280">
        <f t="shared" si="0"/>
        <v>6762.5644356031444</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1053.7677264750794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115399.40465744067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821">
        <f>VLOOKUP(A64,TRANSPORTE!A6:D117,4,FALSE)</f>
        <v>1506.8131049888307</v>
      </c>
      <c r="M64" s="822"/>
      <c r="N64" s="295">
        <f>K64*L64</f>
        <v>1883.5163812360383</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3571.1470588235288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10537.677264750793</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209143.32486482139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41828.664972964281</v>
      </c>
      <c r="M87" s="852"/>
      <c r="N87" s="57"/>
    </row>
    <row r="88" spans="1:14">
      <c r="B88" s="95" t="s">
        <v>1057</v>
      </c>
      <c r="C88" s="96"/>
      <c r="D88" s="96"/>
      <c r="E88" s="96"/>
      <c r="F88" s="96"/>
      <c r="G88" s="96"/>
      <c r="H88" s="96"/>
      <c r="I88" s="93"/>
      <c r="J88" s="94"/>
      <c r="K88" s="312">
        <v>0.05</v>
      </c>
      <c r="L88" s="851">
        <f>N82*K88</f>
        <v>10457.16624324107</v>
      </c>
      <c r="M88" s="852"/>
      <c r="N88" s="57"/>
    </row>
    <row r="89" spans="1:14" ht="15.75" thickBot="1">
      <c r="B89" s="97" t="s">
        <v>1058</v>
      </c>
      <c r="C89" s="98"/>
      <c r="D89" s="98"/>
      <c r="E89" s="98"/>
      <c r="F89" s="98"/>
      <c r="G89" s="98"/>
      <c r="H89" s="98"/>
      <c r="I89" s="99"/>
      <c r="J89" s="100"/>
      <c r="K89" s="313">
        <v>0.05</v>
      </c>
      <c r="L89" s="853">
        <f>N82*K89</f>
        <v>10457.16624324107</v>
      </c>
      <c r="M89" s="854"/>
      <c r="N89" s="57"/>
    </row>
    <row r="90" spans="1:14" ht="15.75" thickBot="1">
      <c r="B90" s="817" t="s">
        <v>1037</v>
      </c>
      <c r="C90" s="818"/>
      <c r="D90" s="818"/>
      <c r="E90" s="818"/>
      <c r="F90" s="818"/>
      <c r="G90" s="818"/>
      <c r="H90" s="818"/>
      <c r="I90" s="818"/>
      <c r="J90" s="818"/>
      <c r="K90" s="818"/>
      <c r="L90" s="818"/>
      <c r="M90" s="819"/>
      <c r="N90" s="58">
        <f>L87+L88+L89</f>
        <v>62742.997459446415</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271886.32232426782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30"/>
      <c r="C47" s="831"/>
      <c r="D47" s="831"/>
      <c r="E47" s="831"/>
      <c r="F47" s="831"/>
      <c r="G47" s="831"/>
      <c r="H47" s="832"/>
      <c r="I47" s="833"/>
      <c r="J47" s="814"/>
      <c r="K47" s="277"/>
      <c r="L47" s="834"/>
      <c r="M47" s="835"/>
      <c r="N47" s="280"/>
    </row>
    <row r="48" spans="1:14">
      <c r="B48" s="830"/>
      <c r="C48" s="831"/>
      <c r="D48" s="831"/>
      <c r="E48" s="836"/>
      <c r="F48" s="831"/>
      <c r="G48" s="831"/>
      <c r="H48" s="832"/>
      <c r="I48" s="42"/>
      <c r="J48" s="43"/>
      <c r="K48" s="282"/>
      <c r="L48" s="284"/>
      <c r="M48" s="285"/>
      <c r="N48" s="286"/>
    </row>
    <row r="49" spans="1:14">
      <c r="B49" s="837" t="s">
        <v>1036</v>
      </c>
      <c r="C49" s="838"/>
      <c r="D49" s="838"/>
      <c r="E49" s="44"/>
      <c r="F49" s="45"/>
      <c r="G49" s="45"/>
      <c r="H49" s="46"/>
      <c r="I49" s="42"/>
      <c r="J49" s="43"/>
      <c r="K49" s="287"/>
      <c r="L49" s="284"/>
      <c r="M49" s="409">
        <v>0.1</v>
      </c>
      <c r="N49" s="352">
        <f>N83*M49</f>
        <v>829.84208459912497</v>
      </c>
    </row>
    <row r="50" spans="1:14" ht="15.75" thickBot="1">
      <c r="B50" s="830"/>
      <c r="C50" s="831"/>
      <c r="D50" s="831"/>
      <c r="E50" s="831"/>
      <c r="F50" s="831"/>
      <c r="G50" s="831"/>
      <c r="H50" s="832"/>
      <c r="I50" s="839"/>
      <c r="J50" s="840"/>
      <c r="K50" s="47"/>
      <c r="L50" s="841"/>
      <c r="M50" s="842"/>
      <c r="N50" s="111"/>
    </row>
    <row r="51" spans="1:14" ht="15.75" thickBot="1">
      <c r="B51" s="817" t="s">
        <v>1037</v>
      </c>
      <c r="C51" s="818"/>
      <c r="D51" s="818"/>
      <c r="E51" s="818"/>
      <c r="F51" s="818"/>
      <c r="G51" s="818"/>
      <c r="H51" s="818"/>
      <c r="I51" s="818"/>
      <c r="J51" s="818"/>
      <c r="K51" s="818"/>
      <c r="L51" s="818"/>
      <c r="M51" s="819"/>
      <c r="N51" s="402">
        <f>SUM(N36:N50)</f>
        <v>125838.62615722023</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8" t="s">
        <v>1028</v>
      </c>
      <c r="C55" s="809"/>
      <c r="D55" s="809"/>
      <c r="E55" s="809"/>
      <c r="F55" s="809"/>
      <c r="G55" s="809"/>
      <c r="H55" s="809"/>
      <c r="I55" s="810"/>
      <c r="J55" s="323" t="s">
        <v>1029</v>
      </c>
      <c r="K55" s="91" t="s">
        <v>1030</v>
      </c>
      <c r="L55" s="811" t="s">
        <v>1039</v>
      </c>
      <c r="M55" s="810"/>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56072.52214789368</v>
      </c>
      <c r="N56" s="280">
        <f>K56*M56</f>
        <v>78501.531007051148</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45.342595070210322</v>
      </c>
      <c r="N57" s="280">
        <f>K57*M57</f>
        <v>1133.564876755258</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812"/>
      <c r="C60" s="813"/>
      <c r="D60" s="813"/>
      <c r="E60" s="813"/>
      <c r="F60" s="813"/>
      <c r="G60" s="813"/>
      <c r="H60" s="813"/>
      <c r="I60" s="814"/>
      <c r="J60" s="48"/>
      <c r="K60" s="50"/>
      <c r="L60" s="815"/>
      <c r="M60" s="816"/>
      <c r="N60" s="51"/>
    </row>
    <row r="61" spans="1:14" ht="15.75" thickBot="1">
      <c r="B61" s="817" t="s">
        <v>1037</v>
      </c>
      <c r="C61" s="818"/>
      <c r="D61" s="818"/>
      <c r="E61" s="818"/>
      <c r="F61" s="818"/>
      <c r="G61" s="818"/>
      <c r="H61" s="818"/>
      <c r="I61" s="818"/>
      <c r="J61" s="818"/>
      <c r="K61" s="818"/>
      <c r="L61" s="818"/>
      <c r="M61" s="819"/>
      <c r="N61" s="402">
        <f>SUM(N56:N60)</f>
        <v>79635.095883806411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0" t="s">
        <v>1045</v>
      </c>
      <c r="M65" s="793"/>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821">
        <f>VLOOKUP(A66,TRANSPORTE!A5:D117,4,FALSE)</f>
        <v>1205.4504839910646</v>
      </c>
      <c r="M66" s="822"/>
      <c r="N66" s="295">
        <f>K66*L66</f>
        <v>1687.6306775874905</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821">
        <f>VLOOKUP(A67,TRANSPORTE!A6:D117,4,FALSE)</f>
        <v>1506.8131049888307</v>
      </c>
      <c r="M67" s="822"/>
      <c r="N67" s="295">
        <f>K67*L67</f>
        <v>1883.5163812360383</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3571.1470588235288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09">
        <f>SUM(N77:N82)</f>
        <v>8298.4208459912497</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N51+N61+N72+N83</f>
        <v>217343.28994584142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43468.657989168285</v>
      </c>
      <c r="M90" s="852"/>
      <c r="N90" s="57"/>
    </row>
    <row r="91" spans="1:14">
      <c r="B91" s="95" t="s">
        <v>1057</v>
      </c>
      <c r="C91" s="96"/>
      <c r="D91" s="96"/>
      <c r="E91" s="96"/>
      <c r="F91" s="96"/>
      <c r="G91" s="96"/>
      <c r="H91" s="96"/>
      <c r="I91" s="93"/>
      <c r="J91" s="94"/>
      <c r="K91" s="312">
        <v>0.05</v>
      </c>
      <c r="L91" s="851">
        <f>N85*K91</f>
        <v>10867.164497292071</v>
      </c>
      <c r="M91" s="852"/>
      <c r="N91" s="57"/>
    </row>
    <row r="92" spans="1:14" ht="15.75" thickBot="1">
      <c r="B92" s="97" t="s">
        <v>1058</v>
      </c>
      <c r="C92" s="98"/>
      <c r="D92" s="98"/>
      <c r="E92" s="98"/>
      <c r="F92" s="98"/>
      <c r="G92" s="98"/>
      <c r="H92" s="98"/>
      <c r="I92" s="99"/>
      <c r="J92" s="100"/>
      <c r="K92" s="313">
        <v>0.05</v>
      </c>
      <c r="L92" s="853">
        <f>N85*K92</f>
        <v>10867.164497292071</v>
      </c>
      <c r="M92" s="854"/>
      <c r="N92" s="57"/>
    </row>
    <row r="93" spans="1:14" ht="15.75" thickBot="1">
      <c r="B93" s="817" t="s">
        <v>1037</v>
      </c>
      <c r="C93" s="818"/>
      <c r="D93" s="818"/>
      <c r="E93" s="818"/>
      <c r="F93" s="818"/>
      <c r="G93" s="818"/>
      <c r="H93" s="818"/>
      <c r="I93" s="818"/>
      <c r="J93" s="818"/>
      <c r="K93" s="818"/>
      <c r="L93" s="818"/>
      <c r="M93" s="819"/>
      <c r="N93" s="58">
        <f>L90+L91+L92</f>
        <v>65202.986983752424</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282546.27692959382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4"/>
      <c r="K125" s="794"/>
      <c r="L125" s="794"/>
      <c r="M125" s="794"/>
      <c r="N125" s="795"/>
    </row>
    <row r="126" spans="2:14" ht="15.75" thickBot="1">
      <c r="B126" s="269" t="s">
        <v>2327</v>
      </c>
      <c r="C126" s="401"/>
      <c r="D126" s="401"/>
      <c r="E126" s="63"/>
      <c r="F126" s="63"/>
      <c r="G126" s="63"/>
      <c r="H126" s="63"/>
      <c r="I126" s="63"/>
      <c r="J126" s="796"/>
      <c r="K126" s="796"/>
      <c r="L126" s="796"/>
      <c r="M126" s="796"/>
      <c r="N126"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821">
        <f>VLOOKUP(A65,TRANSPORTE!A6:D117,4,FALSE)</f>
        <v>1205.4504839910646</v>
      </c>
      <c r="M65" s="822"/>
      <c r="N65" s="295">
        <f>K65*L65</f>
        <v>1506.8131049888307</v>
      </c>
    </row>
    <row r="66" spans="1:15">
      <c r="B66" s="52"/>
      <c r="C66" s="53"/>
      <c r="D66" s="53"/>
      <c r="E66" s="53"/>
      <c r="F66" s="53"/>
      <c r="G66" s="53"/>
      <c r="H66" s="296"/>
      <c r="I66" s="287"/>
      <c r="J66" s="287"/>
      <c r="K66" s="287"/>
      <c r="L66" s="821"/>
      <c r="M66" s="822"/>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216966.58666959422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43393.317333918851</v>
      </c>
      <c r="M88" s="852"/>
      <c r="N88" s="57"/>
    </row>
    <row r="89" spans="1:14">
      <c r="B89" s="95" t="s">
        <v>1057</v>
      </c>
      <c r="C89" s="96"/>
      <c r="D89" s="96"/>
      <c r="E89" s="96"/>
      <c r="F89" s="96"/>
      <c r="G89" s="96"/>
      <c r="H89" s="96"/>
      <c r="I89" s="93"/>
      <c r="J89" s="94"/>
      <c r="K89" s="312">
        <v>0.05</v>
      </c>
      <c r="L89" s="851">
        <f>N83*K89</f>
        <v>10848.329333479713</v>
      </c>
      <c r="M89" s="852"/>
      <c r="N89" s="57"/>
    </row>
    <row r="90" spans="1:14" ht="15.75" thickBot="1">
      <c r="B90" s="97" t="s">
        <v>1058</v>
      </c>
      <c r="C90" s="98"/>
      <c r="D90" s="98"/>
      <c r="E90" s="98"/>
      <c r="F90" s="98"/>
      <c r="G90" s="98"/>
      <c r="H90" s="98"/>
      <c r="I90" s="99"/>
      <c r="J90" s="100"/>
      <c r="K90" s="313">
        <v>0.05</v>
      </c>
      <c r="L90" s="853">
        <f>N83*K90</f>
        <v>10848.329333479713</v>
      </c>
      <c r="M90" s="854"/>
      <c r="N90" s="57"/>
    </row>
    <row r="91" spans="1:14" ht="15.75" thickBot="1">
      <c r="B91" s="817" t="s">
        <v>1037</v>
      </c>
      <c r="C91" s="818"/>
      <c r="D91" s="818"/>
      <c r="E91" s="818"/>
      <c r="F91" s="818"/>
      <c r="G91" s="818"/>
      <c r="H91" s="818"/>
      <c r="I91" s="818"/>
      <c r="J91" s="818"/>
      <c r="K91" s="818"/>
      <c r="L91" s="818"/>
      <c r="M91" s="819"/>
      <c r="N91" s="58">
        <f>L88+L89+L90</f>
        <v>65089.976000878276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282056.56267047249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821">
        <f>VLOOKUP(A65,TRANSPORTE!A6:D117,4,FALSE)</f>
        <v>1205.4504839910646</v>
      </c>
      <c r="M65" s="822"/>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216966.58666959422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43393.317333918851</v>
      </c>
      <c r="M88" s="852"/>
      <c r="N88" s="57"/>
    </row>
    <row r="89" spans="1:14">
      <c r="B89" s="95" t="s">
        <v>1057</v>
      </c>
      <c r="C89" s="96"/>
      <c r="D89" s="96"/>
      <c r="E89" s="96"/>
      <c r="F89" s="96"/>
      <c r="G89" s="96"/>
      <c r="H89" s="96"/>
      <c r="I89" s="93"/>
      <c r="J89" s="94"/>
      <c r="K89" s="312">
        <v>0.05</v>
      </c>
      <c r="L89" s="851">
        <f>N83*K89</f>
        <v>10848.329333479713</v>
      </c>
      <c r="M89" s="852"/>
      <c r="N89" s="57"/>
    </row>
    <row r="90" spans="1:14" ht="15.75" thickBot="1">
      <c r="B90" s="97" t="s">
        <v>1058</v>
      </c>
      <c r="C90" s="98"/>
      <c r="D90" s="98"/>
      <c r="E90" s="98"/>
      <c r="F90" s="98"/>
      <c r="G90" s="98"/>
      <c r="H90" s="98"/>
      <c r="I90" s="99"/>
      <c r="J90" s="100"/>
      <c r="K90" s="313">
        <v>0.05</v>
      </c>
      <c r="L90" s="853">
        <f>N83*K90</f>
        <v>10848.329333479713</v>
      </c>
      <c r="M90" s="854"/>
      <c r="N90" s="57"/>
    </row>
    <row r="91" spans="1:14" ht="15.75" thickBot="1">
      <c r="B91" s="817" t="s">
        <v>1037</v>
      </c>
      <c r="C91" s="818"/>
      <c r="D91" s="818"/>
      <c r="E91" s="818"/>
      <c r="F91" s="818"/>
      <c r="G91" s="818"/>
      <c r="H91" s="818"/>
      <c r="I91" s="818"/>
      <c r="J91" s="818"/>
      <c r="K91" s="818"/>
      <c r="L91" s="818"/>
      <c r="M91" s="819"/>
      <c r="N91" s="58">
        <f>L88+L89+L90</f>
        <v>65089.976000878276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282056.56267047249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ht="15" customHeight="1">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125838.62615722023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21">
        <f>VLOOKUP(A64,TRANSPORTE!A6:D117,4,FALSE)</f>
        <v>1506.8131049888307</v>
      </c>
      <c r="M64" s="822"/>
      <c r="N64" s="295">
        <f>K64*L64</f>
        <v>1883.5163812360383</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3571.1470588235288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217343.28994584142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43468.657989168285</v>
      </c>
      <c r="M87" s="852"/>
      <c r="N87" s="57"/>
    </row>
    <row r="88" spans="1:14">
      <c r="B88" s="95" t="s">
        <v>1057</v>
      </c>
      <c r="C88" s="96"/>
      <c r="D88" s="96"/>
      <c r="E88" s="96"/>
      <c r="F88" s="96"/>
      <c r="G88" s="96"/>
      <c r="H88" s="96"/>
      <c r="I88" s="93"/>
      <c r="J88" s="94"/>
      <c r="K88" s="312">
        <v>0.05</v>
      </c>
      <c r="L88" s="851">
        <f>N82*K88</f>
        <v>10867.164497292071</v>
      </c>
      <c r="M88" s="852"/>
      <c r="N88" s="57"/>
    </row>
    <row r="89" spans="1:14" ht="15.75" thickBot="1">
      <c r="B89" s="97" t="s">
        <v>1058</v>
      </c>
      <c r="C89" s="98"/>
      <c r="D89" s="98"/>
      <c r="E89" s="98"/>
      <c r="F89" s="98"/>
      <c r="G89" s="98"/>
      <c r="H89" s="98"/>
      <c r="I89" s="99"/>
      <c r="J89" s="100"/>
      <c r="K89" s="313">
        <v>0.05</v>
      </c>
      <c r="L89" s="853">
        <f>N82*K89</f>
        <v>10867.164497292071</v>
      </c>
      <c r="M89" s="854"/>
      <c r="N89" s="57"/>
    </row>
    <row r="90" spans="1:14" ht="15.75" thickBot="1">
      <c r="B90" s="817" t="s">
        <v>1037</v>
      </c>
      <c r="C90" s="818"/>
      <c r="D90" s="818"/>
      <c r="E90" s="818"/>
      <c r="F90" s="818"/>
      <c r="G90" s="818"/>
      <c r="H90" s="818"/>
      <c r="I90" s="818"/>
      <c r="J90" s="818"/>
      <c r="K90" s="818"/>
      <c r="L90" s="818"/>
      <c r="M90" s="819"/>
      <c r="N90" s="58">
        <f>L87+L88+L89</f>
        <v>65202.986983752424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282546.27692959382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125838.62615722023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821">
        <f>VLOOKUP(A64,TRANSPORTE!A6:D117,4,FALSE)</f>
        <v>1205.4504839910646</v>
      </c>
      <c r="M64" s="822"/>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3194.4437825763212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216966.58666959422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43393.317333918851</v>
      </c>
      <c r="M87" s="852"/>
      <c r="N87" s="57"/>
    </row>
    <row r="88" spans="1:14">
      <c r="B88" s="95" t="s">
        <v>1057</v>
      </c>
      <c r="C88" s="96"/>
      <c r="D88" s="96"/>
      <c r="E88" s="96"/>
      <c r="F88" s="96"/>
      <c r="G88" s="96"/>
      <c r="H88" s="96"/>
      <c r="I88" s="93"/>
      <c r="J88" s="94"/>
      <c r="K88" s="312">
        <v>0.05</v>
      </c>
      <c r="L88" s="851">
        <f>N82*K88</f>
        <v>10848.329333479713</v>
      </c>
      <c r="M88" s="852"/>
      <c r="N88" s="57"/>
    </row>
    <row r="89" spans="1:14" ht="15.75" thickBot="1">
      <c r="B89" s="97" t="s">
        <v>1058</v>
      </c>
      <c r="C89" s="98"/>
      <c r="D89" s="98"/>
      <c r="E89" s="98"/>
      <c r="F89" s="98"/>
      <c r="G89" s="98"/>
      <c r="H89" s="98"/>
      <c r="I89" s="99"/>
      <c r="J89" s="100"/>
      <c r="K89" s="313">
        <v>0.05</v>
      </c>
      <c r="L89" s="853">
        <f>N82*K89</f>
        <v>10848.329333479713</v>
      </c>
      <c r="M89" s="854"/>
      <c r="N89" s="57"/>
    </row>
    <row r="90" spans="1:14" ht="15.75" thickBot="1">
      <c r="B90" s="817" t="s">
        <v>1037</v>
      </c>
      <c r="C90" s="818"/>
      <c r="D90" s="818"/>
      <c r="E90" s="818"/>
      <c r="F90" s="818"/>
      <c r="G90" s="818"/>
      <c r="H90" s="818"/>
      <c r="I90" s="818"/>
      <c r="J90" s="818"/>
      <c r="K90" s="818"/>
      <c r="L90" s="818"/>
      <c r="M90" s="819"/>
      <c r="N90" s="58">
        <f>L87+L88+L89</f>
        <v>65089.976000878276</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282056.56267047249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21">
        <f>VLOOKUP(A65,TRANSPORTE!A6:D117,4,FALSE)</f>
        <v>1205.4504839910646</v>
      </c>
      <c r="M65" s="822"/>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216966.58666959422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43393.317333918851</v>
      </c>
      <c r="M88" s="852"/>
      <c r="N88" s="57"/>
    </row>
    <row r="89" spans="1:14">
      <c r="B89" s="95" t="s">
        <v>1057</v>
      </c>
      <c r="C89" s="96"/>
      <c r="D89" s="96"/>
      <c r="E89" s="96"/>
      <c r="F89" s="96"/>
      <c r="G89" s="96"/>
      <c r="H89" s="96"/>
      <c r="I89" s="93"/>
      <c r="J89" s="94"/>
      <c r="K89" s="312">
        <v>0.05</v>
      </c>
      <c r="L89" s="851">
        <f>N83*K89</f>
        <v>10848.329333479713</v>
      </c>
      <c r="M89" s="852"/>
      <c r="N89" s="57"/>
    </row>
    <row r="90" spans="1:14" ht="15.75" thickBot="1">
      <c r="B90" s="97" t="s">
        <v>1058</v>
      </c>
      <c r="C90" s="98"/>
      <c r="D90" s="98"/>
      <c r="E90" s="98"/>
      <c r="F90" s="98"/>
      <c r="G90" s="98"/>
      <c r="H90" s="98"/>
      <c r="I90" s="99"/>
      <c r="J90" s="100"/>
      <c r="K90" s="313">
        <v>0.05</v>
      </c>
      <c r="L90" s="853">
        <f>N83*K90</f>
        <v>10848.329333479713</v>
      </c>
      <c r="M90" s="854"/>
      <c r="N90" s="57"/>
    </row>
    <row r="91" spans="1:14" ht="15.75" thickBot="1">
      <c r="B91" s="817" t="s">
        <v>1037</v>
      </c>
      <c r="C91" s="818"/>
      <c r="D91" s="818"/>
      <c r="E91" s="818"/>
      <c r="F91" s="818"/>
      <c r="G91" s="818"/>
      <c r="H91" s="818"/>
      <c r="I91" s="818"/>
      <c r="J91" s="818"/>
      <c r="K91" s="818"/>
      <c r="L91" s="818"/>
      <c r="M91" s="819"/>
      <c r="N91" s="58">
        <f>L88+L89+L90</f>
        <v>65089.976000878276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282056.56267047249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21">
        <f>VLOOKUP(A65,TRANSPORTE!A6:D117,4,FALSE)</f>
        <v>1205.4504839910646</v>
      </c>
      <c r="M65" s="822"/>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216966.58666959422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43393.317333918851</v>
      </c>
      <c r="M88" s="852"/>
      <c r="N88" s="57"/>
    </row>
    <row r="89" spans="1:14">
      <c r="B89" s="95" t="s">
        <v>1057</v>
      </c>
      <c r="C89" s="96"/>
      <c r="D89" s="96"/>
      <c r="E89" s="96"/>
      <c r="F89" s="96"/>
      <c r="G89" s="96"/>
      <c r="H89" s="96"/>
      <c r="I89" s="93"/>
      <c r="J89" s="94"/>
      <c r="K89" s="312">
        <v>0.05</v>
      </c>
      <c r="L89" s="851">
        <f>N83*K89</f>
        <v>10848.329333479713</v>
      </c>
      <c r="M89" s="852"/>
      <c r="N89" s="57"/>
    </row>
    <row r="90" spans="1:14" ht="15.75" thickBot="1">
      <c r="B90" s="97" t="s">
        <v>1058</v>
      </c>
      <c r="C90" s="98"/>
      <c r="D90" s="98"/>
      <c r="E90" s="98"/>
      <c r="F90" s="98"/>
      <c r="G90" s="98"/>
      <c r="H90" s="98"/>
      <c r="I90" s="99"/>
      <c r="J90" s="100"/>
      <c r="K90" s="313">
        <v>0.05</v>
      </c>
      <c r="L90" s="853">
        <f>N83*K90</f>
        <v>10848.329333479713</v>
      </c>
      <c r="M90" s="854"/>
      <c r="N90" s="57"/>
    </row>
    <row r="91" spans="1:14" ht="15.75" thickBot="1">
      <c r="B91" s="817" t="s">
        <v>1037</v>
      </c>
      <c r="C91" s="818"/>
      <c r="D91" s="818"/>
      <c r="E91" s="818"/>
      <c r="F91" s="818"/>
      <c r="G91" s="818"/>
      <c r="H91" s="818"/>
      <c r="I91" s="818"/>
      <c r="J91" s="818"/>
      <c r="K91" s="818"/>
      <c r="L91" s="818"/>
      <c r="M91" s="819"/>
      <c r="N91" s="58">
        <f>L88+L89+L90</f>
        <v>65089.976000878276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282056.56267047249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1377</v>
      </c>
      <c r="B65" s="52" t="str">
        <f>VLOOKUP(A65,TRANSPORTE!A6:D117,3,FALSE)</f>
        <v>Transporte de mezcla</v>
      </c>
      <c r="C65" s="53"/>
      <c r="D65" s="53"/>
      <c r="E65" s="53"/>
      <c r="F65" s="53"/>
      <c r="G65" s="53"/>
      <c r="H65" s="319" t="s">
        <v>1552</v>
      </c>
      <c r="I65" s="287">
        <v>1.25</v>
      </c>
      <c r="J65" s="294">
        <v>1</v>
      </c>
      <c r="K65" s="287">
        <f>I65*J65</f>
        <v>1.25</v>
      </c>
      <c r="L65" s="821">
        <f>VLOOKUP(A65,TRANSPORTE!A6:D117,4,FALSE)</f>
        <v>1205.4504839910646</v>
      </c>
      <c r="M65" s="822"/>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216966.58666959422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43393.317333918851</v>
      </c>
      <c r="M88" s="852"/>
      <c r="N88" s="57"/>
    </row>
    <row r="89" spans="1:14">
      <c r="B89" s="95" t="s">
        <v>1057</v>
      </c>
      <c r="C89" s="96"/>
      <c r="D89" s="96"/>
      <c r="E89" s="96"/>
      <c r="F89" s="96"/>
      <c r="G89" s="96"/>
      <c r="H89" s="96"/>
      <c r="I89" s="93"/>
      <c r="J89" s="94"/>
      <c r="K89" s="312">
        <v>0.05</v>
      </c>
      <c r="L89" s="851">
        <f>N83*K89</f>
        <v>10848.329333479713</v>
      </c>
      <c r="M89" s="852"/>
      <c r="N89" s="57"/>
    </row>
    <row r="90" spans="1:14" ht="15.75" thickBot="1">
      <c r="B90" s="97" t="s">
        <v>1058</v>
      </c>
      <c r="C90" s="98"/>
      <c r="D90" s="98"/>
      <c r="E90" s="98"/>
      <c r="F90" s="98"/>
      <c r="G90" s="98"/>
      <c r="H90" s="98"/>
      <c r="I90" s="99"/>
      <c r="J90" s="100"/>
      <c r="K90" s="313">
        <v>0.05</v>
      </c>
      <c r="L90" s="853">
        <f>N83*K90</f>
        <v>10848.329333479713</v>
      </c>
      <c r="M90" s="854"/>
      <c r="N90" s="57"/>
    </row>
    <row r="91" spans="1:14" ht="15.75" thickBot="1">
      <c r="B91" s="817" t="s">
        <v>1037</v>
      </c>
      <c r="C91" s="818"/>
      <c r="D91" s="818"/>
      <c r="E91" s="818"/>
      <c r="F91" s="818"/>
      <c r="G91" s="818"/>
      <c r="H91" s="818"/>
      <c r="I91" s="818"/>
      <c r="J91" s="818"/>
      <c r="K91" s="818"/>
      <c r="L91" s="818"/>
      <c r="M91" s="819"/>
      <c r="N91" s="58">
        <f>L88+L89+L90</f>
        <v>65089.976000878276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282056.56267047249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8</v>
      </c>
      <c r="N37" s="280">
        <f t="shared" ref="N37:N43" si="0">K37/M37</f>
        <v>15740.451703559043</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8</v>
      </c>
      <c r="N38" s="280">
        <f t="shared" si="0"/>
        <v>9656.1618629056575</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8</v>
      </c>
      <c r="N39" s="280">
        <f t="shared" si="0"/>
        <v>70832.032666015686</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8</v>
      </c>
      <c r="N42" s="280">
        <f t="shared" si="0"/>
        <v>23610.677555338563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8</v>
      </c>
      <c r="N43" s="280">
        <f t="shared" si="0"/>
        <v>7607.8849900535379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151420.27258886132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21">
        <f>VLOOKUP(A64,TRANSPORTE!A6:D117,4,FALSE)</f>
        <v>1506.8131049888307</v>
      </c>
      <c r="M64" s="822"/>
      <c r="N64" s="295">
        <f>K64*L64</f>
        <v>1883.5163812360383</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3571.1470588235288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243846.98313814821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48769.396627629641</v>
      </c>
      <c r="M87" s="852"/>
      <c r="N87" s="57"/>
    </row>
    <row r="88" spans="1:14">
      <c r="B88" s="95" t="s">
        <v>1057</v>
      </c>
      <c r="C88" s="96"/>
      <c r="D88" s="96"/>
      <c r="E88" s="96"/>
      <c r="F88" s="96"/>
      <c r="G88" s="96"/>
      <c r="H88" s="96"/>
      <c r="I88" s="93"/>
      <c r="J88" s="94"/>
      <c r="K88" s="312">
        <v>0.05</v>
      </c>
      <c r="L88" s="851">
        <f>N82*K88</f>
        <v>12192.34915690741</v>
      </c>
      <c r="M88" s="852"/>
      <c r="N88" s="57"/>
    </row>
    <row r="89" spans="1:14" ht="15.75" thickBot="1">
      <c r="B89" s="97" t="s">
        <v>1058</v>
      </c>
      <c r="C89" s="98"/>
      <c r="D89" s="98"/>
      <c r="E89" s="98"/>
      <c r="F89" s="98"/>
      <c r="G89" s="98"/>
      <c r="H89" s="98"/>
      <c r="I89" s="99"/>
      <c r="J89" s="100"/>
      <c r="K89" s="313">
        <v>0.05</v>
      </c>
      <c r="L89" s="853">
        <f>N82*K89</f>
        <v>12192.34915690741</v>
      </c>
      <c r="M89" s="854"/>
      <c r="N89" s="57"/>
    </row>
    <row r="90" spans="1:14" ht="15.75" thickBot="1">
      <c r="B90" s="817" t="s">
        <v>1037</v>
      </c>
      <c r="C90" s="818"/>
      <c r="D90" s="818"/>
      <c r="E90" s="818"/>
      <c r="F90" s="818"/>
      <c r="G90" s="818"/>
      <c r="H90" s="818"/>
      <c r="I90" s="818"/>
      <c r="J90" s="818"/>
      <c r="K90" s="818"/>
      <c r="L90" s="818"/>
      <c r="M90" s="819"/>
      <c r="N90" s="58">
        <f>L87+L88+L89</f>
        <v>73154.094941444462</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317001.07807959267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8</v>
      </c>
      <c r="N37" s="280">
        <f t="shared" ref="N37:N43" si="0">K37/M37</f>
        <v>15740.451703559043</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8</v>
      </c>
      <c r="N38" s="280">
        <f t="shared" si="0"/>
        <v>9656.1618629056575</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8</v>
      </c>
      <c r="N39" s="280">
        <f t="shared" si="0"/>
        <v>70832.032666015686</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8</v>
      </c>
      <c r="N42" s="280">
        <f t="shared" si="0"/>
        <v>23610.677555338563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8</v>
      </c>
      <c r="N43" s="280">
        <f t="shared" si="0"/>
        <v>7607.8849900535379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151420.27258886132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21">
        <f>VLOOKUP(A64,TRANSPORTE!A6:D117,4,FALSE)</f>
        <v>1205.4504839910646</v>
      </c>
      <c r="M64" s="822"/>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3194.4437825763212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8">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243470.27986190101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48694.055972380207</v>
      </c>
      <c r="M87" s="852"/>
      <c r="N87" s="57"/>
    </row>
    <row r="88" spans="1:14">
      <c r="B88" s="95" t="s">
        <v>1057</v>
      </c>
      <c r="C88" s="96"/>
      <c r="D88" s="96"/>
      <c r="E88" s="96"/>
      <c r="F88" s="96"/>
      <c r="G88" s="96"/>
      <c r="H88" s="96"/>
      <c r="I88" s="93"/>
      <c r="J88" s="94"/>
      <c r="K88" s="312">
        <v>0.05</v>
      </c>
      <c r="L88" s="851">
        <f>N82*K88</f>
        <v>12173.513993095052</v>
      </c>
      <c r="M88" s="852"/>
      <c r="N88" s="57"/>
    </row>
    <row r="89" spans="1:14" ht="15.75" thickBot="1">
      <c r="B89" s="97" t="s">
        <v>1058</v>
      </c>
      <c r="C89" s="98"/>
      <c r="D89" s="98"/>
      <c r="E89" s="98"/>
      <c r="F89" s="98"/>
      <c r="G89" s="98"/>
      <c r="H89" s="98"/>
      <c r="I89" s="99"/>
      <c r="J89" s="100"/>
      <c r="K89" s="313">
        <v>0.05</v>
      </c>
      <c r="L89" s="853">
        <f>N82*K89</f>
        <v>12173.513993095052</v>
      </c>
      <c r="M89" s="854"/>
      <c r="N89" s="57"/>
    </row>
    <row r="90" spans="1:14" ht="15.75" thickBot="1">
      <c r="B90" s="817" t="s">
        <v>1037</v>
      </c>
      <c r="C90" s="818"/>
      <c r="D90" s="818"/>
      <c r="E90" s="818"/>
      <c r="F90" s="818"/>
      <c r="G90" s="818"/>
      <c r="H90" s="818"/>
      <c r="I90" s="818"/>
      <c r="J90" s="818"/>
      <c r="K90" s="818"/>
      <c r="L90" s="818"/>
      <c r="M90" s="819"/>
      <c r="N90" s="58">
        <f>L87+L88+L89</f>
        <v>73041.083958570307</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316511.36382047134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8</v>
      </c>
      <c r="N37" s="280">
        <f t="shared" ref="N37:N43" si="0">K37/M37</f>
        <v>15740.451703559043</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8</v>
      </c>
      <c r="N38" s="280">
        <f t="shared" si="0"/>
        <v>9656.1618629056575</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8</v>
      </c>
      <c r="N39" s="280">
        <f t="shared" si="0"/>
        <v>70832.032666015686</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8</v>
      </c>
      <c r="N42" s="280">
        <f t="shared" si="0"/>
        <v>23610.677555338563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8</v>
      </c>
      <c r="N43" s="280">
        <f t="shared" si="0"/>
        <v>7607.8849900535379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151420.27258886132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21">
        <f>VLOOKUP(A64,TRANSPORTE!A6:D117,4,FALSE)</f>
        <v>1205.4504839910646</v>
      </c>
      <c r="M64" s="822"/>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3194.4437825763212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243470.27986190101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48694.055972380207</v>
      </c>
      <c r="M87" s="852"/>
      <c r="N87" s="57"/>
    </row>
    <row r="88" spans="1:14">
      <c r="B88" s="95" t="s">
        <v>1057</v>
      </c>
      <c r="C88" s="96"/>
      <c r="D88" s="96"/>
      <c r="E88" s="96"/>
      <c r="F88" s="96"/>
      <c r="G88" s="96"/>
      <c r="H88" s="96"/>
      <c r="I88" s="93"/>
      <c r="J88" s="94"/>
      <c r="K88" s="312">
        <v>0.05</v>
      </c>
      <c r="L88" s="851">
        <f>N82*K88</f>
        <v>12173.513993095052</v>
      </c>
      <c r="M88" s="852"/>
      <c r="N88" s="57"/>
    </row>
    <row r="89" spans="1:14" ht="15.75" thickBot="1">
      <c r="B89" s="97" t="s">
        <v>1058</v>
      </c>
      <c r="C89" s="98"/>
      <c r="D89" s="98"/>
      <c r="E89" s="98"/>
      <c r="F89" s="98"/>
      <c r="G89" s="98"/>
      <c r="H89" s="98"/>
      <c r="I89" s="99"/>
      <c r="J89" s="100"/>
      <c r="K89" s="313">
        <v>0.05</v>
      </c>
      <c r="L89" s="853">
        <f>N82*K89</f>
        <v>12173.513993095052</v>
      </c>
      <c r="M89" s="854"/>
      <c r="N89" s="57"/>
    </row>
    <row r="90" spans="1:14" ht="15.75" thickBot="1">
      <c r="B90" s="817" t="s">
        <v>1037</v>
      </c>
      <c r="C90" s="818"/>
      <c r="D90" s="818"/>
      <c r="E90" s="818"/>
      <c r="F90" s="818"/>
      <c r="G90" s="818"/>
      <c r="H90" s="818"/>
      <c r="I90" s="818"/>
      <c r="J90" s="818"/>
      <c r="K90" s="818"/>
      <c r="L90" s="818"/>
      <c r="M90" s="819"/>
      <c r="N90" s="58">
        <f>L87+L88+L89</f>
        <v>73041.083958570307</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316511.36382047134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125838.62615722023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821">
        <f>VLOOKUP(A64,TRANSPORTE!A6:D117,4,FALSE)</f>
        <v>1205.4504839910646</v>
      </c>
      <c r="M64" s="822"/>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3194.4437825763212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216966.58666959422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43393.317333918851</v>
      </c>
      <c r="M87" s="852"/>
      <c r="N87" s="57"/>
    </row>
    <row r="88" spans="1:14">
      <c r="B88" s="95" t="s">
        <v>1057</v>
      </c>
      <c r="C88" s="96"/>
      <c r="D88" s="96"/>
      <c r="E88" s="96"/>
      <c r="F88" s="96"/>
      <c r="G88" s="96"/>
      <c r="H88" s="96"/>
      <c r="I88" s="93"/>
      <c r="J88" s="94"/>
      <c r="K88" s="312">
        <v>0.05</v>
      </c>
      <c r="L88" s="851">
        <f>N82*K88</f>
        <v>10848.329333479713</v>
      </c>
      <c r="M88" s="852"/>
      <c r="N88" s="57"/>
    </row>
    <row r="89" spans="1:14" ht="15.75" thickBot="1">
      <c r="B89" s="97" t="s">
        <v>1058</v>
      </c>
      <c r="C89" s="98"/>
      <c r="D89" s="98"/>
      <c r="E89" s="98"/>
      <c r="F89" s="98"/>
      <c r="G89" s="98"/>
      <c r="H89" s="98"/>
      <c r="I89" s="99"/>
      <c r="J89" s="100"/>
      <c r="K89" s="313">
        <v>0.05</v>
      </c>
      <c r="L89" s="853">
        <f>N82*K89</f>
        <v>10848.329333479713</v>
      </c>
      <c r="M89" s="854"/>
      <c r="N89" s="57"/>
    </row>
    <row r="90" spans="1:14" ht="15.75" thickBot="1">
      <c r="B90" s="817" t="s">
        <v>1037</v>
      </c>
      <c r="C90" s="818"/>
      <c r="D90" s="818"/>
      <c r="E90" s="818"/>
      <c r="F90" s="818"/>
      <c r="G90" s="818"/>
      <c r="H90" s="818"/>
      <c r="I90" s="818"/>
      <c r="J90" s="818"/>
      <c r="K90" s="818"/>
      <c r="L90" s="818"/>
      <c r="M90" s="819"/>
      <c r="N90" s="58">
        <f>L87+L88+L89</f>
        <v>65089.976000878276</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282056.56267047249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821">
        <f>VLOOKUP(A65,TRANSPORTE!A6:D117,4,FALSE)</f>
        <v>1205.4504839910646</v>
      </c>
      <c r="M65" s="822"/>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3194.4437825763212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133"/>
    </row>
    <row r="81" spans="1:14" ht="15.75" thickBot="1">
      <c r="B81" s="823" t="s">
        <v>1037</v>
      </c>
      <c r="C81" s="824"/>
      <c r="D81" s="824"/>
      <c r="E81" s="824"/>
      <c r="F81" s="824"/>
      <c r="G81" s="824"/>
      <c r="H81" s="824"/>
      <c r="I81" s="824"/>
      <c r="J81" s="824"/>
      <c r="K81" s="824"/>
      <c r="L81" s="824"/>
      <c r="M81" s="825"/>
      <c r="N81" s="468">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216966.58666959422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43393.317333918851</v>
      </c>
      <c r="M88" s="852"/>
      <c r="N88" s="57"/>
    </row>
    <row r="89" spans="1:14">
      <c r="B89" s="95" t="s">
        <v>1057</v>
      </c>
      <c r="C89" s="96"/>
      <c r="D89" s="96"/>
      <c r="E89" s="96"/>
      <c r="F89" s="96"/>
      <c r="G89" s="96"/>
      <c r="H89" s="96"/>
      <c r="I89" s="93"/>
      <c r="J89" s="94"/>
      <c r="K89" s="312">
        <v>0.05</v>
      </c>
      <c r="L89" s="851">
        <f>N83*K89</f>
        <v>10848.329333479713</v>
      </c>
      <c r="M89" s="852"/>
      <c r="N89" s="57"/>
    </row>
    <row r="90" spans="1:14" ht="15.75" thickBot="1">
      <c r="B90" s="97" t="s">
        <v>1058</v>
      </c>
      <c r="C90" s="98"/>
      <c r="D90" s="98"/>
      <c r="E90" s="98"/>
      <c r="F90" s="98"/>
      <c r="G90" s="98"/>
      <c r="H90" s="98"/>
      <c r="I90" s="99"/>
      <c r="J90" s="100"/>
      <c r="K90" s="313">
        <v>0.05</v>
      </c>
      <c r="L90" s="853">
        <f>N83*K90</f>
        <v>10848.329333479713</v>
      </c>
      <c r="M90" s="854"/>
      <c r="N90" s="57"/>
    </row>
    <row r="91" spans="1:14" ht="15.75" thickBot="1">
      <c r="B91" s="817" t="s">
        <v>1037</v>
      </c>
      <c r="C91" s="818"/>
      <c r="D91" s="818"/>
      <c r="E91" s="818"/>
      <c r="F91" s="818"/>
      <c r="G91" s="818"/>
      <c r="H91" s="818"/>
      <c r="I91" s="818"/>
      <c r="J91" s="818"/>
      <c r="K91" s="818"/>
      <c r="L91" s="818"/>
      <c r="M91" s="819"/>
      <c r="N91" s="58">
        <f>L88+L89+L90</f>
        <v>65089.976000878276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282056.56267047249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125838.62615722023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21">
        <f>VLOOKUP(A64,TRANSPORTE!A6:D117,4,FALSE)</f>
        <v>1205.4504839910646</v>
      </c>
      <c r="M64" s="822"/>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3194.4437825763212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216966.58666959422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43393.317333918851</v>
      </c>
      <c r="M87" s="852"/>
      <c r="N87" s="57"/>
    </row>
    <row r="88" spans="1:14">
      <c r="B88" s="95" t="s">
        <v>1057</v>
      </c>
      <c r="C88" s="96"/>
      <c r="D88" s="96"/>
      <c r="E88" s="96"/>
      <c r="F88" s="96"/>
      <c r="G88" s="96"/>
      <c r="H88" s="96"/>
      <c r="I88" s="93"/>
      <c r="J88" s="94"/>
      <c r="K88" s="312">
        <v>0.05</v>
      </c>
      <c r="L88" s="851">
        <f>N82*K88</f>
        <v>10848.329333479713</v>
      </c>
      <c r="M88" s="852"/>
      <c r="N88" s="57"/>
    </row>
    <row r="89" spans="1:14" ht="15.75" thickBot="1">
      <c r="B89" s="97" t="s">
        <v>1058</v>
      </c>
      <c r="C89" s="98"/>
      <c r="D89" s="98"/>
      <c r="E89" s="98"/>
      <c r="F89" s="98"/>
      <c r="G89" s="98"/>
      <c r="H89" s="98"/>
      <c r="I89" s="99"/>
      <c r="J89" s="100"/>
      <c r="K89" s="313">
        <v>0.05</v>
      </c>
      <c r="L89" s="853">
        <f>N82*K89</f>
        <v>10848.329333479713</v>
      </c>
      <c r="M89" s="854"/>
      <c r="N89" s="57"/>
    </row>
    <row r="90" spans="1:14" ht="15.75" thickBot="1">
      <c r="B90" s="817" t="s">
        <v>1037</v>
      </c>
      <c r="C90" s="818"/>
      <c r="D90" s="818"/>
      <c r="E90" s="818"/>
      <c r="F90" s="818"/>
      <c r="G90" s="818"/>
      <c r="H90" s="818"/>
      <c r="I90" s="818"/>
      <c r="J90" s="818"/>
      <c r="K90" s="818"/>
      <c r="L90" s="818"/>
      <c r="M90" s="819"/>
      <c r="N90" s="58">
        <f>L87+L88+L89</f>
        <v>65089.976000878276</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282056.56267047249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8</v>
      </c>
      <c r="N37" s="280">
        <f t="shared" ref="N37:N43" si="0">K37/M37</f>
        <v>15740.451703559043</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8</v>
      </c>
      <c r="N38" s="280">
        <f t="shared" si="0"/>
        <v>9656.1618629056575</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8</v>
      </c>
      <c r="N39" s="280">
        <f t="shared" si="0"/>
        <v>70832.032666015686</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8</v>
      </c>
      <c r="N42" s="280">
        <f t="shared" si="0"/>
        <v>23610.677555338563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8</v>
      </c>
      <c r="N43" s="280">
        <f t="shared" si="0"/>
        <v>7607.8849900535379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151420.27258886132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21">
        <f>VLOOKUP(A64,TRANSPORTE!A6:D117,4,FALSE)</f>
        <v>1205.4504839910646</v>
      </c>
      <c r="M64" s="822"/>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3194.4437825763212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243470.27986190101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48694.055972380207</v>
      </c>
      <c r="M87" s="852"/>
      <c r="N87" s="57"/>
    </row>
    <row r="88" spans="1:14">
      <c r="B88" s="95" t="s">
        <v>1057</v>
      </c>
      <c r="C88" s="96"/>
      <c r="D88" s="96"/>
      <c r="E88" s="96"/>
      <c r="F88" s="96"/>
      <c r="G88" s="96"/>
      <c r="H88" s="96"/>
      <c r="I88" s="93"/>
      <c r="J88" s="94"/>
      <c r="K88" s="312">
        <v>0.05</v>
      </c>
      <c r="L88" s="851">
        <f>N82*K88</f>
        <v>12173.513993095052</v>
      </c>
      <c r="M88" s="852"/>
      <c r="N88" s="57"/>
    </row>
    <row r="89" spans="1:14" ht="15.75" thickBot="1">
      <c r="B89" s="97" t="s">
        <v>1058</v>
      </c>
      <c r="C89" s="98"/>
      <c r="D89" s="98"/>
      <c r="E89" s="98"/>
      <c r="F89" s="98"/>
      <c r="G89" s="98"/>
      <c r="H89" s="98"/>
      <c r="I89" s="99"/>
      <c r="J89" s="100"/>
      <c r="K89" s="313">
        <v>0.05</v>
      </c>
      <c r="L89" s="853">
        <f>N82*K89</f>
        <v>12173.513993095052</v>
      </c>
      <c r="M89" s="854"/>
      <c r="N89" s="57"/>
    </row>
    <row r="90" spans="1:14" ht="15.75" thickBot="1">
      <c r="B90" s="817" t="s">
        <v>1037</v>
      </c>
      <c r="C90" s="818"/>
      <c r="D90" s="818"/>
      <c r="E90" s="818"/>
      <c r="F90" s="818"/>
      <c r="G90" s="818"/>
      <c r="H90" s="818"/>
      <c r="I90" s="818"/>
      <c r="J90" s="818"/>
      <c r="K90" s="818"/>
      <c r="L90" s="818"/>
      <c r="M90" s="819"/>
      <c r="N90" s="58">
        <f>L87+L88+L89</f>
        <v>73041.083958570307</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316511.36382047134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821">
        <f>VLOOKUP(A65,TRANSPORTE!A6:D117,4,FALSE)</f>
        <v>915.93309158355987</v>
      </c>
      <c r="M65" s="822"/>
      <c r="N65" s="295">
        <f>K65*L65</f>
        <v>1144.9163644794498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2832.5470420669403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216604.68992908482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43320.93798581697</v>
      </c>
      <c r="M88" s="852"/>
      <c r="N88" s="57"/>
    </row>
    <row r="89" spans="1:14">
      <c r="B89" s="95" t="s">
        <v>1057</v>
      </c>
      <c r="C89" s="96"/>
      <c r="D89" s="96"/>
      <c r="E89" s="96"/>
      <c r="F89" s="96"/>
      <c r="G89" s="96"/>
      <c r="H89" s="96"/>
      <c r="I89" s="93"/>
      <c r="J89" s="94"/>
      <c r="K89" s="312">
        <v>0.05</v>
      </c>
      <c r="L89" s="851">
        <f>N83*K89</f>
        <v>10830.234496454243</v>
      </c>
      <c r="M89" s="852"/>
      <c r="N89" s="57"/>
    </row>
    <row r="90" spans="1:14" ht="15.75" thickBot="1">
      <c r="B90" s="97" t="s">
        <v>1058</v>
      </c>
      <c r="C90" s="98"/>
      <c r="D90" s="98"/>
      <c r="E90" s="98"/>
      <c r="F90" s="98"/>
      <c r="G90" s="98"/>
      <c r="H90" s="98"/>
      <c r="I90" s="99"/>
      <c r="J90" s="100"/>
      <c r="K90" s="313">
        <v>0.05</v>
      </c>
      <c r="L90" s="853">
        <f>N83*K90</f>
        <v>10830.234496454243</v>
      </c>
      <c r="M90" s="854"/>
      <c r="N90" s="57"/>
    </row>
    <row r="91" spans="1:14" ht="15.75" thickBot="1">
      <c r="B91" s="817" t="s">
        <v>1037</v>
      </c>
      <c r="C91" s="818"/>
      <c r="D91" s="818"/>
      <c r="E91" s="818"/>
      <c r="F91" s="818"/>
      <c r="G91" s="818"/>
      <c r="H91" s="818"/>
      <c r="I91" s="818"/>
      <c r="J91" s="818"/>
      <c r="K91" s="818"/>
      <c r="L91" s="818"/>
      <c r="M91" s="819"/>
      <c r="N91" s="58">
        <f>L88+L89+L90</f>
        <v>64981.406978725456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281586.09690781031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821">
        <f>VLOOKUP(A65,TRANSPORTE!A6:D117,4,FALSE)</f>
        <v>915.93309158355987</v>
      </c>
      <c r="M65" s="822"/>
      <c r="N65" s="295">
        <f>K65*L65</f>
        <v>1144.9163644794498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2832.5470420669403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216604.68992908482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43320.93798581697</v>
      </c>
      <c r="M88" s="852"/>
      <c r="N88" s="57"/>
    </row>
    <row r="89" spans="1:14">
      <c r="B89" s="95" t="s">
        <v>1057</v>
      </c>
      <c r="C89" s="96"/>
      <c r="D89" s="96"/>
      <c r="E89" s="96"/>
      <c r="F89" s="96"/>
      <c r="G89" s="96"/>
      <c r="H89" s="96"/>
      <c r="I89" s="93"/>
      <c r="J89" s="94"/>
      <c r="K89" s="312">
        <v>0.05</v>
      </c>
      <c r="L89" s="851">
        <f>N83*K89</f>
        <v>10830.234496454243</v>
      </c>
      <c r="M89" s="852"/>
      <c r="N89" s="57"/>
    </row>
    <row r="90" spans="1:14" ht="15.75" thickBot="1">
      <c r="B90" s="97" t="s">
        <v>1058</v>
      </c>
      <c r="C90" s="98"/>
      <c r="D90" s="98"/>
      <c r="E90" s="98"/>
      <c r="F90" s="98"/>
      <c r="G90" s="98"/>
      <c r="H90" s="98"/>
      <c r="I90" s="99"/>
      <c r="J90" s="100"/>
      <c r="K90" s="313">
        <v>0.05</v>
      </c>
      <c r="L90" s="853">
        <f>N83*K90</f>
        <v>10830.234496454243</v>
      </c>
      <c r="M90" s="854"/>
      <c r="N90" s="57"/>
    </row>
    <row r="91" spans="1:14" ht="15.75" thickBot="1">
      <c r="B91" s="817" t="s">
        <v>1037</v>
      </c>
      <c r="C91" s="818"/>
      <c r="D91" s="818"/>
      <c r="E91" s="818"/>
      <c r="F91" s="818"/>
      <c r="G91" s="818"/>
      <c r="H91" s="818"/>
      <c r="I91" s="818"/>
      <c r="J91" s="818"/>
      <c r="K91" s="818"/>
      <c r="L91" s="818"/>
      <c r="M91" s="819"/>
      <c r="N91" s="58">
        <f>L88+L89+L90</f>
        <v>64981.406978725456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281586.09690781031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125838.62615722023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45.342595070210322</v>
      </c>
      <c r="N54" s="280">
        <f>K54*M54</f>
        <v>1133.564876755258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79635.095883806411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821">
        <f>VLOOKUP(A64,TRANSPORTE!A6:D117,4,FALSE)</f>
        <v>915.93309158355987</v>
      </c>
      <c r="M64" s="822"/>
      <c r="N64" s="295">
        <f>K64*L64</f>
        <v>1144.9163644794498</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2832.5470420669403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216604.68992908482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43320.93798581697</v>
      </c>
      <c r="M87" s="852"/>
      <c r="N87" s="57"/>
    </row>
    <row r="88" spans="1:14">
      <c r="B88" s="95" t="s">
        <v>1057</v>
      </c>
      <c r="C88" s="96"/>
      <c r="D88" s="96"/>
      <c r="E88" s="96"/>
      <c r="F88" s="96"/>
      <c r="G88" s="96"/>
      <c r="H88" s="96"/>
      <c r="I88" s="93"/>
      <c r="J88" s="94"/>
      <c r="K88" s="312">
        <v>0.05</v>
      </c>
      <c r="L88" s="851">
        <f>N82*K88</f>
        <v>10830.234496454243</v>
      </c>
      <c r="M88" s="852"/>
      <c r="N88" s="57"/>
    </row>
    <row r="89" spans="1:14" ht="15.75" thickBot="1">
      <c r="B89" s="97" t="s">
        <v>1058</v>
      </c>
      <c r="C89" s="98"/>
      <c r="D89" s="98"/>
      <c r="E89" s="98"/>
      <c r="F89" s="98"/>
      <c r="G89" s="98"/>
      <c r="H89" s="98"/>
      <c r="I89" s="99"/>
      <c r="J89" s="100"/>
      <c r="K89" s="313">
        <v>0.05</v>
      </c>
      <c r="L89" s="853">
        <f>N82*K89</f>
        <v>10830.234496454243</v>
      </c>
      <c r="M89" s="854"/>
      <c r="N89" s="57"/>
    </row>
    <row r="90" spans="1:14" ht="15.75" thickBot="1">
      <c r="B90" s="817" t="s">
        <v>1037</v>
      </c>
      <c r="C90" s="818"/>
      <c r="D90" s="818"/>
      <c r="E90" s="818"/>
      <c r="F90" s="818"/>
      <c r="G90" s="818"/>
      <c r="H90" s="818"/>
      <c r="I90" s="818"/>
      <c r="J90" s="818"/>
      <c r="K90" s="818"/>
      <c r="L90" s="818"/>
      <c r="M90" s="819"/>
      <c r="N90" s="58">
        <f>L87+L88+L89</f>
        <v>64981.406978725456</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281586.09690781031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VLOOKUP(A36,EQUIPOS!A6:D163,4,FALSE)</f>
        <v>115429.97915943299</v>
      </c>
      <c r="L36" s="278"/>
      <c r="M36" s="279">
        <v>30</v>
      </c>
      <c r="N36" s="280">
        <f>K36/M36</f>
        <v>3847.6659719810996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166</v>
      </c>
      <c r="B38" s="830" t="str">
        <f>VLOOKUP(A38,EQUIPOS!A8:D154,3,FALSE)</f>
        <v>Compactador de Rodillo POTENCIA: 99HP, PESO: 8 ton</v>
      </c>
      <c r="C38" s="831"/>
      <c r="D38" s="831"/>
      <c r="E38" s="831"/>
      <c r="F38" s="831"/>
      <c r="G38" s="831"/>
      <c r="H38" s="832"/>
      <c r="I38" s="275"/>
      <c r="J38" s="276"/>
      <c r="K38" s="277">
        <f>VLOOKUP(A38,EQUIPOS!A8:D165,4,FALSE)</f>
        <v>77249.29490324526</v>
      </c>
      <c r="L38" s="278"/>
      <c r="M38" s="279">
        <v>10</v>
      </c>
      <c r="N38" s="280">
        <f t="shared" si="0"/>
        <v>7724.9294903245263</v>
      </c>
    </row>
    <row r="39" spans="1:14">
      <c r="A39" t="s">
        <v>284</v>
      </c>
      <c r="B39" s="830" t="str">
        <f>VLOOKUP(A39,EQUIPOS!A9:D154,3,FALSE)</f>
        <v>Planta de asfalto en caliente</v>
      </c>
      <c r="C39" s="831"/>
      <c r="D39" s="831"/>
      <c r="E39" s="831"/>
      <c r="F39" s="831"/>
      <c r="G39" s="831"/>
      <c r="H39" s="832"/>
      <c r="I39" s="275"/>
      <c r="J39" s="276"/>
      <c r="K39" s="277">
        <f>VLOOKUP(A39,EQUIPOS!A9:D166,4,FALSE)</f>
        <v>566656.26132812549</v>
      </c>
      <c r="L39" s="278"/>
      <c r="M39" s="279">
        <v>10</v>
      </c>
      <c r="N39" s="280">
        <f t="shared" si="0"/>
        <v>56665.626132812547</v>
      </c>
    </row>
    <row r="40" spans="1:14">
      <c r="A40" t="s">
        <v>290</v>
      </c>
      <c r="B40" s="830" t="str">
        <f>VLOOKUP(A40,EQUIPOS!A10:D154,3,FALSE)</f>
        <v>Planta trituradora</v>
      </c>
      <c r="C40" s="831"/>
      <c r="D40" s="831"/>
      <c r="E40" s="831"/>
      <c r="F40" s="831"/>
      <c r="G40" s="831"/>
      <c r="H40" s="832"/>
      <c r="I40" s="275"/>
      <c r="J40" s="276"/>
      <c r="K40" s="277">
        <f>VLOOKUP(A40,EQUIPOS!A10:D167,4,FALSE)</f>
        <v>455423.73595630832</v>
      </c>
      <c r="L40" s="278"/>
      <c r="M40" s="279">
        <v>30</v>
      </c>
      <c r="N40" s="280">
        <f t="shared" si="0"/>
        <v>15180.791198543611</v>
      </c>
    </row>
    <row r="41" spans="1:14">
      <c r="A41" t="s">
        <v>314</v>
      </c>
      <c r="B41" s="830" t="str">
        <f>VLOOKUP(A41,EQUIPOS!A11:D155,3,FALSE)</f>
        <v xml:space="preserve">Retroexcavadora E-200 sobre orugas
</v>
      </c>
      <c r="C41" s="831"/>
      <c r="D41" s="831"/>
      <c r="E41" s="831"/>
      <c r="F41" s="831"/>
      <c r="G41" s="831"/>
      <c r="H41" s="832"/>
      <c r="I41" s="275"/>
      <c r="J41" s="276"/>
      <c r="K41" s="277">
        <f>VLOOKUP(A41,EQUIPOS!A11:D168,4,FALSE)</f>
        <v>120676.79639395267</v>
      </c>
      <c r="L41" s="278"/>
      <c r="M41" s="279">
        <v>30</v>
      </c>
      <c r="N41" s="280">
        <f t="shared" si="0"/>
        <v>4022.5598797984221</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5"/>
      <c r="J42" s="276"/>
      <c r="K42" s="277">
        <f>VLOOKUP(A42,EQUIPOS!A12:D169,4,FALSE)</f>
        <v>188885.42044270851</v>
      </c>
      <c r="L42" s="278"/>
      <c r="M42" s="279">
        <v>10</v>
      </c>
      <c r="N42" s="280">
        <f t="shared" si="0"/>
        <v>18888.542044270849</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125838.62615722023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56072.52214789368</v>
      </c>
      <c r="N54" s="280">
        <f>K54*M54</f>
        <v>78501.531007051148</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45.342595070210322</v>
      </c>
      <c r="N55" s="280">
        <f>K55*M55</f>
        <v>1133.564876755258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79635.095883806411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1205.4504839910646</v>
      </c>
      <c r="M64" s="822"/>
      <c r="N64" s="295">
        <f>K64*L64</f>
        <v>1687.6306775874905</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821">
        <f>VLOOKUP(A65,TRANSPORTE!A6:D117,4,FALSE)</f>
        <v>915.93309158355987</v>
      </c>
      <c r="M65" s="822"/>
      <c r="N65" s="295">
        <f>K65*L65</f>
        <v>1144.9163644794498</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2832.5470420669403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216604.68992908482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43320.93798581697</v>
      </c>
      <c r="M88" s="852"/>
      <c r="N88" s="57"/>
    </row>
    <row r="89" spans="1:14">
      <c r="B89" s="95" t="s">
        <v>1057</v>
      </c>
      <c r="C89" s="96"/>
      <c r="D89" s="96"/>
      <c r="E89" s="96"/>
      <c r="F89" s="96"/>
      <c r="G89" s="96"/>
      <c r="H89" s="96"/>
      <c r="I89" s="93"/>
      <c r="J89" s="94"/>
      <c r="K89" s="312">
        <v>0.05</v>
      </c>
      <c r="L89" s="851">
        <f>N83*K89</f>
        <v>10830.234496454243</v>
      </c>
      <c r="M89" s="852"/>
      <c r="N89" s="57"/>
    </row>
    <row r="90" spans="1:14" ht="15.75" thickBot="1">
      <c r="B90" s="97" t="s">
        <v>1058</v>
      </c>
      <c r="C90" s="98"/>
      <c r="D90" s="98"/>
      <c r="E90" s="98"/>
      <c r="F90" s="98"/>
      <c r="G90" s="98"/>
      <c r="H90" s="98"/>
      <c r="I90" s="99"/>
      <c r="J90" s="100"/>
      <c r="K90" s="313">
        <v>0.05</v>
      </c>
      <c r="L90" s="853">
        <f>N83*K90</f>
        <v>10830.234496454243</v>
      </c>
      <c r="M90" s="854"/>
      <c r="N90" s="57"/>
    </row>
    <row r="91" spans="1:14" ht="15.75" thickBot="1">
      <c r="B91" s="817" t="s">
        <v>1037</v>
      </c>
      <c r="C91" s="818"/>
      <c r="D91" s="818"/>
      <c r="E91" s="818"/>
      <c r="F91" s="818"/>
      <c r="G91" s="818"/>
      <c r="H91" s="818"/>
      <c r="I91" s="818"/>
      <c r="J91" s="818"/>
      <c r="K91" s="818"/>
      <c r="L91" s="818"/>
      <c r="M91" s="819"/>
      <c r="N91" s="58">
        <f>L88+L89+L90</f>
        <v>64981.406978725456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281586.09690781031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148</v>
      </c>
      <c r="B36" s="830" t="str">
        <f>VLOOKUP(A36,EQUIPOS!A6:D154,3,FALSE)</f>
        <v>Cargador : Potencia en el volante 110 hp, Clasificación de RPM del motor 2300.</v>
      </c>
      <c r="C36" s="831"/>
      <c r="D36" s="831"/>
      <c r="E36" s="831"/>
      <c r="F36" s="831"/>
      <c r="G36" s="831"/>
      <c r="H36" s="832"/>
      <c r="I36" s="275"/>
      <c r="J36" s="276"/>
      <c r="K36" s="277">
        <f>VLOOKUP(A36,EQUIPOS!A6:D163,4,FALSE)</f>
        <v>99689.527455873933</v>
      </c>
      <c r="L36" s="278"/>
      <c r="M36" s="279">
        <v>30</v>
      </c>
      <c r="N36" s="280">
        <f>K36/M36</f>
        <v>3322.984248529131</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VLOOKUP(A37,EQUIPOS!A7:D164,4,FALSE)</f>
        <v>125923.61362847235</v>
      </c>
      <c r="L37" s="278"/>
      <c r="M37" s="279">
        <v>10</v>
      </c>
      <c r="N37" s="280">
        <f t="shared" ref="N37:N43" si="0">K37/M37</f>
        <v>12592.361362847234</v>
      </c>
    </row>
    <row r="38" spans="1:14">
      <c r="A38" t="s">
        <v>284</v>
      </c>
      <c r="B38" s="830" t="str">
        <f>VLOOKUP(A38,EQUIPOS!A8:D154,3,FALSE)</f>
        <v>Planta de asfalto en caliente</v>
      </c>
      <c r="C38" s="831"/>
      <c r="D38" s="831"/>
      <c r="E38" s="831"/>
      <c r="F38" s="831"/>
      <c r="G38" s="831"/>
      <c r="H38" s="832"/>
      <c r="I38" s="275"/>
      <c r="J38" s="276"/>
      <c r="K38" s="277">
        <f>VLOOKUP(A38,EQUIPOS!A8:D165,4,FALSE)</f>
        <v>566656.26132812549</v>
      </c>
      <c r="L38" s="278"/>
      <c r="M38" s="279">
        <v>10</v>
      </c>
      <c r="N38" s="280">
        <f t="shared" si="0"/>
        <v>56665.626132812547</v>
      </c>
    </row>
    <row r="39" spans="1:14">
      <c r="A39" t="s">
        <v>290</v>
      </c>
      <c r="B39" s="830" t="str">
        <f>VLOOKUP(A39,EQUIPOS!A9:D154,3,FALSE)</f>
        <v>Planta trituradora</v>
      </c>
      <c r="C39" s="831"/>
      <c r="D39" s="831"/>
      <c r="E39" s="831"/>
      <c r="F39" s="831"/>
      <c r="G39" s="831"/>
      <c r="H39" s="832"/>
      <c r="I39" s="275"/>
      <c r="J39" s="276"/>
      <c r="K39" s="277">
        <f>VLOOKUP(A39,EQUIPOS!A9:D166,4,FALSE)</f>
        <v>455423.73595630832</v>
      </c>
      <c r="L39" s="278"/>
      <c r="M39" s="279">
        <v>30</v>
      </c>
      <c r="N39" s="280">
        <f t="shared" si="0"/>
        <v>15180.791198543611</v>
      </c>
    </row>
    <row r="40" spans="1:14">
      <c r="A40" t="s">
        <v>316</v>
      </c>
      <c r="B40" s="830" t="str">
        <f>VLOOKUP(A40,EQUIPOS!A10:D154,3,FALSE)</f>
        <v>Retroexcavadora Tipo E-200 o  Equivalente</v>
      </c>
      <c r="C40" s="831"/>
      <c r="D40" s="831"/>
      <c r="E40" s="831"/>
      <c r="F40" s="831"/>
      <c r="G40" s="831"/>
      <c r="H40" s="832"/>
      <c r="I40" s="275"/>
      <c r="J40" s="276"/>
      <c r="K40" s="277">
        <f>VLOOKUP(A40,EQUIPOS!A10:D167,4,FALSE)</f>
        <v>162651.33427011009</v>
      </c>
      <c r="L40" s="278"/>
      <c r="M40" s="279">
        <v>30</v>
      </c>
      <c r="N40" s="280">
        <f t="shared" si="0"/>
        <v>5421.7111423370034</v>
      </c>
    </row>
    <row r="41" spans="1:14">
      <c r="A41" t="s">
        <v>358</v>
      </c>
      <c r="B41" s="830" t="str">
        <f>VLOOKUP(A41,EQUIPOS!A11:D155,3,FALSE)</f>
        <v xml:space="preserve">Terminadora de asfalto (Finisher), potencia en el volante 174 HP, R=20M3/H, velocidad de desplazamiento 114 m/min
</v>
      </c>
      <c r="C41" s="831"/>
      <c r="D41" s="831"/>
      <c r="E41" s="831"/>
      <c r="F41" s="831"/>
      <c r="G41" s="831"/>
      <c r="H41" s="832"/>
      <c r="I41" s="275"/>
      <c r="J41" s="276"/>
      <c r="K41" s="277">
        <f>VLOOKUP(A41,EQUIPOS!A11:D168,4,FALSE)</f>
        <v>188885.42044270851</v>
      </c>
      <c r="L41" s="278"/>
      <c r="M41" s="279">
        <v>10</v>
      </c>
      <c r="N41" s="280">
        <f t="shared" si="0"/>
        <v>18888.542044270849</v>
      </c>
    </row>
    <row r="42" spans="1:14">
      <c r="A42" t="s">
        <v>166</v>
      </c>
      <c r="B42" s="830" t="str">
        <f>VLOOKUP(A42,EQUIPOS!A12:D156,3,FALSE)</f>
        <v>Compactador de Rodillo POTENCIA: 99HP, PESO: 8 ton</v>
      </c>
      <c r="C42" s="831"/>
      <c r="D42" s="831"/>
      <c r="E42" s="831"/>
      <c r="F42" s="831"/>
      <c r="G42" s="831"/>
      <c r="H42" s="832"/>
      <c r="I42" s="275"/>
      <c r="J42" s="276"/>
      <c r="K42" s="277">
        <f>VLOOKUP(A42,EQUIPOS!A12:D169,4,FALSE)</f>
        <v>77249.29490324526</v>
      </c>
      <c r="L42" s="278"/>
      <c r="M42" s="279">
        <v>10</v>
      </c>
      <c r="N42" s="280">
        <f t="shared" si="0"/>
        <v>7724.9294903245263</v>
      </c>
    </row>
    <row r="43" spans="1:14">
      <c r="A43" t="s">
        <v>373</v>
      </c>
      <c r="B43" s="830" t="str">
        <f>VLOOKUP(A43,EQUIPOS!A13:D157,3,FALSE)</f>
        <v>Volqueta 6 m3</v>
      </c>
      <c r="C43" s="831"/>
      <c r="D43" s="831"/>
      <c r="E43" s="831"/>
      <c r="F43" s="831"/>
      <c r="G43" s="831"/>
      <c r="H43" s="832"/>
      <c r="I43" s="275"/>
      <c r="J43" s="276"/>
      <c r="K43" s="277">
        <f>VLOOKUP(A43,EQUIPOS!A13:D170,4,FALSE)</f>
        <v>60863.079920428303</v>
      </c>
      <c r="L43" s="278"/>
      <c r="M43" s="279">
        <v>10</v>
      </c>
      <c r="N43" s="280">
        <f t="shared" si="0"/>
        <v>6086.3079920428299</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1085.1781106296251</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126968.43172233735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56072.52214789368</v>
      </c>
      <c r="N53" s="280">
        <f>K53*M53</f>
        <v>78501.531007051148</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78501.531007051148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1205.4504839910646</v>
      </c>
      <c r="M63" s="822"/>
      <c r="N63" s="295">
        <f>K63*L63</f>
        <v>1687.6306775874905</v>
      </c>
    </row>
    <row r="64" spans="1:14">
      <c r="A64" t="s">
        <v>1377</v>
      </c>
      <c r="B64" s="52" t="str">
        <f>VLOOKUP(A64,TRANSPORTE!A6:D117,3,FALSE)</f>
        <v>Transporte de mezcla</v>
      </c>
      <c r="C64" s="53"/>
      <c r="D64" s="53"/>
      <c r="E64" s="53"/>
      <c r="F64" s="53"/>
      <c r="G64" s="53"/>
      <c r="H64" s="319" t="s">
        <v>1552</v>
      </c>
      <c r="I64" s="287">
        <v>1.25</v>
      </c>
      <c r="J64" s="294">
        <v>1</v>
      </c>
      <c r="K64" s="287">
        <f>I64*J64</f>
        <v>1.25</v>
      </c>
      <c r="L64" s="821">
        <f>VLOOKUP(A64,TRANSPORTE!A6:D117,4,FALSE)</f>
        <v>1205.4504839910646</v>
      </c>
      <c r="M64" s="822"/>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3194.4437825763212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10851.78110629625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219516.18761826109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43903.23752365222</v>
      </c>
      <c r="M87" s="852"/>
      <c r="N87" s="57"/>
    </row>
    <row r="88" spans="1:14">
      <c r="B88" s="95" t="s">
        <v>1057</v>
      </c>
      <c r="C88" s="96"/>
      <c r="D88" s="96"/>
      <c r="E88" s="96"/>
      <c r="F88" s="96"/>
      <c r="G88" s="96"/>
      <c r="H88" s="96"/>
      <c r="I88" s="93"/>
      <c r="J88" s="94"/>
      <c r="K88" s="312">
        <v>0.05</v>
      </c>
      <c r="L88" s="851">
        <f>N82*K88</f>
        <v>10975.809380913055</v>
      </c>
      <c r="M88" s="852"/>
      <c r="N88" s="57"/>
    </row>
    <row r="89" spans="1:14" ht="15.75" thickBot="1">
      <c r="B89" s="97" t="s">
        <v>1058</v>
      </c>
      <c r="C89" s="98"/>
      <c r="D89" s="98"/>
      <c r="E89" s="98"/>
      <c r="F89" s="98"/>
      <c r="G89" s="98"/>
      <c r="H89" s="98"/>
      <c r="I89" s="99"/>
      <c r="J89" s="100"/>
      <c r="K89" s="313">
        <v>0.05</v>
      </c>
      <c r="L89" s="853">
        <f>N82*K89</f>
        <v>10975.809380913055</v>
      </c>
      <c r="M89" s="854"/>
      <c r="N89" s="57"/>
    </row>
    <row r="90" spans="1:14" ht="15.75" thickBot="1">
      <c r="B90" s="817" t="s">
        <v>1037</v>
      </c>
      <c r="C90" s="818"/>
      <c r="D90" s="818"/>
      <c r="E90" s="818"/>
      <c r="F90" s="818"/>
      <c r="G90" s="818"/>
      <c r="H90" s="818"/>
      <c r="I90" s="818"/>
      <c r="J90" s="818"/>
      <c r="K90" s="818"/>
      <c r="L90" s="818"/>
      <c r="M90" s="819"/>
      <c r="N90" s="58">
        <f>L87+L88+L89</f>
        <v>65854.856285478323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285371.04390373942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5"/>
      <c r="J36" s="276"/>
      <c r="K36" s="277">
        <f>VLOOKUP(A36,EQUIPOS!A6:D163,4,FALSE)</f>
        <v>71432.268557644755</v>
      </c>
      <c r="L36" s="278"/>
      <c r="M36" s="279">
        <v>150</v>
      </c>
      <c r="N36" s="280">
        <f>K36/M36</f>
        <v>476.21512371763168</v>
      </c>
    </row>
    <row r="37" spans="1:14">
      <c r="A37" s="119" t="s">
        <v>148</v>
      </c>
      <c r="B37" s="830" t="str">
        <f>VLOOKUP(A37,EQUIPOS!A7:D154,3,FALSE)</f>
        <v>Cargador : Potencia en el volante 110 hp, Clasificación de RPM del motor 2300.</v>
      </c>
      <c r="C37" s="831"/>
      <c r="D37" s="831"/>
      <c r="E37" s="831"/>
      <c r="F37" s="831"/>
      <c r="G37" s="831"/>
      <c r="H37" s="832"/>
      <c r="I37" s="275"/>
      <c r="J37" s="276"/>
      <c r="K37" s="277">
        <f>VLOOKUP(A37,EQUIPOS!A7:D164,4,FALSE)</f>
        <v>99689.527455873933</v>
      </c>
      <c r="L37" s="278"/>
      <c r="M37" s="279">
        <v>150</v>
      </c>
      <c r="N37" s="280">
        <f>K37/M37</f>
        <v>664.59684970582623</v>
      </c>
    </row>
    <row r="38" spans="1:14">
      <c r="A38" t="s">
        <v>236</v>
      </c>
      <c r="B38" s="830" t="str">
        <f>VLOOKUP(A38,EQUIPOS!A8:D154,3,FALSE)</f>
        <v>Fresadora de pavimento, potencia 255 HP, peso 19 Ton, PROFUNDIDAD DE CORTE 305 mm</v>
      </c>
      <c r="C38" s="831"/>
      <c r="D38" s="831"/>
      <c r="E38" s="831"/>
      <c r="F38" s="831"/>
      <c r="G38" s="831"/>
      <c r="H38" s="832"/>
      <c r="I38" s="275"/>
      <c r="J38" s="276"/>
      <c r="K38" s="277">
        <f>VLOOKUP(A38,EQUIPOS!A8:D165,4,FALSE)</f>
        <v>330549.48577473988</v>
      </c>
      <c r="L38" s="278"/>
      <c r="M38" s="279">
        <v>150</v>
      </c>
      <c r="N38" s="280">
        <f>K38/M38</f>
        <v>2203.6632384982659</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1.7022401735366666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3346.1774520952604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821">
        <f>VLOOKUP(A58,TRANSPORTE!A5:D117,4,FALSE)</f>
        <v>1205.4504839910646</v>
      </c>
      <c r="M58" s="822"/>
      <c r="N58" s="295">
        <f>K58*L58</f>
        <v>156.7085629188384</v>
      </c>
    </row>
    <row r="59" spans="1:14">
      <c r="B59" s="52"/>
      <c r="C59" s="53"/>
      <c r="D59" s="53"/>
      <c r="E59" s="53"/>
      <c r="F59" s="53"/>
      <c r="G59" s="53"/>
      <c r="H59" s="319"/>
      <c r="I59" s="287"/>
      <c r="J59" s="294"/>
      <c r="K59" s="287"/>
      <c r="L59" s="821"/>
      <c r="M59" s="822"/>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156.7085629188384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170.22401735366665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3673.1100323677651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734.62200647355303</v>
      </c>
      <c r="M82" s="852"/>
      <c r="N82" s="57"/>
    </row>
    <row r="83" spans="1:14">
      <c r="B83" s="95" t="s">
        <v>1057</v>
      </c>
      <c r="C83" s="96"/>
      <c r="D83" s="96"/>
      <c r="E83" s="96"/>
      <c r="F83" s="96"/>
      <c r="G83" s="96"/>
      <c r="H83" s="96"/>
      <c r="I83" s="93"/>
      <c r="J83" s="94"/>
      <c r="K83" s="312">
        <v>0.05</v>
      </c>
      <c r="L83" s="851">
        <f>N77*K83</f>
        <v>183.65550161838826</v>
      </c>
      <c r="M83" s="852"/>
      <c r="N83" s="57"/>
    </row>
    <row r="84" spans="1:14" ht="15.75" thickBot="1">
      <c r="B84" s="97" t="s">
        <v>1058</v>
      </c>
      <c r="C84" s="98"/>
      <c r="D84" s="98"/>
      <c r="E84" s="98"/>
      <c r="F84" s="98"/>
      <c r="G84" s="98"/>
      <c r="H84" s="98"/>
      <c r="I84" s="99"/>
      <c r="J84" s="100"/>
      <c r="K84" s="313">
        <v>0.05</v>
      </c>
      <c r="L84" s="853">
        <f>N77*K84</f>
        <v>183.65550161838826</v>
      </c>
      <c r="M84" s="854"/>
      <c r="N84" s="57"/>
    </row>
    <row r="85" spans="1:14" ht="15.75" thickBot="1">
      <c r="B85" s="817" t="s">
        <v>1037</v>
      </c>
      <c r="C85" s="818"/>
      <c r="D85" s="818"/>
      <c r="E85" s="818"/>
      <c r="F85" s="818"/>
      <c r="G85" s="818"/>
      <c r="H85" s="818"/>
      <c r="I85" s="818"/>
      <c r="J85" s="818"/>
      <c r="K85" s="818"/>
      <c r="L85" s="818"/>
      <c r="M85" s="819"/>
      <c r="N85" s="58">
        <f>L82+L83+L84</f>
        <v>1101.9330097103295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4775.0430420780949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5"/>
      <c r="J36" s="276"/>
      <c r="K36" s="277">
        <f>VLOOKUP(A36,EQUIPOS!A6:D163,4,FALSE)</f>
        <v>71432.268557644755</v>
      </c>
      <c r="L36" s="278"/>
      <c r="M36" s="279">
        <v>300</v>
      </c>
      <c r="N36" s="280">
        <f>K36/M36</f>
        <v>238.10756185881584</v>
      </c>
    </row>
    <row r="37" spans="1:14">
      <c r="A37" s="119" t="s">
        <v>148</v>
      </c>
      <c r="B37" s="830" t="str">
        <f>VLOOKUP(A37,EQUIPOS!A7:D154,3,FALSE)</f>
        <v>Cargador : Potencia en el volante 110 hp, Clasificación de RPM del motor 2300.</v>
      </c>
      <c r="C37" s="831"/>
      <c r="D37" s="831"/>
      <c r="E37" s="831"/>
      <c r="F37" s="831"/>
      <c r="G37" s="831"/>
      <c r="H37" s="832"/>
      <c r="I37" s="275"/>
      <c r="J37" s="276"/>
      <c r="K37" s="277">
        <f>VLOOKUP(A37,EQUIPOS!A7:D164,4,FALSE)</f>
        <v>99689.527455873933</v>
      </c>
      <c r="L37" s="278"/>
      <c r="M37" s="279">
        <v>300</v>
      </c>
      <c r="N37" s="280">
        <f>K37/M37</f>
        <v>332.29842485291312</v>
      </c>
    </row>
    <row r="38" spans="1:14">
      <c r="A38" t="s">
        <v>236</v>
      </c>
      <c r="B38" s="830" t="str">
        <f>VLOOKUP(A38,EQUIPOS!A8:D154,3,FALSE)</f>
        <v>Fresadora de pavimento, potencia 255 HP, peso 19 Ton, PROFUNDIDAD DE CORTE 305 mm</v>
      </c>
      <c r="C38" s="831"/>
      <c r="D38" s="831"/>
      <c r="E38" s="831"/>
      <c r="F38" s="831"/>
      <c r="G38" s="831"/>
      <c r="H38" s="832"/>
      <c r="I38" s="275"/>
      <c r="J38" s="276"/>
      <c r="K38" s="277">
        <f>VLOOKUP(A38,EQUIPOS!A8:D165,4,FALSE)</f>
        <v>330549.48577473988</v>
      </c>
      <c r="L38" s="278"/>
      <c r="M38" s="279">
        <v>300</v>
      </c>
      <c r="N38" s="280">
        <f>K38/M38</f>
        <v>1101.8316192491329</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0.85112008676833328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1673.0887260476302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821">
        <f>VLOOKUP(A58,TRANSPORTE!A5:D117,4,FALSE)</f>
        <v>1205.4504839910646</v>
      </c>
      <c r="M58" s="822"/>
      <c r="N58" s="295">
        <f>K58*L58</f>
        <v>78.354281459419198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78.354281459419198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85.112008676833327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1836.5550161838826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367.31100323677651</v>
      </c>
      <c r="M82" s="852"/>
      <c r="N82" s="57"/>
    </row>
    <row r="83" spans="1:14">
      <c r="B83" s="95" t="s">
        <v>1057</v>
      </c>
      <c r="C83" s="96"/>
      <c r="D83" s="96"/>
      <c r="E83" s="96"/>
      <c r="F83" s="96"/>
      <c r="G83" s="96"/>
      <c r="H83" s="96"/>
      <c r="I83" s="93"/>
      <c r="J83" s="94"/>
      <c r="K83" s="312">
        <v>0.05</v>
      </c>
      <c r="L83" s="851">
        <f>N77*K83</f>
        <v>91.827750809194129</v>
      </c>
      <c r="M83" s="852"/>
      <c r="N83" s="57"/>
    </row>
    <row r="84" spans="1:14" ht="15.75" thickBot="1">
      <c r="B84" s="97" t="s">
        <v>1058</v>
      </c>
      <c r="C84" s="98"/>
      <c r="D84" s="98"/>
      <c r="E84" s="98"/>
      <c r="F84" s="98"/>
      <c r="G84" s="98"/>
      <c r="H84" s="98"/>
      <c r="I84" s="99"/>
      <c r="J84" s="100"/>
      <c r="K84" s="313">
        <v>0.05</v>
      </c>
      <c r="L84" s="853">
        <f>N77*K84</f>
        <v>91.827750809194129</v>
      </c>
      <c r="M84" s="854"/>
      <c r="N84" s="57"/>
    </row>
    <row r="85" spans="1:14" ht="15.75" thickBot="1">
      <c r="B85" s="817" t="s">
        <v>1037</v>
      </c>
      <c r="C85" s="818"/>
      <c r="D85" s="818"/>
      <c r="E85" s="818"/>
      <c r="F85" s="818"/>
      <c r="G85" s="818"/>
      <c r="H85" s="818"/>
      <c r="I85" s="818"/>
      <c r="J85" s="818"/>
      <c r="K85" s="818"/>
      <c r="L85" s="818"/>
      <c r="M85" s="819"/>
      <c r="N85" s="58">
        <f>L82+L83+L84</f>
        <v>550.96650485516477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2387.5215210390475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18</v>
      </c>
      <c r="N36" s="280">
        <f>K36/M36</f>
        <v>3464.8060528689321</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VLOOKUP(A37,EQUIPOS!A7:D164,4,FALSE)</f>
        <v>89195.892986834588</v>
      </c>
      <c r="L37" s="278"/>
      <c r="M37" s="279">
        <v>18</v>
      </c>
      <c r="N37" s="280">
        <f>K37/M37</f>
        <v>4955.3273881574769</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VLOOKUP(A38,EQUIPOS!A8:D165,4,FALSE)</f>
        <v>180490.51286747702</v>
      </c>
      <c r="L38" s="278"/>
      <c r="M38" s="279">
        <v>18</v>
      </c>
      <c r="N38" s="280">
        <f>K38/M38</f>
        <v>10027.250714859834</v>
      </c>
    </row>
    <row r="39" spans="1:14">
      <c r="A39" t="s">
        <v>299</v>
      </c>
      <c r="B39" s="830" t="str">
        <f>VLOOKUP(A39,EQUIPOS!A9:D154,3,FALSE)</f>
        <v xml:space="preserve">Recicladora, potencia 430HP </v>
      </c>
      <c r="C39" s="831"/>
      <c r="D39" s="831"/>
      <c r="E39" s="831"/>
      <c r="F39" s="831"/>
      <c r="G39" s="831"/>
      <c r="H39" s="832"/>
      <c r="I39" s="833"/>
      <c r="J39" s="814"/>
      <c r="K39" s="277">
        <f>VLOOKUP(A39,EQUIPOS!A9:D166,4,FALSE)</f>
        <v>448078.19182798074</v>
      </c>
      <c r="L39" s="834">
        <v>18</v>
      </c>
      <c r="M39" s="835"/>
      <c r="N39" s="280">
        <f>K39/L39</f>
        <v>24893.232879332263</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VLOOKUP(A40,EQUIPOS!A10:D167,4,FALSE)</f>
        <v>99689.527455873933</v>
      </c>
      <c r="L40" s="284"/>
      <c r="M40" s="285">
        <v>18</v>
      </c>
      <c r="N40" s="280">
        <f>K40/M40</f>
        <v>5538.3070808818848</v>
      </c>
    </row>
    <row r="41" spans="1:14">
      <c r="B41" s="837" t="s">
        <v>1036</v>
      </c>
      <c r="C41" s="838"/>
      <c r="D41" s="838"/>
      <c r="E41" s="44"/>
      <c r="F41" s="45"/>
      <c r="G41" s="45"/>
      <c r="H41" s="46"/>
      <c r="I41" s="42"/>
      <c r="J41" s="43"/>
      <c r="K41" s="287"/>
      <c r="L41" s="284"/>
      <c r="M41" s="409">
        <v>0.01</v>
      </c>
      <c r="N41" s="352">
        <f>N75*M41</f>
        <v>28.370669558944442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48907.294785659331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53303.508708491521</v>
      </c>
      <c r="N48" s="280">
        <f>K48*M48</f>
        <v>1865.6228047972033</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56072.52214789368</v>
      </c>
      <c r="N49" s="280">
        <f>K49*M49</f>
        <v>14018.13053697342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15883.753341770624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821">
        <f>VLOOKUP(A58,TRANSPORTE!A5:D117,4,FALSE)</f>
        <v>1205.4504839910646</v>
      </c>
      <c r="M58" s="822"/>
      <c r="N58" s="295">
        <f>K58*L58</f>
        <v>343.55338793745346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343.55338793745346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2837.0669558944442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67971.668471261859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13594.333694252373</v>
      </c>
      <c r="M82" s="852"/>
      <c r="N82" s="57"/>
    </row>
    <row r="83" spans="1:14">
      <c r="B83" s="95" t="s">
        <v>1057</v>
      </c>
      <c r="C83" s="96"/>
      <c r="D83" s="96"/>
      <c r="E83" s="96"/>
      <c r="F83" s="96"/>
      <c r="G83" s="96"/>
      <c r="H83" s="96"/>
      <c r="I83" s="93"/>
      <c r="J83" s="94"/>
      <c r="K83" s="312">
        <v>0.05</v>
      </c>
      <c r="L83" s="851">
        <f>N77*K83</f>
        <v>3398.5834235630932</v>
      </c>
      <c r="M83" s="852"/>
      <c r="N83" s="57"/>
    </row>
    <row r="84" spans="1:14" ht="15.75" thickBot="1">
      <c r="B84" s="97" t="s">
        <v>1058</v>
      </c>
      <c r="C84" s="98"/>
      <c r="D84" s="98"/>
      <c r="E84" s="98"/>
      <c r="F84" s="98"/>
      <c r="G84" s="98"/>
      <c r="H84" s="98"/>
      <c r="I84" s="99"/>
      <c r="J84" s="100"/>
      <c r="K84" s="313">
        <v>0.05</v>
      </c>
      <c r="L84" s="853">
        <f>N77*K84</f>
        <v>3398.5834235630932</v>
      </c>
      <c r="M84" s="854"/>
      <c r="N84" s="57"/>
    </row>
    <row r="85" spans="1:14" ht="15.75" thickBot="1">
      <c r="B85" s="817" t="s">
        <v>1037</v>
      </c>
      <c r="C85" s="818"/>
      <c r="D85" s="818"/>
      <c r="E85" s="818"/>
      <c r="F85" s="818"/>
      <c r="G85" s="818"/>
      <c r="H85" s="818"/>
      <c r="I85" s="818"/>
      <c r="J85" s="818"/>
      <c r="K85" s="818"/>
      <c r="L85" s="818"/>
      <c r="M85" s="819"/>
      <c r="N85" s="58">
        <f>L82+L83+L84</f>
        <v>20391.500541378558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88363.169012640414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12</v>
      </c>
      <c r="N36" s="280">
        <f>K36/M36</f>
        <v>5197.2090793033976</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89195.892986834588</v>
      </c>
      <c r="L37" s="278"/>
      <c r="M37" s="279">
        <v>12</v>
      </c>
      <c r="N37" s="280">
        <f>K37/M37</f>
        <v>7432.9910822362153</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180490.51286747702</v>
      </c>
      <c r="L38" s="278"/>
      <c r="M38" s="279">
        <v>12</v>
      </c>
      <c r="N38" s="280">
        <f>K38/M38</f>
        <v>15040.876072289751</v>
      </c>
    </row>
    <row r="39" spans="1:14">
      <c r="A39" s="119" t="s">
        <v>299</v>
      </c>
      <c r="B39" s="830" t="str">
        <f>VLOOKUP(A39,EQUIPOS!A7:D154,3,FALSE)</f>
        <v xml:space="preserve">Recicladora, potencia 430HP </v>
      </c>
      <c r="C39" s="831"/>
      <c r="D39" s="831"/>
      <c r="E39" s="831"/>
      <c r="F39" s="831"/>
      <c r="G39" s="831"/>
      <c r="H39" s="832"/>
      <c r="I39" s="275"/>
      <c r="J39" s="276"/>
      <c r="K39" s="277">
        <f>VLOOKUP(A39,EQUIPOS!A7:D164,4,FALSE)</f>
        <v>448078.19182798074</v>
      </c>
      <c r="L39" s="278"/>
      <c r="M39" s="279">
        <v>12</v>
      </c>
      <c r="N39" s="280">
        <f>K39/M39</f>
        <v>37339.849318998393</v>
      </c>
    </row>
    <row r="40" spans="1:14">
      <c r="A40" t="s">
        <v>365</v>
      </c>
      <c r="B40" s="830" t="str">
        <f>VLOOKUP(A40,EQUIPOS!A8:D154,3,FALSE)</f>
        <v xml:space="preserve">Vibrocompatador, potencia 153 HP, peso 10 Ton. </v>
      </c>
      <c r="C40" s="831"/>
      <c r="D40" s="831"/>
      <c r="E40" s="831"/>
      <c r="F40" s="831"/>
      <c r="G40" s="831"/>
      <c r="H40" s="832"/>
      <c r="I40" s="275"/>
      <c r="J40" s="276"/>
      <c r="K40" s="277">
        <f>VLOOKUP(A40,EQUIPOS!A8:D165,4,FALSE)</f>
        <v>99689.527455873933</v>
      </c>
      <c r="L40" s="278"/>
      <c r="M40" s="279">
        <v>12</v>
      </c>
      <c r="N40" s="280">
        <f>K40/M40</f>
        <v>8307.4606213228271</v>
      </c>
    </row>
    <row r="41" spans="1:14">
      <c r="B41" s="830"/>
      <c r="C41" s="831"/>
      <c r="D41" s="831"/>
      <c r="E41" s="831"/>
      <c r="F41" s="831"/>
      <c r="G41" s="831"/>
      <c r="H41" s="832"/>
      <c r="I41" s="833"/>
      <c r="J41" s="814"/>
      <c r="K41" s="277"/>
      <c r="L41" s="834"/>
      <c r="M41" s="835"/>
      <c r="N41" s="280"/>
    </row>
    <row r="42" spans="1:14">
      <c r="B42" s="830"/>
      <c r="C42" s="831"/>
      <c r="D42" s="831"/>
      <c r="E42" s="836"/>
      <c r="F42" s="831"/>
      <c r="G42" s="831"/>
      <c r="H42" s="832"/>
      <c r="I42" s="42"/>
      <c r="J42" s="43"/>
      <c r="K42" s="282"/>
      <c r="L42" s="284"/>
      <c r="M42" s="285"/>
      <c r="N42" s="286"/>
    </row>
    <row r="43" spans="1:14">
      <c r="B43" s="837" t="s">
        <v>1036</v>
      </c>
      <c r="C43" s="950"/>
      <c r="D43" s="950"/>
      <c r="E43" s="44"/>
      <c r="F43" s="45"/>
      <c r="G43" s="45"/>
      <c r="H43" s="46"/>
      <c r="I43" s="42"/>
      <c r="J43" s="43"/>
      <c r="K43" s="287"/>
      <c r="L43" s="284"/>
      <c r="M43" s="409">
        <v>0.1</v>
      </c>
      <c r="N43" s="352">
        <f>N77*M43</f>
        <v>425.56004338416665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2">
        <f>SUM(N36:N44)</f>
        <v>73743.946217534743</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3" t="s">
        <v>1029</v>
      </c>
      <c r="K49" s="91" t="s">
        <v>1030</v>
      </c>
      <c r="L49" s="811" t="s">
        <v>1039</v>
      </c>
      <c r="M49" s="810"/>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45.342595070210322</v>
      </c>
      <c r="N50" s="280">
        <f>K50*M50</f>
        <v>3400.6946302657743</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1045.9948267341649</v>
      </c>
      <c r="N51" s="280">
        <f>K51*M51</f>
        <v>1359.7932747544144</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2">
        <f>SUM(N50:N54)</f>
        <v>4760.4879050201889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4255.600433841666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N45+N55+N66+N77</f>
        <v>82760.034556396597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16552.006911279321</v>
      </c>
      <c r="M84" s="852"/>
      <c r="N84" s="57"/>
    </row>
    <row r="85" spans="1:14">
      <c r="B85" s="95" t="s">
        <v>1057</v>
      </c>
      <c r="C85" s="96"/>
      <c r="D85" s="96"/>
      <c r="E85" s="96"/>
      <c r="F85" s="96"/>
      <c r="G85" s="96"/>
      <c r="H85" s="96"/>
      <c r="I85" s="93"/>
      <c r="J85" s="94"/>
      <c r="K85" s="312">
        <v>0.05</v>
      </c>
      <c r="L85" s="851">
        <f>N79*K85</f>
        <v>4138.0017278198302</v>
      </c>
      <c r="M85" s="852"/>
      <c r="N85" s="57"/>
    </row>
    <row r="86" spans="1:14" ht="15.75" thickBot="1">
      <c r="B86" s="97" t="s">
        <v>1058</v>
      </c>
      <c r="C86" s="98"/>
      <c r="D86" s="98"/>
      <c r="E86" s="98"/>
      <c r="F86" s="98"/>
      <c r="G86" s="98"/>
      <c r="H86" s="98"/>
      <c r="I86" s="99"/>
      <c r="J86" s="100"/>
      <c r="K86" s="313">
        <v>0.05</v>
      </c>
      <c r="L86" s="853">
        <f>N79*K86</f>
        <v>4138.0017278198302</v>
      </c>
      <c r="M86" s="854"/>
      <c r="N86" s="57"/>
    </row>
    <row r="87" spans="1:14" ht="15.75" thickBot="1">
      <c r="B87" s="817" t="s">
        <v>1037</v>
      </c>
      <c r="C87" s="818"/>
      <c r="D87" s="818"/>
      <c r="E87" s="818"/>
      <c r="F87" s="818"/>
      <c r="G87" s="818"/>
      <c r="H87" s="818"/>
      <c r="I87" s="818"/>
      <c r="J87" s="818"/>
      <c r="K87" s="818"/>
      <c r="L87" s="818"/>
      <c r="M87" s="819"/>
      <c r="N87" s="58">
        <f>L84+L85+L86</f>
        <v>24828.010366918978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107588.04492331558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69" t="s">
        <v>2327</v>
      </c>
      <c r="C120" s="401"/>
      <c r="D120" s="401"/>
      <c r="E120" s="63"/>
      <c r="F120" s="63"/>
      <c r="G120" s="63"/>
      <c r="H120" s="63"/>
      <c r="I120" s="63"/>
      <c r="J120" s="796"/>
      <c r="K120" s="796"/>
      <c r="L120" s="796"/>
      <c r="M120" s="796"/>
      <c r="N120"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18</v>
      </c>
      <c r="N36" s="280">
        <f>K36/M36</f>
        <v>3464.8060528689321</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VLOOKUP(A37,EQUIPOS!A7:D164,4,FALSE)</f>
        <v>89195.892986834588</v>
      </c>
      <c r="L37" s="278"/>
      <c r="M37" s="279">
        <v>18</v>
      </c>
      <c r="N37" s="280">
        <f>K37/M37</f>
        <v>4955.3273881574769</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VLOOKUP(A38,EQUIPOS!A8:D165,4,FALSE)</f>
        <v>180490.51286747702</v>
      </c>
      <c r="L38" s="278"/>
      <c r="M38" s="279">
        <v>18</v>
      </c>
      <c r="N38" s="280">
        <f>K38/M38</f>
        <v>10027.250714859834</v>
      </c>
    </row>
    <row r="39" spans="1:14">
      <c r="A39" t="s">
        <v>299</v>
      </c>
      <c r="B39" s="830" t="str">
        <f>VLOOKUP(A39,EQUIPOS!A9:D154,3,FALSE)</f>
        <v xml:space="preserve">Recicladora, potencia 430HP </v>
      </c>
      <c r="C39" s="831"/>
      <c r="D39" s="831"/>
      <c r="E39" s="831"/>
      <c r="F39" s="831"/>
      <c r="G39" s="831"/>
      <c r="H39" s="832"/>
      <c r="I39" s="833"/>
      <c r="J39" s="814"/>
      <c r="K39" s="277">
        <f>VLOOKUP(A39,EQUIPOS!A9:D166,4,FALSE)</f>
        <v>448078.19182798074</v>
      </c>
      <c r="L39" s="834">
        <v>18</v>
      </c>
      <c r="M39" s="835"/>
      <c r="N39" s="280">
        <f>K39/L39</f>
        <v>24893.232879332263</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VLOOKUP(A40,EQUIPOS!A10:D167,4,FALSE)</f>
        <v>99689.527455873933</v>
      </c>
      <c r="L40" s="284"/>
      <c r="M40" s="285">
        <v>18</v>
      </c>
      <c r="N40" s="280">
        <f>K40/M40</f>
        <v>5538.3070808818848</v>
      </c>
    </row>
    <row r="41" spans="1:14">
      <c r="B41" s="328"/>
      <c r="C41" s="329"/>
      <c r="D41" s="329"/>
      <c r="E41" s="329"/>
      <c r="F41" s="331"/>
      <c r="G41" s="331"/>
      <c r="H41" s="131"/>
      <c r="I41" s="42"/>
      <c r="J41" s="43"/>
      <c r="K41" s="282"/>
      <c r="L41" s="284"/>
      <c r="M41" s="285"/>
      <c r="N41" s="280"/>
    </row>
    <row r="42" spans="1:14">
      <c r="B42" s="837" t="s">
        <v>1036</v>
      </c>
      <c r="C42" s="838"/>
      <c r="D42" s="838"/>
      <c r="E42" s="44"/>
      <c r="F42" s="45"/>
      <c r="G42" s="45"/>
      <c r="H42" s="46"/>
      <c r="I42" s="42"/>
      <c r="J42" s="43"/>
      <c r="K42" s="287"/>
      <c r="L42" s="284"/>
      <c r="M42" s="409">
        <v>0.01</v>
      </c>
      <c r="N42" s="352">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48907.294785659331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353049.21352377505</v>
      </c>
      <c r="N49" s="280">
        <f>K49*M49</f>
        <v>54016.529669137584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54016.529669137584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21">
        <f>VLOOKUP(A59,TRANSPORTE!A5:D117,4,FALSE)</f>
        <v>1506.8131049888307</v>
      </c>
      <c r="M59" s="822"/>
      <c r="N59" s="295">
        <f>K59*L59</f>
        <v>230.54240506329108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230.54240506329108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105991.43381575464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21198.286763150929</v>
      </c>
      <c r="M83" s="852"/>
      <c r="N83" s="57"/>
    </row>
    <row r="84" spans="1:14">
      <c r="B84" s="95" t="s">
        <v>1057</v>
      </c>
      <c r="C84" s="96"/>
      <c r="D84" s="96"/>
      <c r="E84" s="96"/>
      <c r="F84" s="96"/>
      <c r="G84" s="96"/>
      <c r="H84" s="96"/>
      <c r="I84" s="93"/>
      <c r="J84" s="94"/>
      <c r="K84" s="312">
        <v>0.05</v>
      </c>
      <c r="L84" s="851">
        <f>N78*K84</f>
        <v>5299.5716907877322</v>
      </c>
      <c r="M84" s="852"/>
      <c r="N84" s="57"/>
    </row>
    <row r="85" spans="1:14" ht="15.75" thickBot="1">
      <c r="B85" s="97" t="s">
        <v>1058</v>
      </c>
      <c r="C85" s="98"/>
      <c r="D85" s="98"/>
      <c r="E85" s="98"/>
      <c r="F85" s="98"/>
      <c r="G85" s="98"/>
      <c r="H85" s="98"/>
      <c r="I85" s="99"/>
      <c r="J85" s="100"/>
      <c r="K85" s="313">
        <v>0.05</v>
      </c>
      <c r="L85" s="853">
        <f>N78*K85</f>
        <v>5299.5716907877322</v>
      </c>
      <c r="M85" s="854"/>
      <c r="N85" s="57"/>
    </row>
    <row r="86" spans="1:14" ht="15.75" thickBot="1">
      <c r="B86" s="817" t="s">
        <v>1037</v>
      </c>
      <c r="C86" s="818"/>
      <c r="D86" s="818"/>
      <c r="E86" s="818"/>
      <c r="F86" s="818"/>
      <c r="G86" s="818"/>
      <c r="H86" s="818"/>
      <c r="I86" s="818"/>
      <c r="J86" s="818"/>
      <c r="K86" s="818"/>
      <c r="L86" s="818"/>
      <c r="M86" s="819"/>
      <c r="N86" s="58">
        <f>L83+L84+L85</f>
        <v>31797.430144726393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137788.86396048105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18</v>
      </c>
      <c r="N36" s="280">
        <f>K36/M36</f>
        <v>3464.8060528689321</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VLOOKUP(A37,EQUIPOS!A7:D164,4,FALSE)</f>
        <v>89195.892986834588</v>
      </c>
      <c r="L37" s="278"/>
      <c r="M37" s="279">
        <v>18</v>
      </c>
      <c r="N37" s="280">
        <f>K37/M37</f>
        <v>4955.3273881574769</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VLOOKUP(A38,EQUIPOS!A8:D165,4,FALSE)</f>
        <v>180490.51286747702</v>
      </c>
      <c r="L38" s="278"/>
      <c r="M38" s="279">
        <v>18</v>
      </c>
      <c r="N38" s="280">
        <f>K38/M38</f>
        <v>10027.250714859834</v>
      </c>
    </row>
    <row r="39" spans="1:14">
      <c r="A39" t="s">
        <v>299</v>
      </c>
      <c r="B39" s="830" t="str">
        <f>VLOOKUP(A39,EQUIPOS!A9:D154,3,FALSE)</f>
        <v xml:space="preserve">Recicladora, potencia 430HP </v>
      </c>
      <c r="C39" s="831"/>
      <c r="D39" s="831"/>
      <c r="E39" s="831"/>
      <c r="F39" s="831"/>
      <c r="G39" s="831"/>
      <c r="H39" s="832"/>
      <c r="I39" s="833"/>
      <c r="J39" s="814"/>
      <c r="K39" s="277">
        <f>VLOOKUP(A39,EQUIPOS!A9:D166,4,FALSE)</f>
        <v>448078.19182798074</v>
      </c>
      <c r="L39" s="834">
        <v>18</v>
      </c>
      <c r="M39" s="835"/>
      <c r="N39" s="280">
        <f>K39/L39</f>
        <v>24893.232879332263</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VLOOKUP(A40,EQUIPOS!A10:D167,4,FALSE)</f>
        <v>99689.527455873933</v>
      </c>
      <c r="L40" s="284"/>
      <c r="M40" s="285">
        <v>18</v>
      </c>
      <c r="N40" s="280">
        <f>K40/M40</f>
        <v>5538.3070808818848</v>
      </c>
    </row>
    <row r="41" spans="1:14">
      <c r="B41" s="328"/>
      <c r="C41" s="329"/>
      <c r="D41" s="329"/>
      <c r="E41" s="329"/>
      <c r="F41" s="331"/>
      <c r="G41" s="331"/>
      <c r="H41" s="131"/>
      <c r="I41" s="42"/>
      <c r="J41" s="43"/>
      <c r="K41" s="282"/>
      <c r="L41" s="284"/>
      <c r="M41" s="285"/>
      <c r="N41" s="286"/>
    </row>
    <row r="42" spans="1:14">
      <c r="B42" s="837" t="s">
        <v>1036</v>
      </c>
      <c r="C42" s="838"/>
      <c r="D42" s="838"/>
      <c r="E42" s="44"/>
      <c r="F42" s="45"/>
      <c r="G42" s="45"/>
      <c r="H42" s="46"/>
      <c r="I42" s="42"/>
      <c r="J42" s="43"/>
      <c r="K42" s="287"/>
      <c r="L42" s="284"/>
      <c r="M42" s="409">
        <v>0.01</v>
      </c>
      <c r="N42" s="352">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48907.294785659331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370000</v>
      </c>
      <c r="N49" s="280">
        <f>K49*M49</f>
        <v>56610</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56610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21">
        <f>VLOOKUP(A59,TRANSPORTE!A5:D117,4,FALSE)</f>
        <v>1205.4504839910646</v>
      </c>
      <c r="M59" s="822"/>
      <c r="N59" s="295">
        <f>K59*L59</f>
        <v>184.4339240506329</v>
      </c>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184.4339240506329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108538.79566560441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21707.759133120882</v>
      </c>
      <c r="M83" s="852"/>
      <c r="N83" s="57"/>
    </row>
    <row r="84" spans="1:14">
      <c r="B84" s="95" t="s">
        <v>1057</v>
      </c>
      <c r="C84" s="96"/>
      <c r="D84" s="96"/>
      <c r="E84" s="96"/>
      <c r="F84" s="96"/>
      <c r="G84" s="96"/>
      <c r="H84" s="96"/>
      <c r="I84" s="93"/>
      <c r="J84" s="94"/>
      <c r="K84" s="312">
        <v>0.05</v>
      </c>
      <c r="L84" s="851">
        <f>N78*K84</f>
        <v>5426.9397832802206</v>
      </c>
      <c r="M84" s="852"/>
      <c r="N84" s="57"/>
    </row>
    <row r="85" spans="1:14" ht="15.75" thickBot="1">
      <c r="B85" s="97" t="s">
        <v>1058</v>
      </c>
      <c r="C85" s="98"/>
      <c r="D85" s="98"/>
      <c r="E85" s="98"/>
      <c r="F85" s="98"/>
      <c r="G85" s="98"/>
      <c r="H85" s="98"/>
      <c r="I85" s="99"/>
      <c r="J85" s="100"/>
      <c r="K85" s="313">
        <v>0.05</v>
      </c>
      <c r="L85" s="853">
        <f>N78*K85</f>
        <v>5426.9397832802206</v>
      </c>
      <c r="M85" s="854"/>
      <c r="N85" s="57"/>
    </row>
    <row r="86" spans="1:14" ht="15.75" thickBot="1">
      <c r="B86" s="817" t="s">
        <v>1037</v>
      </c>
      <c r="C86" s="818"/>
      <c r="D86" s="818"/>
      <c r="E86" s="818"/>
      <c r="F86" s="818"/>
      <c r="G86" s="818"/>
      <c r="H86" s="818"/>
      <c r="I86" s="818"/>
      <c r="J86" s="818"/>
      <c r="K86" s="818"/>
      <c r="L86" s="818"/>
      <c r="M86" s="819"/>
      <c r="N86" s="58">
        <f>L83+L84+L85</f>
        <v>32561.638699681323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141100.43436528574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15</v>
      </c>
      <c r="N36" s="280">
        <f>K36/M36</f>
        <v>4157.7672634427181</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VLOOKUP(A37,EQUIPOS!A7:D164,4,FALSE)</f>
        <v>89195.892986834588</v>
      </c>
      <c r="L37" s="278"/>
      <c r="M37" s="279">
        <v>15</v>
      </c>
      <c r="N37" s="280">
        <f>K37/M37</f>
        <v>5946.3928657889728</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VLOOKUP(A38,EQUIPOS!A8:D165,4,FALSE)</f>
        <v>180490.51286747702</v>
      </c>
      <c r="L38" s="278"/>
      <c r="M38" s="279">
        <v>15</v>
      </c>
      <c r="N38" s="280">
        <f>K38/M38</f>
        <v>12032.700857831802</v>
      </c>
    </row>
    <row r="39" spans="1:14">
      <c r="A39" t="s">
        <v>299</v>
      </c>
      <c r="B39" s="830" t="str">
        <f>VLOOKUP(A39,EQUIPOS!A9:D154,3,FALSE)</f>
        <v xml:space="preserve">Recicladora, potencia 430HP </v>
      </c>
      <c r="C39" s="831"/>
      <c r="D39" s="831"/>
      <c r="E39" s="831"/>
      <c r="F39" s="831"/>
      <c r="G39" s="831"/>
      <c r="H39" s="832"/>
      <c r="I39" s="833"/>
      <c r="J39" s="814"/>
      <c r="K39" s="277">
        <f>VLOOKUP(A39,EQUIPOS!A9:D166,4,FALSE)</f>
        <v>448078.19182798074</v>
      </c>
      <c r="L39" s="834">
        <v>15</v>
      </c>
      <c r="M39" s="835"/>
      <c r="N39" s="280">
        <f>K39/L39</f>
        <v>29871.879455198716</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VLOOKUP(A40,EQUIPOS!A10:D167,4,FALSE)</f>
        <v>99689.527455873933</v>
      </c>
      <c r="L40" s="284"/>
      <c r="M40" s="285">
        <v>15</v>
      </c>
      <c r="N40" s="280">
        <f>K40/M40</f>
        <v>6645.9684970582621</v>
      </c>
    </row>
    <row r="41" spans="1:14">
      <c r="B41" s="328"/>
      <c r="C41" s="329"/>
      <c r="D41" s="329"/>
      <c r="E41" s="329"/>
      <c r="F41" s="331"/>
      <c r="G41" s="331"/>
      <c r="H41" s="131"/>
      <c r="I41" s="42"/>
      <c r="J41" s="43"/>
      <c r="K41" s="282"/>
      <c r="L41" s="284"/>
      <c r="M41" s="285"/>
      <c r="N41" s="286"/>
    </row>
    <row r="42" spans="1:14">
      <c r="B42" s="837" t="s">
        <v>1036</v>
      </c>
      <c r="C42" s="838"/>
      <c r="D42" s="838"/>
      <c r="E42" s="44"/>
      <c r="F42" s="45"/>
      <c r="G42" s="45"/>
      <c r="H42" s="46"/>
      <c r="I42" s="42"/>
      <c r="J42" s="43"/>
      <c r="K42" s="287"/>
      <c r="L42" s="284"/>
      <c r="M42" s="409">
        <v>0.01</v>
      </c>
      <c r="N42" s="352">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58688.753742791203</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353049.21352377505</v>
      </c>
      <c r="N49" s="280">
        <f>K49*M49</f>
        <v>54016.529669137584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54016.529669137584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21">
        <f>VLOOKUP(A59,TRANSPORTE!A5:D117,4,FALSE)</f>
        <v>1506.8131049888307</v>
      </c>
      <c r="M59" s="822"/>
      <c r="N59" s="295">
        <f>K59*L59</f>
        <v>230.54240506329108</v>
      </c>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230.54240506329108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116340.30616406541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23268.061232813081</v>
      </c>
      <c r="M83" s="852"/>
      <c r="N83" s="57"/>
    </row>
    <row r="84" spans="1:14">
      <c r="B84" s="95" t="s">
        <v>1057</v>
      </c>
      <c r="C84" s="96"/>
      <c r="D84" s="96"/>
      <c r="E84" s="96"/>
      <c r="F84" s="96"/>
      <c r="G84" s="96"/>
      <c r="H84" s="96"/>
      <c r="I84" s="93"/>
      <c r="J84" s="94"/>
      <c r="K84" s="312">
        <v>0.05</v>
      </c>
      <c r="L84" s="851">
        <f>N78*K84</f>
        <v>5817.0153082032703</v>
      </c>
      <c r="M84" s="852"/>
      <c r="N84" s="57"/>
    </row>
    <row r="85" spans="1:14" ht="15.75" thickBot="1">
      <c r="B85" s="97" t="s">
        <v>1058</v>
      </c>
      <c r="C85" s="98"/>
      <c r="D85" s="98"/>
      <c r="E85" s="98"/>
      <c r="F85" s="98"/>
      <c r="G85" s="98"/>
      <c r="H85" s="98"/>
      <c r="I85" s="99"/>
      <c r="J85" s="100"/>
      <c r="K85" s="313">
        <v>0.05</v>
      </c>
      <c r="L85" s="853">
        <f>N78*K85</f>
        <v>5817.0153082032703</v>
      </c>
      <c r="M85" s="854"/>
      <c r="N85" s="57"/>
    </row>
    <row r="86" spans="1:14" ht="15.75" thickBot="1">
      <c r="B86" s="817" t="s">
        <v>1037</v>
      </c>
      <c r="C86" s="818"/>
      <c r="D86" s="818"/>
      <c r="E86" s="818"/>
      <c r="F86" s="818"/>
      <c r="G86" s="818"/>
      <c r="H86" s="818"/>
      <c r="I86" s="818"/>
      <c r="J86" s="818"/>
      <c r="K86" s="818"/>
      <c r="L86" s="818"/>
      <c r="M86" s="819"/>
      <c r="N86" s="58">
        <f>L83+L84+L85</f>
        <v>34902.091849219622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151242.39801328501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279">
        <v>15</v>
      </c>
      <c r="N36" s="280">
        <f>K36/M36</f>
        <v>4157.7672634427181</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VLOOKUP(A37,EQUIPOS!A7:D164,4,FALSE)</f>
        <v>89195.892986834588</v>
      </c>
      <c r="L37" s="278"/>
      <c r="M37" s="279">
        <v>15</v>
      </c>
      <c r="N37" s="280">
        <f>K37/M37</f>
        <v>5946.3928657889728</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VLOOKUP(A38,EQUIPOS!A8:D165,4,FALSE)</f>
        <v>180490.51286747702</v>
      </c>
      <c r="L38" s="278"/>
      <c r="M38" s="279">
        <v>15</v>
      </c>
      <c r="N38" s="280">
        <f>K38/M38</f>
        <v>12032.700857831802</v>
      </c>
    </row>
    <row r="39" spans="1:14">
      <c r="A39" t="s">
        <v>299</v>
      </c>
      <c r="B39" s="830" t="str">
        <f>VLOOKUP(A39,EQUIPOS!A9:D154,3,FALSE)</f>
        <v xml:space="preserve">Recicladora, potencia 430HP </v>
      </c>
      <c r="C39" s="831"/>
      <c r="D39" s="831"/>
      <c r="E39" s="831"/>
      <c r="F39" s="831"/>
      <c r="G39" s="831"/>
      <c r="H39" s="832"/>
      <c r="I39" s="833"/>
      <c r="J39" s="814"/>
      <c r="K39" s="277">
        <f>VLOOKUP(A39,EQUIPOS!A9:D166,4,FALSE)</f>
        <v>448078.19182798074</v>
      </c>
      <c r="L39" s="834">
        <v>15</v>
      </c>
      <c r="M39" s="835"/>
      <c r="N39" s="280">
        <f>K39/L39</f>
        <v>29871.879455198716</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VLOOKUP(A40,EQUIPOS!A10:D167,4,FALSE)</f>
        <v>99689.527455873933</v>
      </c>
      <c r="L40" s="284"/>
      <c r="M40" s="285">
        <v>15</v>
      </c>
      <c r="N40" s="280">
        <f>K40/M40</f>
        <v>6645.9684970582621</v>
      </c>
    </row>
    <row r="41" spans="1:14">
      <c r="B41" s="328"/>
      <c r="C41" s="329"/>
      <c r="D41" s="329"/>
      <c r="E41" s="329"/>
      <c r="F41" s="331"/>
      <c r="G41" s="331"/>
      <c r="H41" s="131"/>
      <c r="I41" s="42"/>
      <c r="J41" s="43"/>
      <c r="K41" s="282"/>
      <c r="L41" s="284"/>
      <c r="M41" s="285"/>
      <c r="N41" s="286"/>
    </row>
    <row r="42" spans="1:14">
      <c r="B42" s="837" t="s">
        <v>1036</v>
      </c>
      <c r="C42" s="838"/>
      <c r="D42" s="838"/>
      <c r="E42" s="44"/>
      <c r="F42" s="45"/>
      <c r="G42" s="45"/>
      <c r="H42" s="46"/>
      <c r="I42" s="42"/>
      <c r="J42" s="43"/>
      <c r="K42" s="287"/>
      <c r="L42" s="284"/>
      <c r="M42" s="409">
        <v>0.01</v>
      </c>
      <c r="N42" s="352">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58688.753742791203</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370000</v>
      </c>
      <c r="N49" s="280">
        <f>K49*M49</f>
        <v>56610</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56610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21">
        <f>VLOOKUP(A59,TRANSPORTE!A5:D117,4,FALSE)</f>
        <v>1205.4504839910646</v>
      </c>
      <c r="M59" s="822"/>
      <c r="N59" s="295">
        <f>K59*L59</f>
        <v>184.4339240506329</v>
      </c>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184.4339240506329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118887.66801391517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23777.533602783034</v>
      </c>
      <c r="M83" s="852"/>
      <c r="N83" s="57"/>
    </row>
    <row r="84" spans="1:14">
      <c r="B84" s="95" t="s">
        <v>1057</v>
      </c>
      <c r="C84" s="96"/>
      <c r="D84" s="96"/>
      <c r="E84" s="96"/>
      <c r="F84" s="96"/>
      <c r="G84" s="96"/>
      <c r="H84" s="96"/>
      <c r="I84" s="93"/>
      <c r="J84" s="94"/>
      <c r="K84" s="312">
        <v>0.05</v>
      </c>
      <c r="L84" s="851">
        <f>N78*K84</f>
        <v>5944.3834006957586</v>
      </c>
      <c r="M84" s="852"/>
      <c r="N84" s="57"/>
    </row>
    <row r="85" spans="1:14" ht="15.75" thickBot="1">
      <c r="B85" s="97" t="s">
        <v>1058</v>
      </c>
      <c r="C85" s="98"/>
      <c r="D85" s="98"/>
      <c r="E85" s="98"/>
      <c r="F85" s="98"/>
      <c r="G85" s="98"/>
      <c r="H85" s="98"/>
      <c r="I85" s="99"/>
      <c r="J85" s="100"/>
      <c r="K85" s="313">
        <v>0.05</v>
      </c>
      <c r="L85" s="853">
        <f>N78*K85</f>
        <v>5944.3834006957586</v>
      </c>
      <c r="M85" s="854"/>
      <c r="N85" s="57"/>
    </row>
    <row r="86" spans="1:14" ht="15.75" thickBot="1">
      <c r="B86" s="817" t="s">
        <v>1037</v>
      </c>
      <c r="C86" s="818"/>
      <c r="D86" s="818"/>
      <c r="E86" s="818"/>
      <c r="F86" s="818"/>
      <c r="G86" s="818"/>
      <c r="H86" s="818"/>
      <c r="I86" s="818"/>
      <c r="J86" s="818"/>
      <c r="K86" s="818"/>
      <c r="L86" s="818"/>
      <c r="M86" s="819"/>
      <c r="N86" s="58">
        <f>L83+L84+L85</f>
        <v>35666.300404174552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154553.96841808973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1"/>
      <c r="F40" s="831"/>
      <c r="G40" s="831"/>
      <c r="H40" s="832"/>
      <c r="I40" s="42"/>
      <c r="J40" s="43"/>
      <c r="K40" s="277"/>
      <c r="L40" s="284"/>
      <c r="M40" s="285"/>
      <c r="N40" s="280"/>
    </row>
    <row r="41" spans="1:14">
      <c r="B41" s="328"/>
      <c r="C41" s="329"/>
      <c r="D41" s="329"/>
      <c r="E41" s="329"/>
      <c r="F41" s="331"/>
      <c r="G41" s="331"/>
      <c r="H41" s="131"/>
      <c r="I41" s="42"/>
      <c r="J41" s="43"/>
      <c r="K41" s="282"/>
      <c r="L41" s="284"/>
      <c r="M41" s="285"/>
      <c r="N41" s="286"/>
    </row>
    <row r="42" spans="1:14">
      <c r="B42" s="837" t="s">
        <v>1036</v>
      </c>
      <c r="C42" s="838"/>
      <c r="D42" s="838"/>
      <c r="E42" s="44"/>
      <c r="F42" s="45"/>
      <c r="G42" s="45"/>
      <c r="H42" s="46"/>
      <c r="I42" s="42"/>
      <c r="J42" s="43"/>
      <c r="K42" s="287"/>
      <c r="L42" s="284"/>
      <c r="M42" s="409">
        <v>0.01</v>
      </c>
      <c r="N42" s="352">
        <f>N76*M42</f>
        <v>4.0853764164879998</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8294.2440148496335</v>
      </c>
      <c r="N49" s="280">
        <f>K49*M49</f>
        <v>8750.4274356663627</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8750.4274356663627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408.53764164879999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9163.0504537316501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1832.6100907463301</v>
      </c>
      <c r="M83" s="852"/>
      <c r="N83" s="57"/>
    </row>
    <row r="84" spans="1:14">
      <c r="B84" s="95" t="s">
        <v>1057</v>
      </c>
      <c r="C84" s="96"/>
      <c r="D84" s="96"/>
      <c r="E84" s="96"/>
      <c r="F84" s="96"/>
      <c r="G84" s="96"/>
      <c r="H84" s="96"/>
      <c r="I84" s="93"/>
      <c r="J84" s="94"/>
      <c r="K84" s="312">
        <v>0.05</v>
      </c>
      <c r="L84" s="851">
        <f>N78*K84</f>
        <v>458.15252268658253</v>
      </c>
      <c r="M84" s="852"/>
      <c r="N84" s="57"/>
    </row>
    <row r="85" spans="1:14" ht="15.75" thickBot="1">
      <c r="B85" s="97" t="s">
        <v>1058</v>
      </c>
      <c r="C85" s="98"/>
      <c r="D85" s="98"/>
      <c r="E85" s="98"/>
      <c r="F85" s="98"/>
      <c r="G85" s="98"/>
      <c r="H85" s="98"/>
      <c r="I85" s="99"/>
      <c r="J85" s="100"/>
      <c r="K85" s="313">
        <v>0.05</v>
      </c>
      <c r="L85" s="853">
        <f>N78*K85</f>
        <v>458.15252268658253</v>
      </c>
      <c r="M85" s="854"/>
      <c r="N85" s="57"/>
    </row>
    <row r="86" spans="1:14" ht="15.75" thickBot="1">
      <c r="B86" s="817" t="s">
        <v>1037</v>
      </c>
      <c r="C86" s="818"/>
      <c r="D86" s="818"/>
      <c r="E86" s="818"/>
      <c r="F86" s="818"/>
      <c r="G86" s="818"/>
      <c r="H86" s="818"/>
      <c r="I86" s="818"/>
      <c r="J86" s="818"/>
      <c r="K86" s="818"/>
      <c r="L86" s="818"/>
      <c r="M86" s="819"/>
      <c r="N86" s="58">
        <f>L83+L84+L85</f>
        <v>2748.9151361194949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11911.965589851145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164</v>
      </c>
      <c r="B36" s="830" t="str">
        <f>VLOOKUP(A36,EQUIPOS!A6:D154,3,FALSE)</f>
        <v>Compactador manual de rodillo</v>
      </c>
      <c r="C36" s="831"/>
      <c r="D36" s="831"/>
      <c r="E36" s="831"/>
      <c r="F36" s="831"/>
      <c r="G36" s="831"/>
      <c r="H36" s="832"/>
      <c r="I36" s="275"/>
      <c r="J36" s="276"/>
      <c r="K36" s="277">
        <f>VLOOKUP(A36,EQUIPOS!A6:D163,4,FALSE)</f>
        <v>15832.15188323749</v>
      </c>
      <c r="L36" s="278"/>
      <c r="M36" s="279">
        <v>2</v>
      </c>
      <c r="N36" s="280">
        <f>K36/M36</f>
        <v>7916.0759416187448</v>
      </c>
    </row>
    <row r="37" spans="1:14">
      <c r="A37" s="119" t="s">
        <v>180</v>
      </c>
      <c r="B37" s="830" t="str">
        <f>VLOOKUP(A37,EQUIPOS!A7:D154,3,FALSE)</f>
        <v>Compresor 120 HP, con martillo.</v>
      </c>
      <c r="C37" s="831"/>
      <c r="D37" s="831"/>
      <c r="E37" s="831"/>
      <c r="F37" s="831"/>
      <c r="G37" s="831"/>
      <c r="H37" s="832"/>
      <c r="I37" s="275"/>
      <c r="J37" s="276"/>
      <c r="K37" s="277">
        <f>VLOOKUP(A37,EQUIPOS!A7:D164,4,FALSE)</f>
        <v>104936.34469039363</v>
      </c>
      <c r="L37" s="278"/>
      <c r="M37" s="279">
        <v>4</v>
      </c>
      <c r="N37" s="280">
        <f>K37/M37</f>
        <v>26234.086172598407</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5"/>
      <c r="J38" s="276"/>
      <c r="K38" s="277">
        <f>VLOOKUP(A38,EQUIPOS!A8:D165,4,FALSE)</f>
        <v>20583.140283274442</v>
      </c>
      <c r="L38" s="278"/>
      <c r="M38" s="279">
        <v>10</v>
      </c>
      <c r="N38" s="280">
        <f>K38/M38</f>
        <v>2058.3140283274442</v>
      </c>
    </row>
    <row r="39" spans="1:14">
      <c r="A39" t="s">
        <v>303</v>
      </c>
      <c r="B39" s="830" t="str">
        <f>VLOOKUP(A39,EQUIPOS!A9:D154,3,FALSE)</f>
        <v>Retrocargador, pala de 1,1 m3 de capacidad, profundidad de excavación de 4.400 mm y una altura de 5.680 mm</v>
      </c>
      <c r="C39" s="831"/>
      <c r="D39" s="831"/>
      <c r="E39" s="831"/>
      <c r="F39" s="831"/>
      <c r="G39" s="831"/>
      <c r="H39" s="832"/>
      <c r="I39" s="275"/>
      <c r="J39" s="276"/>
      <c r="K39" s="277">
        <f>VLOOKUP(A39,EQUIPOS!A9:D166,4,FALSE)</f>
        <v>94442.710221354253</v>
      </c>
      <c r="L39" s="278"/>
      <c r="M39" s="279">
        <v>10</v>
      </c>
      <c r="N39" s="280">
        <f>K39/M39</f>
        <v>9444.2710221354246</v>
      </c>
    </row>
    <row r="40" spans="1:14">
      <c r="A40" t="s">
        <v>129</v>
      </c>
      <c r="B40" s="830" t="str">
        <f>VLOOKUP(A40,EQUIPOS!A10:D154,3,FALSE)</f>
        <v xml:space="preserve">Buldozer, Potencia al volante de 140 HP, motor de 2200 RPM, longitud de hoja 4,80m. </v>
      </c>
      <c r="C40" s="831"/>
      <c r="D40" s="831"/>
      <c r="E40" s="831"/>
      <c r="F40" s="831"/>
      <c r="G40" s="831"/>
      <c r="H40" s="832"/>
      <c r="I40" s="275"/>
      <c r="J40" s="276"/>
      <c r="K40" s="277">
        <f>VLOOKUP(A40,EQUIPOS!A10:D167,4,FALSE)</f>
        <v>146910.88256655107</v>
      </c>
      <c r="L40" s="278"/>
      <c r="M40" s="279">
        <v>100</v>
      </c>
      <c r="N40" s="280">
        <f>K40/M40</f>
        <v>1469.1088256655107</v>
      </c>
    </row>
    <row r="41" spans="1:14">
      <c r="B41" s="830"/>
      <c r="C41" s="831"/>
      <c r="D41" s="831"/>
      <c r="E41" s="831"/>
      <c r="F41" s="831"/>
      <c r="G41" s="831"/>
      <c r="H41" s="832"/>
      <c r="I41" s="275"/>
      <c r="J41" s="276"/>
      <c r="K41" s="277"/>
      <c r="L41" s="278"/>
      <c r="M41" s="279"/>
      <c r="N41" s="280"/>
    </row>
    <row r="42" spans="1:14">
      <c r="B42" s="830"/>
      <c r="C42" s="831"/>
      <c r="D42" s="831"/>
      <c r="E42" s="831"/>
      <c r="F42" s="831"/>
      <c r="G42" s="831"/>
      <c r="H42" s="832"/>
      <c r="I42" s="275"/>
      <c r="J42" s="276"/>
      <c r="K42" s="277"/>
      <c r="L42" s="278"/>
      <c r="M42" s="279"/>
      <c r="N42" s="280"/>
    </row>
    <row r="43" spans="1:14">
      <c r="B43" s="830"/>
      <c r="C43" s="831"/>
      <c r="D43" s="831"/>
      <c r="E43" s="831"/>
      <c r="F43" s="831"/>
      <c r="G43" s="831"/>
      <c r="H43" s="832"/>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1276.6801301525002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48398.536120498022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4293.4827266317534</v>
      </c>
      <c r="N53" s="280">
        <f>K53*M53</f>
        <v>4293.4827266317534</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4293.4827266317534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821">
        <f>VLOOKUP(A63,TRANSPORTE!A5:D117,4,FALSE)</f>
        <v>1205.4504839910646</v>
      </c>
      <c r="M63" s="822"/>
      <c r="N63" s="295">
        <f>K63*L63</f>
        <v>1567.085629188384</v>
      </c>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1567.085629188384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8">
        <f>SUM(N74:N79)</f>
        <v>12766.801301525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67025.90577784316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13405.181155568633</v>
      </c>
      <c r="M87" s="852"/>
      <c r="N87" s="57"/>
    </row>
    <row r="88" spans="1:14">
      <c r="B88" s="95" t="s">
        <v>1057</v>
      </c>
      <c r="C88" s="96"/>
      <c r="D88" s="96"/>
      <c r="E88" s="96"/>
      <c r="F88" s="96"/>
      <c r="G88" s="96"/>
      <c r="H88" s="96"/>
      <c r="I88" s="93"/>
      <c r="J88" s="94"/>
      <c r="K88" s="312">
        <v>0.05</v>
      </c>
      <c r="L88" s="851">
        <f>N82*K88</f>
        <v>3351.2952888921582</v>
      </c>
      <c r="M88" s="852"/>
      <c r="N88" s="57"/>
    </row>
    <row r="89" spans="1:14" ht="15.75" thickBot="1">
      <c r="B89" s="97" t="s">
        <v>1058</v>
      </c>
      <c r="C89" s="98"/>
      <c r="D89" s="98"/>
      <c r="E89" s="98"/>
      <c r="F89" s="98"/>
      <c r="G89" s="98"/>
      <c r="H89" s="98"/>
      <c r="I89" s="99"/>
      <c r="J89" s="100"/>
      <c r="K89" s="313">
        <v>0.05</v>
      </c>
      <c r="L89" s="853">
        <f>N82*K89</f>
        <v>3351.2952888921582</v>
      </c>
      <c r="M89" s="854"/>
      <c r="N89" s="57"/>
    </row>
    <row r="90" spans="1:14" ht="15.75" thickBot="1">
      <c r="B90" s="817" t="s">
        <v>1037</v>
      </c>
      <c r="C90" s="818"/>
      <c r="D90" s="818"/>
      <c r="E90" s="818"/>
      <c r="F90" s="818"/>
      <c r="G90" s="818"/>
      <c r="H90" s="818"/>
      <c r="I90" s="818"/>
      <c r="J90" s="818"/>
      <c r="K90" s="818"/>
      <c r="L90" s="818"/>
      <c r="M90" s="819"/>
      <c r="N90" s="58">
        <f>L87+L88+L89</f>
        <v>20107.771733352947</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87133.677511196103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VLOOKUP(A36,EQUIPOS!A6:D163,4,FALSE)</f>
        <v>6496.2740005228743</v>
      </c>
      <c r="L36" s="278"/>
      <c r="M36" s="279">
        <v>2</v>
      </c>
      <c r="N36" s="280">
        <f>K36/M36</f>
        <v>3248.1370002614372</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275"/>
      <c r="J37" s="276"/>
      <c r="K37" s="277">
        <f>VLOOKUP(A37,EQUIPOS!A7:D164,4,FALSE)</f>
        <v>94442.710221354253</v>
      </c>
      <c r="L37" s="278"/>
      <c r="M37" s="279">
        <v>10</v>
      </c>
      <c r="N37" s="280">
        <f>K37/M37</f>
        <v>9444.2710221354246</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275"/>
      <c r="J39" s="276"/>
      <c r="K39" s="277"/>
      <c r="L39" s="278"/>
      <c r="M39" s="279"/>
      <c r="N39" s="280"/>
    </row>
    <row r="40" spans="1:14">
      <c r="B40" s="830"/>
      <c r="C40" s="831"/>
      <c r="D40" s="831"/>
      <c r="E40" s="831"/>
      <c r="F40" s="831"/>
      <c r="G40" s="831"/>
      <c r="H40" s="832"/>
      <c r="I40" s="275"/>
      <c r="J40" s="276"/>
      <c r="K40" s="277"/>
      <c r="L40" s="278"/>
      <c r="M40" s="279"/>
      <c r="N40" s="280"/>
    </row>
    <row r="41" spans="1:14">
      <c r="B41" s="830"/>
      <c r="C41" s="831"/>
      <c r="D41" s="831"/>
      <c r="E41" s="831"/>
      <c r="F41" s="831"/>
      <c r="G41" s="831"/>
      <c r="H41" s="832"/>
      <c r="I41" s="275"/>
      <c r="J41" s="276"/>
      <c r="K41" s="277"/>
      <c r="L41" s="278"/>
      <c r="M41" s="279"/>
      <c r="N41" s="280"/>
    </row>
    <row r="42" spans="1:14">
      <c r="B42" s="830"/>
      <c r="C42" s="831"/>
      <c r="D42" s="831"/>
      <c r="E42" s="831"/>
      <c r="F42" s="831"/>
      <c r="G42" s="831"/>
      <c r="H42" s="832"/>
      <c r="I42" s="275"/>
      <c r="J42" s="276"/>
      <c r="K42" s="277"/>
      <c r="L42" s="278"/>
      <c r="M42" s="279"/>
      <c r="N42" s="280"/>
    </row>
    <row r="43" spans="1:14">
      <c r="B43" s="830"/>
      <c r="C43" s="831"/>
      <c r="D43" s="831"/>
      <c r="E43" s="831"/>
      <c r="F43" s="831"/>
      <c r="G43" s="831"/>
      <c r="H43" s="832"/>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0.05</v>
      </c>
      <c r="N46" s="352">
        <f>N80*M46</f>
        <v>255.33602603049999</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12947.744048427361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B63" s="52"/>
      <c r="C63" s="325"/>
      <c r="D63" s="325"/>
      <c r="E63" s="325"/>
      <c r="F63" s="325"/>
      <c r="G63" s="325"/>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5106.7205206099998</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18054.464569037362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3610.8929138074727</v>
      </c>
      <c r="M87" s="852"/>
      <c r="N87" s="57"/>
    </row>
    <row r="88" spans="1:14">
      <c r="B88" s="95" t="s">
        <v>1057</v>
      </c>
      <c r="C88" s="96"/>
      <c r="D88" s="96"/>
      <c r="E88" s="96"/>
      <c r="F88" s="96"/>
      <c r="G88" s="96"/>
      <c r="H88" s="96"/>
      <c r="I88" s="93"/>
      <c r="J88" s="94"/>
      <c r="K88" s="312">
        <v>0.05</v>
      </c>
      <c r="L88" s="851">
        <f>N82*K88</f>
        <v>902.72322845186818</v>
      </c>
      <c r="M88" s="852"/>
      <c r="N88" s="57"/>
    </row>
    <row r="89" spans="1:14" ht="15.75" thickBot="1">
      <c r="B89" s="97" t="s">
        <v>1058</v>
      </c>
      <c r="C89" s="98"/>
      <c r="D89" s="98"/>
      <c r="E89" s="98"/>
      <c r="F89" s="98"/>
      <c r="G89" s="98"/>
      <c r="H89" s="98"/>
      <c r="I89" s="99"/>
      <c r="J89" s="100"/>
      <c r="K89" s="313">
        <v>0.05</v>
      </c>
      <c r="L89" s="853">
        <f>N82*K89</f>
        <v>902.72322845186818</v>
      </c>
      <c r="M89" s="854"/>
      <c r="N89" s="57"/>
    </row>
    <row r="90" spans="1:14" ht="15.75" thickBot="1">
      <c r="B90" s="817" t="s">
        <v>1037</v>
      </c>
      <c r="C90" s="818"/>
      <c r="D90" s="818"/>
      <c r="E90" s="818"/>
      <c r="F90" s="818"/>
      <c r="G90" s="818"/>
      <c r="H90" s="818"/>
      <c r="I90" s="818"/>
      <c r="J90" s="818"/>
      <c r="K90" s="818"/>
      <c r="L90" s="818"/>
      <c r="M90" s="819"/>
      <c r="N90" s="58">
        <f>L87+L88+L89</f>
        <v>5416.33937071121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23470.80393974857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5"/>
      <c r="J36" s="276"/>
      <c r="K36" s="277">
        <f>VLOOKUP(A36,EQUIPOS!A6:D163,4,FALSE)</f>
        <v>2362.9359322432992</v>
      </c>
      <c r="L36" s="278"/>
      <c r="M36" s="279">
        <v>60</v>
      </c>
      <c r="N36" s="280">
        <f>K36/M36</f>
        <v>39.382265537388321</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60</v>
      </c>
      <c r="N37" s="280">
        <f>K37/M37</f>
        <v>1125.6591964098652</v>
      </c>
    </row>
    <row r="38" spans="1:14">
      <c r="A38" t="s">
        <v>138</v>
      </c>
      <c r="B38" s="830" t="str">
        <f>VLOOKUP(A38,EQUIPOS!A8:D154,3,FALSE)</f>
        <v>Camioneta D-300</v>
      </c>
      <c r="C38" s="831"/>
      <c r="D38" s="831"/>
      <c r="E38" s="831"/>
      <c r="F38" s="831"/>
      <c r="G38" s="831"/>
      <c r="H38" s="832"/>
      <c r="I38" s="275"/>
      <c r="J38" s="276"/>
      <c r="K38" s="277">
        <f>VLOOKUP(A38,EQUIPOS!A8:D165,4,FALSE)</f>
        <v>51418.808898292875</v>
      </c>
      <c r="L38" s="278"/>
      <c r="M38" s="279">
        <v>60</v>
      </c>
      <c r="N38" s="280">
        <f>K38/M38</f>
        <v>856.98014830488125</v>
      </c>
    </row>
    <row r="39" spans="1:14">
      <c r="B39" s="830"/>
      <c r="C39" s="831"/>
      <c r="D39" s="831"/>
      <c r="E39" s="831"/>
      <c r="F39" s="831"/>
      <c r="G39" s="831"/>
      <c r="H39" s="832"/>
      <c r="I39" s="275"/>
      <c r="J39" s="276"/>
      <c r="K39" s="277"/>
      <c r="L39" s="278"/>
      <c r="M39" s="279"/>
      <c r="N39" s="280"/>
    </row>
    <row r="40" spans="1:14">
      <c r="B40" s="830"/>
      <c r="C40" s="831"/>
      <c r="D40" s="831"/>
      <c r="E40" s="831"/>
      <c r="F40" s="831"/>
      <c r="G40" s="831"/>
      <c r="H40" s="832"/>
      <c r="I40" s="275"/>
      <c r="J40" s="276"/>
      <c r="K40" s="277"/>
      <c r="L40" s="278"/>
      <c r="M40" s="279"/>
      <c r="N40" s="280"/>
    </row>
    <row r="41" spans="1:14">
      <c r="B41" s="830"/>
      <c r="C41" s="831"/>
      <c r="D41" s="831"/>
      <c r="E41" s="831"/>
      <c r="F41" s="831"/>
      <c r="G41" s="831"/>
      <c r="H41" s="832"/>
      <c r="I41" s="275"/>
      <c r="J41" s="276"/>
      <c r="K41" s="277"/>
      <c r="L41" s="278"/>
      <c r="M41" s="279"/>
      <c r="N41" s="280"/>
    </row>
    <row r="42" spans="1:14">
      <c r="B42" s="830"/>
      <c r="C42" s="831"/>
      <c r="D42" s="831"/>
      <c r="E42" s="831"/>
      <c r="F42" s="831"/>
      <c r="G42" s="831"/>
      <c r="H42" s="832"/>
      <c r="I42" s="275"/>
      <c r="J42" s="276"/>
      <c r="K42" s="277"/>
      <c r="L42" s="278"/>
      <c r="M42" s="279"/>
      <c r="N42" s="280"/>
    </row>
    <row r="43" spans="1:14">
      <c r="B43" s="830"/>
      <c r="C43" s="831"/>
      <c r="D43" s="831"/>
      <c r="E43" s="831"/>
      <c r="F43" s="831"/>
      <c r="G43" s="831"/>
      <c r="H43" s="832"/>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0.05</v>
      </c>
      <c r="N46" s="352">
        <f>N80*M46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2043.2996124213432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996.84483818477656</v>
      </c>
      <c r="N53" s="280">
        <f>K53*M53</f>
        <v>119.62138058217319</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119.62138058217319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B63" s="52"/>
      <c r="C63" s="325"/>
      <c r="D63" s="325"/>
      <c r="E63" s="325"/>
      <c r="F63" s="325"/>
      <c r="G63" s="325"/>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425.56004338416665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2588.4810363876832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517.6962072775367</v>
      </c>
      <c r="M87" s="852"/>
      <c r="N87" s="57"/>
    </row>
    <row r="88" spans="1:14">
      <c r="B88" s="95" t="s">
        <v>1057</v>
      </c>
      <c r="C88" s="96"/>
      <c r="D88" s="96"/>
      <c r="E88" s="96"/>
      <c r="F88" s="96"/>
      <c r="G88" s="96"/>
      <c r="H88" s="96"/>
      <c r="I88" s="93"/>
      <c r="J88" s="94"/>
      <c r="K88" s="312">
        <v>0.05</v>
      </c>
      <c r="L88" s="851">
        <f>N82*K88</f>
        <v>129.42405181938418</v>
      </c>
      <c r="M88" s="852"/>
      <c r="N88" s="57"/>
    </row>
    <row r="89" spans="1:14" ht="15.75" thickBot="1">
      <c r="B89" s="97" t="s">
        <v>1058</v>
      </c>
      <c r="C89" s="98"/>
      <c r="D89" s="98"/>
      <c r="E89" s="98"/>
      <c r="F89" s="98"/>
      <c r="G89" s="98"/>
      <c r="H89" s="98"/>
      <c r="I89" s="99"/>
      <c r="J89" s="100"/>
      <c r="K89" s="313">
        <v>0.05</v>
      </c>
      <c r="L89" s="853">
        <f>N82*K89</f>
        <v>129.42405181938418</v>
      </c>
      <c r="M89" s="854"/>
      <c r="N89" s="57"/>
    </row>
    <row r="90" spans="1:14" ht="15.75" thickBot="1">
      <c r="B90" s="817" t="s">
        <v>1037</v>
      </c>
      <c r="C90" s="818"/>
      <c r="D90" s="818"/>
      <c r="E90" s="818"/>
      <c r="F90" s="818"/>
      <c r="G90" s="818"/>
      <c r="H90" s="818"/>
      <c r="I90" s="818"/>
      <c r="J90" s="818"/>
      <c r="K90" s="818"/>
      <c r="L90" s="818"/>
      <c r="M90" s="819"/>
      <c r="N90" s="58">
        <f>L87+L88+L89</f>
        <v>776.54431091630511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3365.0253473039884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5"/>
      <c r="J36" s="276"/>
      <c r="K36" s="277">
        <f>VLOOKUP(A36,EQUIPOS!A6:D163,4,FALSE)</f>
        <v>2362.9359322432992</v>
      </c>
      <c r="L36" s="278"/>
      <c r="M36" s="279">
        <v>60</v>
      </c>
      <c r="N36" s="280">
        <f t="shared" ref="N36:N39" si="0">K36/M36</f>
        <v>39.382265537388321</v>
      </c>
    </row>
    <row r="37" spans="1:14">
      <c r="A37" s="119" t="s">
        <v>324</v>
      </c>
      <c r="B37" s="830" t="str">
        <f>VLOOKUP(A37,EQUIPOS!A7:D154,3,FALSE)</f>
        <v xml:space="preserve">Ruteadora </v>
      </c>
      <c r="C37" s="831"/>
      <c r="D37" s="831"/>
      <c r="E37" s="831"/>
      <c r="F37" s="831"/>
      <c r="G37" s="831"/>
      <c r="H37" s="832"/>
      <c r="I37" s="275"/>
      <c r="J37" s="276"/>
      <c r="K37" s="277">
        <f>VLOOKUP(A37,EQUIPOS!A7:D164,4,FALSE)</f>
        <v>4474.7146717744708</v>
      </c>
      <c r="L37" s="278"/>
      <c r="M37" s="279">
        <v>60</v>
      </c>
      <c r="N37" s="280">
        <f t="shared" si="0"/>
        <v>74.578577862907849</v>
      </c>
    </row>
    <row r="38" spans="1:14">
      <c r="A38" t="s">
        <v>176</v>
      </c>
      <c r="B38" s="830" t="str">
        <f>VLOOKUP(A38,EQUIPOS!A8:D154,3,FALSE)</f>
        <v xml:space="preserve">Compresor (barrido y soplado)
</v>
      </c>
      <c r="C38" s="831"/>
      <c r="D38" s="831"/>
      <c r="E38" s="831"/>
      <c r="F38" s="831"/>
      <c r="G38" s="831"/>
      <c r="H38" s="832"/>
      <c r="I38" s="275"/>
      <c r="J38" s="276"/>
      <c r="K38" s="277">
        <f>VLOOKUP(A38,EQUIPOS!A8:D165,4,FALSE)</f>
        <v>67539.551784591909</v>
      </c>
      <c r="L38" s="278"/>
      <c r="M38" s="279">
        <v>60</v>
      </c>
      <c r="N38" s="280">
        <f t="shared" si="0"/>
        <v>1125.6591964098652</v>
      </c>
    </row>
    <row r="39" spans="1:14">
      <c r="A39" t="s">
        <v>138</v>
      </c>
      <c r="B39" s="830" t="str">
        <f>VLOOKUP(A39,EQUIPOS!A9:D154,3,FALSE)</f>
        <v>Camioneta D-300</v>
      </c>
      <c r="C39" s="831"/>
      <c r="D39" s="831"/>
      <c r="E39" s="831"/>
      <c r="F39" s="831"/>
      <c r="G39" s="831"/>
      <c r="H39" s="832"/>
      <c r="I39" s="275"/>
      <c r="J39" s="276"/>
      <c r="K39" s="277">
        <f>VLOOKUP(A39,EQUIPOS!A9:D166,4,FALSE)</f>
        <v>51418.808898292875</v>
      </c>
      <c r="L39" s="278"/>
      <c r="M39" s="279">
        <v>60</v>
      </c>
      <c r="N39" s="280">
        <f t="shared" si="0"/>
        <v>856.98014830488125</v>
      </c>
    </row>
    <row r="40" spans="1:14">
      <c r="B40" s="830"/>
      <c r="C40" s="831"/>
      <c r="D40" s="831"/>
      <c r="E40" s="831"/>
      <c r="F40" s="831"/>
      <c r="G40" s="831"/>
      <c r="H40" s="832"/>
      <c r="I40" s="275"/>
      <c r="J40" s="276"/>
      <c r="K40" s="277"/>
      <c r="L40" s="278"/>
      <c r="M40" s="279"/>
      <c r="N40" s="280"/>
    </row>
    <row r="41" spans="1:14">
      <c r="B41" s="830"/>
      <c r="C41" s="831"/>
      <c r="D41" s="831"/>
      <c r="E41" s="831"/>
      <c r="F41" s="831"/>
      <c r="G41" s="831"/>
      <c r="H41" s="832"/>
      <c r="I41" s="275"/>
      <c r="J41" s="276"/>
      <c r="K41" s="277"/>
      <c r="L41" s="278"/>
      <c r="M41" s="279"/>
      <c r="N41" s="280"/>
    </row>
    <row r="42" spans="1:14">
      <c r="B42" s="830"/>
      <c r="C42" s="831"/>
      <c r="D42" s="831"/>
      <c r="E42" s="831"/>
      <c r="F42" s="831"/>
      <c r="G42" s="831"/>
      <c r="H42" s="832"/>
      <c r="I42" s="275"/>
      <c r="J42" s="276"/>
      <c r="K42" s="277"/>
      <c r="L42" s="278"/>
      <c r="M42" s="279"/>
      <c r="N42" s="280"/>
    </row>
    <row r="43" spans="1:14">
      <c r="B43" s="830"/>
      <c r="C43" s="831"/>
      <c r="D43" s="831"/>
      <c r="E43" s="831"/>
      <c r="F43" s="831"/>
      <c r="G43" s="831"/>
      <c r="H43" s="832"/>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0.05</v>
      </c>
      <c r="N46" s="352">
        <f>N84*M46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2117.8781902842511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53303.508708491521</v>
      </c>
      <c r="N53" s="280">
        <f t="shared" ref="N53:N54" si="1">K53*M53</f>
        <v>373.12456095944066</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996.84483818477656</v>
      </c>
      <c r="N54" s="280">
        <f t="shared" si="1"/>
        <v>119.62138058217319</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812"/>
      <c r="C61" s="813"/>
      <c r="D61" s="813"/>
      <c r="E61" s="813"/>
      <c r="F61" s="813"/>
      <c r="G61" s="813"/>
      <c r="H61" s="813"/>
      <c r="I61" s="814"/>
      <c r="J61" s="48"/>
      <c r="K61" s="50"/>
      <c r="L61" s="815"/>
      <c r="M61" s="816"/>
      <c r="N61" s="51"/>
    </row>
    <row r="62" spans="1:14" ht="15.75" thickBot="1">
      <c r="B62" s="817" t="s">
        <v>1037</v>
      </c>
      <c r="C62" s="818"/>
      <c r="D62" s="818"/>
      <c r="E62" s="818"/>
      <c r="F62" s="818"/>
      <c r="G62" s="818"/>
      <c r="H62" s="818"/>
      <c r="I62" s="818"/>
      <c r="J62" s="818"/>
      <c r="K62" s="818"/>
      <c r="L62" s="818"/>
      <c r="M62" s="819"/>
      <c r="N62" s="402">
        <f>SUM(N53:N61)</f>
        <v>492.74594154161383</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820" t="s">
        <v>1045</v>
      </c>
      <c r="M66" s="793"/>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821">
        <f>VLOOKUP(A67,TRANSPORTE!A6:D120,4,FALSE)</f>
        <v>1205.4504839910646</v>
      </c>
      <c r="M67" s="822"/>
      <c r="N67" s="295">
        <f>L67*K67</f>
        <v>8.4381533879374526</v>
      </c>
    </row>
    <row r="68" spans="1:15">
      <c r="B68" s="52"/>
      <c r="C68" s="53"/>
      <c r="D68" s="53"/>
      <c r="E68" s="53"/>
      <c r="F68" s="53"/>
      <c r="G68" s="53"/>
      <c r="H68" s="319"/>
      <c r="I68" s="287"/>
      <c r="J68" s="294"/>
      <c r="K68" s="287"/>
      <c r="L68" s="821"/>
      <c r="M68" s="822"/>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06"/>
      <c r="M72" s="807"/>
      <c r="N72" s="133"/>
    </row>
    <row r="73" spans="1:15" ht="15.75" thickBot="1">
      <c r="B73" s="823" t="s">
        <v>1037</v>
      </c>
      <c r="C73" s="824"/>
      <c r="D73" s="824"/>
      <c r="E73" s="824"/>
      <c r="F73" s="824"/>
      <c r="G73" s="824"/>
      <c r="H73" s="824"/>
      <c r="I73" s="824"/>
      <c r="J73" s="824"/>
      <c r="K73" s="824"/>
      <c r="L73" s="824"/>
      <c r="M73" s="825"/>
      <c r="N73" s="110">
        <f>N67+N68+N69+N70+N71</f>
        <v>8.4381533879374526</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3" t="s">
        <v>1047</v>
      </c>
      <c r="C77" s="844"/>
      <c r="D77" s="844"/>
      <c r="E77" s="844"/>
      <c r="F77" s="844"/>
      <c r="G77" s="844"/>
      <c r="H77" s="844"/>
      <c r="I77" s="79" t="s">
        <v>1048</v>
      </c>
      <c r="J77" s="81" t="s">
        <v>1494</v>
      </c>
      <c r="K77" s="80" t="s">
        <v>1050</v>
      </c>
      <c r="L77" s="845" t="s">
        <v>1034</v>
      </c>
      <c r="M77" s="846"/>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04"/>
      <c r="C83" s="805"/>
      <c r="D83" s="805"/>
      <c r="E83" s="805"/>
      <c r="F83" s="805"/>
      <c r="G83" s="805"/>
      <c r="H83" s="805"/>
      <c r="I83" s="132"/>
      <c r="J83" s="132"/>
      <c r="K83" s="132"/>
      <c r="L83" s="905"/>
      <c r="M83" s="905"/>
      <c r="N83" s="51"/>
    </row>
    <row r="84" spans="1:14" ht="15.75" thickBot="1">
      <c r="B84" s="823" t="s">
        <v>1037</v>
      </c>
      <c r="C84" s="824"/>
      <c r="D84" s="824"/>
      <c r="E84" s="824"/>
      <c r="F84" s="824"/>
      <c r="G84" s="824"/>
      <c r="H84" s="824"/>
      <c r="I84" s="824"/>
      <c r="J84" s="824"/>
      <c r="K84" s="824"/>
      <c r="L84" s="824"/>
      <c r="M84" s="825"/>
      <c r="N84" s="309">
        <f>SUM(N78:N83)</f>
        <v>425.56004338416665</v>
      </c>
    </row>
    <row r="85" spans="1:14" ht="15.75" thickBot="1">
      <c r="B85" s="39"/>
      <c r="C85" s="40"/>
      <c r="D85" s="40"/>
      <c r="E85" s="40"/>
      <c r="F85" s="40"/>
      <c r="G85" s="40"/>
      <c r="H85" s="40"/>
      <c r="I85" s="40"/>
      <c r="J85" s="40"/>
      <c r="K85" s="40"/>
      <c r="L85" s="40"/>
      <c r="M85" s="40"/>
      <c r="N85" s="41"/>
    </row>
    <row r="86" spans="1:14" ht="15.75" thickBot="1">
      <c r="B86" s="817" t="s">
        <v>1051</v>
      </c>
      <c r="C86" s="818"/>
      <c r="D86" s="818"/>
      <c r="E86" s="818"/>
      <c r="F86" s="818"/>
      <c r="G86" s="818"/>
      <c r="H86" s="818"/>
      <c r="I86" s="818"/>
      <c r="J86" s="818"/>
      <c r="K86" s="818"/>
      <c r="L86" s="818"/>
      <c r="M86" s="819"/>
      <c r="N86" s="105">
        <f>N48+N62+N73+N84</f>
        <v>3044.6223285979686</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8" t="s">
        <v>1053</v>
      </c>
      <c r="C90" s="809"/>
      <c r="D90" s="809"/>
      <c r="E90" s="809"/>
      <c r="F90" s="809"/>
      <c r="G90" s="809"/>
      <c r="H90" s="809"/>
      <c r="I90" s="322"/>
      <c r="J90" s="342"/>
      <c r="K90" s="310" t="s">
        <v>1054</v>
      </c>
      <c r="L90" s="847" t="s">
        <v>1055</v>
      </c>
      <c r="M90" s="848"/>
      <c r="N90" s="311"/>
    </row>
    <row r="91" spans="1:14">
      <c r="B91" s="849" t="s">
        <v>1056</v>
      </c>
      <c r="C91" s="850"/>
      <c r="D91" s="850"/>
      <c r="E91" s="850"/>
      <c r="F91" s="850"/>
      <c r="G91" s="850"/>
      <c r="H91" s="850"/>
      <c r="I91" s="93"/>
      <c r="J91" s="94"/>
      <c r="K91" s="312">
        <v>0.2</v>
      </c>
      <c r="L91" s="851">
        <f>N86*K91</f>
        <v>608.92446571959374</v>
      </c>
      <c r="M91" s="852"/>
      <c r="N91" s="57"/>
    </row>
    <row r="92" spans="1:14">
      <c r="B92" s="95" t="s">
        <v>1057</v>
      </c>
      <c r="C92" s="96"/>
      <c r="D92" s="96"/>
      <c r="E92" s="96"/>
      <c r="F92" s="96"/>
      <c r="G92" s="96"/>
      <c r="H92" s="96"/>
      <c r="I92" s="93"/>
      <c r="J92" s="94"/>
      <c r="K92" s="312">
        <v>0.05</v>
      </c>
      <c r="L92" s="851">
        <f>N86*K92</f>
        <v>152.23111642989844</v>
      </c>
      <c r="M92" s="852"/>
      <c r="N92" s="57"/>
    </row>
    <row r="93" spans="1:14" ht="15.75" thickBot="1">
      <c r="B93" s="97" t="s">
        <v>1058</v>
      </c>
      <c r="C93" s="98"/>
      <c r="D93" s="98"/>
      <c r="E93" s="98"/>
      <c r="F93" s="98"/>
      <c r="G93" s="98"/>
      <c r="H93" s="98"/>
      <c r="I93" s="99"/>
      <c r="J93" s="100"/>
      <c r="K93" s="313">
        <v>0.05</v>
      </c>
      <c r="L93" s="853">
        <f>N86*K93</f>
        <v>152.23111642989844</v>
      </c>
      <c r="M93" s="854"/>
      <c r="N93" s="57"/>
    </row>
    <row r="94" spans="1:14" ht="15.75" thickBot="1">
      <c r="B94" s="817" t="s">
        <v>1037</v>
      </c>
      <c r="C94" s="818"/>
      <c r="D94" s="818"/>
      <c r="E94" s="818"/>
      <c r="F94" s="818"/>
      <c r="G94" s="818"/>
      <c r="H94" s="818"/>
      <c r="I94" s="818"/>
      <c r="J94" s="818"/>
      <c r="K94" s="818"/>
      <c r="L94" s="818"/>
      <c r="M94" s="819"/>
      <c r="N94" s="58">
        <f>L91+L92+L93</f>
        <v>913.38669857939055</v>
      </c>
    </row>
    <row r="95" spans="1:14" ht="15.75" thickBot="1">
      <c r="B95" s="39"/>
      <c r="C95" s="40"/>
      <c r="D95" s="40"/>
      <c r="E95" s="40"/>
      <c r="F95" s="40"/>
      <c r="G95" s="40"/>
      <c r="H95" s="40"/>
      <c r="I95" s="40"/>
      <c r="J95" s="40"/>
      <c r="K95" s="40"/>
      <c r="L95" s="40"/>
      <c r="M95" s="40"/>
      <c r="N95" s="41"/>
    </row>
    <row r="96" spans="1:14" ht="15.75" thickBot="1">
      <c r="A96" t="s">
        <v>2122</v>
      </c>
      <c r="B96" s="817" t="s">
        <v>1059</v>
      </c>
      <c r="C96" s="818"/>
      <c r="D96" s="818"/>
      <c r="E96" s="818"/>
      <c r="F96" s="818"/>
      <c r="G96" s="818"/>
      <c r="H96" s="818"/>
      <c r="I96" s="818"/>
      <c r="J96" s="818"/>
      <c r="K96" s="818"/>
      <c r="L96" s="818"/>
      <c r="M96" s="819"/>
      <c r="N96" s="196">
        <f>N86+N94</f>
        <v>3958.0090271773593</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55" t="s">
        <v>2324</v>
      </c>
      <c r="C113" s="856"/>
      <c r="D113" s="856"/>
      <c r="E113" s="856"/>
      <c r="F113" s="856"/>
      <c r="G113" s="856"/>
      <c r="H113" s="856"/>
      <c r="I113" s="856"/>
      <c r="J113" s="856"/>
      <c r="K113" s="856"/>
      <c r="L113" s="856"/>
      <c r="M113" s="856"/>
      <c r="N113" s="857"/>
    </row>
    <row r="114" spans="2:14" ht="15" customHeight="1">
      <c r="B114" s="855"/>
      <c r="C114" s="856"/>
      <c r="D114" s="856"/>
      <c r="E114" s="856"/>
      <c r="F114" s="856"/>
      <c r="G114" s="856"/>
      <c r="H114" s="856"/>
      <c r="I114" s="856"/>
      <c r="J114" s="856"/>
      <c r="K114" s="856"/>
      <c r="L114" s="856"/>
      <c r="M114" s="856"/>
      <c r="N114" s="857"/>
    </row>
    <row r="115" spans="2:14" ht="30" customHeight="1">
      <c r="B115" s="858" t="s">
        <v>2325</v>
      </c>
      <c r="C115" s="859"/>
      <c r="D115" s="859"/>
      <c r="E115" s="859"/>
      <c r="F115" s="859"/>
      <c r="G115" s="859"/>
      <c r="H115" s="859"/>
      <c r="I115" s="859"/>
      <c r="J115" s="859"/>
      <c r="K115" s="859"/>
      <c r="L115" s="859"/>
      <c r="M115" s="859"/>
      <c r="N115" s="860"/>
    </row>
    <row r="116" spans="2:14">
      <c r="B116" s="858"/>
      <c r="C116" s="859"/>
      <c r="D116" s="859"/>
      <c r="E116" s="859"/>
      <c r="F116" s="859"/>
      <c r="G116" s="859"/>
      <c r="H116" s="859"/>
      <c r="I116" s="859"/>
      <c r="J116" s="859"/>
      <c r="K116" s="859"/>
      <c r="L116" s="859"/>
      <c r="M116" s="859"/>
      <c r="N116" s="860"/>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4"/>
      <c r="K126" s="794"/>
      <c r="L126" s="794"/>
      <c r="M126" s="794"/>
      <c r="N126" s="795"/>
    </row>
    <row r="127" spans="2:14" ht="15.75" thickBot="1">
      <c r="B127" s="269" t="s">
        <v>2327</v>
      </c>
      <c r="C127" s="401"/>
      <c r="D127" s="401"/>
      <c r="E127" s="63"/>
      <c r="F127" s="63"/>
      <c r="G127" s="63"/>
      <c r="H127" s="63"/>
      <c r="I127" s="63"/>
      <c r="J127" s="796"/>
      <c r="K127" s="796"/>
      <c r="L127" s="796"/>
      <c r="M127" s="796"/>
      <c r="N127"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VLOOKUP(A36,EQUIPOS!A6:D163,4,FALSE)</f>
        <v>3139.6954331365769</v>
      </c>
      <c r="L36" s="278"/>
      <c r="M36" s="279">
        <v>6.25</v>
      </c>
      <c r="N36" s="280">
        <f t="shared" ref="N36:N41" si="0">K36/M36</f>
        <v>502.35126930185231</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50</v>
      </c>
      <c r="N37" s="280">
        <f t="shared" si="0"/>
        <v>1350.7910356918383</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5"/>
      <c r="J38" s="276"/>
      <c r="K38" s="277">
        <f>VLOOKUP(A38,EQUIPOS!A8:D165,4,FALSE)</f>
        <v>20583.140283274442</v>
      </c>
      <c r="L38" s="278"/>
      <c r="M38" s="279">
        <v>3.75</v>
      </c>
      <c r="N38" s="280">
        <f t="shared" si="0"/>
        <v>5488.8374088731844</v>
      </c>
    </row>
    <row r="39" spans="1:14">
      <c r="A39" t="s">
        <v>228</v>
      </c>
      <c r="B39" s="830" t="str">
        <f>VLOOKUP(A39,EQUIPOS!A9:D154,3,FALSE)</f>
        <v xml:space="preserve">Formaleta metálica (concreto hidráulico)
</v>
      </c>
      <c r="C39" s="831"/>
      <c r="D39" s="831"/>
      <c r="E39" s="831"/>
      <c r="F39" s="831"/>
      <c r="G39" s="831"/>
      <c r="H39" s="832"/>
      <c r="I39" s="275"/>
      <c r="J39" s="276"/>
      <c r="K39" s="277">
        <f>VLOOKUP(A39,EQUIPOS!A9:D166,4,FALSE)</f>
        <v>4622.4759800905731</v>
      </c>
      <c r="L39" s="278"/>
      <c r="M39" s="279">
        <v>6.25</v>
      </c>
      <c r="N39" s="280">
        <f t="shared" si="0"/>
        <v>739.59615681449168</v>
      </c>
    </row>
    <row r="40" spans="1:14">
      <c r="A40" t="s">
        <v>301</v>
      </c>
      <c r="B40" s="830" t="str">
        <f>VLOOKUP(A40,EQUIPOS!A10:D154,3,FALSE)</f>
        <v>Regla vibratoria, de longitud de 3 a 5 m, motor de 3600 rpm, potencia 6 HP</v>
      </c>
      <c r="C40" s="831"/>
      <c r="D40" s="831"/>
      <c r="E40" s="831"/>
      <c r="F40" s="831"/>
      <c r="G40" s="831"/>
      <c r="H40" s="832"/>
      <c r="I40" s="275"/>
      <c r="J40" s="276"/>
      <c r="K40" s="277">
        <f>VLOOKUP(A40,EQUIPOS!A10:D167,4,FALSE)</f>
        <v>9134.213822587606</v>
      </c>
      <c r="L40" s="278"/>
      <c r="M40" s="279">
        <v>6.25</v>
      </c>
      <c r="N40" s="280">
        <f t="shared" si="0"/>
        <v>1461.4742116140169</v>
      </c>
    </row>
    <row r="41" spans="1:14">
      <c r="A41" t="s">
        <v>363</v>
      </c>
      <c r="B41" s="830" t="str">
        <f>VLOOKUP(A41,EQUIPOS!A11:D155,3,FALSE)</f>
        <v>Vibrador de concreto, Motor de 3 hp a 18.000 rpm Mangueras de 4 mt</v>
      </c>
      <c r="C41" s="831"/>
      <c r="D41" s="831"/>
      <c r="E41" s="831"/>
      <c r="F41" s="831"/>
      <c r="G41" s="831"/>
      <c r="H41" s="832"/>
      <c r="I41" s="275"/>
      <c r="J41" s="276"/>
      <c r="K41" s="277">
        <f>VLOOKUP(A41,EQUIPOS!A11:D168,4,FALSE)</f>
        <v>7452.1950354941491</v>
      </c>
      <c r="L41" s="278"/>
      <c r="M41" s="279">
        <v>6.25</v>
      </c>
      <c r="N41" s="280">
        <f t="shared" si="0"/>
        <v>1192.3512056790639</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11654.610981684247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3218.9781233050076</v>
      </c>
      <c r="N53" s="280">
        <f>K53*M53</f>
        <v>19746.046358236734</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2828.893355029229</v>
      </c>
      <c r="N54" s="280">
        <f>K54*M54</f>
        <v>1047.7382796404554</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803.70615078647609</v>
      </c>
      <c r="N55" s="280">
        <f>K55*M55</f>
        <v>893.00683420719565</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5553.6839879863082</v>
      </c>
      <c r="N56" s="280">
        <f>K56*M56</f>
        <v>6170.7599866514538</v>
      </c>
    </row>
    <row r="57" spans="1:14">
      <c r="A57" s="150" t="s">
        <v>849</v>
      </c>
      <c r="B57" s="812" t="str">
        <f>VLOOKUP(A57,MATERIALES!A7:D373,3,FALSE)</f>
        <v>Antisol blanco (presentación 20 kg)</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19" t="str">
        <f>VLOOKUP(A57,MATERIALES!A11:D649,2,FALSE)</f>
        <v>kg</v>
      </c>
      <c r="K57" s="50">
        <v>1.1200000000000001</v>
      </c>
      <c r="L57" s="821">
        <f>VLOOKUP(A57,MATERIALES!A4:D373,4,FALSE)</f>
        <v>5518.6437847284988</v>
      </c>
      <c r="M57" s="822"/>
      <c r="N57" s="280">
        <f>K57*L57</f>
        <v>6180.8810388959191</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348462.58366649825</v>
      </c>
      <c r="N58" s="280">
        <f>K58*M58</f>
        <v>351947.20950316323</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17" t="s">
        <v>1037</v>
      </c>
      <c r="C61" s="818"/>
      <c r="D61" s="818"/>
      <c r="E61" s="818"/>
      <c r="F61" s="818"/>
      <c r="G61" s="818"/>
      <c r="H61" s="818"/>
      <c r="I61" s="818"/>
      <c r="J61" s="818"/>
      <c r="K61" s="818"/>
      <c r="L61" s="818"/>
      <c r="M61" s="819"/>
      <c r="N61" s="402">
        <f>SUM(N53:N60)</f>
        <v>385985.64200079499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21">
        <f>VLOOKUP(A66,TRANSPORTE!A5:D117,4,FALSE)</f>
        <v>1808.1757259865969</v>
      </c>
      <c r="M66" s="822"/>
      <c r="N66" s="295">
        <f>K66*L66</f>
        <v>1826.2574832464629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1826.2574832464629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8">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408658.60740282369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81731.721480564738</v>
      </c>
      <c r="M90" s="852"/>
      <c r="N90" s="57"/>
    </row>
    <row r="91" spans="1:14">
      <c r="B91" s="95" t="s">
        <v>1057</v>
      </c>
      <c r="C91" s="96"/>
      <c r="D91" s="96"/>
      <c r="E91" s="96"/>
      <c r="F91" s="96"/>
      <c r="G91" s="96"/>
      <c r="H91" s="96"/>
      <c r="I91" s="93"/>
      <c r="J91" s="94"/>
      <c r="K91" s="312">
        <v>0.05</v>
      </c>
      <c r="L91" s="851">
        <f>N85*K91</f>
        <v>20432.930370141185</v>
      </c>
      <c r="M91" s="852"/>
      <c r="N91" s="57"/>
    </row>
    <row r="92" spans="1:14" ht="15.75" thickBot="1">
      <c r="B92" s="97" t="s">
        <v>1058</v>
      </c>
      <c r="C92" s="98"/>
      <c r="D92" s="98"/>
      <c r="E92" s="98"/>
      <c r="F92" s="98"/>
      <c r="G92" s="98"/>
      <c r="H92" s="98"/>
      <c r="I92" s="99"/>
      <c r="J92" s="100"/>
      <c r="K92" s="313">
        <v>0.05</v>
      </c>
      <c r="L92" s="853">
        <f>N85*K92</f>
        <v>20432.930370141185</v>
      </c>
      <c r="M92" s="854"/>
      <c r="N92" s="57"/>
    </row>
    <row r="93" spans="1:14" ht="15.75" thickBot="1">
      <c r="B93" s="817" t="s">
        <v>1037</v>
      </c>
      <c r="C93" s="818"/>
      <c r="D93" s="818"/>
      <c r="E93" s="818"/>
      <c r="F93" s="818"/>
      <c r="G93" s="818"/>
      <c r="H93" s="818"/>
      <c r="I93" s="818"/>
      <c r="J93" s="818"/>
      <c r="K93" s="818"/>
      <c r="L93" s="818"/>
      <c r="M93" s="819"/>
      <c r="N93" s="58">
        <f>L90+L91+L92</f>
        <v>122597.58222084711</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531256.18962367077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69" t="s">
        <v>2327</v>
      </c>
      <c r="C126" s="401"/>
      <c r="D126" s="401"/>
      <c r="E126" s="63"/>
      <c r="F126" s="63"/>
      <c r="G126" s="63"/>
      <c r="H126" s="63"/>
      <c r="I126" s="63"/>
      <c r="J126" s="796"/>
      <c r="K126" s="796"/>
      <c r="L126" s="796"/>
      <c r="M126" s="796"/>
      <c r="N126" s="79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VLOOKUP(A36,EQUIPOS!A6:D163,4,FALSE)</f>
        <v>3139.6954331365769</v>
      </c>
      <c r="L36" s="278"/>
      <c r="M36" s="279">
        <v>6.25</v>
      </c>
      <c r="N36" s="280">
        <f t="shared" ref="N36:N41" si="0">K36/M36</f>
        <v>502.35126930185231</v>
      </c>
    </row>
    <row r="37" spans="1:14">
      <c r="A37" s="119" t="s">
        <v>176</v>
      </c>
      <c r="B37" s="830" t="str">
        <f>VLOOKUP(A37,EQUIPOS!A7:D154,3,FALSE)</f>
        <v xml:space="preserve">Compresor (barrido y soplado)
</v>
      </c>
      <c r="C37" s="831"/>
      <c r="D37" s="831"/>
      <c r="E37" s="831"/>
      <c r="F37" s="831"/>
      <c r="G37" s="831"/>
      <c r="H37" s="832"/>
      <c r="I37" s="275"/>
      <c r="J37" s="276"/>
      <c r="K37" s="277">
        <f>VLOOKUP(A37,EQUIPOS!A7:D164,4,FALSE)</f>
        <v>67539.551784591909</v>
      </c>
      <c r="L37" s="278"/>
      <c r="M37" s="279">
        <v>50</v>
      </c>
      <c r="N37" s="280">
        <f t="shared" si="0"/>
        <v>1350.7910356918383</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5"/>
      <c r="J38" s="276"/>
      <c r="K38" s="277">
        <f>VLOOKUP(A38,EQUIPOS!A8:D165,4,FALSE)</f>
        <v>20583.140283274442</v>
      </c>
      <c r="L38" s="278"/>
      <c r="M38" s="279">
        <v>3.75</v>
      </c>
      <c r="N38" s="280">
        <f t="shared" si="0"/>
        <v>5488.8374088731844</v>
      </c>
    </row>
    <row r="39" spans="1:14">
      <c r="A39" t="s">
        <v>228</v>
      </c>
      <c r="B39" s="830" t="str">
        <f>VLOOKUP(A39,EQUIPOS!A9:D154,3,FALSE)</f>
        <v xml:space="preserve">Formaleta metálica (concreto hidráulico)
</v>
      </c>
      <c r="C39" s="831"/>
      <c r="D39" s="831"/>
      <c r="E39" s="831"/>
      <c r="F39" s="831"/>
      <c r="G39" s="831"/>
      <c r="H39" s="832"/>
      <c r="I39" s="275"/>
      <c r="J39" s="276"/>
      <c r="K39" s="277">
        <f>VLOOKUP(A39,EQUIPOS!A9:D166,4,FALSE)</f>
        <v>4622.4759800905731</v>
      </c>
      <c r="L39" s="278"/>
      <c r="M39" s="279">
        <v>6.25</v>
      </c>
      <c r="N39" s="280">
        <f t="shared" si="0"/>
        <v>739.59615681449168</v>
      </c>
    </row>
    <row r="40" spans="1:14">
      <c r="A40" t="s">
        <v>301</v>
      </c>
      <c r="B40" s="830" t="str">
        <f>VLOOKUP(A40,EQUIPOS!A10:D154,3,FALSE)</f>
        <v>Regla vibratoria, de longitud de 3 a 5 m, motor de 3600 rpm, potencia 6 HP</v>
      </c>
      <c r="C40" s="831"/>
      <c r="D40" s="831"/>
      <c r="E40" s="831"/>
      <c r="F40" s="831"/>
      <c r="G40" s="831"/>
      <c r="H40" s="832"/>
      <c r="I40" s="275"/>
      <c r="J40" s="276"/>
      <c r="K40" s="277">
        <f>VLOOKUP(A40,EQUIPOS!A10:D167,4,FALSE)</f>
        <v>9134.213822587606</v>
      </c>
      <c r="L40" s="278"/>
      <c r="M40" s="279">
        <v>6.25</v>
      </c>
      <c r="N40" s="280">
        <f t="shared" si="0"/>
        <v>1461.4742116140169</v>
      </c>
    </row>
    <row r="41" spans="1:14">
      <c r="A41" t="s">
        <v>363</v>
      </c>
      <c r="B41" s="830" t="str">
        <f>VLOOKUP(A41,EQUIPOS!A11:D155,3,FALSE)</f>
        <v>Vibrador de concreto, Motor de 3 hp a 18.000 rpm Mangueras de 4 mt</v>
      </c>
      <c r="C41" s="831"/>
      <c r="D41" s="831"/>
      <c r="E41" s="831"/>
      <c r="F41" s="831"/>
      <c r="G41" s="831"/>
      <c r="H41" s="832"/>
      <c r="I41" s="275"/>
      <c r="J41" s="276"/>
      <c r="K41" s="277">
        <f>VLOOKUP(A41,EQUIPOS!A11:D168,4,FALSE)</f>
        <v>7452.1950354941491</v>
      </c>
      <c r="L41" s="278"/>
      <c r="M41" s="279">
        <v>6.25</v>
      </c>
      <c r="N41" s="280">
        <f t="shared" si="0"/>
        <v>1192.3512056790639</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11654.610981684247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3218.9781233050076</v>
      </c>
      <c r="N53" s="280">
        <f>K53*M53</f>
        <v>19746.046358236734</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14400</v>
      </c>
      <c r="N54" s="280">
        <f>K54*M54</f>
        <v>16128.000000000002</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2828.893355029229</v>
      </c>
      <c r="N55" s="280">
        <f>K55*M55</f>
        <v>1047.7382796404554</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803.70615078647609</v>
      </c>
      <c r="N56" s="280">
        <f>K56*M56</f>
        <v>893.00683420719565</v>
      </c>
    </row>
    <row r="57" spans="1:14">
      <c r="A57" s="150" t="s">
        <v>684</v>
      </c>
      <c r="B57" s="812" t="str">
        <f>VLOOKUP(A57,MATERIALES!A7:D373,3,FALSE)</f>
        <v>Sello de silicona o sellador autonivelante</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19" t="s">
        <v>144</v>
      </c>
      <c r="K57" s="50">
        <v>1.1111111111111112</v>
      </c>
      <c r="L57" s="821">
        <f>VLOOKUP(A57,MATERIALES!A4:D373,4,FALSE)</f>
        <v>5553.6839879863082</v>
      </c>
      <c r="M57" s="822"/>
      <c r="N57" s="280">
        <f>K57*L57</f>
        <v>6170.7599866514538</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5518.6437847284988</v>
      </c>
      <c r="N58" s="280">
        <f>K58*M58</f>
        <v>6180.8810388959191</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348462.58366649825</v>
      </c>
      <c r="N59" s="280">
        <f>K59*M59</f>
        <v>351947.20950316323</v>
      </c>
    </row>
    <row r="60" spans="1:14" ht="15.75" thickBot="1">
      <c r="B60" s="317"/>
      <c r="C60" s="318"/>
      <c r="D60" s="318"/>
      <c r="E60" s="318"/>
      <c r="F60" s="318"/>
      <c r="G60" s="318"/>
      <c r="H60" s="318"/>
      <c r="I60" s="318"/>
      <c r="J60" s="132"/>
      <c r="K60" s="132"/>
      <c r="L60" s="333"/>
      <c r="M60" s="332"/>
      <c r="N60" s="133"/>
    </row>
    <row r="61" spans="1:14" ht="15.75" thickBot="1">
      <c r="B61" s="817" t="s">
        <v>1037</v>
      </c>
      <c r="C61" s="818"/>
      <c r="D61" s="818"/>
      <c r="E61" s="818"/>
      <c r="F61" s="818"/>
      <c r="G61" s="818"/>
      <c r="H61" s="818"/>
      <c r="I61" s="818"/>
      <c r="J61" s="818"/>
      <c r="K61" s="818"/>
      <c r="L61" s="818"/>
      <c r="M61" s="819"/>
      <c r="N61" s="402">
        <f>SUM(N53:N60)</f>
        <v>402113.64200079499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21">
        <f>VLOOKUP(A66,TRANSPORTE!A5:D117,4,FALSE)</f>
        <v>1808.1757259865969</v>
      </c>
      <c r="M66" s="822"/>
      <c r="N66" s="295">
        <f>K66*L66</f>
        <v>1826.2574832464629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1826.2574832464629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09">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424786.60740282369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84957.321480564744</v>
      </c>
      <c r="M90" s="852"/>
      <c r="N90" s="57"/>
    </row>
    <row r="91" spans="1:14">
      <c r="B91" s="95" t="s">
        <v>1057</v>
      </c>
      <c r="C91" s="96"/>
      <c r="D91" s="96"/>
      <c r="E91" s="96"/>
      <c r="F91" s="96"/>
      <c r="G91" s="96"/>
      <c r="H91" s="96"/>
      <c r="I91" s="93"/>
      <c r="J91" s="94"/>
      <c r="K91" s="312">
        <v>0.05</v>
      </c>
      <c r="L91" s="851">
        <f>N85*K91</f>
        <v>21239.330370141186</v>
      </c>
      <c r="M91" s="852"/>
      <c r="N91" s="57"/>
    </row>
    <row r="92" spans="1:14" ht="15.75" thickBot="1">
      <c r="B92" s="97" t="s">
        <v>1058</v>
      </c>
      <c r="C92" s="98"/>
      <c r="D92" s="98"/>
      <c r="E92" s="98"/>
      <c r="F92" s="98"/>
      <c r="G92" s="98"/>
      <c r="H92" s="98"/>
      <c r="I92" s="99"/>
      <c r="J92" s="100"/>
      <c r="K92" s="313">
        <v>0.05</v>
      </c>
      <c r="L92" s="853">
        <f>N85*K92</f>
        <v>21239.330370141186</v>
      </c>
      <c r="M92" s="854"/>
      <c r="N92" s="57"/>
    </row>
    <row r="93" spans="1:14" ht="15.75" thickBot="1">
      <c r="B93" s="817" t="s">
        <v>1037</v>
      </c>
      <c r="C93" s="818"/>
      <c r="D93" s="818"/>
      <c r="E93" s="818"/>
      <c r="F93" s="818"/>
      <c r="G93" s="818"/>
      <c r="H93" s="818"/>
      <c r="I93" s="818"/>
      <c r="J93" s="818"/>
      <c r="K93" s="818"/>
      <c r="L93" s="818"/>
      <c r="M93" s="819"/>
      <c r="N93" s="58">
        <f>L90+L91+L92</f>
        <v>127435.98222084713</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552222.58962367079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69" t="s">
        <v>2327</v>
      </c>
      <c r="C126" s="401"/>
      <c r="D126" s="401"/>
      <c r="E126" s="63"/>
      <c r="F126" s="63"/>
      <c r="G126" s="63"/>
      <c r="H126" s="63"/>
      <c r="I126" s="63"/>
      <c r="J126" s="796"/>
      <c r="K126" s="796"/>
      <c r="L126" s="796"/>
      <c r="M126" s="796"/>
      <c r="N126" s="79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29.25" customHeight="1" thickBot="1">
      <c r="A31" s="163" t="s">
        <v>1929</v>
      </c>
      <c r="B31" s="86" t="s">
        <v>1177</v>
      </c>
      <c r="C31" s="957" t="s">
        <v>1709</v>
      </c>
      <c r="D31" s="958"/>
      <c r="E31" s="958"/>
      <c r="F31" s="958"/>
      <c r="G31" s="958"/>
      <c r="H31" s="958"/>
      <c r="I31" s="958"/>
      <c r="J31" s="958"/>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1"/>
      <c r="F40" s="831"/>
      <c r="G40" s="831"/>
      <c r="H40" s="832"/>
      <c r="I40" s="42"/>
      <c r="J40" s="43"/>
      <c r="K40" s="277"/>
      <c r="L40" s="284"/>
      <c r="M40" s="285"/>
      <c r="N40" s="280"/>
    </row>
    <row r="41" spans="1:14">
      <c r="B41" s="328"/>
      <c r="C41" s="329"/>
      <c r="D41" s="329"/>
      <c r="E41" s="329"/>
      <c r="F41" s="331"/>
      <c r="G41" s="331"/>
      <c r="H41" s="131"/>
      <c r="I41" s="42"/>
      <c r="J41" s="43"/>
      <c r="K41" s="282"/>
      <c r="L41" s="284"/>
      <c r="M41" s="285"/>
      <c r="N41" s="286"/>
    </row>
    <row r="42" spans="1:14">
      <c r="B42" s="837"/>
      <c r="C42" s="838"/>
      <c r="D42" s="838"/>
      <c r="E42" s="44"/>
      <c r="F42" s="45"/>
      <c r="G42" s="45"/>
      <c r="H42" s="46"/>
      <c r="I42" s="42"/>
      <c r="J42" s="43"/>
      <c r="K42" s="287"/>
      <c r="L42" s="284"/>
      <c r="M42" s="409"/>
      <c r="N42" s="352"/>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677.91832525764539</v>
      </c>
      <c r="N49" s="280">
        <f>K49*M49</f>
        <v>677.91832525764539</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677.91832525764539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677.91832525764539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135.5836650515291</v>
      </c>
      <c r="M83" s="852"/>
      <c r="N83" s="57"/>
    </row>
    <row r="84" spans="1:14">
      <c r="B84" s="95" t="s">
        <v>1057</v>
      </c>
      <c r="C84" s="96"/>
      <c r="D84" s="96"/>
      <c r="E84" s="96"/>
      <c r="F84" s="96"/>
      <c r="G84" s="96"/>
      <c r="H84" s="96"/>
      <c r="I84" s="93"/>
      <c r="J84" s="94"/>
      <c r="K84" s="312">
        <v>0.05</v>
      </c>
      <c r="L84" s="851">
        <f>N78*K84</f>
        <v>33.895916262882274</v>
      </c>
      <c r="M84" s="852"/>
      <c r="N84" s="57"/>
    </row>
    <row r="85" spans="1:14" ht="15.75" thickBot="1">
      <c r="B85" s="97" t="s">
        <v>1058</v>
      </c>
      <c r="C85" s="98"/>
      <c r="D85" s="98"/>
      <c r="E85" s="98"/>
      <c r="F85" s="98"/>
      <c r="G85" s="98"/>
      <c r="H85" s="98"/>
      <c r="I85" s="99"/>
      <c r="J85" s="100"/>
      <c r="K85" s="313">
        <v>0.05</v>
      </c>
      <c r="L85" s="853">
        <f>N78*K85</f>
        <v>33.895916262882274</v>
      </c>
      <c r="M85" s="854"/>
      <c r="N85" s="57"/>
    </row>
    <row r="86" spans="1:14" ht="15.75" thickBot="1">
      <c r="B86" s="817" t="s">
        <v>1037</v>
      </c>
      <c r="C86" s="818"/>
      <c r="D86" s="818"/>
      <c r="E86" s="818"/>
      <c r="F86" s="818"/>
      <c r="G86" s="818"/>
      <c r="H86" s="818"/>
      <c r="I86" s="818"/>
      <c r="J86" s="818"/>
      <c r="K86" s="818"/>
      <c r="L86" s="818"/>
      <c r="M86" s="819"/>
      <c r="N86" s="58">
        <f>L83+L84+L85</f>
        <v>203.37549757729366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881.29382283493908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9.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29.25" customHeight="1" thickBot="1">
      <c r="A31" t="s">
        <v>1929</v>
      </c>
      <c r="B31" s="86" t="s">
        <v>1710</v>
      </c>
      <c r="C31" s="957" t="s">
        <v>2146</v>
      </c>
      <c r="D31" s="958"/>
      <c r="E31" s="958"/>
      <c r="F31" s="958"/>
      <c r="G31" s="958"/>
      <c r="H31" s="958"/>
      <c r="I31" s="958"/>
      <c r="J31" s="958"/>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1"/>
      <c r="F40" s="831"/>
      <c r="G40" s="831"/>
      <c r="H40" s="832"/>
      <c r="I40" s="42"/>
      <c r="J40" s="43"/>
      <c r="K40" s="277"/>
      <c r="L40" s="284"/>
      <c r="M40" s="285"/>
      <c r="N40" s="280"/>
    </row>
    <row r="41" spans="1:14">
      <c r="B41" s="328"/>
      <c r="C41" s="329"/>
      <c r="D41" s="329"/>
      <c r="E41" s="329"/>
      <c r="F41" s="331"/>
      <c r="G41" s="331"/>
      <c r="H41" s="131"/>
      <c r="I41" s="42"/>
      <c r="J41" s="43"/>
      <c r="K41" s="282"/>
      <c r="L41" s="284"/>
      <c r="M41" s="285"/>
      <c r="N41" s="286"/>
    </row>
    <row r="42" spans="1:14">
      <c r="B42" s="837"/>
      <c r="C42" s="838"/>
      <c r="D42" s="838"/>
      <c r="E42" s="44"/>
      <c r="F42" s="45"/>
      <c r="G42" s="45"/>
      <c r="H42" s="46"/>
      <c r="I42" s="42"/>
      <c r="J42" s="43"/>
      <c r="K42" s="287"/>
      <c r="L42" s="284"/>
      <c r="M42" s="409"/>
      <c r="N42" s="352"/>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603.09831372098006</v>
      </c>
      <c r="N49" s="280">
        <f>K49*M49</f>
        <v>603.09831372098006</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603.09831372098006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603.09831372098006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120.61966274419602</v>
      </c>
      <c r="M83" s="852"/>
      <c r="N83" s="57"/>
    </row>
    <row r="84" spans="1:14">
      <c r="B84" s="95" t="s">
        <v>1057</v>
      </c>
      <c r="C84" s="96"/>
      <c r="D84" s="96"/>
      <c r="E84" s="96"/>
      <c r="F84" s="96"/>
      <c r="G84" s="96"/>
      <c r="H84" s="96"/>
      <c r="I84" s="93"/>
      <c r="J84" s="94"/>
      <c r="K84" s="312">
        <v>0.05</v>
      </c>
      <c r="L84" s="851">
        <f>N78*K84</f>
        <v>30.154915686049005</v>
      </c>
      <c r="M84" s="852"/>
      <c r="N84" s="57"/>
    </row>
    <row r="85" spans="1:14" ht="15.75" thickBot="1">
      <c r="B85" s="97" t="s">
        <v>1058</v>
      </c>
      <c r="C85" s="98"/>
      <c r="D85" s="98"/>
      <c r="E85" s="98"/>
      <c r="F85" s="98"/>
      <c r="G85" s="98"/>
      <c r="H85" s="98"/>
      <c r="I85" s="99"/>
      <c r="J85" s="100"/>
      <c r="K85" s="313">
        <v>0.05</v>
      </c>
      <c r="L85" s="853">
        <f>N78*K85</f>
        <v>30.154915686049005</v>
      </c>
      <c r="M85" s="854"/>
      <c r="N85" s="57"/>
    </row>
    <row r="86" spans="1:14" ht="15.75" thickBot="1">
      <c r="B86" s="817" t="s">
        <v>1037</v>
      </c>
      <c r="C86" s="818"/>
      <c r="D86" s="818"/>
      <c r="E86" s="818"/>
      <c r="F86" s="818"/>
      <c r="G86" s="818"/>
      <c r="H86" s="818"/>
      <c r="I86" s="818"/>
      <c r="J86" s="818"/>
      <c r="K86" s="818"/>
      <c r="L86" s="818"/>
      <c r="M86" s="819"/>
      <c r="N86" s="58">
        <f>L83+L84+L85</f>
        <v>180.92949411629402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784.02780783727405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41.25" customHeight="1" thickBot="1">
      <c r="A31" t="s">
        <v>1929</v>
      </c>
      <c r="B31" s="86" t="s">
        <v>1711</v>
      </c>
      <c r="C31" s="957" t="s">
        <v>2147</v>
      </c>
      <c r="D31" s="958"/>
      <c r="E31" s="958"/>
      <c r="F31" s="958"/>
      <c r="G31" s="958"/>
      <c r="H31" s="958"/>
      <c r="I31" s="958"/>
      <c r="J31" s="958"/>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1"/>
      <c r="F40" s="831"/>
      <c r="G40" s="831"/>
      <c r="H40" s="832"/>
      <c r="I40" s="42"/>
      <c r="J40" s="43"/>
      <c r="K40" s="277"/>
      <c r="L40" s="284"/>
      <c r="M40" s="285"/>
      <c r="N40" s="280"/>
    </row>
    <row r="41" spans="1:14">
      <c r="B41" s="328"/>
      <c r="C41" s="329"/>
      <c r="D41" s="329"/>
      <c r="E41" s="329"/>
      <c r="F41" s="331"/>
      <c r="G41" s="331"/>
      <c r="H41" s="131"/>
      <c r="I41" s="42"/>
      <c r="J41" s="43"/>
      <c r="K41" s="282"/>
      <c r="L41" s="284"/>
      <c r="M41" s="285"/>
      <c r="N41" s="286"/>
    </row>
    <row r="42" spans="1:14">
      <c r="B42" s="837"/>
      <c r="C42" s="838"/>
      <c r="D42" s="838"/>
      <c r="E42" s="44"/>
      <c r="F42" s="45"/>
      <c r="G42" s="45"/>
      <c r="H42" s="46"/>
      <c r="I42" s="42"/>
      <c r="J42" s="43"/>
      <c r="K42" s="287"/>
      <c r="L42" s="284"/>
      <c r="M42" s="409"/>
      <c r="N42" s="352"/>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567</v>
      </c>
      <c r="N49" s="280">
        <f>K49*M49</f>
        <v>567</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567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113.4</v>
      </c>
      <c r="M83" s="852"/>
      <c r="N83" s="57"/>
    </row>
    <row r="84" spans="1:14">
      <c r="B84" s="95" t="s">
        <v>1057</v>
      </c>
      <c r="C84" s="96"/>
      <c r="D84" s="96"/>
      <c r="E84" s="96"/>
      <c r="F84" s="96"/>
      <c r="G84" s="96"/>
      <c r="H84" s="96"/>
      <c r="I84" s="93"/>
      <c r="J84" s="94"/>
      <c r="K84" s="312">
        <v>0.05</v>
      </c>
      <c r="L84" s="851">
        <f>N78*K84</f>
        <v>28.35</v>
      </c>
      <c r="M84" s="852"/>
      <c r="N84" s="57"/>
    </row>
    <row r="85" spans="1:14" ht="15.75" thickBot="1">
      <c r="B85" s="97" t="s">
        <v>1058</v>
      </c>
      <c r="C85" s="98"/>
      <c r="D85" s="98"/>
      <c r="E85" s="98"/>
      <c r="F85" s="98"/>
      <c r="G85" s="98"/>
      <c r="H85" s="98"/>
      <c r="I85" s="99"/>
      <c r="J85" s="100"/>
      <c r="K85" s="313">
        <v>0.05</v>
      </c>
      <c r="L85" s="853">
        <f>N78*K85</f>
        <v>28.35</v>
      </c>
      <c r="M85" s="854"/>
      <c r="N85" s="57"/>
    </row>
    <row r="86" spans="1:14" ht="15.75" thickBot="1">
      <c r="B86" s="817" t="s">
        <v>1037</v>
      </c>
      <c r="C86" s="818"/>
      <c r="D86" s="818"/>
      <c r="E86" s="818"/>
      <c r="F86" s="818"/>
      <c r="G86" s="818"/>
      <c r="H86" s="818"/>
      <c r="I86" s="818"/>
      <c r="J86" s="818"/>
      <c r="K86" s="818"/>
      <c r="L86" s="818"/>
      <c r="M86" s="819"/>
      <c r="N86" s="58">
        <f>L83+L84+L85</f>
        <v>170.1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737.1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VLOOKUP(A36,EQUIPOS!A6:D163,4,FALSE)</f>
        <v>3139.6954331365769</v>
      </c>
      <c r="L36" s="278"/>
      <c r="M36" s="279">
        <v>30</v>
      </c>
      <c r="N36" s="280">
        <f>K36/M36</f>
        <v>104.65651443788589</v>
      </c>
    </row>
    <row r="37" spans="1:14">
      <c r="A37" t="s">
        <v>363</v>
      </c>
      <c r="B37" s="830" t="str">
        <f>VLOOKUP(A37,EQUIPOS!A7:D154,3,FALSE)</f>
        <v>Vibrador de concreto, Motor de 3 hp a 18.000 rpm Mangueras de 4 mt</v>
      </c>
      <c r="C37" s="831"/>
      <c r="D37" s="831"/>
      <c r="E37" s="831"/>
      <c r="F37" s="831"/>
      <c r="G37" s="831"/>
      <c r="H37" s="832"/>
      <c r="I37" s="275"/>
      <c r="J37" s="276"/>
      <c r="K37" s="277">
        <f>VLOOKUP(A37,EQUIPOS!A7:D164,4,FALSE)</f>
        <v>7452.1950354941491</v>
      </c>
      <c r="L37" s="278"/>
      <c r="M37" s="279">
        <v>30</v>
      </c>
      <c r="N37" s="280">
        <f>K37/M37</f>
        <v>248.40650118313832</v>
      </c>
    </row>
    <row r="38" spans="1:14">
      <c r="A38" t="s">
        <v>228</v>
      </c>
      <c r="B38" s="830" t="str">
        <f>VLOOKUP(A38,EQUIPOS!A8:D154,3,FALSE)</f>
        <v xml:space="preserve">Formaleta metálica (concreto hidráulico)
</v>
      </c>
      <c r="C38" s="831"/>
      <c r="D38" s="831"/>
      <c r="E38" s="831"/>
      <c r="F38" s="831"/>
      <c r="G38" s="831"/>
      <c r="H38" s="832"/>
      <c r="I38" s="833"/>
      <c r="J38" s="814"/>
      <c r="K38" s="277">
        <f>VLOOKUP(A38,EQUIPOS!A8:D165,4,FALSE)</f>
        <v>4622.4759800905731</v>
      </c>
      <c r="L38" s="834">
        <v>0.33329999999999999</v>
      </c>
      <c r="M38" s="835"/>
      <c r="N38" s="280">
        <f>K38/L38</f>
        <v>13868.814821753895</v>
      </c>
    </row>
    <row r="39" spans="1:14">
      <c r="B39" s="830"/>
      <c r="C39" s="831"/>
      <c r="D39" s="831"/>
      <c r="E39" s="831"/>
      <c r="F39" s="831"/>
      <c r="G39" s="831"/>
      <c r="H39" s="832"/>
      <c r="I39" s="42"/>
      <c r="J39" s="43"/>
      <c r="K39" s="277"/>
      <c r="L39" s="284"/>
      <c r="M39" s="285"/>
      <c r="N39" s="280"/>
    </row>
    <row r="40" spans="1:14">
      <c r="B40" s="328"/>
      <c r="C40" s="329"/>
      <c r="D40" s="329"/>
      <c r="E40" s="331"/>
      <c r="F40" s="331"/>
      <c r="G40" s="331"/>
      <c r="H40" s="131"/>
      <c r="I40" s="42"/>
      <c r="J40" s="43"/>
      <c r="K40" s="282"/>
      <c r="L40" s="284"/>
      <c r="M40" s="285"/>
      <c r="N40" s="286"/>
    </row>
    <row r="41" spans="1:14">
      <c r="B41" s="837" t="s">
        <v>1036</v>
      </c>
      <c r="C41" s="838"/>
      <c r="D41" s="838"/>
      <c r="E41" s="44"/>
      <c r="F41" s="45"/>
      <c r="G41" s="45"/>
      <c r="H41" s="46"/>
      <c r="I41" s="42"/>
      <c r="J41" s="43"/>
      <c r="K41" s="287"/>
      <c r="L41" s="284"/>
      <c r="M41" s="409">
        <v>0.1</v>
      </c>
      <c r="N41" s="352">
        <f>N72*M41</f>
        <v>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14434.657859067003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348462.58366649825</v>
      </c>
      <c r="N48" s="280">
        <f>K48*M48</f>
        <v>351947.20950316323</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812"/>
      <c r="C51" s="813"/>
      <c r="D51" s="813"/>
      <c r="E51" s="813"/>
      <c r="F51" s="813"/>
      <c r="G51" s="813"/>
      <c r="H51" s="813"/>
      <c r="I51" s="814"/>
      <c r="J51" s="48"/>
      <c r="K51" s="50"/>
      <c r="L51" s="815"/>
      <c r="M51" s="816"/>
      <c r="N51" s="51"/>
    </row>
    <row r="52" spans="1:14" ht="15.75" thickBot="1">
      <c r="B52" s="817" t="s">
        <v>1037</v>
      </c>
      <c r="C52" s="818"/>
      <c r="D52" s="818"/>
      <c r="E52" s="818"/>
      <c r="F52" s="818"/>
      <c r="G52" s="818"/>
      <c r="H52" s="818"/>
      <c r="I52" s="818"/>
      <c r="J52" s="818"/>
      <c r="K52" s="818"/>
      <c r="L52" s="818"/>
      <c r="M52" s="819"/>
      <c r="N52" s="402">
        <f>SUM(N48:N51)</f>
        <v>351947.20950316323</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820" t="s">
        <v>1045</v>
      </c>
      <c r="M56" s="793"/>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821">
        <f>VLOOKUP(A57,TRANSPORTE!A5:D117,4,FALSE)</f>
        <v>1808.1757259865969</v>
      </c>
      <c r="M57" s="822"/>
      <c r="N57" s="295">
        <f>K57*L57</f>
        <v>1826.2574832464629</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SUM(N57:N61)</f>
        <v>1826.2574832464629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09">
        <f>SUM(N67:N71)</f>
        <v>2127.800216920833</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N43+N52+N62+N72</f>
        <v>370335.92506239755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2"/>
      <c r="J78" s="342"/>
      <c r="K78" s="310" t="s">
        <v>1054</v>
      </c>
      <c r="L78" s="847" t="s">
        <v>1055</v>
      </c>
      <c r="M78" s="848"/>
      <c r="N78" s="311"/>
    </row>
    <row r="79" spans="1:15">
      <c r="B79" s="849" t="s">
        <v>1056</v>
      </c>
      <c r="C79" s="850"/>
      <c r="D79" s="850"/>
      <c r="E79" s="850"/>
      <c r="F79" s="850"/>
      <c r="G79" s="850"/>
      <c r="H79" s="850"/>
      <c r="I79" s="93"/>
      <c r="J79" s="94"/>
      <c r="K79" s="312">
        <v>0.2</v>
      </c>
      <c r="L79" s="851">
        <f>N74*K79</f>
        <v>74067.185012479516</v>
      </c>
      <c r="M79" s="852"/>
      <c r="N79" s="57"/>
    </row>
    <row r="80" spans="1:15">
      <c r="B80" s="95" t="s">
        <v>1057</v>
      </c>
      <c r="C80" s="96"/>
      <c r="D80" s="96"/>
      <c r="E80" s="96"/>
      <c r="F80" s="96"/>
      <c r="G80" s="96"/>
      <c r="H80" s="96"/>
      <c r="I80" s="93"/>
      <c r="J80" s="94"/>
      <c r="K80" s="312">
        <v>0.05</v>
      </c>
      <c r="L80" s="851">
        <f>N74*K80</f>
        <v>18516.796253119879</v>
      </c>
      <c r="M80" s="852"/>
      <c r="N80" s="57"/>
    </row>
    <row r="81" spans="1:14" ht="15.75" thickBot="1">
      <c r="B81" s="97" t="s">
        <v>1058</v>
      </c>
      <c r="C81" s="98"/>
      <c r="D81" s="98"/>
      <c r="E81" s="98"/>
      <c r="F81" s="98"/>
      <c r="G81" s="98"/>
      <c r="H81" s="98"/>
      <c r="I81" s="99"/>
      <c r="J81" s="100"/>
      <c r="K81" s="313">
        <v>0.05</v>
      </c>
      <c r="L81" s="853">
        <f>N74*K81</f>
        <v>18516.796253119879</v>
      </c>
      <c r="M81" s="854"/>
      <c r="N81" s="57"/>
    </row>
    <row r="82" spans="1:14" ht="15.75" thickBot="1">
      <c r="B82" s="817" t="s">
        <v>1037</v>
      </c>
      <c r="C82" s="818"/>
      <c r="D82" s="818"/>
      <c r="E82" s="818"/>
      <c r="F82" s="818"/>
      <c r="G82" s="818"/>
      <c r="H82" s="818"/>
      <c r="I82" s="818"/>
      <c r="J82" s="818"/>
      <c r="K82" s="818"/>
      <c r="L82" s="818"/>
      <c r="M82" s="819"/>
      <c r="N82" s="58">
        <f>L79+L80+L81</f>
        <v>111100.77751871929</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481436.70258111681</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5"/>
      <c r="K114" s="965"/>
      <c r="L114" s="965"/>
      <c r="M114" s="965"/>
      <c r="N114" s="966"/>
    </row>
    <row r="115" spans="2:14" ht="15.75" thickBot="1">
      <c r="B115" s="427" t="s">
        <v>2327</v>
      </c>
      <c r="C115" s="428"/>
      <c r="D115" s="428"/>
      <c r="E115" s="267"/>
      <c r="F115" s="267"/>
      <c r="G115" s="267"/>
      <c r="H115" s="267"/>
      <c r="I115" s="267"/>
      <c r="J115" s="967"/>
      <c r="K115" s="967"/>
      <c r="L115" s="967"/>
      <c r="M115" s="967"/>
      <c r="N115" s="96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VLOOKUP(A36,EQUIPOS!A6:D163,4,FALSE)</f>
        <v>6496.2740005228743</v>
      </c>
      <c r="L36" s="278"/>
      <c r="M36" s="279">
        <v>37.5</v>
      </c>
      <c r="N36" s="280">
        <f>K36/M36</f>
        <v>173.23397334727665</v>
      </c>
    </row>
    <row r="37" spans="1:14">
      <c r="B37" s="830"/>
      <c r="C37" s="831"/>
      <c r="D37" s="831"/>
      <c r="E37" s="836"/>
      <c r="F37" s="831"/>
      <c r="G37" s="831"/>
      <c r="H37" s="832"/>
      <c r="I37" s="42"/>
      <c r="J37" s="43"/>
      <c r="K37" s="282"/>
      <c r="L37" s="284"/>
      <c r="M37" s="285"/>
      <c r="N37" s="286"/>
    </row>
    <row r="38" spans="1:14">
      <c r="B38" s="837" t="s">
        <v>1036</v>
      </c>
      <c r="C38" s="838"/>
      <c r="D38" s="838"/>
      <c r="E38" s="44"/>
      <c r="F38" s="45"/>
      <c r="G38" s="45"/>
      <c r="H38" s="46"/>
      <c r="I38" s="42"/>
      <c r="J38" s="43"/>
      <c r="K38" s="287"/>
      <c r="L38" s="284"/>
      <c r="M38" s="477">
        <v>0.1</v>
      </c>
      <c r="N38" s="352">
        <f>N72*M38</f>
        <v>1021.344104122</v>
      </c>
    </row>
    <row r="39" spans="1:14" ht="15.75" thickBot="1">
      <c r="B39" s="830"/>
      <c r="C39" s="831"/>
      <c r="D39" s="831"/>
      <c r="E39" s="831"/>
      <c r="F39" s="831"/>
      <c r="G39" s="831"/>
      <c r="H39" s="832"/>
      <c r="I39" s="839"/>
      <c r="J39" s="840"/>
      <c r="K39" s="47"/>
      <c r="L39" s="841"/>
      <c r="M39" s="842"/>
      <c r="N39" s="111"/>
    </row>
    <row r="40" spans="1:14" ht="15.75" thickBot="1">
      <c r="B40" s="817" t="s">
        <v>1037</v>
      </c>
      <c r="C40" s="818"/>
      <c r="D40" s="818"/>
      <c r="E40" s="818"/>
      <c r="F40" s="818"/>
      <c r="G40" s="818"/>
      <c r="H40" s="818"/>
      <c r="I40" s="818"/>
      <c r="J40" s="818"/>
      <c r="K40" s="818"/>
      <c r="L40" s="818"/>
      <c r="M40" s="819"/>
      <c r="N40" s="402">
        <f>SUM(N36:N39)</f>
        <v>1194.5780774692766</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8" t="s">
        <v>1028</v>
      </c>
      <c r="C44" s="809"/>
      <c r="D44" s="809"/>
      <c r="E44" s="809"/>
      <c r="F44" s="809"/>
      <c r="G44" s="809"/>
      <c r="H44" s="809"/>
      <c r="I44" s="810"/>
      <c r="J44" s="323" t="s">
        <v>1029</v>
      </c>
      <c r="K44" s="91" t="s">
        <v>1030</v>
      </c>
      <c r="L44" s="811" t="s">
        <v>1039</v>
      </c>
      <c r="M44" s="810"/>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66551.853509311142</v>
      </c>
      <c r="N45" s="280">
        <f>K45*M45</f>
        <v>68548.409114590482</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59000</v>
      </c>
      <c r="N46" s="280">
        <f>K46*M46</f>
        <v>590</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53303.508708491521</v>
      </c>
      <c r="N47" s="280">
        <f>K47*M47</f>
        <v>2665.1754354245763</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353896.5316362321</v>
      </c>
      <c r="N48" s="280">
        <f>K48*M48</f>
        <v>3538.9653163623211</v>
      </c>
    </row>
    <row r="49" spans="1:14" ht="15.75" thickBot="1">
      <c r="B49" s="317"/>
      <c r="C49" s="318"/>
      <c r="D49" s="318"/>
      <c r="E49" s="318"/>
      <c r="F49" s="318"/>
      <c r="G49" s="318"/>
      <c r="H49" s="318"/>
      <c r="I49" s="318"/>
      <c r="J49" s="132"/>
      <c r="K49" s="132"/>
      <c r="L49" s="333"/>
      <c r="M49" s="332"/>
      <c r="N49" s="133"/>
    </row>
    <row r="50" spans="1:14" ht="15.75" thickBot="1">
      <c r="B50" s="817" t="s">
        <v>1037</v>
      </c>
      <c r="C50" s="818"/>
      <c r="D50" s="818"/>
      <c r="E50" s="818"/>
      <c r="F50" s="818"/>
      <c r="G50" s="818"/>
      <c r="H50" s="818"/>
      <c r="I50" s="818"/>
      <c r="J50" s="818"/>
      <c r="K50" s="818"/>
      <c r="L50" s="818"/>
      <c r="M50" s="819"/>
      <c r="N50" s="402">
        <f>SUM(N45:N49)</f>
        <v>75342.549866377376</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820" t="s">
        <v>1045</v>
      </c>
      <c r="M54" s="793"/>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821">
        <f>VLOOKUP(A55,TRANSPORTE!A5:D117,4,FALSE)</f>
        <v>2176.8426656738643</v>
      </c>
      <c r="M55" s="822"/>
      <c r="N55" s="295">
        <f>K55*L55</f>
        <v>2002.6952524199553</v>
      </c>
    </row>
    <row r="56" spans="1:14">
      <c r="A56" t="s">
        <v>1311</v>
      </c>
      <c r="B56" s="52" t="str">
        <f>VLOOKUP(A56,TRANSPORTE!A6:D117,3,FALSE)</f>
        <v>Transporte de Arena</v>
      </c>
      <c r="C56" s="53"/>
      <c r="D56" s="53"/>
      <c r="E56" s="53"/>
      <c r="F56" s="53"/>
      <c r="G56" s="53"/>
      <c r="H56" s="319" t="s">
        <v>1552</v>
      </c>
      <c r="I56" s="287">
        <v>0.01</v>
      </c>
      <c r="J56" s="294">
        <v>1</v>
      </c>
      <c r="K56" s="287">
        <f>I56*J56</f>
        <v>0.01</v>
      </c>
      <c r="L56" s="821">
        <f>VLOOKUP(A56,TRANSPORTE!A6:D117,4,FALSE)</f>
        <v>1205.4504839910646</v>
      </c>
      <c r="M56" s="822"/>
      <c r="N56" s="295">
        <f>K56*L56</f>
        <v>12.054504839910647</v>
      </c>
    </row>
    <row r="57" spans="1:14">
      <c r="A57" t="s">
        <v>1311</v>
      </c>
      <c r="B57" s="52" t="str">
        <f>VLOOKUP(A57,TRANSPORTE!A6:D117,3,FALSE)</f>
        <v>Transporte de Arena</v>
      </c>
      <c r="C57" s="53"/>
      <c r="D57" s="53"/>
      <c r="E57" s="53"/>
      <c r="F57" s="53"/>
      <c r="G57" s="53"/>
      <c r="H57" s="319" t="s">
        <v>1552</v>
      </c>
      <c r="I57" s="287">
        <v>0.05</v>
      </c>
      <c r="J57" s="294">
        <v>1</v>
      </c>
      <c r="K57" s="287">
        <f>I57*J57</f>
        <v>0.05</v>
      </c>
      <c r="L57" s="821">
        <f>VLOOKUP(A57,TRANSPORTE!A6:D118,4,FALSE)</f>
        <v>1205.4504839910646</v>
      </c>
      <c r="M57" s="822"/>
      <c r="N57" s="295">
        <f>K57*L57</f>
        <v>60.272524199553231</v>
      </c>
    </row>
    <row r="58" spans="1:14">
      <c r="B58" s="52"/>
      <c r="C58" s="53"/>
      <c r="D58" s="53"/>
      <c r="E58" s="53"/>
      <c r="F58" s="53"/>
      <c r="G58" s="53"/>
      <c r="H58" s="319"/>
      <c r="I58" s="287"/>
      <c r="J58" s="294"/>
      <c r="K58" s="287"/>
      <c r="L58" s="821"/>
      <c r="M58" s="822"/>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06"/>
      <c r="M60" s="807"/>
      <c r="N60" s="133"/>
    </row>
    <row r="61" spans="1:14" ht="15.75" thickBot="1">
      <c r="B61" s="823" t="s">
        <v>1037</v>
      </c>
      <c r="C61" s="824"/>
      <c r="D61" s="824"/>
      <c r="E61" s="824"/>
      <c r="F61" s="824"/>
      <c r="G61" s="824"/>
      <c r="H61" s="824"/>
      <c r="I61" s="824"/>
      <c r="J61" s="824"/>
      <c r="K61" s="824"/>
      <c r="L61" s="824"/>
      <c r="M61" s="825"/>
      <c r="N61" s="110">
        <f>N55+N56+N57+N58+N59</f>
        <v>2075.022281459419</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3" t="s">
        <v>1047</v>
      </c>
      <c r="C65" s="844"/>
      <c r="D65" s="844"/>
      <c r="E65" s="844"/>
      <c r="F65" s="844"/>
      <c r="G65" s="844"/>
      <c r="H65" s="844"/>
      <c r="I65" s="79" t="s">
        <v>1048</v>
      </c>
      <c r="J65" s="81" t="s">
        <v>1494</v>
      </c>
      <c r="K65" s="80" t="s">
        <v>1050</v>
      </c>
      <c r="L65" s="845" t="s">
        <v>1034</v>
      </c>
      <c r="M65" s="846"/>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09">
        <f>SUM(N66:N71)</f>
        <v>10213.44104122</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N40+N50+N61+N72</f>
        <v>88825.591266526069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2"/>
      <c r="J78" s="342"/>
      <c r="K78" s="310" t="s">
        <v>1054</v>
      </c>
      <c r="L78" s="847" t="s">
        <v>1055</v>
      </c>
      <c r="M78" s="848"/>
      <c r="N78" s="311"/>
    </row>
    <row r="79" spans="1:15">
      <c r="B79" s="849" t="s">
        <v>1056</v>
      </c>
      <c r="C79" s="850"/>
      <c r="D79" s="850"/>
      <c r="E79" s="850"/>
      <c r="F79" s="850"/>
      <c r="G79" s="850"/>
      <c r="H79" s="850"/>
      <c r="I79" s="93"/>
      <c r="J79" s="94"/>
      <c r="K79" s="312">
        <v>0.2</v>
      </c>
      <c r="L79" s="851">
        <f>N74*K79</f>
        <v>17765.118253305216</v>
      </c>
      <c r="M79" s="852"/>
      <c r="N79" s="57"/>
    </row>
    <row r="80" spans="1:15">
      <c r="B80" s="95" t="s">
        <v>1057</v>
      </c>
      <c r="C80" s="96"/>
      <c r="D80" s="96"/>
      <c r="E80" s="96"/>
      <c r="F80" s="96"/>
      <c r="G80" s="96"/>
      <c r="H80" s="96"/>
      <c r="I80" s="93"/>
      <c r="J80" s="94"/>
      <c r="K80" s="312">
        <v>0.05</v>
      </c>
      <c r="L80" s="851">
        <f>N74*K80</f>
        <v>4441.279563326304</v>
      </c>
      <c r="M80" s="852"/>
      <c r="N80" s="57"/>
    </row>
    <row r="81" spans="1:14" ht="15.75" thickBot="1">
      <c r="B81" s="97" t="s">
        <v>1058</v>
      </c>
      <c r="C81" s="98"/>
      <c r="D81" s="98"/>
      <c r="E81" s="98"/>
      <c r="F81" s="98"/>
      <c r="G81" s="98"/>
      <c r="H81" s="98"/>
      <c r="I81" s="99"/>
      <c r="J81" s="100"/>
      <c r="K81" s="313">
        <v>0.05</v>
      </c>
      <c r="L81" s="853">
        <f>N74*K81</f>
        <v>4441.279563326304</v>
      </c>
      <c r="M81" s="854"/>
      <c r="N81" s="57"/>
    </row>
    <row r="82" spans="1:14" ht="15.75" thickBot="1">
      <c r="B82" s="817" t="s">
        <v>1037</v>
      </c>
      <c r="C82" s="818"/>
      <c r="D82" s="818"/>
      <c r="E82" s="818"/>
      <c r="F82" s="818"/>
      <c r="G82" s="818"/>
      <c r="H82" s="818"/>
      <c r="I82" s="818"/>
      <c r="J82" s="818"/>
      <c r="K82" s="818"/>
      <c r="L82" s="818"/>
      <c r="M82" s="819"/>
      <c r="N82" s="58">
        <f>L79+L80+L81</f>
        <v>26647.677379957826</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115473.26864648389</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5"/>
      <c r="K114" s="965"/>
      <c r="L114" s="965"/>
      <c r="M114" s="965"/>
      <c r="N114" s="966"/>
    </row>
    <row r="115" spans="2:14" ht="15.75" thickBot="1">
      <c r="B115" s="427" t="s">
        <v>2327</v>
      </c>
      <c r="C115" s="428"/>
      <c r="D115" s="428"/>
      <c r="E115" s="267"/>
      <c r="F115" s="267"/>
      <c r="G115" s="267"/>
      <c r="H115" s="267"/>
      <c r="I115" s="267"/>
      <c r="J115" s="967"/>
      <c r="K115" s="967"/>
      <c r="L115" s="967"/>
      <c r="M115" s="967"/>
      <c r="N115" s="96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5"/>
      <c r="J36" s="276"/>
      <c r="K36" s="277">
        <f>VLOOKUP(A36,EQUIPOS!A6:D163,4,FALSE)</f>
        <v>104936.34469039363</v>
      </c>
      <c r="L36" s="278"/>
      <c r="M36" s="279">
        <v>35</v>
      </c>
      <c r="N36" s="280">
        <f>K36/M36</f>
        <v>2998.1812768683894</v>
      </c>
    </row>
    <row r="37" spans="1:14">
      <c r="A37" s="119" t="s">
        <v>312</v>
      </c>
      <c r="B37" s="830" t="str">
        <f>VLOOKUP(A37,EQUIPOS!A7:D154,3,FALSE)</f>
        <v>Retroexcavadora sobre oruga, potencia 138 HP, balde de 1,5 m3.</v>
      </c>
      <c r="C37" s="831"/>
      <c r="D37" s="831"/>
      <c r="E37" s="831"/>
      <c r="F37" s="831"/>
      <c r="G37" s="831"/>
      <c r="H37" s="832"/>
      <c r="I37" s="429"/>
      <c r="J37" s="430"/>
      <c r="K37" s="277">
        <f>VLOOKUP(A37,EQUIPOS!A7:D164,4,FALSE)</f>
        <v>188885.42044270851</v>
      </c>
      <c r="L37" s="343"/>
      <c r="M37" s="344">
        <v>35</v>
      </c>
      <c r="N37" s="280">
        <f>K37/M37</f>
        <v>5396.7262983630999</v>
      </c>
    </row>
    <row r="38" spans="1:14">
      <c r="A38" s="119"/>
      <c r="B38" s="328"/>
      <c r="C38" s="329"/>
      <c r="D38" s="329"/>
      <c r="E38" s="331"/>
      <c r="F38" s="329"/>
      <c r="G38" s="329"/>
      <c r="H38" s="330"/>
      <c r="I38" s="336"/>
      <c r="J38" s="338"/>
      <c r="K38" s="277"/>
      <c r="L38" s="431"/>
      <c r="M38" s="432"/>
      <c r="N38" s="280"/>
    </row>
    <row r="39" spans="1:14">
      <c r="B39" s="830"/>
      <c r="C39" s="831"/>
      <c r="D39" s="831"/>
      <c r="E39" s="836"/>
      <c r="F39" s="831"/>
      <c r="G39" s="831"/>
      <c r="H39" s="832"/>
      <c r="I39" s="42"/>
      <c r="J39" s="43"/>
      <c r="K39" s="282"/>
      <c r="L39" s="284"/>
      <c r="M39" s="285"/>
      <c r="N39" s="286"/>
    </row>
    <row r="40" spans="1:14">
      <c r="B40" s="837" t="s">
        <v>1036</v>
      </c>
      <c r="C40" s="838"/>
      <c r="D40" s="838"/>
      <c r="E40" s="44"/>
      <c r="F40" s="45"/>
      <c r="G40" s="45"/>
      <c r="H40" s="46"/>
      <c r="I40" s="42"/>
      <c r="J40" s="43"/>
      <c r="K40" s="287"/>
      <c r="L40" s="284"/>
      <c r="M40" s="409">
        <v>0.01</v>
      </c>
      <c r="N40" s="352">
        <f>N73*M40</f>
        <v>7.2953150294428575</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SUM(N36:N41)</f>
        <v>8402.2028902609327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4293.4827266317534</v>
      </c>
      <c r="N47" s="280">
        <f>K47*M47</f>
        <v>5581.52754462128</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17" t="s">
        <v>1037</v>
      </c>
      <c r="C51" s="818"/>
      <c r="D51" s="818"/>
      <c r="E51" s="818"/>
      <c r="F51" s="818"/>
      <c r="G51" s="818"/>
      <c r="H51" s="818"/>
      <c r="I51" s="818"/>
      <c r="J51" s="818"/>
      <c r="K51" s="818"/>
      <c r="L51" s="818"/>
      <c r="M51" s="819"/>
      <c r="N51" s="402">
        <f>SUM(N47:N50)</f>
        <v>5581.52754462128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820" t="s">
        <v>1045</v>
      </c>
      <c r="M55" s="793"/>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821">
        <f>VLOOKUP(A56,TRANSPORTE!A5:D117,4,FALSE)</f>
        <v>1205.4504839910646</v>
      </c>
      <c r="M56" s="822"/>
      <c r="N56" s="295">
        <f>K56*L56</f>
        <v>1567.085629188384</v>
      </c>
    </row>
    <row r="57" spans="1:14">
      <c r="B57" s="52"/>
      <c r="C57" s="53"/>
      <c r="D57" s="53"/>
      <c r="E57" s="53"/>
      <c r="F57" s="53"/>
      <c r="G57" s="53"/>
      <c r="H57" s="319"/>
      <c r="I57" s="287"/>
      <c r="J57" s="294"/>
      <c r="K57" s="287"/>
      <c r="L57" s="821"/>
      <c r="M57" s="822"/>
      <c r="N57" s="295"/>
    </row>
    <row r="58" spans="1:14">
      <c r="B58" s="52"/>
      <c r="C58" s="53"/>
      <c r="D58" s="53"/>
      <c r="E58" s="53"/>
      <c r="F58" s="53"/>
      <c r="G58" s="53"/>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N56+N57+N58+N59+N60</f>
        <v>1567.085629188384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04"/>
      <c r="C72" s="805"/>
      <c r="D72" s="805"/>
      <c r="E72" s="805"/>
      <c r="F72" s="805"/>
      <c r="G72" s="805"/>
      <c r="H72" s="805"/>
      <c r="I72" s="132"/>
      <c r="J72" s="132"/>
      <c r="K72" s="132"/>
      <c r="L72" s="905"/>
      <c r="M72" s="905"/>
      <c r="N72" s="51"/>
    </row>
    <row r="73" spans="1:15" ht="15.75" thickBot="1">
      <c r="B73" s="823" t="s">
        <v>1037</v>
      </c>
      <c r="C73" s="824"/>
      <c r="D73" s="824"/>
      <c r="E73" s="824"/>
      <c r="F73" s="824"/>
      <c r="G73" s="824"/>
      <c r="H73" s="824"/>
      <c r="I73" s="824"/>
      <c r="J73" s="824"/>
      <c r="K73" s="824"/>
      <c r="L73" s="824"/>
      <c r="M73" s="825"/>
      <c r="N73" s="309">
        <f>SUM(N67:N72)</f>
        <v>729.53150294428576</v>
      </c>
    </row>
    <row r="74" spans="1:15" ht="15.75" thickBot="1">
      <c r="B74" s="39"/>
      <c r="C74" s="40"/>
      <c r="D74" s="40"/>
      <c r="E74" s="40"/>
      <c r="F74" s="40"/>
      <c r="G74" s="40"/>
      <c r="H74" s="40"/>
      <c r="I74" s="40"/>
      <c r="J74" s="40"/>
      <c r="K74" s="40"/>
      <c r="L74" s="40"/>
      <c r="M74" s="40"/>
      <c r="N74" s="41"/>
    </row>
    <row r="75" spans="1:15" ht="15.75" thickBot="1">
      <c r="B75" s="817" t="s">
        <v>1051</v>
      </c>
      <c r="C75" s="818"/>
      <c r="D75" s="818"/>
      <c r="E75" s="818"/>
      <c r="F75" s="818"/>
      <c r="G75" s="818"/>
      <c r="H75" s="818"/>
      <c r="I75" s="818"/>
      <c r="J75" s="818"/>
      <c r="K75" s="818"/>
      <c r="L75" s="818"/>
      <c r="M75" s="819"/>
      <c r="N75" s="105">
        <f>N42+N51+N62+N73</f>
        <v>16280.347567014884</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8" t="s">
        <v>1053</v>
      </c>
      <c r="C79" s="809"/>
      <c r="D79" s="809"/>
      <c r="E79" s="809"/>
      <c r="F79" s="809"/>
      <c r="G79" s="809"/>
      <c r="H79" s="809"/>
      <c r="I79" s="322"/>
      <c r="J79" s="342"/>
      <c r="K79" s="310" t="s">
        <v>1054</v>
      </c>
      <c r="L79" s="847" t="s">
        <v>1055</v>
      </c>
      <c r="M79" s="848"/>
      <c r="N79" s="311"/>
    </row>
    <row r="80" spans="1:15">
      <c r="B80" s="849" t="s">
        <v>1056</v>
      </c>
      <c r="C80" s="850"/>
      <c r="D80" s="850"/>
      <c r="E80" s="850"/>
      <c r="F80" s="850"/>
      <c r="G80" s="850"/>
      <c r="H80" s="850"/>
      <c r="I80" s="93"/>
      <c r="J80" s="94"/>
      <c r="K80" s="312">
        <v>0.2</v>
      </c>
      <c r="L80" s="851">
        <f>N75*K80</f>
        <v>3256.069513402977</v>
      </c>
      <c r="M80" s="852"/>
      <c r="N80" s="57"/>
    </row>
    <row r="81" spans="1:14">
      <c r="B81" s="95" t="s">
        <v>1057</v>
      </c>
      <c r="C81" s="96"/>
      <c r="D81" s="96"/>
      <c r="E81" s="96"/>
      <c r="F81" s="96"/>
      <c r="G81" s="96"/>
      <c r="H81" s="96"/>
      <c r="I81" s="93"/>
      <c r="J81" s="94"/>
      <c r="K81" s="312">
        <v>0.05</v>
      </c>
      <c r="L81" s="851">
        <f>N75*K81</f>
        <v>814.01737835074425</v>
      </c>
      <c r="M81" s="852"/>
      <c r="N81" s="57"/>
    </row>
    <row r="82" spans="1:14" ht="15.75" thickBot="1">
      <c r="B82" s="97" t="s">
        <v>1058</v>
      </c>
      <c r="C82" s="98"/>
      <c r="D82" s="98"/>
      <c r="E82" s="98"/>
      <c r="F82" s="98"/>
      <c r="G82" s="98"/>
      <c r="H82" s="98"/>
      <c r="I82" s="99"/>
      <c r="J82" s="100"/>
      <c r="K82" s="313">
        <v>0.05</v>
      </c>
      <c r="L82" s="853">
        <f>N75*K82</f>
        <v>814.01737835074425</v>
      </c>
      <c r="M82" s="854"/>
      <c r="N82" s="57"/>
    </row>
    <row r="83" spans="1:14" ht="15.75" thickBot="1">
      <c r="B83" s="817" t="s">
        <v>1037</v>
      </c>
      <c r="C83" s="818"/>
      <c r="D83" s="818"/>
      <c r="E83" s="818"/>
      <c r="F83" s="818"/>
      <c r="G83" s="818"/>
      <c r="H83" s="818"/>
      <c r="I83" s="818"/>
      <c r="J83" s="818"/>
      <c r="K83" s="818"/>
      <c r="L83" s="818"/>
      <c r="M83" s="819"/>
      <c r="N83" s="58">
        <f>L80+L81+L82</f>
        <v>4884.1042701044653</v>
      </c>
    </row>
    <row r="84" spans="1:14" ht="15.75" thickBot="1">
      <c r="B84" s="39"/>
      <c r="C84" s="40"/>
      <c r="D84" s="40"/>
      <c r="E84" s="40"/>
      <c r="F84" s="40"/>
      <c r="G84" s="40"/>
      <c r="H84" s="40"/>
      <c r="I84" s="40"/>
      <c r="J84" s="40"/>
      <c r="K84" s="40"/>
      <c r="L84" s="40"/>
      <c r="M84" s="40"/>
      <c r="N84" s="41"/>
    </row>
    <row r="85" spans="1:14" ht="15.75" thickBot="1">
      <c r="A85" t="s">
        <v>2122</v>
      </c>
      <c r="B85" s="817" t="s">
        <v>1059</v>
      </c>
      <c r="C85" s="818"/>
      <c r="D85" s="818"/>
      <c r="E85" s="818"/>
      <c r="F85" s="818"/>
      <c r="G85" s="818"/>
      <c r="H85" s="818"/>
      <c r="I85" s="818"/>
      <c r="J85" s="818"/>
      <c r="K85" s="818"/>
      <c r="L85" s="818"/>
      <c r="M85" s="819"/>
      <c r="N85" s="196">
        <f>N75+N83</f>
        <v>21164.451837119348</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59" t="s">
        <v>2324</v>
      </c>
      <c r="C102" s="960"/>
      <c r="D102" s="960"/>
      <c r="E102" s="960"/>
      <c r="F102" s="960"/>
      <c r="G102" s="960"/>
      <c r="H102" s="960"/>
      <c r="I102" s="960"/>
      <c r="J102" s="960"/>
      <c r="K102" s="960"/>
      <c r="L102" s="960"/>
      <c r="M102" s="960"/>
      <c r="N102" s="961"/>
    </row>
    <row r="103" spans="2:14" ht="15" customHeight="1">
      <c r="B103" s="959"/>
      <c r="C103" s="960"/>
      <c r="D103" s="960"/>
      <c r="E103" s="960"/>
      <c r="F103" s="960"/>
      <c r="G103" s="960"/>
      <c r="H103" s="960"/>
      <c r="I103" s="960"/>
      <c r="J103" s="960"/>
      <c r="K103" s="960"/>
      <c r="L103" s="960"/>
      <c r="M103" s="960"/>
      <c r="N103" s="961"/>
    </row>
    <row r="104" spans="2:14" ht="30" customHeight="1">
      <c r="B104" s="962" t="s">
        <v>2325</v>
      </c>
      <c r="C104" s="963"/>
      <c r="D104" s="963"/>
      <c r="E104" s="963"/>
      <c r="F104" s="963"/>
      <c r="G104" s="963"/>
      <c r="H104" s="963"/>
      <c r="I104" s="963"/>
      <c r="J104" s="963"/>
      <c r="K104" s="963"/>
      <c r="L104" s="963"/>
      <c r="M104" s="963"/>
      <c r="N104" s="964"/>
    </row>
    <row r="105" spans="2:14">
      <c r="B105" s="962"/>
      <c r="C105" s="963"/>
      <c r="D105" s="963"/>
      <c r="E105" s="963"/>
      <c r="F105" s="963"/>
      <c r="G105" s="963"/>
      <c r="H105" s="963"/>
      <c r="I105" s="963"/>
      <c r="J105" s="963"/>
      <c r="K105" s="963"/>
      <c r="L105" s="963"/>
      <c r="M105" s="963"/>
      <c r="N105" s="964"/>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5"/>
      <c r="K115" s="965"/>
      <c r="L115" s="965"/>
      <c r="M115" s="965"/>
      <c r="N115" s="966"/>
    </row>
    <row r="116" spans="2:14" ht="15.75" thickBot="1">
      <c r="B116" s="427" t="s">
        <v>2327</v>
      </c>
      <c r="C116" s="428"/>
      <c r="D116" s="428"/>
      <c r="E116" s="267"/>
      <c r="F116" s="267"/>
      <c r="G116" s="267"/>
      <c r="H116" s="267"/>
      <c r="I116" s="267"/>
      <c r="J116" s="967"/>
      <c r="K116" s="967"/>
      <c r="L116" s="967"/>
      <c r="M116" s="967"/>
      <c r="N116" s="96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5"/>
      <c r="J36" s="276"/>
      <c r="K36" s="277">
        <f>VLOOKUP(A36,EQUIPOS!A6:D163,4,FALSE)</f>
        <v>104936.34469039363</v>
      </c>
      <c r="L36" s="278"/>
      <c r="M36" s="279">
        <v>2.5</v>
      </c>
      <c r="N36" s="280">
        <f>K36/M36</f>
        <v>41974.537876157454</v>
      </c>
    </row>
    <row r="37" spans="1:14">
      <c r="A37" s="119" t="s">
        <v>129</v>
      </c>
      <c r="B37" s="830" t="str">
        <f>VLOOKUP(A37,EQUIPOS!A7:D154,3,FALSE)</f>
        <v xml:space="preserve">Buldozer, Potencia al volante de 140 HP, motor de 2200 RPM, longitud de hoja 4,80m. </v>
      </c>
      <c r="C37" s="831"/>
      <c r="D37" s="831"/>
      <c r="E37" s="831"/>
      <c r="F37" s="831"/>
      <c r="G37" s="831"/>
      <c r="H37" s="832"/>
      <c r="I37" s="429"/>
      <c r="J37" s="430"/>
      <c r="K37" s="277">
        <f>VLOOKUP(A37,EQUIPOS!A7:D164,4,FALSE)</f>
        <v>146910.88256655107</v>
      </c>
      <c r="L37" s="343"/>
      <c r="M37" s="344">
        <v>100</v>
      </c>
      <c r="N37" s="280">
        <f>K37/M37</f>
        <v>1469.1088256655107</v>
      </c>
    </row>
    <row r="38" spans="1:14">
      <c r="A38" s="119" t="s">
        <v>312</v>
      </c>
      <c r="B38" s="830" t="str">
        <f>VLOOKUP(A38,EQUIPOS!A8:D154,3,FALSE)</f>
        <v>Retroexcavadora sobre oruga, potencia 138 HP, balde de 1,5 m3.</v>
      </c>
      <c r="C38" s="831"/>
      <c r="D38" s="831"/>
      <c r="E38" s="831"/>
      <c r="F38" s="831"/>
      <c r="G38" s="831"/>
      <c r="H38" s="832"/>
      <c r="I38" s="336"/>
      <c r="J38" s="338"/>
      <c r="K38" s="277">
        <f>VLOOKUP(A38,EQUIPOS!A8:D165,4,FALSE)</f>
        <v>188885.42044270851</v>
      </c>
      <c r="L38" s="431"/>
      <c r="M38" s="432">
        <v>16</v>
      </c>
      <c r="N38" s="280">
        <f>K38/M38</f>
        <v>11805.338777669282</v>
      </c>
    </row>
    <row r="39" spans="1:14">
      <c r="B39" s="830"/>
      <c r="C39" s="831"/>
      <c r="D39" s="831"/>
      <c r="E39" s="836"/>
      <c r="F39" s="831"/>
      <c r="G39" s="831"/>
      <c r="H39" s="832"/>
      <c r="I39" s="42"/>
      <c r="J39" s="43"/>
      <c r="K39" s="282"/>
      <c r="L39" s="284"/>
      <c r="M39" s="285"/>
      <c r="N39" s="286"/>
    </row>
    <row r="40" spans="1:14">
      <c r="B40" s="837" t="s">
        <v>1036</v>
      </c>
      <c r="C40" s="838"/>
      <c r="D40" s="838"/>
      <c r="E40" s="44"/>
      <c r="F40" s="45"/>
      <c r="G40" s="45"/>
      <c r="H40" s="46"/>
      <c r="I40" s="42"/>
      <c r="J40" s="43"/>
      <c r="K40" s="287"/>
      <c r="L40" s="284"/>
      <c r="M40" s="409">
        <v>0.01</v>
      </c>
      <c r="N40" s="352">
        <f>N76*M40</f>
        <v>23.937752440359372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SUM(N36:N41)</f>
        <v>55272.923231932611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3885</v>
      </c>
      <c r="N47" s="280">
        <f>K47*M47</f>
        <v>1165.5</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2193.6109727134531</v>
      </c>
      <c r="N48" s="280">
        <f t="shared" ref="N48:N53" si="0">K48*M48</f>
        <v>6580.8329181403587</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9419</v>
      </c>
      <c r="N49" s="280">
        <f t="shared" si="0"/>
        <v>2354.75</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1133.564876755258</v>
      </c>
      <c r="N50" s="280">
        <f t="shared" si="0"/>
        <v>1133.564876755258</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1107.6053757608629</v>
      </c>
      <c r="N51" s="280">
        <f t="shared" si="0"/>
        <v>1107.6053757608629</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6016.1188122564226</v>
      </c>
      <c r="N52" s="280">
        <f t="shared" si="0"/>
        <v>2755.3824160134418</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4293.4827266317534</v>
      </c>
      <c r="N53" s="280">
        <f t="shared" si="0"/>
        <v>5581.52754462128</v>
      </c>
    </row>
    <row r="54" spans="1:14" ht="15.75" thickBot="1">
      <c r="B54" s="817" t="s">
        <v>1037</v>
      </c>
      <c r="C54" s="818"/>
      <c r="D54" s="818"/>
      <c r="E54" s="818"/>
      <c r="F54" s="818"/>
      <c r="G54" s="818"/>
      <c r="H54" s="818"/>
      <c r="I54" s="818"/>
      <c r="J54" s="818"/>
      <c r="K54" s="818"/>
      <c r="L54" s="818"/>
      <c r="M54" s="819"/>
      <c r="N54" s="402">
        <f>SUM(N47:N53)</f>
        <v>20679.1631312912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21">
        <f>VLOOKUP(A59,TRANSPORTE!A5:D117,4,FALSE)</f>
        <v>1205.4504839910646</v>
      </c>
      <c r="M59" s="822"/>
      <c r="N59" s="295">
        <f>K59*L59</f>
        <v>1567.085629188384</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2393.7752440359372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79912.947236448133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15982.589447289627</v>
      </c>
      <c r="M83" s="852"/>
      <c r="N83" s="57"/>
    </row>
    <row r="84" spans="1:14">
      <c r="B84" s="95" t="s">
        <v>1057</v>
      </c>
      <c r="C84" s="96"/>
      <c r="D84" s="96"/>
      <c r="E84" s="96"/>
      <c r="F84" s="96"/>
      <c r="G84" s="96"/>
      <c r="H84" s="96"/>
      <c r="I84" s="93"/>
      <c r="J84" s="94"/>
      <c r="K84" s="312">
        <v>0.05</v>
      </c>
      <c r="L84" s="851">
        <f>N78*K84</f>
        <v>3995.6473618224068</v>
      </c>
      <c r="M84" s="852"/>
      <c r="N84" s="57"/>
    </row>
    <row r="85" spans="1:14" ht="15.75" thickBot="1">
      <c r="B85" s="97" t="s">
        <v>1058</v>
      </c>
      <c r="C85" s="98"/>
      <c r="D85" s="98"/>
      <c r="E85" s="98"/>
      <c r="F85" s="98"/>
      <c r="G85" s="98"/>
      <c r="H85" s="98"/>
      <c r="I85" s="99"/>
      <c r="J85" s="100"/>
      <c r="K85" s="313">
        <v>0.05</v>
      </c>
      <c r="L85" s="853">
        <f>N78*K85</f>
        <v>3995.6473618224068</v>
      </c>
      <c r="M85" s="854"/>
      <c r="N85" s="57"/>
    </row>
    <row r="86" spans="1:14" ht="15.75" thickBot="1">
      <c r="B86" s="817" t="s">
        <v>1037</v>
      </c>
      <c r="C86" s="818"/>
      <c r="D86" s="818"/>
      <c r="E86" s="818"/>
      <c r="F86" s="818"/>
      <c r="G86" s="818"/>
      <c r="H86" s="818"/>
      <c r="I86" s="818"/>
      <c r="J86" s="818"/>
      <c r="K86" s="818"/>
      <c r="L86" s="818"/>
      <c r="M86" s="819"/>
      <c r="N86" s="58">
        <f>L83+L84+L85</f>
        <v>23973.884170934441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103886.83140738257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5"/>
      <c r="J36" s="276"/>
      <c r="K36" s="277">
        <f>VLOOKUP(A36,EQUIPOS!A6:D163,4,FALSE)</f>
        <v>104936.34469039363</v>
      </c>
      <c r="L36" s="278"/>
      <c r="M36" s="344">
        <v>2.5</v>
      </c>
      <c r="N36" s="280">
        <f>K36/M36</f>
        <v>41974.537876157454</v>
      </c>
    </row>
    <row r="37" spans="1:14">
      <c r="A37" s="119" t="s">
        <v>129</v>
      </c>
      <c r="B37" s="830" t="str">
        <f>VLOOKUP(A37,EQUIPOS!A7:D154,3,FALSE)</f>
        <v xml:space="preserve">Buldozer, Potencia al volante de 140 HP, motor de 2200 RPM, longitud de hoja 4,80m. </v>
      </c>
      <c r="C37" s="831"/>
      <c r="D37" s="831"/>
      <c r="E37" s="831"/>
      <c r="F37" s="831"/>
      <c r="G37" s="831"/>
      <c r="H37" s="832"/>
      <c r="I37" s="429"/>
      <c r="J37" s="430"/>
      <c r="K37" s="277">
        <f>VLOOKUP(A37,EQUIPOS!A7:D164,4,FALSE)</f>
        <v>146910.88256655107</v>
      </c>
      <c r="L37" s="343"/>
      <c r="M37" s="344">
        <v>100</v>
      </c>
      <c r="N37" s="280">
        <f>K37/M37</f>
        <v>1469.1088256655107</v>
      </c>
    </row>
    <row r="38" spans="1:14">
      <c r="A38" s="119" t="s">
        <v>261</v>
      </c>
      <c r="B38" s="830" t="str">
        <f>VLOOKUP(A38,EQUIPOS!A8:D154,3,FALSE)</f>
        <v xml:space="preserve">Motobomba 3 PULGADAS (incluye operario)
</v>
      </c>
      <c r="C38" s="831"/>
      <c r="D38" s="831"/>
      <c r="E38" s="831"/>
      <c r="F38" s="831"/>
      <c r="G38" s="831"/>
      <c r="H38" s="832"/>
      <c r="I38" s="336"/>
      <c r="J38" s="338"/>
      <c r="K38" s="277">
        <f>VLOOKUP(A38,EQUIPOS!A8:D165,4,FALSE)</f>
        <v>10541.81630068722</v>
      </c>
      <c r="L38" s="431"/>
      <c r="M38" s="432">
        <v>8</v>
      </c>
      <c r="N38" s="280">
        <f>K38/M38</f>
        <v>1317.7270375859025</v>
      </c>
    </row>
    <row r="39" spans="1:14">
      <c r="A39" t="s">
        <v>312</v>
      </c>
      <c r="B39" s="830" t="str">
        <f>VLOOKUP(A39,EQUIPOS!A9:D154,3,FALSE)</f>
        <v>Retroexcavadora sobre oruga, potencia 138 HP, balde de 1,5 m3.</v>
      </c>
      <c r="C39" s="831"/>
      <c r="D39" s="831"/>
      <c r="E39" s="831"/>
      <c r="F39" s="831"/>
      <c r="G39" s="831"/>
      <c r="H39" s="832"/>
      <c r="I39" s="42"/>
      <c r="J39" s="43"/>
      <c r="K39" s="277">
        <f>VLOOKUP(A39,EQUIPOS!A9:D166,4,FALSE)</f>
        <v>188885.42044270851</v>
      </c>
      <c r="L39" s="284"/>
      <c r="M39" s="344">
        <v>8</v>
      </c>
      <c r="N39" s="280">
        <f>K39/M39</f>
        <v>23610.677555338563</v>
      </c>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N78*M41</f>
        <v>204.2688208244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68576.320115571842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3885</v>
      </c>
      <c r="N48" s="280">
        <f>K48*M48</f>
        <v>1165.5</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2193.6109727134531</v>
      </c>
      <c r="N49" s="280">
        <f t="shared" ref="N49:N54" si="0">K49*M49</f>
        <v>6580.8329181403587</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9419</v>
      </c>
      <c r="N50" s="280">
        <f t="shared" si="0"/>
        <v>2354.75</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1133.564876755258</v>
      </c>
      <c r="N51" s="280">
        <f t="shared" si="0"/>
        <v>1133.564876755258</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1107.6053757608629</v>
      </c>
      <c r="N52" s="280">
        <f t="shared" si="0"/>
        <v>1107.6053757608629</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6016.1188122564226</v>
      </c>
      <c r="N53" s="280">
        <f>K53*M53</f>
        <v>2755.3824160134418</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4293.4827266317534</v>
      </c>
      <c r="N54" s="280">
        <f t="shared" si="0"/>
        <v>5581.52754462128</v>
      </c>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20679.1631312912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821">
        <f>VLOOKUP(A61,TRANSPORTE!A5:D117,4,FALSE)</f>
        <v>1205.4504839910646</v>
      </c>
      <c r="M61" s="822"/>
      <c r="N61" s="295">
        <f>K61*L61</f>
        <v>1567.085629188384</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1567.085629188384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20426.882082439999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111249.45095849142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22249.890191698287</v>
      </c>
      <c r="M85" s="852"/>
      <c r="N85" s="57"/>
    </row>
    <row r="86" spans="1:14">
      <c r="B86" s="95" t="s">
        <v>1057</v>
      </c>
      <c r="C86" s="96"/>
      <c r="D86" s="96"/>
      <c r="E86" s="96"/>
      <c r="F86" s="96"/>
      <c r="G86" s="96"/>
      <c r="H86" s="96"/>
      <c r="I86" s="93"/>
      <c r="J86" s="94"/>
      <c r="K86" s="312">
        <v>0.05</v>
      </c>
      <c r="L86" s="851">
        <f>N80*K86</f>
        <v>5562.4725479245717</v>
      </c>
      <c r="M86" s="852"/>
      <c r="N86" s="57"/>
    </row>
    <row r="87" spans="1:14" ht="15.75" thickBot="1">
      <c r="B87" s="97" t="s">
        <v>1058</v>
      </c>
      <c r="C87" s="98"/>
      <c r="D87" s="98"/>
      <c r="E87" s="98"/>
      <c r="F87" s="98"/>
      <c r="G87" s="98"/>
      <c r="H87" s="98"/>
      <c r="I87" s="99"/>
      <c r="J87" s="100"/>
      <c r="K87" s="313">
        <v>0.05</v>
      </c>
      <c r="L87" s="853">
        <f>N80*K87</f>
        <v>5562.4725479245717</v>
      </c>
      <c r="M87" s="854"/>
      <c r="N87" s="57"/>
    </row>
    <row r="88" spans="1:14" ht="15.75" thickBot="1">
      <c r="B88" s="817" t="s">
        <v>1037</v>
      </c>
      <c r="C88" s="818"/>
      <c r="D88" s="818"/>
      <c r="E88" s="818"/>
      <c r="F88" s="818"/>
      <c r="G88" s="818"/>
      <c r="H88" s="818"/>
      <c r="I88" s="818"/>
      <c r="J88" s="818"/>
      <c r="K88" s="818"/>
      <c r="L88" s="818"/>
      <c r="M88" s="819"/>
      <c r="N88" s="58">
        <f>L85+L86+L87</f>
        <v>33374.83528754743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144624.28624603886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2.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VLOOKUP(A36,EQUIPOS!A6:D163,4,FALSE)</f>
        <v>146910.88256655107</v>
      </c>
      <c r="L36" s="278"/>
      <c r="M36" s="344">
        <v>100</v>
      </c>
      <c r="N36" s="280">
        <f>K36/M36</f>
        <v>1469.1088256655107</v>
      </c>
    </row>
    <row r="37" spans="1:14">
      <c r="A37" s="119" t="s">
        <v>312</v>
      </c>
      <c r="B37" s="830" t="str">
        <f>VLOOKUP(A37,EQUIPOS!A7:D154,3,FALSE)</f>
        <v>Retroexcavadora sobre oruga, potencia 138 HP, balde de 1,5 m3.</v>
      </c>
      <c r="C37" s="831"/>
      <c r="D37" s="831"/>
      <c r="E37" s="831"/>
      <c r="F37" s="831"/>
      <c r="G37" s="831"/>
      <c r="H37" s="832"/>
      <c r="I37" s="429"/>
      <c r="J37" s="430"/>
      <c r="K37" s="277">
        <f>VLOOKUP(A37,EQUIPOS!A7:D164,4,FALSE)</f>
        <v>188885.42044270851</v>
      </c>
      <c r="L37" s="343"/>
      <c r="M37" s="344">
        <v>35</v>
      </c>
      <c r="N37" s="280">
        <f>K37/M37</f>
        <v>5396.7262983630999</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6873.1304390580526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4293.4827266317534</v>
      </c>
      <c r="N48" s="280">
        <f>K48*M48</f>
        <v>5581.52754462128</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17" t="s">
        <v>1037</v>
      </c>
      <c r="C55" s="818"/>
      <c r="D55" s="818"/>
      <c r="E55" s="818"/>
      <c r="F55" s="818"/>
      <c r="G55" s="818"/>
      <c r="H55" s="818"/>
      <c r="I55" s="818"/>
      <c r="J55" s="818"/>
      <c r="K55" s="818"/>
      <c r="L55" s="818"/>
      <c r="M55" s="819"/>
      <c r="N55" s="402">
        <f>SUM(N48:N54)</f>
        <v>5581.52754462128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821">
        <f>VLOOKUP(A60,TRANSPORTE!A5:D117,4,FALSE)</f>
        <v>1205.4504839910646</v>
      </c>
      <c r="M60" s="822"/>
      <c r="N60" s="295">
        <f>K60*L60</f>
        <v>1567.085629188384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1567.085629188384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14751.275115812003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2950.2550231624009</v>
      </c>
      <c r="M84" s="852"/>
      <c r="N84" s="57"/>
    </row>
    <row r="85" spans="1:14">
      <c r="B85" s="95" t="s">
        <v>1057</v>
      </c>
      <c r="C85" s="96"/>
      <c r="D85" s="96"/>
      <c r="E85" s="96"/>
      <c r="F85" s="96"/>
      <c r="G85" s="96"/>
      <c r="H85" s="96"/>
      <c r="I85" s="93"/>
      <c r="J85" s="94"/>
      <c r="K85" s="312">
        <v>0.05</v>
      </c>
      <c r="L85" s="851">
        <f>N79*K85</f>
        <v>737.56375579060023</v>
      </c>
      <c r="M85" s="852"/>
      <c r="N85" s="57"/>
    </row>
    <row r="86" spans="1:14" ht="15.75" thickBot="1">
      <c r="B86" s="97" t="s">
        <v>1058</v>
      </c>
      <c r="C86" s="98"/>
      <c r="D86" s="98"/>
      <c r="E86" s="98"/>
      <c r="F86" s="98"/>
      <c r="G86" s="98"/>
      <c r="H86" s="98"/>
      <c r="I86" s="99"/>
      <c r="J86" s="100"/>
      <c r="K86" s="313">
        <v>0.05</v>
      </c>
      <c r="L86" s="853">
        <f>N79*K86</f>
        <v>737.56375579060023</v>
      </c>
      <c r="M86" s="854"/>
      <c r="N86" s="57"/>
    </row>
    <row r="87" spans="1:14" ht="15.75" thickBot="1">
      <c r="B87" s="817" t="s">
        <v>1037</v>
      </c>
      <c r="C87" s="818"/>
      <c r="D87" s="818"/>
      <c r="E87" s="818"/>
      <c r="F87" s="818"/>
      <c r="G87" s="818"/>
      <c r="H87" s="818"/>
      <c r="I87" s="818"/>
      <c r="J87" s="818"/>
      <c r="K87" s="818"/>
      <c r="L87" s="818"/>
      <c r="M87" s="819"/>
      <c r="N87" s="58">
        <f>L84+L85+L86</f>
        <v>4425.3825347436014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19176.657650555604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7.75" customHeight="1" thickBot="1">
      <c r="B29" s="77" t="s">
        <v>1027</v>
      </c>
      <c r="C29" s="826" t="s">
        <v>1028</v>
      </c>
      <c r="D29" s="827"/>
      <c r="E29" s="827"/>
      <c r="F29" s="827"/>
      <c r="G29" s="827"/>
      <c r="H29" s="827"/>
      <c r="I29" s="827"/>
      <c r="J29" s="78"/>
      <c r="K29" s="350" t="s">
        <v>2321</v>
      </c>
      <c r="L29" s="828" t="s">
        <v>1029</v>
      </c>
      <c r="M29" s="829"/>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798" t="s">
        <v>1028</v>
      </c>
      <c r="C34" s="799"/>
      <c r="D34" s="799"/>
      <c r="E34" s="799"/>
      <c r="F34" s="799"/>
      <c r="G34" s="799"/>
      <c r="H34" s="800"/>
      <c r="I34" s="801" t="s">
        <v>1032</v>
      </c>
      <c r="J34" s="802"/>
      <c r="K34" s="75" t="s">
        <v>1033</v>
      </c>
      <c r="L34" s="803" t="s">
        <v>1034</v>
      </c>
      <c r="M34" s="800"/>
      <c r="N34" s="76" t="s">
        <v>1035</v>
      </c>
    </row>
    <row r="35" spans="1:14">
      <c r="A35" s="119" t="s">
        <v>263</v>
      </c>
      <c r="B35" s="830" t="str">
        <f>VLOOKUP(A35,EQUIPOS!A6:D154,3,FALSE)</f>
        <v xml:space="preserve">Motobomba 4 pulgadas
</v>
      </c>
      <c r="C35" s="831"/>
      <c r="D35" s="831"/>
      <c r="E35" s="831"/>
      <c r="F35" s="831"/>
      <c r="G35" s="831"/>
      <c r="H35" s="832"/>
      <c r="I35" s="275"/>
      <c r="J35" s="276"/>
      <c r="K35" s="277">
        <f>VLOOKUP(A35,EQUIPOS!A6:D163,4,FALSE)</f>
        <v>10091.47517252678</v>
      </c>
      <c r="L35" s="278"/>
      <c r="M35" s="344">
        <v>21</v>
      </c>
      <c r="N35" s="280">
        <f>K35/M35</f>
        <v>480.54643678698949</v>
      </c>
    </row>
    <row r="36" spans="1:14">
      <c r="A36" s="119" t="s">
        <v>129</v>
      </c>
      <c r="B36" s="830" t="str">
        <f>VLOOKUP(A36,EQUIPOS!A7:D154,3,FALSE)</f>
        <v xml:space="preserve">Buldozer, Potencia al volante de 140 HP, motor de 2200 RPM, longitud de hoja 4,80m. </v>
      </c>
      <c r="C36" s="831"/>
      <c r="D36" s="831"/>
      <c r="E36" s="831"/>
      <c r="F36" s="831"/>
      <c r="G36" s="831"/>
      <c r="H36" s="832"/>
      <c r="I36" s="429"/>
      <c r="J36" s="430"/>
      <c r="K36" s="277">
        <f>VLOOKUP(A36,EQUIPOS!A7:D164,4,FALSE)</f>
        <v>146910.88256655107</v>
      </c>
      <c r="L36" s="343"/>
      <c r="M36" s="344">
        <v>100</v>
      </c>
      <c r="N36" s="280">
        <f>K36/M36</f>
        <v>1469.1088256655107</v>
      </c>
    </row>
    <row r="37" spans="1:14">
      <c r="A37" s="119" t="s">
        <v>312</v>
      </c>
      <c r="B37" s="830" t="str">
        <f>VLOOKUP(A37,EQUIPOS!A8:D154,3,FALSE)</f>
        <v>Retroexcavadora sobre oruga, potencia 138 HP, balde de 1,5 m3.</v>
      </c>
      <c r="C37" s="831"/>
      <c r="D37" s="831"/>
      <c r="E37" s="831"/>
      <c r="F37" s="831"/>
      <c r="G37" s="831"/>
      <c r="H37" s="832"/>
      <c r="I37" s="336"/>
      <c r="J37" s="338"/>
      <c r="K37" s="277">
        <f>VLOOKUP(A37,EQUIPOS!A8:D165,4,FALSE)</f>
        <v>188885.42044270851</v>
      </c>
      <c r="L37" s="431"/>
      <c r="M37" s="432">
        <v>21</v>
      </c>
      <c r="N37" s="280">
        <f>K37/M37</f>
        <v>8994.5438306051674</v>
      </c>
    </row>
    <row r="38" spans="1:14">
      <c r="B38" s="830"/>
      <c r="C38" s="831"/>
      <c r="D38" s="831"/>
      <c r="E38" s="831"/>
      <c r="F38" s="831"/>
      <c r="G38" s="831"/>
      <c r="H38" s="832"/>
      <c r="I38" s="42"/>
      <c r="J38" s="43"/>
      <c r="K38" s="277"/>
      <c r="L38" s="284"/>
      <c r="M38" s="344"/>
      <c r="N38" s="280"/>
    </row>
    <row r="39" spans="1:14">
      <c r="B39" s="328"/>
      <c r="C39" s="329"/>
      <c r="D39" s="329"/>
      <c r="E39" s="329"/>
      <c r="F39" s="331"/>
      <c r="G39" s="331"/>
      <c r="H39" s="131"/>
      <c r="I39" s="42"/>
      <c r="J39" s="43"/>
      <c r="K39" s="277"/>
      <c r="L39" s="284"/>
      <c r="M39" s="285"/>
      <c r="N39" s="281"/>
    </row>
    <row r="40" spans="1:14">
      <c r="B40" s="837" t="s">
        <v>1036</v>
      </c>
      <c r="C40" s="838"/>
      <c r="D40" s="838"/>
      <c r="E40" s="44"/>
      <c r="F40" s="45"/>
      <c r="G40" s="45"/>
      <c r="H40" s="46"/>
      <c r="I40" s="42"/>
      <c r="J40" s="43"/>
      <c r="K40" s="287"/>
      <c r="L40" s="284"/>
      <c r="M40" s="409">
        <v>0.01</v>
      </c>
      <c r="N40" s="352">
        <f>N76*M40</f>
        <v>12.158858382404762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SUM(N35:N41)</f>
        <v>10956.357951440074</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4293.4827266317534</v>
      </c>
      <c r="N47" s="280">
        <f>K47*M47</f>
        <v>5581.52754462128</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7" t="s">
        <v>1037</v>
      </c>
      <c r="C54" s="818"/>
      <c r="D54" s="818"/>
      <c r="E54" s="818"/>
      <c r="F54" s="818"/>
      <c r="G54" s="818"/>
      <c r="H54" s="818"/>
      <c r="I54" s="818"/>
      <c r="J54" s="818"/>
      <c r="K54" s="818"/>
      <c r="L54" s="818"/>
      <c r="M54" s="819"/>
      <c r="N54" s="402">
        <f>SUM(N47:N53)</f>
        <v>5581.52754462128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21">
        <f>VLOOKUP(A59,TRANSPORTE!A5:D117,4,FALSE)</f>
        <v>1205.4504839910646</v>
      </c>
      <c r="M59" s="822"/>
      <c r="N59" s="295">
        <f>K59*L59</f>
        <v>1567.085629188384</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1567.085629188384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1215.8858382404762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19320.856963490212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3864.1713926980428</v>
      </c>
      <c r="M83" s="852"/>
      <c r="N83" s="57"/>
    </row>
    <row r="84" spans="1:14">
      <c r="B84" s="95" t="s">
        <v>1057</v>
      </c>
      <c r="C84" s="96"/>
      <c r="D84" s="96"/>
      <c r="E84" s="96"/>
      <c r="F84" s="96"/>
      <c r="G84" s="96"/>
      <c r="H84" s="96"/>
      <c r="I84" s="93"/>
      <c r="J84" s="94"/>
      <c r="K84" s="312">
        <v>0.05</v>
      </c>
      <c r="L84" s="851">
        <f>N78*K84</f>
        <v>966.04284817451071</v>
      </c>
      <c r="M84" s="852"/>
      <c r="N84" s="57"/>
    </row>
    <row r="85" spans="1:14" ht="15.75" thickBot="1">
      <c r="B85" s="97" t="s">
        <v>1058</v>
      </c>
      <c r="C85" s="98"/>
      <c r="D85" s="98"/>
      <c r="E85" s="98"/>
      <c r="F85" s="98"/>
      <c r="G85" s="98"/>
      <c r="H85" s="98"/>
      <c r="I85" s="99"/>
      <c r="J85" s="100"/>
      <c r="K85" s="313">
        <v>0.05</v>
      </c>
      <c r="L85" s="853">
        <f>N78*K85</f>
        <v>966.04284817451071</v>
      </c>
      <c r="M85" s="854"/>
      <c r="N85" s="57"/>
    </row>
    <row r="86" spans="1:14" ht="15.75" thickBot="1">
      <c r="B86" s="817" t="s">
        <v>1037</v>
      </c>
      <c r="C86" s="818"/>
      <c r="D86" s="818"/>
      <c r="E86" s="818"/>
      <c r="F86" s="818"/>
      <c r="G86" s="818"/>
      <c r="H86" s="818"/>
      <c r="I86" s="818"/>
      <c r="J86" s="818"/>
      <c r="K86" s="818"/>
      <c r="L86" s="818"/>
      <c r="M86" s="819"/>
      <c r="N86" s="58">
        <f>L83+L84+L85</f>
        <v>5796.2570890470652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25117.114052537276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344">
        <v>2.5</v>
      </c>
      <c r="N36" s="280">
        <f>K36/M36</f>
        <v>5162.8681587673673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5545.8721978131171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24228.867594768875</v>
      </c>
      <c r="N48" s="280">
        <f>K48*M48</f>
        <v>31497.527873199539</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45.342595070210322</v>
      </c>
      <c r="N49" s="280">
        <f>K49*M49</f>
        <v>1360.2778521063096</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32857.805725305851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1205.4504839910646</v>
      </c>
      <c r="M60" s="822"/>
      <c r="N60" s="295">
        <f>K60*L60</f>
        <v>1567.085629188384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1567.085629188384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47630.844333222347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9526.1688666444697</v>
      </c>
      <c r="M84" s="852"/>
      <c r="N84" s="57"/>
    </row>
    <row r="85" spans="1:14">
      <c r="B85" s="95" t="s">
        <v>1057</v>
      </c>
      <c r="C85" s="96"/>
      <c r="D85" s="96"/>
      <c r="E85" s="96"/>
      <c r="F85" s="96"/>
      <c r="G85" s="96"/>
      <c r="H85" s="96"/>
      <c r="I85" s="93"/>
      <c r="J85" s="94"/>
      <c r="K85" s="312">
        <v>0.05</v>
      </c>
      <c r="L85" s="851">
        <f>N79*K85</f>
        <v>2381.5422166611174</v>
      </c>
      <c r="M85" s="852"/>
      <c r="N85" s="57"/>
    </row>
    <row r="86" spans="1:14" ht="15.75" thickBot="1">
      <c r="B86" s="97" t="s">
        <v>1058</v>
      </c>
      <c r="C86" s="98"/>
      <c r="D86" s="98"/>
      <c r="E86" s="98"/>
      <c r="F86" s="98"/>
      <c r="G86" s="98"/>
      <c r="H86" s="98"/>
      <c r="I86" s="99"/>
      <c r="J86" s="100"/>
      <c r="K86" s="313">
        <v>0.05</v>
      </c>
      <c r="L86" s="853">
        <f>N79*K86</f>
        <v>2381.5422166611174</v>
      </c>
      <c r="M86" s="854"/>
      <c r="N86" s="57"/>
    </row>
    <row r="87" spans="1:14" ht="15.75" thickBot="1">
      <c r="B87" s="817" t="s">
        <v>1037</v>
      </c>
      <c r="C87" s="818"/>
      <c r="D87" s="818"/>
      <c r="E87" s="818"/>
      <c r="F87" s="818"/>
      <c r="G87" s="818"/>
      <c r="H87" s="818"/>
      <c r="I87" s="818"/>
      <c r="J87" s="818"/>
      <c r="K87" s="818"/>
      <c r="L87" s="818"/>
      <c r="M87" s="819"/>
      <c r="N87" s="58">
        <f>L84+L85+L86</f>
        <v>14289.253299966704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61920.097633189049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344">
        <v>2.5</v>
      </c>
      <c r="N36" s="280">
        <f>K36/M36</f>
        <v>5162.8681587673673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5545.8721978131171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24228.867594768875</v>
      </c>
      <c r="N48" s="280">
        <f>K48*M48</f>
        <v>31497.527873199539</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45.342595070210322</v>
      </c>
      <c r="N49" s="280">
        <f>K49*M49</f>
        <v>1360.2778521063096</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32857.805725305851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1205.4504839910646</v>
      </c>
      <c r="M60" s="822"/>
      <c r="N60" s="295">
        <f>K60*L60</f>
        <v>1567.085629188384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51"/>
    </row>
    <row r="66" spans="1:15" ht="15.75" thickBot="1">
      <c r="B66" s="823" t="s">
        <v>1037</v>
      </c>
      <c r="C66" s="824"/>
      <c r="D66" s="824"/>
      <c r="E66" s="824"/>
      <c r="F66" s="824"/>
      <c r="G66" s="824"/>
      <c r="H66" s="824"/>
      <c r="I66" s="824"/>
      <c r="J66" s="824"/>
      <c r="K66" s="824"/>
      <c r="L66" s="824"/>
      <c r="M66" s="825"/>
      <c r="N66" s="110">
        <f>N60+N61+N62+N63+N64</f>
        <v>1567.085629188384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47630.844333222347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9526.1688666444697</v>
      </c>
      <c r="M84" s="852"/>
      <c r="N84" s="57"/>
    </row>
    <row r="85" spans="1:14">
      <c r="B85" s="95" t="s">
        <v>1057</v>
      </c>
      <c r="C85" s="96"/>
      <c r="D85" s="96"/>
      <c r="E85" s="96"/>
      <c r="F85" s="96"/>
      <c r="G85" s="96"/>
      <c r="H85" s="96"/>
      <c r="I85" s="93"/>
      <c r="J85" s="94"/>
      <c r="K85" s="312">
        <v>0.05</v>
      </c>
      <c r="L85" s="851">
        <f>N79*K85</f>
        <v>2381.5422166611174</v>
      </c>
      <c r="M85" s="852"/>
      <c r="N85" s="57"/>
    </row>
    <row r="86" spans="1:14" ht="15.75" thickBot="1">
      <c r="B86" s="97" t="s">
        <v>1058</v>
      </c>
      <c r="C86" s="98"/>
      <c r="D86" s="98"/>
      <c r="E86" s="98"/>
      <c r="F86" s="98"/>
      <c r="G86" s="98"/>
      <c r="H86" s="98"/>
      <c r="I86" s="99"/>
      <c r="J86" s="100"/>
      <c r="K86" s="313">
        <v>0.05</v>
      </c>
      <c r="L86" s="853">
        <f>N79*K86</f>
        <v>2381.5422166611174</v>
      </c>
      <c r="M86" s="854"/>
      <c r="N86" s="57"/>
    </row>
    <row r="87" spans="1:14" ht="15.75" thickBot="1">
      <c r="B87" s="817" t="s">
        <v>1037</v>
      </c>
      <c r="C87" s="818"/>
      <c r="D87" s="818"/>
      <c r="E87" s="818"/>
      <c r="F87" s="818"/>
      <c r="G87" s="818"/>
      <c r="H87" s="818"/>
      <c r="I87" s="818"/>
      <c r="J87" s="818"/>
      <c r="K87" s="818"/>
      <c r="L87" s="818"/>
      <c r="M87" s="819"/>
      <c r="N87" s="58">
        <f>L84+L85+L86</f>
        <v>14289.253299966704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61920.097633189049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344">
        <v>2.5</v>
      </c>
      <c r="N36" s="280">
        <f>K36/M36</f>
        <v>5162.8681587673673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5545.8721978131171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44996.468390285052</v>
      </c>
      <c r="N48" s="280">
        <f>K48*M48</f>
        <v>58495.408907370569</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45.342595070210322</v>
      </c>
      <c r="N49" s="280">
        <f>K49*M49</f>
        <v>1360.2778521063096</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59855.686759476877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1205.4504839910646</v>
      </c>
      <c r="M60" s="822"/>
      <c r="N60" s="295">
        <f>K60*L60</f>
        <v>1567.085629188384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1567.085629188384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74628.725367393374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14925.745073478676</v>
      </c>
      <c r="M84" s="852"/>
      <c r="N84" s="57"/>
    </row>
    <row r="85" spans="1:14">
      <c r="B85" s="95" t="s">
        <v>1057</v>
      </c>
      <c r="C85" s="96"/>
      <c r="D85" s="96"/>
      <c r="E85" s="96"/>
      <c r="F85" s="96"/>
      <c r="G85" s="96"/>
      <c r="H85" s="96"/>
      <c r="I85" s="93"/>
      <c r="J85" s="94"/>
      <c r="K85" s="312">
        <v>0.05</v>
      </c>
      <c r="L85" s="851">
        <f>N79*K85</f>
        <v>3731.4362683696691</v>
      </c>
      <c r="M85" s="852"/>
      <c r="N85" s="57"/>
    </row>
    <row r="86" spans="1:14" ht="15.75" thickBot="1">
      <c r="B86" s="97" t="s">
        <v>1058</v>
      </c>
      <c r="C86" s="98"/>
      <c r="D86" s="98"/>
      <c r="E86" s="98"/>
      <c r="F86" s="98"/>
      <c r="G86" s="98"/>
      <c r="H86" s="98"/>
      <c r="I86" s="99"/>
      <c r="J86" s="100"/>
      <c r="K86" s="313">
        <v>0.05</v>
      </c>
      <c r="L86" s="853">
        <f>N79*K86</f>
        <v>3731.4362683696691</v>
      </c>
      <c r="M86" s="854"/>
      <c r="N86" s="57"/>
    </row>
    <row r="87" spans="1:14" ht="15.75" thickBot="1">
      <c r="B87" s="817" t="s">
        <v>1037</v>
      </c>
      <c r="C87" s="818"/>
      <c r="D87" s="818"/>
      <c r="E87" s="818"/>
      <c r="F87" s="818"/>
      <c r="G87" s="818"/>
      <c r="H87" s="818"/>
      <c r="I87" s="818"/>
      <c r="J87" s="818"/>
      <c r="K87" s="818"/>
      <c r="L87" s="818"/>
      <c r="M87" s="819"/>
      <c r="N87" s="58">
        <f>L84+L85+L86</f>
        <v>22388.617610218011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97017.342977611377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VLOOKUP(A36,EQUIPOS!A6:D163,4,FALSE)</f>
        <v>12907.170396918418</v>
      </c>
      <c r="L36" s="278"/>
      <c r="M36" s="344">
        <v>2.5</v>
      </c>
      <c r="N36" s="280">
        <f>K36/M36</f>
        <v>5162.8681587673673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5545.8721978131171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57110.90218766949</v>
      </c>
      <c r="N48" s="280">
        <f>K48*M48</f>
        <v>74244.172843970344</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45.342595070210322</v>
      </c>
      <c r="N49" s="280">
        <f>K49*M49</f>
        <v>1360.2778521063096</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75604.450696076659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1205.4504839910646</v>
      </c>
      <c r="M60" s="822"/>
      <c r="N60" s="295">
        <f>K60*L60</f>
        <v>1567.085629188384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1567.085629188384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90377.489303993163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18075.497860798634</v>
      </c>
      <c r="M84" s="852"/>
      <c r="N84" s="57"/>
    </row>
    <row r="85" spans="1:14">
      <c r="B85" s="95" t="s">
        <v>1057</v>
      </c>
      <c r="C85" s="96"/>
      <c r="D85" s="96"/>
      <c r="E85" s="96"/>
      <c r="F85" s="96"/>
      <c r="G85" s="96"/>
      <c r="H85" s="96"/>
      <c r="I85" s="93"/>
      <c r="J85" s="94"/>
      <c r="K85" s="312">
        <v>0.05</v>
      </c>
      <c r="L85" s="851">
        <f>N79*K85</f>
        <v>4518.8744651996585</v>
      </c>
      <c r="M85" s="852"/>
      <c r="N85" s="57"/>
    </row>
    <row r="86" spans="1:14" ht="15.75" thickBot="1">
      <c r="B86" s="97" t="s">
        <v>1058</v>
      </c>
      <c r="C86" s="98"/>
      <c r="D86" s="98"/>
      <c r="E86" s="98"/>
      <c r="F86" s="98"/>
      <c r="G86" s="98"/>
      <c r="H86" s="98"/>
      <c r="I86" s="99"/>
      <c r="J86" s="100"/>
      <c r="K86" s="313">
        <v>0.05</v>
      </c>
      <c r="L86" s="853">
        <f>N79*K86</f>
        <v>4518.8744651996585</v>
      </c>
      <c r="M86" s="854"/>
      <c r="N86" s="57"/>
    </row>
    <row r="87" spans="1:14" ht="15.75" thickBot="1">
      <c r="B87" s="817" t="s">
        <v>1037</v>
      </c>
      <c r="C87" s="818"/>
      <c r="D87" s="818"/>
      <c r="E87" s="818"/>
      <c r="F87" s="818"/>
      <c r="G87" s="818"/>
      <c r="H87" s="818"/>
      <c r="I87" s="818"/>
      <c r="J87" s="818"/>
      <c r="K87" s="818"/>
      <c r="L87" s="818"/>
      <c r="M87" s="819"/>
      <c r="N87" s="58">
        <f>L84+L85+L86</f>
        <v>27113.246791197955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117490.73609519113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5"/>
      <c r="J36" s="276"/>
      <c r="K36" s="277"/>
      <c r="L36" s="278"/>
      <c r="M36" s="344"/>
      <c r="N36" s="280"/>
      <c r="P36" s="112"/>
    </row>
    <row r="37" spans="1:16">
      <c r="A37" s="119"/>
      <c r="B37" s="830"/>
      <c r="C37" s="831"/>
      <c r="D37" s="831"/>
      <c r="E37" s="831"/>
      <c r="F37" s="831"/>
      <c r="G37" s="831"/>
      <c r="H37" s="832"/>
      <c r="I37" s="429"/>
      <c r="J37" s="430"/>
      <c r="K37" s="277"/>
      <c r="L37" s="343"/>
      <c r="M37" s="344"/>
      <c r="N37" s="280"/>
      <c r="P37" s="109"/>
    </row>
    <row r="38" spans="1:16">
      <c r="A38" s="119"/>
      <c r="B38" s="830"/>
      <c r="C38" s="831"/>
      <c r="D38" s="831"/>
      <c r="E38" s="831"/>
      <c r="F38" s="831"/>
      <c r="G38" s="831"/>
      <c r="H38" s="832"/>
      <c r="I38" s="336"/>
      <c r="J38" s="338"/>
      <c r="K38" s="277"/>
      <c r="L38" s="431"/>
      <c r="M38" s="432"/>
      <c r="N38" s="280"/>
      <c r="P38" s="112"/>
    </row>
    <row r="39" spans="1:16">
      <c r="B39" s="830"/>
      <c r="C39" s="831"/>
      <c r="D39" s="831"/>
      <c r="E39" s="831"/>
      <c r="F39" s="831"/>
      <c r="G39" s="831"/>
      <c r="H39" s="832"/>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7" t="s">
        <v>1036</v>
      </c>
      <c r="C41" s="838"/>
      <c r="D41" s="838"/>
      <c r="E41" s="44"/>
      <c r="F41" s="45"/>
      <c r="G41" s="45"/>
      <c r="H41" s="46"/>
      <c r="I41" s="42"/>
      <c r="J41" s="43"/>
      <c r="K41" s="287"/>
      <c r="L41" s="284"/>
      <c r="M41" s="409">
        <v>0.05</v>
      </c>
      <c r="N41" s="352">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3" t="s">
        <v>1029</v>
      </c>
      <c r="K47" s="91" t="s">
        <v>1030</v>
      </c>
      <c r="L47" s="811" t="s">
        <v>1039</v>
      </c>
      <c r="M47" s="810"/>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31151.401193274269</v>
      </c>
      <c r="N48" s="280">
        <f>K48*M48</f>
        <v>40496.821551256551</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40496.821551256551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1205.4504839910646</v>
      </c>
      <c r="M60" s="822"/>
      <c r="N60" s="295">
        <f>K60*L60</f>
        <v>1567.085629188384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1567.085629188384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50106.992000405684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10021.398400081138</v>
      </c>
      <c r="M84" s="852"/>
      <c r="N84" s="57"/>
    </row>
    <row r="85" spans="1:14">
      <c r="B85" s="95" t="s">
        <v>1057</v>
      </c>
      <c r="C85" s="96"/>
      <c r="D85" s="96"/>
      <c r="E85" s="96"/>
      <c r="F85" s="96"/>
      <c r="G85" s="96"/>
      <c r="H85" s="96"/>
      <c r="I85" s="93"/>
      <c r="J85" s="94"/>
      <c r="K85" s="312">
        <v>0.05</v>
      </c>
      <c r="L85" s="851">
        <f>N79*K85</f>
        <v>2505.3496000202845</v>
      </c>
      <c r="M85" s="852"/>
      <c r="N85" s="57"/>
    </row>
    <row r="86" spans="1:14" ht="15.75" thickBot="1">
      <c r="B86" s="97" t="s">
        <v>1058</v>
      </c>
      <c r="C86" s="98"/>
      <c r="D86" s="98"/>
      <c r="E86" s="98"/>
      <c r="F86" s="98"/>
      <c r="G86" s="98"/>
      <c r="H86" s="98"/>
      <c r="I86" s="99"/>
      <c r="J86" s="100"/>
      <c r="K86" s="313">
        <v>0.05</v>
      </c>
      <c r="L86" s="853">
        <f>N79*K86</f>
        <v>2505.3496000202845</v>
      </c>
      <c r="M86" s="854"/>
      <c r="N86" s="57"/>
    </row>
    <row r="87" spans="1:14" ht="15.75" thickBot="1">
      <c r="B87" s="817" t="s">
        <v>1037</v>
      </c>
      <c r="C87" s="818"/>
      <c r="D87" s="818"/>
      <c r="E87" s="818"/>
      <c r="F87" s="818"/>
      <c r="G87" s="818"/>
      <c r="H87" s="818"/>
      <c r="I87" s="818"/>
      <c r="J87" s="818"/>
      <c r="K87" s="818"/>
      <c r="L87" s="818"/>
      <c r="M87" s="819"/>
      <c r="N87" s="58">
        <f>L84+L85+L86</f>
        <v>15032.097600121708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65139.08960052739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5"/>
      <c r="J36" s="276"/>
      <c r="K36" s="277"/>
      <c r="L36" s="278"/>
      <c r="M36" s="344"/>
      <c r="N36" s="280"/>
      <c r="P36" s="112"/>
    </row>
    <row r="37" spans="1:16">
      <c r="A37" s="119"/>
      <c r="B37" s="830"/>
      <c r="C37" s="831"/>
      <c r="D37" s="831"/>
      <c r="E37" s="831"/>
      <c r="F37" s="831"/>
      <c r="G37" s="831"/>
      <c r="H37" s="832"/>
      <c r="I37" s="429"/>
      <c r="J37" s="430"/>
      <c r="K37" s="277"/>
      <c r="L37" s="343"/>
      <c r="M37" s="344"/>
      <c r="N37" s="280"/>
      <c r="P37" s="109"/>
    </row>
    <row r="38" spans="1:16">
      <c r="A38" s="119"/>
      <c r="B38" s="830"/>
      <c r="C38" s="831"/>
      <c r="D38" s="831"/>
      <c r="E38" s="831"/>
      <c r="F38" s="831"/>
      <c r="G38" s="831"/>
      <c r="H38" s="832"/>
      <c r="I38" s="336"/>
      <c r="J38" s="338"/>
      <c r="K38" s="277"/>
      <c r="L38" s="431"/>
      <c r="M38" s="432"/>
      <c r="N38" s="280"/>
      <c r="P38" s="112"/>
    </row>
    <row r="39" spans="1:16">
      <c r="B39" s="830"/>
      <c r="C39" s="831"/>
      <c r="D39" s="831"/>
      <c r="E39" s="831"/>
      <c r="F39" s="831"/>
      <c r="G39" s="831"/>
      <c r="H39" s="832"/>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7" t="s">
        <v>1036</v>
      </c>
      <c r="C41" s="838"/>
      <c r="D41" s="838"/>
      <c r="E41" s="44"/>
      <c r="F41" s="45"/>
      <c r="G41" s="45"/>
      <c r="H41" s="46"/>
      <c r="I41" s="42"/>
      <c r="J41" s="43"/>
      <c r="K41" s="287"/>
      <c r="L41" s="284"/>
      <c r="M41" s="409">
        <v>0.05</v>
      </c>
      <c r="N41" s="352">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3" t="s">
        <v>1029</v>
      </c>
      <c r="K47" s="91" t="s">
        <v>1030</v>
      </c>
      <c r="L47" s="811" t="s">
        <v>1039</v>
      </c>
      <c r="M47" s="810"/>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56418.64882781895</v>
      </c>
      <c r="N48" s="280">
        <f>K48*M48</f>
        <v>73344.243476164644</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73344.243476164644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1205.4504839910646</v>
      </c>
      <c r="M60" s="822"/>
      <c r="N60" s="295">
        <f>K60*L60</f>
        <v>1567.085629188384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1567.085629188384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82954.413925313769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16590.882785062753</v>
      </c>
      <c r="M84" s="852"/>
      <c r="N84" s="57"/>
    </row>
    <row r="85" spans="1:14">
      <c r="B85" s="95" t="s">
        <v>1057</v>
      </c>
      <c r="C85" s="96"/>
      <c r="D85" s="96"/>
      <c r="E85" s="96"/>
      <c r="F85" s="96"/>
      <c r="G85" s="96"/>
      <c r="H85" s="96"/>
      <c r="I85" s="93"/>
      <c r="J85" s="94"/>
      <c r="K85" s="312">
        <v>0.05</v>
      </c>
      <c r="L85" s="851">
        <f>N79*K85</f>
        <v>4147.7206962656883</v>
      </c>
      <c r="M85" s="852"/>
      <c r="N85" s="57"/>
    </row>
    <row r="86" spans="1:14" ht="15.75" thickBot="1">
      <c r="B86" s="97" t="s">
        <v>1058</v>
      </c>
      <c r="C86" s="98"/>
      <c r="D86" s="98"/>
      <c r="E86" s="98"/>
      <c r="F86" s="98"/>
      <c r="G86" s="98"/>
      <c r="H86" s="98"/>
      <c r="I86" s="99"/>
      <c r="J86" s="100"/>
      <c r="K86" s="313">
        <v>0.05</v>
      </c>
      <c r="L86" s="853">
        <f>N79*K86</f>
        <v>4147.7206962656883</v>
      </c>
      <c r="M86" s="854"/>
      <c r="N86" s="57"/>
    </row>
    <row r="87" spans="1:14" ht="15.75" thickBot="1">
      <c r="B87" s="817" t="s">
        <v>1037</v>
      </c>
      <c r="C87" s="818"/>
      <c r="D87" s="818"/>
      <c r="E87" s="818"/>
      <c r="F87" s="818"/>
      <c r="G87" s="818"/>
      <c r="H87" s="818"/>
      <c r="I87" s="818"/>
      <c r="J87" s="818"/>
      <c r="K87" s="818"/>
      <c r="L87" s="818"/>
      <c r="M87" s="819"/>
      <c r="N87" s="58">
        <f>L84+L85+L86</f>
        <v>24886.324177594131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107840.7381029079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5"/>
      <c r="J36" s="276"/>
      <c r="K36" s="277"/>
      <c r="L36" s="278"/>
      <c r="M36" s="344"/>
      <c r="N36" s="280"/>
      <c r="P36" s="112"/>
    </row>
    <row r="37" spans="1:16">
      <c r="A37" s="119"/>
      <c r="B37" s="830"/>
      <c r="C37" s="831"/>
      <c r="D37" s="831"/>
      <c r="E37" s="831"/>
      <c r="F37" s="831"/>
      <c r="G37" s="831"/>
      <c r="H37" s="832"/>
      <c r="I37" s="429"/>
      <c r="J37" s="430"/>
      <c r="K37" s="277"/>
      <c r="L37" s="343"/>
      <c r="M37" s="344"/>
      <c r="N37" s="280"/>
      <c r="P37" s="109"/>
    </row>
    <row r="38" spans="1:16">
      <c r="A38" s="119"/>
      <c r="B38" s="830"/>
      <c r="C38" s="831"/>
      <c r="D38" s="831"/>
      <c r="E38" s="831"/>
      <c r="F38" s="831"/>
      <c r="G38" s="831"/>
      <c r="H38" s="832"/>
      <c r="I38" s="336"/>
      <c r="J38" s="338"/>
      <c r="K38" s="277"/>
      <c r="L38" s="431"/>
      <c r="M38" s="432"/>
      <c r="N38" s="280"/>
      <c r="P38" s="112"/>
    </row>
    <row r="39" spans="1:16">
      <c r="B39" s="830"/>
      <c r="C39" s="831"/>
      <c r="D39" s="831"/>
      <c r="E39" s="831"/>
      <c r="F39" s="831"/>
      <c r="G39" s="831"/>
      <c r="H39" s="832"/>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7" t="s">
        <v>1036</v>
      </c>
      <c r="C41" s="838"/>
      <c r="D41" s="838"/>
      <c r="E41" s="44"/>
      <c r="F41" s="45"/>
      <c r="G41" s="45"/>
      <c r="H41" s="46"/>
      <c r="I41" s="42"/>
      <c r="J41" s="43"/>
      <c r="K41" s="287"/>
      <c r="L41" s="284"/>
      <c r="M41" s="409">
        <v>0.05</v>
      </c>
      <c r="N41" s="352">
        <f>N77*M41</f>
        <v>255.33602603049999</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3" t="s">
        <v>1029</v>
      </c>
      <c r="K47" s="91" t="s">
        <v>1030</v>
      </c>
      <c r="L47" s="811" t="s">
        <v>1039</v>
      </c>
      <c r="M47" s="810"/>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53303.508708491521</v>
      </c>
      <c r="N48" s="280">
        <f>K48*M48</f>
        <v>69294.561321038986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69294.561321038986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1205.4504839910646</v>
      </c>
      <c r="M60" s="822"/>
      <c r="N60" s="295">
        <f>K60*L60</f>
        <v>1567.085629188384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1567.085629188384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76223.703496867878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15244.740699373577</v>
      </c>
      <c r="M84" s="852"/>
      <c r="N84" s="57"/>
    </row>
    <row r="85" spans="1:14">
      <c r="B85" s="95" t="s">
        <v>1057</v>
      </c>
      <c r="C85" s="96"/>
      <c r="D85" s="96"/>
      <c r="E85" s="96"/>
      <c r="F85" s="96"/>
      <c r="G85" s="96"/>
      <c r="H85" s="96"/>
      <c r="I85" s="93"/>
      <c r="J85" s="94"/>
      <c r="K85" s="312">
        <v>0.05</v>
      </c>
      <c r="L85" s="851">
        <f>N79*K85</f>
        <v>3811.1851748433942</v>
      </c>
      <c r="M85" s="852"/>
      <c r="N85" s="57"/>
    </row>
    <row r="86" spans="1:14" ht="15.75" thickBot="1">
      <c r="B86" s="97" t="s">
        <v>1058</v>
      </c>
      <c r="C86" s="98"/>
      <c r="D86" s="98"/>
      <c r="E86" s="98"/>
      <c r="F86" s="98"/>
      <c r="G86" s="98"/>
      <c r="H86" s="98"/>
      <c r="I86" s="99"/>
      <c r="J86" s="100"/>
      <c r="K86" s="313">
        <v>0.05</v>
      </c>
      <c r="L86" s="853">
        <f>N79*K86</f>
        <v>3811.1851748433942</v>
      </c>
      <c r="M86" s="854"/>
      <c r="N86" s="57"/>
    </row>
    <row r="87" spans="1:14" ht="15.75" thickBot="1">
      <c r="B87" s="817" t="s">
        <v>1037</v>
      </c>
      <c r="C87" s="818"/>
      <c r="D87" s="818"/>
      <c r="E87" s="818"/>
      <c r="F87" s="818"/>
      <c r="G87" s="818"/>
      <c r="H87" s="818"/>
      <c r="I87" s="818"/>
      <c r="J87" s="818"/>
      <c r="K87" s="818"/>
      <c r="L87" s="818"/>
      <c r="M87" s="819"/>
      <c r="N87" s="58">
        <f>L84+L85+L86</f>
        <v>22867.111049060364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99090.814545928239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5"/>
      <c r="J36" s="276"/>
      <c r="K36" s="277">
        <f>VLOOKUP(A36,EQUIPOS!A6:D163,4,FALSE)</f>
        <v>4622.4759800905731</v>
      </c>
      <c r="L36" s="278"/>
      <c r="M36" s="279">
        <v>2</v>
      </c>
      <c r="N36" s="280">
        <f>K36/M36</f>
        <v>2311.2379900452866</v>
      </c>
    </row>
    <row r="37" spans="1:14">
      <c r="A37" s="119" t="s">
        <v>282</v>
      </c>
      <c r="B37" s="830" t="str">
        <f>VLOOKUP(A37,EQUIPOS!A7:D154,3,FALSE)</f>
        <v>Piloteadora potencia 250KW, RPM 1800, fuerza elevadora 200KN</v>
      </c>
      <c r="C37" s="831"/>
      <c r="D37" s="831"/>
      <c r="E37" s="831"/>
      <c r="F37" s="831"/>
      <c r="G37" s="831"/>
      <c r="H37" s="832"/>
      <c r="I37" s="429"/>
      <c r="J37" s="430"/>
      <c r="K37" s="277">
        <f>VLOOKUP(A37,EQUIPOS!A7:D164,4,FALSE)</f>
        <v>587643.53026620427</v>
      </c>
      <c r="L37" s="343"/>
      <c r="M37" s="344">
        <v>4</v>
      </c>
      <c r="N37" s="280">
        <f>K37/M37</f>
        <v>146910.88256655107</v>
      </c>
    </row>
    <row r="38" spans="1:14">
      <c r="A38" s="119" t="s">
        <v>363</v>
      </c>
      <c r="B38" s="830" t="str">
        <f>VLOOKUP(A38,EQUIPOS!A8:D154,3,FALSE)</f>
        <v>Vibrador de concreto, Motor de 3 hp a 18.000 rpm Mangueras de 4 mt</v>
      </c>
      <c r="C38" s="831"/>
      <c r="D38" s="831"/>
      <c r="E38" s="831"/>
      <c r="F38" s="831"/>
      <c r="G38" s="831"/>
      <c r="H38" s="832"/>
      <c r="I38" s="336"/>
      <c r="J38" s="338"/>
      <c r="K38" s="277">
        <f>VLOOKUP(A38,EQUIPOS!A8:D165,4,FALSE)</f>
        <v>7452.1950354941491</v>
      </c>
      <c r="L38" s="431"/>
      <c r="M38" s="432">
        <v>2</v>
      </c>
      <c r="N38" s="280">
        <f>K38/M38</f>
        <v>3726.0975177470746</v>
      </c>
    </row>
    <row r="39" spans="1:14">
      <c r="B39" s="830"/>
      <c r="C39" s="831"/>
      <c r="D39" s="831"/>
      <c r="E39" s="836"/>
      <c r="F39" s="831"/>
      <c r="G39" s="831"/>
      <c r="H39" s="832"/>
      <c r="I39" s="42"/>
      <c r="J39" s="43"/>
      <c r="K39" s="282"/>
      <c r="L39" s="284"/>
      <c r="M39" s="285"/>
      <c r="N39" s="286"/>
    </row>
    <row r="40" spans="1:14">
      <c r="B40" s="837" t="s">
        <v>1036</v>
      </c>
      <c r="C40" s="838"/>
      <c r="D40" s="838"/>
      <c r="E40" s="44"/>
      <c r="F40" s="45"/>
      <c r="G40" s="45"/>
      <c r="H40" s="46"/>
      <c r="I40" s="42"/>
      <c r="J40" s="43"/>
      <c r="K40" s="287"/>
      <c r="L40" s="284"/>
      <c r="M40" s="409">
        <v>0.1</v>
      </c>
      <c r="N40" s="352">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SUM(N36:N41)</f>
        <v>154122.76381036142</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3281.2809256915566</v>
      </c>
      <c r="N47" s="280">
        <f>K47*M47</f>
        <v>38965.933630953921</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5545.6416657626705</v>
      </c>
      <c r="N48" s="280">
        <f>K48*M48</f>
        <v>2772.8208328813353</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4804</v>
      </c>
      <c r="N49" s="280">
        <f>K49*M49</f>
        <v>2402</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441220.1394612185</v>
      </c>
      <c r="N50" s="280">
        <f>K50*M50</f>
        <v>58217.625847383577</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7" t="s">
        <v>1037</v>
      </c>
      <c r="C54" s="818"/>
      <c r="D54" s="818"/>
      <c r="E54" s="818"/>
      <c r="F54" s="818"/>
      <c r="G54" s="818"/>
      <c r="H54" s="818"/>
      <c r="I54" s="818"/>
      <c r="J54" s="818"/>
      <c r="K54" s="818"/>
      <c r="L54" s="818"/>
      <c r="M54" s="819"/>
      <c r="N54" s="402">
        <f>SUM(N47:N53)</f>
        <v>102358.38031121883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21">
        <f>VLOOKUP(A59,TRANSPORTE!A5:D117,4,FALSE)</f>
        <v>39.018507373527662</v>
      </c>
      <c r="M59" s="822"/>
      <c r="N59" s="295">
        <f>K59*L59</f>
        <v>1.9509253686763832</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1.9509253686763832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268228.55240712862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53645.710481425725</v>
      </c>
      <c r="M83" s="852"/>
      <c r="N83" s="57"/>
    </row>
    <row r="84" spans="1:14">
      <c r="B84" s="95" t="s">
        <v>1057</v>
      </c>
      <c r="C84" s="96"/>
      <c r="D84" s="96"/>
      <c r="E84" s="96"/>
      <c r="F84" s="96"/>
      <c r="G84" s="96"/>
      <c r="H84" s="96"/>
      <c r="I84" s="93"/>
      <c r="J84" s="94"/>
      <c r="K84" s="312">
        <v>0.05</v>
      </c>
      <c r="L84" s="851">
        <f>N78*K84</f>
        <v>13411.427620356431</v>
      </c>
      <c r="M84" s="852"/>
      <c r="N84" s="57"/>
    </row>
    <row r="85" spans="1:14" ht="15.75" thickBot="1">
      <c r="B85" s="97" t="s">
        <v>1058</v>
      </c>
      <c r="C85" s="98"/>
      <c r="D85" s="98"/>
      <c r="E85" s="98"/>
      <c r="F85" s="98"/>
      <c r="G85" s="98"/>
      <c r="H85" s="98"/>
      <c r="I85" s="99"/>
      <c r="J85" s="100"/>
      <c r="K85" s="313">
        <v>0.05</v>
      </c>
      <c r="L85" s="853">
        <f>N78*K85</f>
        <v>13411.427620356431</v>
      </c>
      <c r="M85" s="854"/>
      <c r="N85" s="57"/>
    </row>
    <row r="86" spans="1:14" ht="15.75" thickBot="1">
      <c r="B86" s="817" t="s">
        <v>1037</v>
      </c>
      <c r="C86" s="818"/>
      <c r="D86" s="818"/>
      <c r="E86" s="818"/>
      <c r="F86" s="818"/>
      <c r="G86" s="818"/>
      <c r="H86" s="818"/>
      <c r="I86" s="818"/>
      <c r="J86" s="818"/>
      <c r="K86" s="818"/>
      <c r="L86" s="818"/>
      <c r="M86" s="819"/>
      <c r="N86" s="58">
        <f>L83+L84+L85</f>
        <v>80468.565722138592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348697.11812926724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15" customHeight="1">
      <c r="B107" s="962" t="s">
        <v>2325</v>
      </c>
      <c r="C107" s="963"/>
      <c r="D107" s="963"/>
      <c r="E107" s="963"/>
      <c r="F107" s="963"/>
      <c r="G107" s="963"/>
      <c r="H107" s="963"/>
      <c r="I107" s="963"/>
      <c r="J107" s="963"/>
      <c r="K107" s="963"/>
      <c r="L107" s="963"/>
      <c r="M107" s="963"/>
      <c r="N107" s="964"/>
    </row>
    <row r="108" spans="2:14" ht="30.75" customHeight="1">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5"/>
      <c r="J36" s="276"/>
      <c r="K36" s="277">
        <f>VLOOKUP(A36,EQUIPOS!A6:D163,4,FALSE)</f>
        <v>4622.4759800905731</v>
      </c>
      <c r="L36" s="278"/>
      <c r="M36" s="279">
        <v>2</v>
      </c>
      <c r="N36" s="280">
        <f>K36/M36</f>
        <v>2311.2379900452866</v>
      </c>
    </row>
    <row r="37" spans="1:14">
      <c r="A37" s="119" t="s">
        <v>282</v>
      </c>
      <c r="B37" s="830" t="str">
        <f>VLOOKUP(A37,EQUIPOS!A7:D154,3,FALSE)</f>
        <v>Piloteadora potencia 250KW, RPM 1800, fuerza elevadora 200KN</v>
      </c>
      <c r="C37" s="831"/>
      <c r="D37" s="831"/>
      <c r="E37" s="831"/>
      <c r="F37" s="831"/>
      <c r="G37" s="831"/>
      <c r="H37" s="832"/>
      <c r="I37" s="429"/>
      <c r="J37" s="430"/>
      <c r="K37" s="277">
        <f>VLOOKUP(A37,EQUIPOS!A7:D164,4,FALSE)</f>
        <v>587643.53026620427</v>
      </c>
      <c r="L37" s="343"/>
      <c r="M37" s="344">
        <v>4</v>
      </c>
      <c r="N37" s="280">
        <f>K37/M37</f>
        <v>146910.88256655107</v>
      </c>
    </row>
    <row r="38" spans="1:14">
      <c r="A38" s="119" t="s">
        <v>363</v>
      </c>
      <c r="B38" s="830" t="str">
        <f>VLOOKUP(A38,EQUIPOS!A8:D154,3,FALSE)</f>
        <v>Vibrador de concreto, Motor de 3 hp a 18.000 rpm Mangueras de 4 mt</v>
      </c>
      <c r="C38" s="831"/>
      <c r="D38" s="831"/>
      <c r="E38" s="831"/>
      <c r="F38" s="831"/>
      <c r="G38" s="831"/>
      <c r="H38" s="832"/>
      <c r="I38" s="336"/>
      <c r="J38" s="338"/>
      <c r="K38" s="277">
        <f>VLOOKUP(A38,EQUIPOS!A8:D165,4,FALSE)</f>
        <v>7452.1950354941491</v>
      </c>
      <c r="L38" s="431"/>
      <c r="M38" s="432">
        <v>2</v>
      </c>
      <c r="N38" s="280">
        <f>K38/M38</f>
        <v>3726.0975177470746</v>
      </c>
    </row>
    <row r="39" spans="1:14">
      <c r="B39" s="830"/>
      <c r="C39" s="831"/>
      <c r="D39" s="831"/>
      <c r="E39" s="836"/>
      <c r="F39" s="831"/>
      <c r="G39" s="831"/>
      <c r="H39" s="832"/>
      <c r="I39" s="42"/>
      <c r="J39" s="43"/>
      <c r="K39" s="282"/>
      <c r="L39" s="284"/>
      <c r="M39" s="285"/>
      <c r="N39" s="286"/>
    </row>
    <row r="40" spans="1:14">
      <c r="B40" s="837" t="s">
        <v>1036</v>
      </c>
      <c r="C40" s="838"/>
      <c r="D40" s="838"/>
      <c r="E40" s="44"/>
      <c r="F40" s="45"/>
      <c r="G40" s="45"/>
      <c r="H40" s="46"/>
      <c r="I40" s="42"/>
      <c r="J40" s="43"/>
      <c r="K40" s="287"/>
      <c r="L40" s="284"/>
      <c r="M40" s="409">
        <v>0.1</v>
      </c>
      <c r="N40" s="352">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SUM(N36:N41)</f>
        <v>154122.76381036142</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3281.2809256915566</v>
      </c>
      <c r="N47" s="280">
        <f>K47*M47</f>
        <v>38965.933630953921</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5545.6416657626705</v>
      </c>
      <c r="N48" s="280">
        <f>K48*M48</f>
        <v>2772.8208328813353</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4804</v>
      </c>
      <c r="N49" s="280">
        <f>K49*M49</f>
        <v>2402</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441220.1394612185</v>
      </c>
      <c r="N50" s="280">
        <f>K50*M50</f>
        <v>58217.625847383577</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7" t="s">
        <v>1037</v>
      </c>
      <c r="C54" s="818"/>
      <c r="D54" s="818"/>
      <c r="E54" s="818"/>
      <c r="F54" s="818"/>
      <c r="G54" s="818"/>
      <c r="H54" s="818"/>
      <c r="I54" s="818"/>
      <c r="J54" s="818"/>
      <c r="K54" s="818"/>
      <c r="L54" s="818"/>
      <c r="M54" s="819"/>
      <c r="N54" s="402">
        <f>SUM(N47:N53)</f>
        <v>102358.38031121883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21">
        <f>VLOOKUP(A59,TRANSPORTE!A5:D117,4,FALSE)</f>
        <v>39.018507373527662</v>
      </c>
      <c r="M59" s="822"/>
      <c r="N59" s="295">
        <f>K59*L59</f>
        <v>1.9509253686763832</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1.9509253686763832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268228.55240712862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53645.710481425725</v>
      </c>
      <c r="M83" s="852"/>
      <c r="N83" s="57"/>
    </row>
    <row r="84" spans="1:14">
      <c r="B84" s="95" t="s">
        <v>1057</v>
      </c>
      <c r="C84" s="96"/>
      <c r="D84" s="96"/>
      <c r="E84" s="96"/>
      <c r="F84" s="96"/>
      <c r="G84" s="96"/>
      <c r="H84" s="96"/>
      <c r="I84" s="93"/>
      <c r="J84" s="94"/>
      <c r="K84" s="312">
        <v>0.05</v>
      </c>
      <c r="L84" s="851">
        <f>N78*K84</f>
        <v>13411.427620356431</v>
      </c>
      <c r="M84" s="852"/>
      <c r="N84" s="57"/>
    </row>
    <row r="85" spans="1:14" ht="15.75" thickBot="1">
      <c r="B85" s="97" t="s">
        <v>1058</v>
      </c>
      <c r="C85" s="98"/>
      <c r="D85" s="98"/>
      <c r="E85" s="98"/>
      <c r="F85" s="98"/>
      <c r="G85" s="98"/>
      <c r="H85" s="98"/>
      <c r="I85" s="99"/>
      <c r="J85" s="100"/>
      <c r="K85" s="313">
        <v>0.05</v>
      </c>
      <c r="L85" s="853">
        <f>N78*K85</f>
        <v>13411.427620356431</v>
      </c>
      <c r="M85" s="854"/>
      <c r="N85" s="57"/>
    </row>
    <row r="86" spans="1:14" ht="15.75" thickBot="1">
      <c r="B86" s="817" t="s">
        <v>1037</v>
      </c>
      <c r="C86" s="818"/>
      <c r="D86" s="818"/>
      <c r="E86" s="818"/>
      <c r="F86" s="818"/>
      <c r="G86" s="818"/>
      <c r="H86" s="818"/>
      <c r="I86" s="818"/>
      <c r="J86" s="818"/>
      <c r="K86" s="818"/>
      <c r="L86" s="818"/>
      <c r="M86" s="819"/>
      <c r="N86" s="58">
        <f>L83+L84+L85</f>
        <v>80468.565722138592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348697.11812926724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243</v>
      </c>
      <c r="B36" s="830" t="str">
        <f>VLOOKUP(A36,EQUIPOS!A6:D154,3,FALSE)</f>
        <v>Grúa 10 ton</v>
      </c>
      <c r="C36" s="831"/>
      <c r="D36" s="831"/>
      <c r="E36" s="831"/>
      <c r="F36" s="831"/>
      <c r="G36" s="831"/>
      <c r="H36" s="832"/>
      <c r="I36" s="275"/>
      <c r="J36" s="276"/>
      <c r="K36" s="277">
        <f>VLOOKUP(A36,EQUIPOS!A6:D163,4,FALSE)</f>
        <v>136417.24809751171</v>
      </c>
      <c r="L36" s="278"/>
      <c r="M36" s="279">
        <v>0.158</v>
      </c>
      <c r="N36" s="280">
        <f t="shared" ref="N36:N44" si="0">K36/M36</f>
        <v>863400.3044146311</v>
      </c>
    </row>
    <row r="37" spans="1:14">
      <c r="A37" s="119" t="s">
        <v>121</v>
      </c>
      <c r="B37" s="830" t="str">
        <f>VLOOKUP(A37,EQUIPOS!A7:D154,3,FALSE)</f>
        <v>Bomba eléctrica para accionar la celda</v>
      </c>
      <c r="C37" s="831"/>
      <c r="D37" s="831"/>
      <c r="E37" s="831"/>
      <c r="F37" s="831"/>
      <c r="G37" s="831"/>
      <c r="H37" s="832"/>
      <c r="I37" s="429"/>
      <c r="J37" s="430"/>
      <c r="K37" s="277">
        <f>VLOOKUP(A37,EQUIPOS!A7:D164,4,FALSE)</f>
        <v>68208.624048755853</v>
      </c>
      <c r="L37" s="343"/>
      <c r="M37" s="344">
        <v>0.158</v>
      </c>
      <c r="N37" s="280">
        <f t="shared" si="0"/>
        <v>431700.15220731555</v>
      </c>
    </row>
    <row r="38" spans="1:14">
      <c r="A38" s="119" t="s">
        <v>217</v>
      </c>
      <c r="B38" s="830" t="str">
        <f>VLOOKUP(A38,EQUIPOS!A8:D154,3,FALSE)</f>
        <v>Equipo de soldadura y de acetileno (incluye soldadura)</v>
      </c>
      <c r="C38" s="831"/>
      <c r="D38" s="831"/>
      <c r="E38" s="831"/>
      <c r="F38" s="831"/>
      <c r="G38" s="831"/>
      <c r="H38" s="832"/>
      <c r="I38" s="429"/>
      <c r="J38" s="430"/>
      <c r="K38" s="446">
        <f>VLOOKUP(A38,EQUIPOS!A8:D165,4,FALSE)</f>
        <v>23085.995831886601</v>
      </c>
      <c r="L38" s="343"/>
      <c r="M38" s="344">
        <v>0.158</v>
      </c>
      <c r="N38" s="280">
        <f t="shared" si="0"/>
        <v>146113.89767016837</v>
      </c>
    </row>
    <row r="39" spans="1:14">
      <c r="A39" s="119" t="s">
        <v>255</v>
      </c>
      <c r="B39" s="830" t="str">
        <f>VLOOKUP(A39,EQUIPOS!A9:D154,3,FALSE)</f>
        <v>Manómetro cable de acero para bajar la celda</v>
      </c>
      <c r="C39" s="831"/>
      <c r="D39" s="831"/>
      <c r="E39" s="831"/>
      <c r="F39" s="831"/>
      <c r="G39" s="831"/>
      <c r="H39" s="832"/>
      <c r="I39" s="429"/>
      <c r="J39" s="430"/>
      <c r="K39" s="446">
        <f>VLOOKUP(A39,EQUIPOS!A9:D166,4,FALSE)</f>
        <v>1275458.4996961658</v>
      </c>
      <c r="L39" s="343"/>
      <c r="M39" s="344">
        <v>0.158</v>
      </c>
      <c r="N39" s="280">
        <f t="shared" si="0"/>
        <v>8072522.1499757329</v>
      </c>
    </row>
    <row r="40" spans="1:14">
      <c r="A40" s="119" t="s">
        <v>1732</v>
      </c>
      <c r="B40" s="830" t="str">
        <f>VLOOKUP(A40,EQUIPOS!A10:D154,3,FALSE)</f>
        <v xml:space="preserve">Retroexcavadora sobre llantas 
</v>
      </c>
      <c r="C40" s="831"/>
      <c r="D40" s="831"/>
      <c r="E40" s="831"/>
      <c r="F40" s="831"/>
      <c r="G40" s="831"/>
      <c r="H40" s="832"/>
      <c r="I40" s="429"/>
      <c r="J40" s="430"/>
      <c r="K40" s="446">
        <f>VLOOKUP(A40,EQUIPOS!A10:D167,4,FALSE)</f>
        <v>94442.710221354253</v>
      </c>
      <c r="L40" s="343"/>
      <c r="M40" s="344">
        <v>0.158</v>
      </c>
      <c r="N40" s="280">
        <f t="shared" si="0"/>
        <v>597738.67228705226</v>
      </c>
    </row>
    <row r="41" spans="1:14">
      <c r="A41" s="119" t="s">
        <v>115</v>
      </c>
      <c r="B41" s="830" t="str">
        <f>VLOOKUP(A41,EQUIPOS!A6:D154,3,FALSE)</f>
        <v>Andamiaje para Aplicar la Carga (Equipos Sustituto de la Tara)</v>
      </c>
      <c r="C41" s="831"/>
      <c r="D41" s="831"/>
      <c r="E41" s="831"/>
      <c r="F41" s="831"/>
      <c r="G41" s="831"/>
      <c r="H41" s="832"/>
      <c r="I41" s="429"/>
      <c r="J41" s="430"/>
      <c r="K41" s="446">
        <f>VLOOKUP(A41,EQUIPOS!A6:D154,4,FALSE)</f>
        <v>47119.253263190862</v>
      </c>
      <c r="L41" s="343"/>
      <c r="M41" s="344">
        <v>0.158</v>
      </c>
      <c r="N41" s="280">
        <f t="shared" si="0"/>
        <v>298223.12191892951</v>
      </c>
    </row>
    <row r="42" spans="1:14">
      <c r="A42" s="119" t="s">
        <v>224</v>
      </c>
      <c r="B42" s="830" t="str">
        <f>VLOOKUP(A42,EQUIPOS!A12:D156,3,FALSE)</f>
        <v>Equipo de Medición (Deformimetros Eléctricos, Mecánicos, Celdas de Carga,  Etc.)</v>
      </c>
      <c r="C42" s="831"/>
      <c r="D42" s="831"/>
      <c r="E42" s="831"/>
      <c r="F42" s="831"/>
      <c r="G42" s="831"/>
      <c r="H42" s="832"/>
      <c r="I42" s="336"/>
      <c r="J42" s="338"/>
      <c r="K42" s="446">
        <f>VLOOKUP(A42,EQUIPOS!A12:D169,4,FALSE)</f>
        <v>153565.53993123284</v>
      </c>
      <c r="L42" s="431"/>
      <c r="M42" s="432">
        <v>0.158</v>
      </c>
      <c r="N42" s="280">
        <f t="shared" si="0"/>
        <v>971933.79703311925</v>
      </c>
    </row>
    <row r="43" spans="1:14">
      <c r="A43" t="s">
        <v>335</v>
      </c>
      <c r="B43" s="830" t="str">
        <f>VLOOKUP(A43,EQUIPOS!A13:D157,3,FALSE)</f>
        <v>Tara (Recebo, Agua, Etc.)</v>
      </c>
      <c r="C43" s="831"/>
      <c r="D43" s="831"/>
      <c r="E43" s="831"/>
      <c r="F43" s="831"/>
      <c r="G43" s="831"/>
      <c r="H43" s="832"/>
      <c r="I43" s="42"/>
      <c r="J43" s="43"/>
      <c r="K43" s="446">
        <f>VLOOKUP(A43,EQUIPOS!A13:D170,4,FALSE)</f>
        <v>242068.91344636635</v>
      </c>
      <c r="L43" s="284"/>
      <c r="M43" s="285">
        <v>2.8000000000000001E-2</v>
      </c>
      <c r="N43" s="280">
        <f t="shared" si="0"/>
        <v>8645318.3373702262</v>
      </c>
    </row>
    <row r="44" spans="1:14">
      <c r="A44" t="s">
        <v>216</v>
      </c>
      <c r="B44" s="830" t="str">
        <f>VLOOKUP(A44,EQUIPOS!A14:D158,3,FALSE)</f>
        <v xml:space="preserve">Equipo de topografía Teodolito electrónico con abertura de anteojo de 42 mm. Aumento del anteojo: 30x.Distancia mínima de enfoque: 1.0 m. Precisión: 5´´. Compensador con rango de trabajo ±3´. </v>
      </c>
      <c r="C44" s="831"/>
      <c r="D44" s="831"/>
      <c r="E44" s="831"/>
      <c r="F44" s="831"/>
      <c r="G44" s="831"/>
      <c r="H44" s="832"/>
      <c r="I44" s="42"/>
      <c r="J44" s="43"/>
      <c r="K44" s="446">
        <f>VLOOKUP(A44,EQUIPOS!A14:D171,4,FALSE)</f>
        <v>20462.587214626757</v>
      </c>
      <c r="L44" s="284"/>
      <c r="M44" s="285">
        <v>0.158</v>
      </c>
      <c r="N44" s="281">
        <f t="shared" si="0"/>
        <v>129510.04566219467</v>
      </c>
    </row>
    <row r="45" spans="1:14">
      <c r="B45" s="837" t="s">
        <v>1036</v>
      </c>
      <c r="C45" s="838"/>
      <c r="D45" s="838"/>
      <c r="E45" s="44"/>
      <c r="F45" s="45"/>
      <c r="G45" s="45"/>
      <c r="H45" s="46"/>
      <c r="I45" s="42"/>
      <c r="J45" s="43"/>
      <c r="K45" s="287"/>
      <c r="L45" s="284"/>
      <c r="M45" s="409">
        <v>0.02</v>
      </c>
      <c r="N45" s="352">
        <f>N81*M45</f>
        <v>23612.235743728568</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2">
        <f>SUM(N36:N46)</f>
        <v>20180072.714283098</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3" t="s">
        <v>1029</v>
      </c>
      <c r="K51" s="91" t="s">
        <v>1030</v>
      </c>
      <c r="L51" s="811" t="s">
        <v>1039</v>
      </c>
      <c r="M51" s="810"/>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15051796.011003841</v>
      </c>
      <c r="N52" s="280">
        <f t="shared" ref="N52:N58" si="1">K52*M52</f>
        <v>15051796.011003841</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15575.700596637134</v>
      </c>
      <c r="N53" s="280">
        <f t="shared" si="1"/>
        <v>467271.01789911406</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58444.549353997354</v>
      </c>
      <c r="N54" s="280">
        <f t="shared" si="1"/>
        <v>3506672.9612398413</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38379.169460562465</v>
      </c>
      <c r="N55" s="280">
        <f t="shared" si="1"/>
        <v>460550.03352674958</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1456381.5331801465</v>
      </c>
      <c r="N56" s="280">
        <f t="shared" si="1"/>
        <v>2912763.066360293</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889536.55769173719</v>
      </c>
      <c r="N57" s="280">
        <f t="shared" si="1"/>
        <v>4447682.7884586863</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24228.867594768875</v>
      </c>
      <c r="N58" s="280">
        <f t="shared" si="1"/>
        <v>1696020.7316338213</v>
      </c>
    </row>
    <row r="59" spans="1:14" ht="15.75" thickBot="1">
      <c r="B59" s="817" t="s">
        <v>1037</v>
      </c>
      <c r="C59" s="818"/>
      <c r="D59" s="818"/>
      <c r="E59" s="818"/>
      <c r="F59" s="818"/>
      <c r="G59" s="818"/>
      <c r="H59" s="818"/>
      <c r="I59" s="818"/>
      <c r="J59" s="818"/>
      <c r="K59" s="818"/>
      <c r="L59" s="818"/>
      <c r="M59" s="819"/>
      <c r="N59" s="402">
        <f>SUM(N52:N58)</f>
        <v>28542756.610122342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821">
        <f>VLOOKUP(A64,TRANSPORTE!A5:D117,4,FALSE)</f>
        <v>127354.67118991418</v>
      </c>
      <c r="M64" s="822"/>
      <c r="N64" s="295">
        <f>K64*L64</f>
        <v>6367.7335594957094</v>
      </c>
    </row>
    <row r="65" spans="1:15">
      <c r="B65" s="52"/>
      <c r="C65" s="53"/>
      <c r="D65" s="53"/>
      <c r="E65" s="53"/>
      <c r="F65" s="53"/>
      <c r="G65" s="53"/>
      <c r="H65" s="319"/>
      <c r="I65" s="287"/>
      <c r="J65" s="294"/>
      <c r="K65" s="287"/>
      <c r="L65" s="821"/>
      <c r="M65" s="822"/>
      <c r="N65" s="295"/>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6367.7335594957094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1180611.7871864284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N47+N59+N70+N81</f>
        <v>49909808.845151365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9981961.769030273</v>
      </c>
      <c r="M88" s="852"/>
      <c r="N88" s="57"/>
    </row>
    <row r="89" spans="1:14">
      <c r="B89" s="95" t="s">
        <v>1057</v>
      </c>
      <c r="C89" s="96"/>
      <c r="D89" s="96"/>
      <c r="E89" s="96"/>
      <c r="F89" s="96"/>
      <c r="G89" s="96"/>
      <c r="H89" s="96"/>
      <c r="I89" s="93"/>
      <c r="J89" s="94"/>
      <c r="K89" s="312">
        <v>0.05</v>
      </c>
      <c r="L89" s="851">
        <f>N83*K89</f>
        <v>2495490.4422575682</v>
      </c>
      <c r="M89" s="852"/>
      <c r="N89" s="57"/>
    </row>
    <row r="90" spans="1:14" ht="15.75" thickBot="1">
      <c r="B90" s="97" t="s">
        <v>1058</v>
      </c>
      <c r="C90" s="98"/>
      <c r="D90" s="98"/>
      <c r="E90" s="98"/>
      <c r="F90" s="98"/>
      <c r="G90" s="98"/>
      <c r="H90" s="98"/>
      <c r="I90" s="99"/>
      <c r="J90" s="100"/>
      <c r="K90" s="313">
        <v>0.05</v>
      </c>
      <c r="L90" s="853">
        <f>N83*K90</f>
        <v>2495490.4422575682</v>
      </c>
      <c r="M90" s="854"/>
      <c r="N90" s="57"/>
    </row>
    <row r="91" spans="1:14" ht="15.75" thickBot="1">
      <c r="B91" s="817" t="s">
        <v>1037</v>
      </c>
      <c r="C91" s="818"/>
      <c r="D91" s="818"/>
      <c r="E91" s="818"/>
      <c r="F91" s="818"/>
      <c r="G91" s="818"/>
      <c r="H91" s="818"/>
      <c r="I91" s="818"/>
      <c r="J91" s="818"/>
      <c r="K91" s="818"/>
      <c r="L91" s="818"/>
      <c r="M91" s="819"/>
      <c r="N91" s="58">
        <f>L88+L89+L90</f>
        <v>14972942.653545409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64882751.498696774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140</v>
      </c>
      <c r="B36" s="830" t="str">
        <f>VLOOKUP(A36,EQUIPOS!A6:D154,3,FALSE)</f>
        <v>Camisa para Pilote D=1.20m</v>
      </c>
      <c r="C36" s="831"/>
      <c r="D36" s="831"/>
      <c r="E36" s="831"/>
      <c r="F36" s="831"/>
      <c r="G36" s="831"/>
      <c r="H36" s="832"/>
      <c r="I36" s="275"/>
      <c r="J36" s="276"/>
      <c r="K36" s="277">
        <f>VLOOKUP(A36,EQUIPOS!A6:D163,4,FALSE)</f>
        <v>25935.210578118127</v>
      </c>
      <c r="L36" s="278"/>
      <c r="M36" s="279">
        <v>1</v>
      </c>
      <c r="N36" s="280">
        <f t="shared" ref="N36:N42" si="0">K36/M36</f>
        <v>25935.210578118127</v>
      </c>
    </row>
    <row r="37" spans="1:14">
      <c r="A37" s="119" t="s">
        <v>206</v>
      </c>
      <c r="B37" s="830" t="str">
        <f>VLOOKUP(A37,EQUIPOS!A7:D154,3,FALSE)</f>
        <v>Equipo de Soldadura</v>
      </c>
      <c r="C37" s="831"/>
      <c r="D37" s="831"/>
      <c r="E37" s="831"/>
      <c r="F37" s="831"/>
      <c r="G37" s="831"/>
      <c r="H37" s="832"/>
      <c r="I37" s="429"/>
      <c r="J37" s="430"/>
      <c r="K37" s="277">
        <f>VLOOKUP(A37,EQUIPOS!A7:D164,4,FALSE)</f>
        <v>7094.1122334580614</v>
      </c>
      <c r="L37" s="343"/>
      <c r="M37" s="344">
        <v>1</v>
      </c>
      <c r="N37" s="280">
        <f t="shared" si="0"/>
        <v>7094.1122334580614</v>
      </c>
    </row>
    <row r="38" spans="1:14">
      <c r="A38" s="119" t="s">
        <v>242</v>
      </c>
      <c r="B38" s="830" t="str">
        <f>VLOOKUP(A38,EQUIPOS!A8:D154,3,FALSE)</f>
        <v>Grúa con torre capacidad 1 ton en la punta.</v>
      </c>
      <c r="C38" s="831"/>
      <c r="D38" s="831"/>
      <c r="E38" s="831"/>
      <c r="F38" s="831"/>
      <c r="G38" s="831"/>
      <c r="H38" s="832"/>
      <c r="I38" s="429"/>
      <c r="J38" s="430"/>
      <c r="K38" s="446">
        <f>VLOOKUP(A38,EQUIPOS!A8:D165,4,FALSE)</f>
        <v>199379.05491174787</v>
      </c>
      <c r="L38" s="343"/>
      <c r="M38" s="344">
        <v>2.5</v>
      </c>
      <c r="N38" s="280">
        <f t="shared" si="0"/>
        <v>79751.621964699152</v>
      </c>
    </row>
    <row r="39" spans="1:14">
      <c r="A39" s="119" t="s">
        <v>267</v>
      </c>
      <c r="B39" s="830" t="str">
        <f>VLOOKUP(A39,EQUIPOS!A9:D154,3,FALSE)</f>
        <v>Motobomba de concreto</v>
      </c>
      <c r="C39" s="831"/>
      <c r="D39" s="831"/>
      <c r="E39" s="831"/>
      <c r="F39" s="831"/>
      <c r="G39" s="831"/>
      <c r="H39" s="832"/>
      <c r="I39" s="429"/>
      <c r="J39" s="430"/>
      <c r="K39" s="446">
        <f>VLOOKUP(A39,EQUIPOS!A9:D166,4,FALSE)</f>
        <v>85523.120922670802</v>
      </c>
      <c r="L39" s="343"/>
      <c r="M39" s="344">
        <v>2.5499800000000001</v>
      </c>
      <c r="N39" s="280">
        <f t="shared" si="0"/>
        <v>33538.741842159856</v>
      </c>
    </row>
    <row r="40" spans="1:14">
      <c r="A40" s="119" t="s">
        <v>277</v>
      </c>
      <c r="B40" s="830" t="str">
        <f>VLOOKUP(A40,EQUIPOS!A10:D154,3,FALSE)</f>
        <v>Pala auxiliar de piloteadora</v>
      </c>
      <c r="C40" s="831"/>
      <c r="D40" s="831"/>
      <c r="E40" s="831"/>
      <c r="F40" s="831"/>
      <c r="G40" s="831"/>
      <c r="H40" s="832"/>
      <c r="I40" s="429"/>
      <c r="J40" s="430"/>
      <c r="K40" s="446">
        <f>VLOOKUP(A40,EQUIPOS!A10:D167,4,FALSE)</f>
        <v>393511.2925889761</v>
      </c>
      <c r="L40" s="343"/>
      <c r="M40" s="344">
        <v>2.5</v>
      </c>
      <c r="N40" s="280">
        <f t="shared" si="0"/>
        <v>157404.51703559043</v>
      </c>
    </row>
    <row r="41" spans="1:14">
      <c r="A41" s="119" t="s">
        <v>282</v>
      </c>
      <c r="B41" s="830" t="str">
        <f>VLOOKUP(A41,EQUIPOS!A6:D154,3,FALSE)</f>
        <v>Piloteadora potencia 250KW, RPM 1800, fuerza elevadora 200KN</v>
      </c>
      <c r="C41" s="831"/>
      <c r="D41" s="831"/>
      <c r="E41" s="831"/>
      <c r="F41" s="831"/>
      <c r="G41" s="831"/>
      <c r="H41" s="832"/>
      <c r="I41" s="429"/>
      <c r="J41" s="430"/>
      <c r="K41" s="446">
        <f>VLOOKUP(A41,EQUIPOS!A6:D154,4,FALSE)</f>
        <v>587643.53026620427</v>
      </c>
      <c r="L41" s="343"/>
      <c r="M41" s="344">
        <v>1</v>
      </c>
      <c r="N41" s="280">
        <f t="shared" si="0"/>
        <v>587643.53026620427</v>
      </c>
    </row>
    <row r="42" spans="1:14">
      <c r="A42" s="119" t="s">
        <v>310</v>
      </c>
      <c r="B42" s="830" t="str">
        <f>VLOOKUP(A42,EQUIPOS!A12:D156,3,FALSE)</f>
        <v>Retroexcavadora A25C</v>
      </c>
      <c r="C42" s="831"/>
      <c r="D42" s="831"/>
      <c r="E42" s="831"/>
      <c r="F42" s="831"/>
      <c r="G42" s="831"/>
      <c r="H42" s="832"/>
      <c r="I42" s="336"/>
      <c r="J42" s="338"/>
      <c r="K42" s="446">
        <f>VLOOKUP(A42,EQUIPOS!A12:D169,4,FALSE)</f>
        <v>194132.2376772282</v>
      </c>
      <c r="L42" s="431"/>
      <c r="M42" s="432">
        <v>2.5</v>
      </c>
      <c r="N42" s="280">
        <f t="shared" si="0"/>
        <v>77652.895070891274</v>
      </c>
    </row>
    <row r="43" spans="1:14">
      <c r="B43" s="830"/>
      <c r="C43" s="831"/>
      <c r="D43" s="831"/>
      <c r="E43" s="831"/>
      <c r="F43" s="831"/>
      <c r="G43" s="831"/>
      <c r="H43" s="832"/>
      <c r="I43" s="42"/>
      <c r="J43" s="43"/>
      <c r="K43" s="446"/>
      <c r="L43" s="284"/>
      <c r="M43" s="285"/>
      <c r="N43" s="280"/>
    </row>
    <row r="44" spans="1:14">
      <c r="B44" s="328"/>
      <c r="C44" s="329"/>
      <c r="D44" s="329"/>
      <c r="E44" s="329"/>
      <c r="F44" s="331"/>
      <c r="G44" s="331"/>
      <c r="H44" s="131"/>
      <c r="I44" s="42"/>
      <c r="J44" s="43"/>
      <c r="K44" s="446"/>
      <c r="L44" s="284"/>
      <c r="M44" s="285"/>
      <c r="N44" s="281"/>
    </row>
    <row r="45" spans="1:14">
      <c r="B45" s="837" t="s">
        <v>1036</v>
      </c>
      <c r="C45" s="838"/>
      <c r="D45" s="838"/>
      <c r="E45" s="44"/>
      <c r="F45" s="45"/>
      <c r="G45" s="45"/>
      <c r="H45" s="46"/>
      <c r="I45" s="42"/>
      <c r="J45" s="43"/>
      <c r="K45" s="287"/>
      <c r="L45" s="284"/>
      <c r="M45" s="409">
        <v>0.1</v>
      </c>
      <c r="N45" s="352">
        <f>N83*M45</f>
        <v>8511.2008676833339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2">
        <f>SUM(N36:N46)</f>
        <v>977531.82985880435</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3" t="s">
        <v>1029</v>
      </c>
      <c r="K51" s="91" t="s">
        <v>1030</v>
      </c>
      <c r="L51" s="811" t="s">
        <v>1039</v>
      </c>
      <c r="M51" s="810"/>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9038.9110034352725</v>
      </c>
      <c r="N52" s="280">
        <f>K52*M52</f>
        <v>21286.635413090065</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3281.2809256915566</v>
      </c>
      <c r="N53" s="280">
        <f>K53*M53</f>
        <v>405895.14198910334</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441220.1394612185</v>
      </c>
      <c r="N54" s="280">
        <f>K54*M54</f>
        <v>363860.16154614737</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SUM(N52:N58)</f>
        <v>791041.93894834071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821">
        <f>VLOOKUP(A64,TRANSPORTE!A5:D117,4,FALSE)</f>
        <v>1205.4504839910646</v>
      </c>
      <c r="M64" s="822"/>
      <c r="N64" s="295">
        <f>K64*L64</f>
        <v>1567.085629188384</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821">
        <f>VLOOKUP(A65,TRANSPORTE!A6:D117,4,FALSE)</f>
        <v>39.018507373527662</v>
      </c>
      <c r="M65" s="822"/>
      <c r="N65" s="295">
        <f>K65*L65</f>
        <v>1.9509253686763832</v>
      </c>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1569.0365545570603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969"/>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8">
        <f>SUM(N76:N82)</f>
        <v>85112.008676833328</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N47+N59+N70+N83</f>
        <v>1855254.8140385353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371050.96280770708</v>
      </c>
      <c r="M90" s="852"/>
      <c r="N90" s="57"/>
    </row>
    <row r="91" spans="1:14">
      <c r="B91" s="95" t="s">
        <v>1057</v>
      </c>
      <c r="C91" s="96"/>
      <c r="D91" s="96"/>
      <c r="E91" s="96"/>
      <c r="F91" s="96"/>
      <c r="G91" s="96"/>
      <c r="H91" s="96"/>
      <c r="I91" s="93"/>
      <c r="J91" s="94"/>
      <c r="K91" s="312">
        <v>0.05</v>
      </c>
      <c r="L91" s="851">
        <f>N85*K91</f>
        <v>92762.74070192677</v>
      </c>
      <c r="M91" s="852"/>
      <c r="N91" s="57"/>
    </row>
    <row r="92" spans="1:14" ht="15.75" thickBot="1">
      <c r="B92" s="97" t="s">
        <v>1058</v>
      </c>
      <c r="C92" s="98"/>
      <c r="D92" s="98"/>
      <c r="E92" s="98"/>
      <c r="F92" s="98"/>
      <c r="G92" s="98"/>
      <c r="H92" s="98"/>
      <c r="I92" s="99"/>
      <c r="J92" s="100"/>
      <c r="K92" s="313">
        <v>0.05</v>
      </c>
      <c r="L92" s="853">
        <f>N85*K92</f>
        <v>92762.74070192677</v>
      </c>
      <c r="M92" s="854"/>
      <c r="N92" s="57"/>
    </row>
    <row r="93" spans="1:14" ht="15.75" thickBot="1">
      <c r="B93" s="817" t="s">
        <v>1037</v>
      </c>
      <c r="C93" s="818"/>
      <c r="D93" s="818"/>
      <c r="E93" s="818"/>
      <c r="F93" s="818"/>
      <c r="G93" s="818"/>
      <c r="H93" s="818"/>
      <c r="I93" s="818"/>
      <c r="J93" s="818"/>
      <c r="K93" s="818"/>
      <c r="L93" s="818"/>
      <c r="M93" s="819"/>
      <c r="N93" s="58">
        <f>L90+L91+L92</f>
        <v>556576.44421156065</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2411831.2582500959</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5"/>
      <c r="K125" s="965"/>
      <c r="L125" s="965"/>
      <c r="M125" s="965"/>
      <c r="N125" s="966"/>
    </row>
    <row r="126" spans="2:14" ht="15.75" thickBot="1">
      <c r="B126" s="427" t="s">
        <v>2327</v>
      </c>
      <c r="C126" s="428"/>
      <c r="D126" s="428"/>
      <c r="E126" s="267"/>
      <c r="F126" s="267"/>
      <c r="G126" s="267"/>
      <c r="H126" s="267"/>
      <c r="I126" s="267"/>
      <c r="J126" s="967"/>
      <c r="K126" s="967"/>
      <c r="L126" s="967"/>
      <c r="M126" s="967"/>
      <c r="N126"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182</v>
      </c>
      <c r="B36" s="830" t="str">
        <f>VLOOKUP(A36,EQUIPOS!A6:D154,3,FALSE)</f>
        <v xml:space="preserve">Compresor para penetrar roca
</v>
      </c>
      <c r="C36" s="831"/>
      <c r="D36" s="831"/>
      <c r="E36" s="831"/>
      <c r="F36" s="831"/>
      <c r="G36" s="831"/>
      <c r="H36" s="832"/>
      <c r="I36" s="275"/>
      <c r="J36" s="276"/>
      <c r="K36" s="277">
        <f>VLOOKUP(A36,EQUIPOS!A6:D163,4,FALSE)</f>
        <v>74861.132500984168</v>
      </c>
      <c r="L36" s="278"/>
      <c r="M36" s="279">
        <v>0.125</v>
      </c>
      <c r="N36" s="280">
        <f>K36/M36</f>
        <v>598889.06000787334</v>
      </c>
    </row>
    <row r="37" spans="1:14">
      <c r="A37" s="119" t="s">
        <v>242</v>
      </c>
      <c r="B37" s="830" t="str">
        <f>VLOOKUP(A37,EQUIPOS!A7:D154,3,FALSE)</f>
        <v>Grúa con torre capacidad 1 ton en la punta.</v>
      </c>
      <c r="C37" s="831"/>
      <c r="D37" s="831"/>
      <c r="E37" s="831"/>
      <c r="F37" s="831"/>
      <c r="G37" s="831"/>
      <c r="H37" s="832"/>
      <c r="I37" s="429"/>
      <c r="J37" s="430"/>
      <c r="K37" s="277">
        <f>VLOOKUP(A37,EQUIPOS!A7:D164,4,FALSE)</f>
        <v>199379.05491174787</v>
      </c>
      <c r="L37" s="343"/>
      <c r="M37" s="344">
        <v>2.5</v>
      </c>
      <c r="N37" s="280">
        <f>K37/M37</f>
        <v>79751.621964699152</v>
      </c>
    </row>
    <row r="38" spans="1:14">
      <c r="A38" s="119" t="s">
        <v>267</v>
      </c>
      <c r="B38" s="830" t="str">
        <f>VLOOKUP(A38,EQUIPOS!A8:D154,3,FALSE)</f>
        <v>Motobomba de concreto</v>
      </c>
      <c r="C38" s="831"/>
      <c r="D38" s="831"/>
      <c r="E38" s="831"/>
      <c r="F38" s="831"/>
      <c r="G38" s="831"/>
      <c r="H38" s="832"/>
      <c r="I38" s="429"/>
      <c r="J38" s="430"/>
      <c r="K38" s="446">
        <f>VLOOKUP(A38,EQUIPOS!A8:D165,4,FALSE)</f>
        <v>85523.120922670802</v>
      </c>
      <c r="L38" s="343"/>
      <c r="M38" s="344">
        <v>0.65</v>
      </c>
      <c r="N38" s="280">
        <f>K38/M38</f>
        <v>131574.03218872432</v>
      </c>
    </row>
    <row r="39" spans="1:14">
      <c r="A39" s="119" t="s">
        <v>310</v>
      </c>
      <c r="B39" s="830" t="str">
        <f>VLOOKUP(A39,EQUIPOS!A9:D154,3,FALSE)</f>
        <v>Retroexcavadora A25C</v>
      </c>
      <c r="C39" s="831"/>
      <c r="D39" s="831"/>
      <c r="E39" s="831"/>
      <c r="F39" s="831"/>
      <c r="G39" s="831"/>
      <c r="H39" s="832"/>
      <c r="I39" s="429"/>
      <c r="J39" s="430"/>
      <c r="K39" s="446">
        <f>VLOOKUP(A39,EQUIPOS!A9:D166,4,FALSE)</f>
        <v>194132.2376772282</v>
      </c>
      <c r="L39" s="343"/>
      <c r="M39" s="344">
        <v>0.65</v>
      </c>
      <c r="N39" s="280">
        <f>K39/M39</f>
        <v>298664.98104188952</v>
      </c>
    </row>
    <row r="40" spans="1:14">
      <c r="A40" s="119"/>
      <c r="B40" s="830"/>
      <c r="C40" s="831"/>
      <c r="D40" s="831"/>
      <c r="E40" s="831"/>
      <c r="F40" s="831"/>
      <c r="G40" s="831"/>
      <c r="H40" s="832"/>
      <c r="I40" s="429"/>
      <c r="J40" s="430"/>
      <c r="K40" s="446"/>
      <c r="L40" s="343"/>
      <c r="M40" s="344"/>
      <c r="N40" s="280"/>
    </row>
    <row r="41" spans="1:14">
      <c r="A41" s="119"/>
      <c r="B41" s="830"/>
      <c r="C41" s="831"/>
      <c r="D41" s="831"/>
      <c r="E41" s="831"/>
      <c r="F41" s="831"/>
      <c r="G41" s="831"/>
      <c r="H41" s="832"/>
      <c r="I41" s="429"/>
      <c r="J41" s="430"/>
      <c r="K41" s="446"/>
      <c r="L41" s="343"/>
      <c r="M41" s="344"/>
      <c r="N41" s="280"/>
    </row>
    <row r="42" spans="1:14">
      <c r="A42" s="119"/>
      <c r="B42" s="830"/>
      <c r="C42" s="831"/>
      <c r="D42" s="831"/>
      <c r="E42" s="831"/>
      <c r="F42" s="831"/>
      <c r="G42" s="831"/>
      <c r="H42" s="832"/>
      <c r="I42" s="336"/>
      <c r="J42" s="338"/>
      <c r="K42" s="446"/>
      <c r="L42" s="431"/>
      <c r="M42" s="432"/>
      <c r="N42" s="280"/>
    </row>
    <row r="43" spans="1:14">
      <c r="B43" s="830"/>
      <c r="C43" s="831"/>
      <c r="D43" s="831"/>
      <c r="E43" s="831"/>
      <c r="F43" s="831"/>
      <c r="G43" s="831"/>
      <c r="H43" s="832"/>
      <c r="I43" s="42"/>
      <c r="J43" s="43"/>
      <c r="K43" s="446"/>
      <c r="L43" s="284"/>
      <c r="M43" s="285"/>
      <c r="N43" s="280"/>
    </row>
    <row r="44" spans="1:14">
      <c r="B44" s="328"/>
      <c r="C44" s="329"/>
      <c r="D44" s="329"/>
      <c r="E44" s="329"/>
      <c r="F44" s="331"/>
      <c r="G44" s="331"/>
      <c r="H44" s="131"/>
      <c r="I44" s="42"/>
      <c r="J44" s="43"/>
      <c r="K44" s="446"/>
      <c r="L44" s="284"/>
      <c r="M44" s="285"/>
      <c r="N44" s="281"/>
    </row>
    <row r="45" spans="1:14">
      <c r="B45" s="837" t="s">
        <v>1036</v>
      </c>
      <c r="C45" s="838"/>
      <c r="D45" s="838"/>
      <c r="E45" s="44"/>
      <c r="F45" s="45"/>
      <c r="G45" s="45"/>
      <c r="H45" s="46"/>
      <c r="I45" s="42"/>
      <c r="J45" s="43"/>
      <c r="K45" s="287"/>
      <c r="L45" s="284"/>
      <c r="M45" s="409">
        <v>0.1</v>
      </c>
      <c r="N45" s="352">
        <f>N87*M45</f>
        <v>44258.244511953337</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2">
        <f>SUM(N36:N46)</f>
        <v>1153137.9397151398</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3" t="s">
        <v>1029</v>
      </c>
      <c r="K51" s="91" t="s">
        <v>1030</v>
      </c>
      <c r="L51" s="811" t="s">
        <v>1039</v>
      </c>
      <c r="M51" s="810"/>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3281.2809256915566</v>
      </c>
      <c r="N52" s="280">
        <f>K52*M52</f>
        <v>584489.00446430885</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441220.1394612185</v>
      </c>
      <c r="N53" s="280">
        <f t="shared" ref="N53:N59" si="0">K53*M53</f>
        <v>523958.63262645225</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3885</v>
      </c>
      <c r="N54" s="280">
        <f t="shared" si="0"/>
        <v>1165.5</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2193.6109727134531</v>
      </c>
      <c r="N55" s="280">
        <f t="shared" si="0"/>
        <v>6580.8329181403587</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9419</v>
      </c>
      <c r="N56" s="280">
        <f t="shared" si="0"/>
        <v>2354.75</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1133.564876755258</v>
      </c>
      <c r="N57" s="280">
        <f t="shared" si="0"/>
        <v>1133.564876755258</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1107.6053757608629</v>
      </c>
      <c r="N58" s="280">
        <f t="shared" si="0"/>
        <v>1107.6053757608629</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6016.1188122564226</v>
      </c>
      <c r="N59" s="280">
        <f t="shared" si="0"/>
        <v>2755.3824160134418</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17" t="s">
        <v>1037</v>
      </c>
      <c r="C63" s="818"/>
      <c r="D63" s="818"/>
      <c r="E63" s="818"/>
      <c r="F63" s="818"/>
      <c r="G63" s="818"/>
      <c r="H63" s="818"/>
      <c r="I63" s="818"/>
      <c r="J63" s="818"/>
      <c r="K63" s="818"/>
      <c r="L63" s="818"/>
      <c r="M63" s="819"/>
      <c r="N63" s="402">
        <f>SUM(N52:N62)</f>
        <v>1123545.2726774311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20" t="s">
        <v>1045</v>
      </c>
      <c r="M67" s="793"/>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821">
        <f>VLOOKUP(A68,TRANSPORTE!A5:D117,4,FALSE)</f>
        <v>1205.4504839910646</v>
      </c>
      <c r="M68" s="822"/>
      <c r="N68" s="295">
        <f>K68*L68</f>
        <v>1567.085629188384</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821">
        <f>VLOOKUP(A69,TRANSPORTE!A6:D117,4,FALSE)</f>
        <v>39.018507373527662</v>
      </c>
      <c r="M69" s="822"/>
      <c r="N69" s="295">
        <f>K69*L69</f>
        <v>1.9509253686763832</v>
      </c>
    </row>
    <row r="70" spans="1:15">
      <c r="B70" s="52"/>
      <c r="C70" s="53"/>
      <c r="D70" s="53"/>
      <c r="E70" s="53"/>
      <c r="F70" s="53"/>
      <c r="G70" s="53"/>
      <c r="H70" s="319"/>
      <c r="I70" s="287"/>
      <c r="J70" s="294"/>
      <c r="K70" s="287"/>
      <c r="L70" s="821"/>
      <c r="M70" s="822"/>
      <c r="N70" s="295"/>
    </row>
    <row r="71" spans="1:15">
      <c r="B71" s="52"/>
      <c r="C71" s="53"/>
      <c r="D71" s="53"/>
      <c r="E71" s="53"/>
      <c r="F71" s="53"/>
      <c r="G71" s="53"/>
      <c r="H71" s="319"/>
      <c r="I71" s="287"/>
      <c r="J71" s="294"/>
      <c r="K71" s="287"/>
      <c r="L71" s="821"/>
      <c r="M71" s="822"/>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1569.0365545570603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969"/>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04"/>
      <c r="C86" s="805"/>
      <c r="D86" s="805"/>
      <c r="E86" s="805"/>
      <c r="F86" s="805"/>
      <c r="G86" s="805"/>
      <c r="H86" s="805"/>
      <c r="I86" s="132"/>
      <c r="J86" s="132"/>
      <c r="K86" s="132"/>
      <c r="L86" s="905"/>
      <c r="M86" s="905"/>
      <c r="N86" s="51"/>
    </row>
    <row r="87" spans="1:14" ht="15.75" thickBot="1">
      <c r="B87" s="823" t="s">
        <v>1037</v>
      </c>
      <c r="C87" s="824"/>
      <c r="D87" s="824"/>
      <c r="E87" s="824"/>
      <c r="F87" s="824"/>
      <c r="G87" s="824"/>
      <c r="H87" s="824"/>
      <c r="I87" s="824"/>
      <c r="J87" s="824"/>
      <c r="K87" s="824"/>
      <c r="L87" s="824"/>
      <c r="M87" s="825"/>
      <c r="N87" s="309">
        <f>SUM(N80:N86)</f>
        <v>442582.44511953334</v>
      </c>
    </row>
    <row r="88" spans="1:14" ht="15.75" thickBot="1">
      <c r="B88" s="39"/>
      <c r="C88" s="40"/>
      <c r="D88" s="40"/>
      <c r="E88" s="40"/>
      <c r="F88" s="40"/>
      <c r="G88" s="40"/>
      <c r="H88" s="40"/>
      <c r="I88" s="40"/>
      <c r="J88" s="40"/>
      <c r="K88" s="40"/>
      <c r="L88" s="40"/>
      <c r="M88" s="40"/>
      <c r="N88" s="41"/>
    </row>
    <row r="89" spans="1:14" ht="15.75" thickBot="1">
      <c r="B89" s="817" t="s">
        <v>1051</v>
      </c>
      <c r="C89" s="818"/>
      <c r="D89" s="818"/>
      <c r="E89" s="818"/>
      <c r="F89" s="818"/>
      <c r="G89" s="818"/>
      <c r="H89" s="818"/>
      <c r="I89" s="818"/>
      <c r="J89" s="818"/>
      <c r="K89" s="818"/>
      <c r="L89" s="818"/>
      <c r="M89" s="819"/>
      <c r="N89" s="105">
        <f>N47+N63+N74+N87</f>
        <v>2720834.6940666614</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8" t="s">
        <v>1053</v>
      </c>
      <c r="C93" s="809"/>
      <c r="D93" s="809"/>
      <c r="E93" s="809"/>
      <c r="F93" s="809"/>
      <c r="G93" s="809"/>
      <c r="H93" s="809"/>
      <c r="I93" s="322"/>
      <c r="J93" s="342"/>
      <c r="K93" s="310" t="s">
        <v>1054</v>
      </c>
      <c r="L93" s="847" t="s">
        <v>1055</v>
      </c>
      <c r="M93" s="848"/>
      <c r="N93" s="311"/>
    </row>
    <row r="94" spans="1:14">
      <c r="B94" s="849" t="s">
        <v>1056</v>
      </c>
      <c r="C94" s="850"/>
      <c r="D94" s="850"/>
      <c r="E94" s="850"/>
      <c r="F94" s="850"/>
      <c r="G94" s="850"/>
      <c r="H94" s="850"/>
      <c r="I94" s="93"/>
      <c r="J94" s="94"/>
      <c r="K94" s="312">
        <v>0.2</v>
      </c>
      <c r="L94" s="851">
        <f>N89*K94</f>
        <v>544166.93881333235</v>
      </c>
      <c r="M94" s="852"/>
      <c r="N94" s="57"/>
    </row>
    <row r="95" spans="1:14">
      <c r="B95" s="95" t="s">
        <v>1057</v>
      </c>
      <c r="C95" s="96"/>
      <c r="D95" s="96"/>
      <c r="E95" s="96"/>
      <c r="F95" s="96"/>
      <c r="G95" s="96"/>
      <c r="H95" s="96"/>
      <c r="I95" s="93"/>
      <c r="J95" s="94"/>
      <c r="K95" s="312">
        <v>0.05</v>
      </c>
      <c r="L95" s="851">
        <f>N89*K95</f>
        <v>136041.73470333309</v>
      </c>
      <c r="M95" s="852"/>
      <c r="N95" s="57"/>
    </row>
    <row r="96" spans="1:14" ht="15.75" thickBot="1">
      <c r="B96" s="97" t="s">
        <v>1058</v>
      </c>
      <c r="C96" s="98"/>
      <c r="D96" s="98"/>
      <c r="E96" s="98"/>
      <c r="F96" s="98"/>
      <c r="G96" s="98"/>
      <c r="H96" s="98"/>
      <c r="I96" s="99"/>
      <c r="J96" s="100"/>
      <c r="K96" s="313">
        <v>0.05</v>
      </c>
      <c r="L96" s="853">
        <f>N89*K96</f>
        <v>136041.73470333309</v>
      </c>
      <c r="M96" s="854"/>
      <c r="N96" s="57"/>
    </row>
    <row r="97" spans="1:14" ht="15.75" thickBot="1">
      <c r="B97" s="817" t="s">
        <v>1037</v>
      </c>
      <c r="C97" s="818"/>
      <c r="D97" s="818"/>
      <c r="E97" s="818"/>
      <c r="F97" s="818"/>
      <c r="G97" s="818"/>
      <c r="H97" s="818"/>
      <c r="I97" s="818"/>
      <c r="J97" s="818"/>
      <c r="K97" s="818"/>
      <c r="L97" s="818"/>
      <c r="M97" s="819"/>
      <c r="N97" s="58">
        <f>L94+L95+L96</f>
        <v>816250.40821999859</v>
      </c>
    </row>
    <row r="98" spans="1:14" ht="15.75" thickBot="1">
      <c r="B98" s="39"/>
      <c r="C98" s="40"/>
      <c r="D98" s="40"/>
      <c r="E98" s="40"/>
      <c r="F98" s="40"/>
      <c r="G98" s="40"/>
      <c r="H98" s="40"/>
      <c r="I98" s="40"/>
      <c r="J98" s="40"/>
      <c r="K98" s="40"/>
      <c r="L98" s="40"/>
      <c r="M98" s="40"/>
      <c r="N98" s="41"/>
    </row>
    <row r="99" spans="1:14" ht="15.75" thickBot="1">
      <c r="A99" t="s">
        <v>2122</v>
      </c>
      <c r="B99" s="817" t="s">
        <v>1059</v>
      </c>
      <c r="C99" s="818"/>
      <c r="D99" s="818"/>
      <c r="E99" s="818"/>
      <c r="F99" s="818"/>
      <c r="G99" s="818"/>
      <c r="H99" s="818"/>
      <c r="I99" s="818"/>
      <c r="J99" s="818"/>
      <c r="K99" s="818"/>
      <c r="L99" s="818"/>
      <c r="M99" s="819"/>
      <c r="N99" s="196">
        <f>N89+N97</f>
        <v>3537085.1022866601</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59" t="s">
        <v>2324</v>
      </c>
      <c r="C116" s="960"/>
      <c r="D116" s="960"/>
      <c r="E116" s="960"/>
      <c r="F116" s="960"/>
      <c r="G116" s="960"/>
      <c r="H116" s="960"/>
      <c r="I116" s="960"/>
      <c r="J116" s="960"/>
      <c r="K116" s="960"/>
      <c r="L116" s="960"/>
      <c r="M116" s="960"/>
      <c r="N116" s="961"/>
    </row>
    <row r="117" spans="2:14" ht="15" customHeight="1">
      <c r="B117" s="959"/>
      <c r="C117" s="960"/>
      <c r="D117" s="960"/>
      <c r="E117" s="960"/>
      <c r="F117" s="960"/>
      <c r="G117" s="960"/>
      <c r="H117" s="960"/>
      <c r="I117" s="960"/>
      <c r="J117" s="960"/>
      <c r="K117" s="960"/>
      <c r="L117" s="960"/>
      <c r="M117" s="960"/>
      <c r="N117" s="961"/>
    </row>
    <row r="118" spans="2:14" ht="30" customHeight="1">
      <c r="B118" s="962" t="s">
        <v>2325</v>
      </c>
      <c r="C118" s="963"/>
      <c r="D118" s="963"/>
      <c r="E118" s="963"/>
      <c r="F118" s="963"/>
      <c r="G118" s="963"/>
      <c r="H118" s="963"/>
      <c r="I118" s="963"/>
      <c r="J118" s="963"/>
      <c r="K118" s="963"/>
      <c r="L118" s="963"/>
      <c r="M118" s="963"/>
      <c r="N118" s="964"/>
    </row>
    <row r="119" spans="2:14">
      <c r="B119" s="962"/>
      <c r="C119" s="963"/>
      <c r="D119" s="963"/>
      <c r="E119" s="963"/>
      <c r="F119" s="963"/>
      <c r="G119" s="963"/>
      <c r="H119" s="963"/>
      <c r="I119" s="963"/>
      <c r="J119" s="963"/>
      <c r="K119" s="963"/>
      <c r="L119" s="963"/>
      <c r="M119" s="963"/>
      <c r="N119" s="964"/>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5"/>
      <c r="K129" s="965"/>
      <c r="L129" s="965"/>
      <c r="M129" s="965"/>
      <c r="N129" s="966"/>
    </row>
    <row r="130" spans="2:14" ht="15.75" thickBot="1">
      <c r="B130" s="427" t="s">
        <v>2327</v>
      </c>
      <c r="C130" s="428"/>
      <c r="D130" s="428"/>
      <c r="E130" s="267"/>
      <c r="F130" s="267"/>
      <c r="G130" s="267"/>
      <c r="H130" s="267"/>
      <c r="I130" s="267"/>
      <c r="J130" s="967"/>
      <c r="K130" s="967"/>
      <c r="L130" s="967"/>
      <c r="M130" s="967"/>
      <c r="N130"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40.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2" hidden="1" customHeight="1" thickBot="1">
      <c r="B30" s="77" t="s">
        <v>1027</v>
      </c>
      <c r="C30" s="826" t="s">
        <v>1028</v>
      </c>
      <c r="D30" s="827"/>
      <c r="E30" s="827"/>
      <c r="F30" s="827"/>
      <c r="G30" s="827"/>
      <c r="H30" s="827"/>
      <c r="I30" s="827"/>
      <c r="J30" s="78"/>
      <c r="K30" s="315"/>
      <c r="L30" s="828" t="s">
        <v>1029</v>
      </c>
      <c r="M30" s="829"/>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5"/>
      <c r="J36" s="276"/>
      <c r="K36" s="277">
        <f>VLOOKUP(A36,EQUIPOS!A6:D163,4,FALSE)</f>
        <v>104936.34469039363</v>
      </c>
      <c r="L36" s="278"/>
      <c r="M36" s="279">
        <v>0.16</v>
      </c>
      <c r="N36" s="280">
        <f>K36/M36</f>
        <v>655852.15431496012</v>
      </c>
    </row>
    <row r="37" spans="1:14">
      <c r="A37" s="119" t="s">
        <v>261</v>
      </c>
      <c r="B37" s="830" t="str">
        <f>VLOOKUP(A37,EQUIPOS!A7:D154,3,FALSE)</f>
        <v xml:space="preserve">Motobomba 3 PULGADAS (incluye operario)
</v>
      </c>
      <c r="C37" s="831"/>
      <c r="D37" s="831"/>
      <c r="E37" s="831"/>
      <c r="F37" s="831"/>
      <c r="G37" s="831"/>
      <c r="H37" s="832"/>
      <c r="I37" s="429"/>
      <c r="J37" s="430"/>
      <c r="K37" s="277">
        <f>VLOOKUP(A37,EQUIPOS!A7:D164,4,FALSE)</f>
        <v>10541.81630068722</v>
      </c>
      <c r="L37" s="343"/>
      <c r="M37" s="344">
        <v>0.16</v>
      </c>
      <c r="N37" s="280">
        <f>K37/M37</f>
        <v>65886.351879295122</v>
      </c>
    </row>
    <row r="38" spans="1:14">
      <c r="A38" s="119"/>
      <c r="B38" s="830"/>
      <c r="C38" s="831"/>
      <c r="D38" s="831"/>
      <c r="E38" s="831"/>
      <c r="F38" s="831"/>
      <c r="G38" s="831"/>
      <c r="H38" s="832"/>
      <c r="I38" s="429"/>
      <c r="J38" s="430"/>
      <c r="K38" s="446"/>
      <c r="L38" s="343"/>
      <c r="M38" s="344"/>
      <c r="N38" s="280"/>
    </row>
    <row r="39" spans="1:14">
      <c r="A39" s="119"/>
      <c r="B39" s="830"/>
      <c r="C39" s="831"/>
      <c r="D39" s="831"/>
      <c r="E39" s="831"/>
      <c r="F39" s="831"/>
      <c r="G39" s="831"/>
      <c r="H39" s="832"/>
      <c r="I39" s="429"/>
      <c r="J39" s="430"/>
      <c r="K39" s="446"/>
      <c r="L39" s="343"/>
      <c r="M39" s="344"/>
      <c r="N39" s="280"/>
    </row>
    <row r="40" spans="1:14">
      <c r="A40" s="119"/>
      <c r="B40" s="830"/>
      <c r="C40" s="831"/>
      <c r="D40" s="831"/>
      <c r="E40" s="831"/>
      <c r="F40" s="831"/>
      <c r="G40" s="831"/>
      <c r="H40" s="832"/>
      <c r="I40" s="336"/>
      <c r="J40" s="338"/>
      <c r="K40" s="446"/>
      <c r="L40" s="431"/>
      <c r="M40" s="432"/>
      <c r="N40" s="280"/>
    </row>
    <row r="41" spans="1:14">
      <c r="B41" s="830"/>
      <c r="C41" s="831"/>
      <c r="D41" s="831"/>
      <c r="E41" s="831"/>
      <c r="F41" s="831"/>
      <c r="G41" s="831"/>
      <c r="H41" s="832"/>
      <c r="I41" s="42"/>
      <c r="J41" s="43"/>
      <c r="K41" s="446"/>
      <c r="L41" s="284"/>
      <c r="M41" s="285"/>
      <c r="N41" s="280"/>
    </row>
    <row r="42" spans="1:14">
      <c r="B42" s="328"/>
      <c r="C42" s="329"/>
      <c r="D42" s="329"/>
      <c r="E42" s="329"/>
      <c r="F42" s="331"/>
      <c r="G42" s="331"/>
      <c r="H42" s="131"/>
      <c r="I42" s="42"/>
      <c r="J42" s="43"/>
      <c r="K42" s="446"/>
      <c r="L42" s="284"/>
      <c r="M42" s="285"/>
      <c r="N42" s="281"/>
    </row>
    <row r="43" spans="1:14">
      <c r="B43" s="837" t="s">
        <v>1036</v>
      </c>
      <c r="C43" s="838"/>
      <c r="D43" s="838"/>
      <c r="E43" s="44"/>
      <c r="F43" s="45"/>
      <c r="G43" s="45"/>
      <c r="H43" s="46"/>
      <c r="I43" s="42"/>
      <c r="J43" s="43"/>
      <c r="K43" s="287"/>
      <c r="L43" s="284"/>
      <c r="M43" s="409">
        <v>0.05</v>
      </c>
      <c r="N43" s="352">
        <f>N77*M43</f>
        <v>11968.876220179687</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2">
        <f>SUM(N36:N44)</f>
        <v>733707.38241443492</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3" t="s">
        <v>1029</v>
      </c>
      <c r="K49" s="91" t="s">
        <v>1030</v>
      </c>
      <c r="L49" s="811" t="s">
        <v>1039</v>
      </c>
      <c r="M49" s="810"/>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9419</v>
      </c>
      <c r="N50" s="280">
        <f>K50*M50</f>
        <v>1883.8000000000002</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1133.564876755258</v>
      </c>
      <c r="N51" s="280">
        <f>K51*M51</f>
        <v>1133.564876755258</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1107.6053757608629</v>
      </c>
      <c r="N52" s="280">
        <f>K52*M52</f>
        <v>553.80268788043145</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3050.6324636594045</v>
      </c>
      <c r="N53" s="280">
        <f>K53*M53</f>
        <v>457594.86954891065</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469055.99318748864</v>
      </c>
      <c r="N54" s="280">
        <f>K54*M54</f>
        <v>469055.99318748864</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7" t="s">
        <v>1037</v>
      </c>
      <c r="C58" s="818"/>
      <c r="D58" s="818"/>
      <c r="E58" s="818"/>
      <c r="F58" s="818"/>
      <c r="G58" s="818"/>
      <c r="H58" s="818"/>
      <c r="I58" s="818"/>
      <c r="J58" s="818"/>
      <c r="K58" s="818"/>
      <c r="L58" s="818"/>
      <c r="M58" s="819"/>
      <c r="N58" s="402">
        <f>SUM(N50:N57)</f>
        <v>930222.03030103492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821">
        <f>VLOOKUP(A63,TRANSPORTE!A5:D117,4,FALSE)</f>
        <v>1205.4504839910646</v>
      </c>
      <c r="M63" s="822"/>
      <c r="N63" s="295">
        <f>K63*L63</f>
        <v>1205.4504839910646</v>
      </c>
    </row>
    <row r="64" spans="1:14">
      <c r="B64" s="52"/>
      <c r="C64" s="53"/>
      <c r="D64" s="53"/>
      <c r="E64" s="53"/>
      <c r="F64" s="53"/>
      <c r="G64" s="53"/>
      <c r="H64" s="319"/>
      <c r="I64" s="287"/>
      <c r="J64" s="294"/>
      <c r="K64" s="287"/>
      <c r="L64" s="821"/>
      <c r="M64" s="822"/>
      <c r="N64" s="295"/>
    </row>
    <row r="65" spans="1:15">
      <c r="B65" s="52"/>
      <c r="C65" s="53"/>
      <c r="D65" s="53"/>
      <c r="E65" s="53"/>
      <c r="F65" s="53"/>
      <c r="G65" s="53"/>
      <c r="H65" s="319"/>
      <c r="I65" s="287"/>
      <c r="J65" s="294"/>
      <c r="K65" s="287"/>
      <c r="L65" s="821"/>
      <c r="M65" s="822"/>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1205.4504839910646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SUM(N73:N76)</f>
        <v>239377.52440359374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N45+N58+N68+N77</f>
        <v>1904512.3876030548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380902.47752061096</v>
      </c>
      <c r="M84" s="852"/>
      <c r="N84" s="57"/>
    </row>
    <row r="85" spans="1:14">
      <c r="B85" s="95" t="s">
        <v>1057</v>
      </c>
      <c r="C85" s="96"/>
      <c r="D85" s="96"/>
      <c r="E85" s="96"/>
      <c r="F85" s="96"/>
      <c r="G85" s="96"/>
      <c r="H85" s="96"/>
      <c r="I85" s="93"/>
      <c r="J85" s="94"/>
      <c r="K85" s="312">
        <v>0.05</v>
      </c>
      <c r="L85" s="851">
        <f>N79*K85</f>
        <v>95225.619380152741</v>
      </c>
      <c r="M85" s="852"/>
      <c r="N85" s="57"/>
    </row>
    <row r="86" spans="1:14" ht="15.75" thickBot="1">
      <c r="B86" s="97" t="s">
        <v>1058</v>
      </c>
      <c r="C86" s="98"/>
      <c r="D86" s="98"/>
      <c r="E86" s="98"/>
      <c r="F86" s="98"/>
      <c r="G86" s="98"/>
      <c r="H86" s="98"/>
      <c r="I86" s="99"/>
      <c r="J86" s="100"/>
      <c r="K86" s="313">
        <v>0.05</v>
      </c>
      <c r="L86" s="853">
        <f>N79*K86</f>
        <v>95225.619380152741</v>
      </c>
      <c r="M86" s="854"/>
      <c r="N86" s="57"/>
    </row>
    <row r="87" spans="1:14" ht="15.75" thickBot="1">
      <c r="B87" s="817" t="s">
        <v>1037</v>
      </c>
      <c r="C87" s="818"/>
      <c r="D87" s="818"/>
      <c r="E87" s="818"/>
      <c r="F87" s="818"/>
      <c r="G87" s="818"/>
      <c r="H87" s="818"/>
      <c r="I87" s="818"/>
      <c r="J87" s="818"/>
      <c r="K87" s="818"/>
      <c r="L87" s="818"/>
      <c r="M87" s="819"/>
      <c r="N87" s="58">
        <f>L84+L85+L86</f>
        <v>571353.71628091647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2475866.1038839715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38.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460"/>
      <c r="L30" s="828" t="s">
        <v>1029</v>
      </c>
      <c r="M30" s="829"/>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5"/>
      <c r="J36" s="276"/>
      <c r="K36" s="277">
        <f>VLOOKUP(A36,EQUIPOS!A6:D163,4,FALSE)</f>
        <v>68208.624048755853</v>
      </c>
      <c r="L36" s="278"/>
      <c r="M36" s="279">
        <v>0.01</v>
      </c>
      <c r="N36" s="280">
        <f t="shared" ref="N36:N41" si="0">K36/M36</f>
        <v>6820862.4048755849</v>
      </c>
    </row>
    <row r="37" spans="1:14">
      <c r="A37" s="119" t="s">
        <v>192</v>
      </c>
      <c r="B37" s="830" t="str">
        <f>VLOOKUP(A37,EQUIPOS!A7:D154,3,FALSE)</f>
        <v>Equipo de acarreo interno</v>
      </c>
      <c r="C37" s="831"/>
      <c r="D37" s="831"/>
      <c r="E37" s="831"/>
      <c r="F37" s="831"/>
      <c r="G37" s="831"/>
      <c r="H37" s="832"/>
      <c r="I37" s="429"/>
      <c r="J37" s="430"/>
      <c r="K37" s="277">
        <f>VLOOKUP(A37,EQUIPOS!A7:D164,4,FALSE)</f>
        <v>31480.903407118087</v>
      </c>
      <c r="L37" s="343"/>
      <c r="M37" s="344">
        <v>0.05</v>
      </c>
      <c r="N37" s="280">
        <f t="shared" si="0"/>
        <v>629618.06814236171</v>
      </c>
    </row>
    <row r="38" spans="1:14">
      <c r="A38" s="119" t="s">
        <v>217</v>
      </c>
      <c r="B38" s="830" t="str">
        <f>VLOOKUP(A38,EQUIPOS!A8:D154,3,FALSE)</f>
        <v>Equipo de soldadura y de acetileno (incluye soldadura)</v>
      </c>
      <c r="C38" s="831"/>
      <c r="D38" s="831"/>
      <c r="E38" s="831"/>
      <c r="F38" s="831"/>
      <c r="G38" s="831"/>
      <c r="H38" s="832"/>
      <c r="I38" s="429"/>
      <c r="J38" s="430"/>
      <c r="K38" s="277">
        <f>VLOOKUP(A38,EQUIPOS!A8:D165,4,FALSE)</f>
        <v>23085.995831886601</v>
      </c>
      <c r="L38" s="343"/>
      <c r="M38" s="344">
        <v>0.01</v>
      </c>
      <c r="N38" s="280">
        <f t="shared" si="0"/>
        <v>2308599.58318866</v>
      </c>
    </row>
    <row r="39" spans="1:14">
      <c r="A39" s="119" t="s">
        <v>242</v>
      </c>
      <c r="B39" s="830" t="str">
        <f>VLOOKUP(A39,EQUIPOS!A9:D154,3,FALSE)</f>
        <v>Grúa con torre capacidad 1 ton en la punta.</v>
      </c>
      <c r="C39" s="831"/>
      <c r="D39" s="831"/>
      <c r="E39" s="831"/>
      <c r="F39" s="831"/>
      <c r="G39" s="831"/>
      <c r="H39" s="832"/>
      <c r="I39" s="429"/>
      <c r="J39" s="430"/>
      <c r="K39" s="277">
        <f>VLOOKUP(A39,EQUIPOS!A9:D166,4,FALSE)</f>
        <v>199379.05491174787</v>
      </c>
      <c r="L39" s="343"/>
      <c r="M39" s="344">
        <v>0.04</v>
      </c>
      <c r="N39" s="280">
        <f t="shared" si="0"/>
        <v>4984476.3727936968</v>
      </c>
    </row>
    <row r="40" spans="1:14">
      <c r="A40" s="119" t="s">
        <v>255</v>
      </c>
      <c r="B40" s="830" t="str">
        <f>VLOOKUP(A40,EQUIPOS!A10:D154,3,FALSE)</f>
        <v>Manómetro cable de acero para bajar la celda</v>
      </c>
      <c r="C40" s="831"/>
      <c r="D40" s="831"/>
      <c r="E40" s="831"/>
      <c r="F40" s="831"/>
      <c r="G40" s="831"/>
      <c r="H40" s="832"/>
      <c r="I40" s="336"/>
      <c r="J40" s="338"/>
      <c r="K40" s="277">
        <f>VLOOKUP(A40,EQUIPOS!A10:D167,4,FALSE)</f>
        <v>1275458.4996961658</v>
      </c>
      <c r="L40" s="431"/>
      <c r="M40" s="432">
        <v>1</v>
      </c>
      <c r="N40" s="280">
        <f t="shared" si="0"/>
        <v>1275458.4996961658</v>
      </c>
    </row>
    <row r="41" spans="1:14">
      <c r="A41" t="s">
        <v>320</v>
      </c>
      <c r="B41" s="830" t="str">
        <f>VLOOKUP(A41,EQUIPOS!A11:D155,3,FALSE)</f>
        <v>Retroexcavadora sobre llantas, motor 62HP, Profundidad de excavación de 5.41 metros.</v>
      </c>
      <c r="C41" s="831"/>
      <c r="D41" s="831"/>
      <c r="E41" s="831"/>
      <c r="F41" s="831"/>
      <c r="G41" s="831"/>
      <c r="H41" s="832"/>
      <c r="I41" s="42"/>
      <c r="J41" s="43"/>
      <c r="K41" s="277">
        <f>VLOOKUP(A41,EQUIPOS!A11:D168,4,FALSE)</f>
        <v>94442.710221354253</v>
      </c>
      <c r="L41" s="284"/>
      <c r="M41" s="285">
        <v>0.2</v>
      </c>
      <c r="N41" s="280">
        <f t="shared" si="0"/>
        <v>472213.55110677122</v>
      </c>
    </row>
    <row r="42" spans="1:14">
      <c r="B42" s="328"/>
      <c r="C42" s="329"/>
      <c r="D42" s="329"/>
      <c r="E42" s="329"/>
      <c r="F42" s="331"/>
      <c r="G42" s="331"/>
      <c r="H42" s="131"/>
      <c r="I42" s="42"/>
      <c r="J42" s="43"/>
      <c r="K42" s="446"/>
      <c r="L42" s="284"/>
      <c r="M42" s="285"/>
      <c r="N42" s="281"/>
    </row>
    <row r="43" spans="1:14">
      <c r="B43" s="837" t="s">
        <v>1036</v>
      </c>
      <c r="C43" s="838"/>
      <c r="D43" s="838"/>
      <c r="E43" s="44"/>
      <c r="F43" s="45"/>
      <c r="G43" s="45"/>
      <c r="H43" s="46"/>
      <c r="I43" s="42"/>
      <c r="J43" s="43"/>
      <c r="K43" s="287"/>
      <c r="L43" s="284"/>
      <c r="M43" s="409">
        <v>0.01</v>
      </c>
      <c r="N43" s="352">
        <f>N81*M43</f>
        <v>40222.408211598995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2">
        <f>SUM(N36:N44)</f>
        <v>16531450.888014838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3" t="s">
        <v>1029</v>
      </c>
      <c r="K49" s="91" t="s">
        <v>1030</v>
      </c>
      <c r="L49" s="811" t="s">
        <v>1039</v>
      </c>
      <c r="M49" s="810"/>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15051796.011003841</v>
      </c>
      <c r="N50" s="280">
        <f t="shared" ref="N50:N55" si="1">K50*M50</f>
        <v>15051796.011003841</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15575.700596637134</v>
      </c>
      <c r="N51" s="280">
        <f t="shared" si="1"/>
        <v>467271.01789911406</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1456381.5331801465</v>
      </c>
      <c r="N52" s="280">
        <f t="shared" si="1"/>
        <v>2912763.066360293</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889536.55769173719</v>
      </c>
      <c r="N53" s="280">
        <f t="shared" si="1"/>
        <v>4447682.7884586863</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58444.549353997354</v>
      </c>
      <c r="N54" s="280">
        <f t="shared" si="1"/>
        <v>3506672.9612398413</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38379.169460562465</v>
      </c>
      <c r="N55" s="280">
        <f t="shared" si="1"/>
        <v>460550.03352674958</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7" t="s">
        <v>1037</v>
      </c>
      <c r="C58" s="818"/>
      <c r="D58" s="818"/>
      <c r="E58" s="818"/>
      <c r="F58" s="818"/>
      <c r="G58" s="818"/>
      <c r="H58" s="818"/>
      <c r="I58" s="818"/>
      <c r="J58" s="818"/>
      <c r="K58" s="818"/>
      <c r="L58" s="818"/>
      <c r="M58" s="819"/>
      <c r="N58" s="402">
        <f>SUM(N50:N57)</f>
        <v>26846735.878488526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821">
        <f>VLOOKUP(A63,TRANSPORTE!A5:D117,4,FALSE)</f>
        <v>1054048.1969824242</v>
      </c>
      <c r="M63" s="822"/>
      <c r="N63" s="295">
        <f>K63*L63</f>
        <v>1054048.1969824242</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821">
        <f>VLOOKUP(A64,TRANSPORTE!A6:D117,4,FALSE)</f>
        <v>121875.1123422399</v>
      </c>
      <c r="M64" s="822"/>
      <c r="N64" s="295">
        <f>K64*L64</f>
        <v>975000.89873791917</v>
      </c>
    </row>
    <row r="65" spans="1:15">
      <c r="A65" t="s">
        <v>1483</v>
      </c>
      <c r="B65" s="52" t="str">
        <f>VLOOKUP(A65,TRANSPORTE!A6:D117,3,FALSE)</f>
        <v>Pasajes aéreos</v>
      </c>
      <c r="C65" s="53"/>
      <c r="D65" s="53"/>
      <c r="E65" s="53"/>
      <c r="F65" s="53"/>
      <c r="G65" s="53"/>
      <c r="H65" s="319" t="s">
        <v>1029</v>
      </c>
      <c r="I65" s="287">
        <v>3</v>
      </c>
      <c r="J65" s="294">
        <v>1</v>
      </c>
      <c r="K65" s="287">
        <f>I65*J65</f>
        <v>3</v>
      </c>
      <c r="L65" s="821">
        <f>VLOOKUP(A65,TRANSPORTE!A6:D117,4,FALSE)</f>
        <v>351589.72449739382</v>
      </c>
      <c r="M65" s="822"/>
      <c r="N65" s="295">
        <f>K65*L65</f>
        <v>1054769.1734921816</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3083818.2692125249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50484245.856875785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10096849.171375157</v>
      </c>
      <c r="M88" s="852"/>
      <c r="N88" s="57"/>
    </row>
    <row r="89" spans="1:14">
      <c r="B89" s="95" t="s">
        <v>1057</v>
      </c>
      <c r="C89" s="96"/>
      <c r="D89" s="96"/>
      <c r="E89" s="96"/>
      <c r="F89" s="96"/>
      <c r="G89" s="96"/>
      <c r="H89" s="96"/>
      <c r="I89" s="93"/>
      <c r="J89" s="94"/>
      <c r="K89" s="312">
        <v>0.05</v>
      </c>
      <c r="L89" s="851">
        <f>N83*K89</f>
        <v>2524212.2928437893</v>
      </c>
      <c r="M89" s="852"/>
      <c r="N89" s="57"/>
    </row>
    <row r="90" spans="1:14" ht="15.75" thickBot="1">
      <c r="B90" s="97" t="s">
        <v>1058</v>
      </c>
      <c r="C90" s="98"/>
      <c r="D90" s="98"/>
      <c r="E90" s="98"/>
      <c r="F90" s="98"/>
      <c r="G90" s="98"/>
      <c r="H90" s="98"/>
      <c r="I90" s="99"/>
      <c r="J90" s="100"/>
      <c r="K90" s="313">
        <v>0.05</v>
      </c>
      <c r="L90" s="853">
        <f>N83*K90</f>
        <v>2524212.2928437893</v>
      </c>
      <c r="M90" s="854"/>
      <c r="N90" s="57"/>
    </row>
    <row r="91" spans="1:14" ht="15.75" thickBot="1">
      <c r="B91" s="817" t="s">
        <v>1037</v>
      </c>
      <c r="C91" s="818"/>
      <c r="D91" s="818"/>
      <c r="E91" s="818"/>
      <c r="F91" s="818"/>
      <c r="G91" s="818"/>
      <c r="H91" s="818"/>
      <c r="I91" s="818"/>
      <c r="J91" s="818"/>
      <c r="K91" s="818"/>
      <c r="L91" s="818"/>
      <c r="M91" s="819"/>
      <c r="N91" s="58">
        <f>L88+L89+L90</f>
        <v>15145273.757062735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65629519.613938518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t="s">
        <v>121</v>
      </c>
      <c r="B36" s="830" t="str">
        <f>VLOOKUP(A36,EQUIPOS!A6:D154,3,FALSE)</f>
        <v>Bomba eléctrica para accionar la celda</v>
      </c>
      <c r="C36" s="831"/>
      <c r="D36" s="831"/>
      <c r="E36" s="831"/>
      <c r="F36" s="831"/>
      <c r="G36" s="831"/>
      <c r="H36" s="832"/>
      <c r="I36" s="275"/>
      <c r="J36" s="276"/>
      <c r="K36" s="277">
        <f>VLOOKUP(A36,EQUIPOS!A6:D163,4,FALSE)</f>
        <v>68208.624048755853</v>
      </c>
      <c r="L36" s="278"/>
      <c r="M36" s="279">
        <v>0.01</v>
      </c>
      <c r="N36" s="280">
        <f>K36/M36</f>
        <v>6820862.4048755849</v>
      </c>
    </row>
    <row r="37" spans="1:16">
      <c r="A37" s="119" t="s">
        <v>217</v>
      </c>
      <c r="B37" s="830" t="str">
        <f>VLOOKUP(A37,EQUIPOS!A7:D154,3,FALSE)</f>
        <v>Equipo de soldadura y de acetileno (incluye soldadura)</v>
      </c>
      <c r="C37" s="831"/>
      <c r="D37" s="831"/>
      <c r="E37" s="831"/>
      <c r="F37" s="831"/>
      <c r="G37" s="831"/>
      <c r="H37" s="832"/>
      <c r="I37" s="429"/>
      <c r="J37" s="430"/>
      <c r="K37" s="277">
        <f>VLOOKUP(A37,EQUIPOS!A7:D164,4,FALSE)</f>
        <v>23085.995831886601</v>
      </c>
      <c r="L37" s="343"/>
      <c r="M37" s="344">
        <v>0.01</v>
      </c>
      <c r="N37" s="280">
        <f>K37/M37</f>
        <v>2308599.58318866</v>
      </c>
    </row>
    <row r="38" spans="1:16">
      <c r="A38" s="119" t="s">
        <v>255</v>
      </c>
      <c r="B38" s="830" t="str">
        <f>VLOOKUP(A38,EQUIPOS!A8:D154,3,FALSE)</f>
        <v>Manómetro cable de acero para bajar la celda</v>
      </c>
      <c r="C38" s="831"/>
      <c r="D38" s="831"/>
      <c r="E38" s="831"/>
      <c r="F38" s="831"/>
      <c r="G38" s="831"/>
      <c r="H38" s="832"/>
      <c r="I38" s="429"/>
      <c r="J38" s="430"/>
      <c r="K38" s="277">
        <f>VLOOKUP(A38,EQUIPOS!A8:D165,4,FALSE)</f>
        <v>1275458.4996961658</v>
      </c>
      <c r="L38" s="343"/>
      <c r="M38" s="344">
        <v>1</v>
      </c>
      <c r="N38" s="280">
        <f>K38/M38</f>
        <v>1275458.4996961658</v>
      </c>
    </row>
    <row r="39" spans="1:16">
      <c r="A39" s="119"/>
      <c r="B39" s="830"/>
      <c r="C39" s="831"/>
      <c r="D39" s="831"/>
      <c r="E39" s="831"/>
      <c r="F39" s="831"/>
      <c r="G39" s="831"/>
      <c r="H39" s="832"/>
      <c r="I39" s="429"/>
      <c r="J39" s="430"/>
      <c r="K39" s="277"/>
      <c r="L39" s="343"/>
      <c r="M39" s="344"/>
      <c r="N39" s="280"/>
    </row>
    <row r="40" spans="1:16">
      <c r="A40" s="119"/>
      <c r="B40" s="830"/>
      <c r="C40" s="831"/>
      <c r="D40" s="831"/>
      <c r="E40" s="831"/>
      <c r="F40" s="831"/>
      <c r="G40" s="831"/>
      <c r="H40" s="832"/>
      <c r="I40" s="336"/>
      <c r="J40" s="338"/>
      <c r="K40" s="277"/>
      <c r="L40" s="431"/>
      <c r="M40" s="432"/>
      <c r="N40" s="280"/>
    </row>
    <row r="41" spans="1:16">
      <c r="B41" s="830"/>
      <c r="C41" s="831"/>
      <c r="D41" s="831"/>
      <c r="E41" s="831"/>
      <c r="F41" s="831"/>
      <c r="G41" s="831"/>
      <c r="H41" s="832"/>
      <c r="I41" s="42"/>
      <c r="J41" s="43"/>
      <c r="K41" s="277"/>
      <c r="L41" s="284"/>
      <c r="M41" s="285"/>
      <c r="N41" s="280"/>
    </row>
    <row r="42" spans="1:16">
      <c r="B42" s="328"/>
      <c r="C42" s="329"/>
      <c r="D42" s="329"/>
      <c r="E42" s="329"/>
      <c r="F42" s="331"/>
      <c r="G42" s="331"/>
      <c r="H42" s="131"/>
      <c r="I42" s="42"/>
      <c r="J42" s="43"/>
      <c r="K42" s="446"/>
      <c r="L42" s="284"/>
      <c r="M42" s="285"/>
      <c r="N42" s="281"/>
    </row>
    <row r="43" spans="1:16">
      <c r="B43" s="837" t="s">
        <v>1036</v>
      </c>
      <c r="C43" s="838"/>
      <c r="D43" s="838"/>
      <c r="E43" s="44"/>
      <c r="F43" s="45"/>
      <c r="G43" s="45"/>
      <c r="H43" s="46"/>
      <c r="I43" s="42"/>
      <c r="J43" s="43"/>
      <c r="K43" s="287"/>
      <c r="L43" s="284"/>
      <c r="M43" s="409">
        <v>0.01</v>
      </c>
      <c r="N43" s="352">
        <f>N81*M43</f>
        <v>40222.408211598995</v>
      </c>
    </row>
    <row r="44" spans="1:16" ht="15.75" thickBot="1">
      <c r="B44" s="830"/>
      <c r="C44" s="831"/>
      <c r="D44" s="831"/>
      <c r="E44" s="831"/>
      <c r="F44" s="831"/>
      <c r="G44" s="831"/>
      <c r="H44" s="832"/>
      <c r="I44" s="839"/>
      <c r="J44" s="840"/>
      <c r="K44" s="47"/>
      <c r="L44" s="841"/>
      <c r="M44" s="842"/>
      <c r="N44" s="111"/>
    </row>
    <row r="45" spans="1:16" ht="15.75" thickBot="1">
      <c r="B45" s="817" t="s">
        <v>1037</v>
      </c>
      <c r="C45" s="818"/>
      <c r="D45" s="818"/>
      <c r="E45" s="818"/>
      <c r="F45" s="818"/>
      <c r="G45" s="818"/>
      <c r="H45" s="818"/>
      <c r="I45" s="818"/>
      <c r="J45" s="818"/>
      <c r="K45" s="818"/>
      <c r="L45" s="818"/>
      <c r="M45" s="819"/>
      <c r="N45" s="402">
        <f>SUM(N36:N44)</f>
        <v>10445142.895972008</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3" t="s">
        <v>1029</v>
      </c>
      <c r="K49" s="91" t="s">
        <v>1030</v>
      </c>
      <c r="L49" s="811" t="s">
        <v>1039</v>
      </c>
      <c r="M49" s="810"/>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15051796.011003841</v>
      </c>
      <c r="N50" s="280">
        <f t="shared" ref="N50:N55" si="0">K50*M50</f>
        <v>15051796.011003841</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15575.700596637134</v>
      </c>
      <c r="N51" s="280">
        <f t="shared" si="0"/>
        <v>467271.01789911406</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1456381.5331801465</v>
      </c>
      <c r="N52" s="280">
        <f t="shared" si="0"/>
        <v>2912763.066360293</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889536.55769173719</v>
      </c>
      <c r="N53" s="280">
        <f t="shared" si="0"/>
        <v>4447682.7884586863</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58444.549353997354</v>
      </c>
      <c r="N54" s="280">
        <f t="shared" si="0"/>
        <v>3506672.9612398413</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38379.169460562465</v>
      </c>
      <c r="N55" s="280">
        <f t="shared" si="0"/>
        <v>460550.03352674958</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7" t="s">
        <v>1037</v>
      </c>
      <c r="C58" s="818"/>
      <c r="D58" s="818"/>
      <c r="E58" s="818"/>
      <c r="F58" s="818"/>
      <c r="G58" s="818"/>
      <c r="H58" s="818"/>
      <c r="I58" s="818"/>
      <c r="J58" s="818"/>
      <c r="K58" s="818"/>
      <c r="L58" s="818"/>
      <c r="M58" s="819"/>
      <c r="N58" s="402">
        <f>SUM(N50:N57)</f>
        <v>26846735.878488526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821">
        <f>VLOOKUP(A63,TRANSPORTE!A5:D117,4,FALSE)</f>
        <v>351589.72449739382</v>
      </c>
      <c r="M63" s="822"/>
      <c r="N63" s="295">
        <f>K63*L63</f>
        <v>1054769.1734921816</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821">
        <f>VLOOKUP(A64,TRANSPORTE!A6:D117,4,FALSE)</f>
        <v>1054048.1969824242</v>
      </c>
      <c r="M64" s="822"/>
      <c r="N64" s="295">
        <f>K64*L64</f>
        <v>1054048.1969824242</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821">
        <f>VLOOKUP(A65,TRANSPORTE!A6:D118,4,FALSE)</f>
        <v>121875.1123422399</v>
      </c>
      <c r="M65" s="822"/>
      <c r="N65" s="295">
        <f>K65*L65</f>
        <v>975000.89873791917</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3083818.2692125249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04"/>
      <c r="C80" s="805"/>
      <c r="D80" s="805"/>
      <c r="E80" s="805"/>
      <c r="F80" s="805"/>
      <c r="G80" s="805"/>
      <c r="H80" s="805"/>
      <c r="I80" s="50"/>
      <c r="J80" s="50"/>
      <c r="K80" s="50"/>
      <c r="L80" s="970"/>
      <c r="M80" s="971"/>
      <c r="N80" s="51"/>
    </row>
    <row r="81" spans="1:14" ht="15.75" thickBot="1">
      <c r="B81" s="817" t="s">
        <v>1037</v>
      </c>
      <c r="C81" s="818"/>
      <c r="D81" s="818"/>
      <c r="E81" s="818"/>
      <c r="F81" s="818"/>
      <c r="G81" s="818"/>
      <c r="H81" s="818"/>
      <c r="I81" s="824"/>
      <c r="J81" s="824"/>
      <c r="K81" s="824"/>
      <c r="L81" s="824"/>
      <c r="M81" s="825"/>
      <c r="N81" s="309">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44397937.864832953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8879587.5729665905</v>
      </c>
      <c r="M88" s="852"/>
      <c r="N88" s="57"/>
    </row>
    <row r="89" spans="1:14">
      <c r="B89" s="95" t="s">
        <v>1057</v>
      </c>
      <c r="C89" s="96"/>
      <c r="D89" s="96"/>
      <c r="E89" s="96"/>
      <c r="F89" s="96"/>
      <c r="G89" s="96"/>
      <c r="H89" s="96"/>
      <c r="I89" s="93"/>
      <c r="J89" s="94"/>
      <c r="K89" s="312">
        <v>0.05</v>
      </c>
      <c r="L89" s="851">
        <f>N83*K89</f>
        <v>2219896.8932416476</v>
      </c>
      <c r="M89" s="852"/>
      <c r="N89" s="57"/>
    </row>
    <row r="90" spans="1:14" ht="15.75" thickBot="1">
      <c r="B90" s="97" t="s">
        <v>1058</v>
      </c>
      <c r="C90" s="98"/>
      <c r="D90" s="98"/>
      <c r="E90" s="98"/>
      <c r="F90" s="98"/>
      <c r="G90" s="98"/>
      <c r="H90" s="98"/>
      <c r="I90" s="99"/>
      <c r="J90" s="100"/>
      <c r="K90" s="313">
        <v>0.05</v>
      </c>
      <c r="L90" s="853">
        <f>N83*K90</f>
        <v>2219896.8932416476</v>
      </c>
      <c r="M90" s="854"/>
      <c r="N90" s="57"/>
    </row>
    <row r="91" spans="1:14" ht="15.75" thickBot="1">
      <c r="B91" s="817" t="s">
        <v>1037</v>
      </c>
      <c r="C91" s="818"/>
      <c r="D91" s="818"/>
      <c r="E91" s="818"/>
      <c r="F91" s="818"/>
      <c r="G91" s="818"/>
      <c r="H91" s="818"/>
      <c r="I91" s="818"/>
      <c r="J91" s="818"/>
      <c r="K91" s="818"/>
      <c r="L91" s="818"/>
      <c r="M91" s="819"/>
      <c r="N91" s="58">
        <f>L88+L89+L90</f>
        <v>13319381.359449886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57717319.224282838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259</v>
      </c>
      <c r="B36" s="830" t="str">
        <f>VLOOKUP(A36,EQUIPOS!A6:D154,3,FALSE)</f>
        <v>Montacargas</v>
      </c>
      <c r="C36" s="831"/>
      <c r="D36" s="831"/>
      <c r="E36" s="831"/>
      <c r="F36" s="831"/>
      <c r="G36" s="831"/>
      <c r="H36" s="832"/>
      <c r="I36" s="275"/>
      <c r="J36" s="276"/>
      <c r="K36" s="277">
        <f>VLOOKUP(A36,EQUIPOS!A6:D163,4,FALSE)</f>
        <v>70307.350942563731</v>
      </c>
      <c r="L36" s="278"/>
      <c r="M36" s="344">
        <v>1.5</v>
      </c>
      <c r="N36" s="280">
        <f>K36/M36</f>
        <v>46871.567295042485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49424.927555347487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9038.9110034352725</v>
      </c>
      <c r="N48" s="280">
        <f>K48*M48</f>
        <v>2830996.684680942</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2830996.684680942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51067.205206099999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2931488.8174423892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586297.76348847791</v>
      </c>
      <c r="M84" s="852"/>
      <c r="N84" s="57"/>
    </row>
    <row r="85" spans="1:14">
      <c r="B85" s="95" t="s">
        <v>1057</v>
      </c>
      <c r="C85" s="96"/>
      <c r="D85" s="96"/>
      <c r="E85" s="96"/>
      <c r="F85" s="96"/>
      <c r="G85" s="96"/>
      <c r="H85" s="96"/>
      <c r="I85" s="93"/>
      <c r="J85" s="94"/>
      <c r="K85" s="312">
        <v>0.05</v>
      </c>
      <c r="L85" s="851">
        <f>N79*K85</f>
        <v>146574.44087211948</v>
      </c>
      <c r="M85" s="852"/>
      <c r="N85" s="57"/>
    </row>
    <row r="86" spans="1:14" ht="15.75" thickBot="1">
      <c r="B86" s="97" t="s">
        <v>1058</v>
      </c>
      <c r="C86" s="98"/>
      <c r="D86" s="98"/>
      <c r="E86" s="98"/>
      <c r="F86" s="98"/>
      <c r="G86" s="98"/>
      <c r="H86" s="98"/>
      <c r="I86" s="99"/>
      <c r="J86" s="100"/>
      <c r="K86" s="313">
        <v>0.05</v>
      </c>
      <c r="L86" s="853">
        <f>N79*K86</f>
        <v>146574.44087211948</v>
      </c>
      <c r="M86" s="854"/>
      <c r="N86" s="57"/>
    </row>
    <row r="87" spans="1:14" ht="15.75" thickBot="1">
      <c r="B87" s="817" t="s">
        <v>1037</v>
      </c>
      <c r="C87" s="818"/>
      <c r="D87" s="818"/>
      <c r="E87" s="818"/>
      <c r="F87" s="818"/>
      <c r="G87" s="818"/>
      <c r="H87" s="818"/>
      <c r="I87" s="818"/>
      <c r="J87" s="818"/>
      <c r="K87" s="818"/>
      <c r="L87" s="818"/>
      <c r="M87" s="819"/>
      <c r="N87" s="58">
        <f>L84+L85+L86</f>
        <v>879446.64523271692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3810935.4626751062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267</v>
      </c>
      <c r="B36" s="830" t="str">
        <f>VLOOKUP(A36,EQUIPOS!A6:D154,3,FALSE)</f>
        <v>Motobomba de concreto</v>
      </c>
      <c r="C36" s="831"/>
      <c r="D36" s="831"/>
      <c r="E36" s="831"/>
      <c r="F36" s="831"/>
      <c r="G36" s="831"/>
      <c r="H36" s="832"/>
      <c r="I36" s="275"/>
      <c r="J36" s="276"/>
      <c r="K36" s="277">
        <f>VLOOKUP(A36,EQUIPOS!A6:D163,4,FALSE)</f>
        <v>85523.120922670802</v>
      </c>
      <c r="L36" s="278"/>
      <c r="M36" s="344">
        <v>2.5</v>
      </c>
      <c r="N36" s="280">
        <f>K36/M36</f>
        <v>34209.248369068322</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34209.248369068322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3281.2809256915566</v>
      </c>
      <c r="N48" s="280">
        <f>K48*M48</f>
        <v>153428.36367188106</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353896.5316362321</v>
      </c>
      <c r="N49" s="280">
        <f>K49*M49</f>
        <v>236396.20792583999</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389824.57159772108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821">
        <f>VLOOKUP(A60,TRANSPORTE!A2:D117,4,FALSE)</f>
        <v>1205.4504839910646</v>
      </c>
      <c r="M60" s="822"/>
      <c r="N60" s="295">
        <f>K60*L60</f>
        <v>1046.7836418809534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1046.7836418809534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425080.60360867035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85016.120721734071</v>
      </c>
      <c r="M84" s="852"/>
      <c r="N84" s="57"/>
    </row>
    <row r="85" spans="1:14">
      <c r="B85" s="95" t="s">
        <v>1057</v>
      </c>
      <c r="C85" s="96"/>
      <c r="D85" s="96"/>
      <c r="E85" s="96"/>
      <c r="F85" s="96"/>
      <c r="G85" s="96"/>
      <c r="H85" s="96"/>
      <c r="I85" s="93"/>
      <c r="J85" s="94"/>
      <c r="K85" s="312">
        <v>0.05</v>
      </c>
      <c r="L85" s="851">
        <f>N79*K85</f>
        <v>21254.030180433518</v>
      </c>
      <c r="M85" s="852"/>
      <c r="N85" s="57"/>
    </row>
    <row r="86" spans="1:14" ht="15.75" thickBot="1">
      <c r="B86" s="97" t="s">
        <v>1058</v>
      </c>
      <c r="C86" s="98"/>
      <c r="D86" s="98"/>
      <c r="E86" s="98"/>
      <c r="F86" s="98"/>
      <c r="G86" s="98"/>
      <c r="H86" s="98"/>
      <c r="I86" s="99"/>
      <c r="J86" s="100"/>
      <c r="K86" s="313">
        <v>0.05</v>
      </c>
      <c r="L86" s="853">
        <f>N79*K86</f>
        <v>21254.030180433518</v>
      </c>
      <c r="M86" s="854"/>
      <c r="N86" s="57"/>
    </row>
    <row r="87" spans="1:14" ht="15.75" thickBot="1">
      <c r="B87" s="817" t="s">
        <v>1037</v>
      </c>
      <c r="C87" s="818"/>
      <c r="D87" s="818"/>
      <c r="E87" s="818"/>
      <c r="F87" s="818"/>
      <c r="G87" s="818"/>
      <c r="H87" s="818"/>
      <c r="I87" s="818"/>
      <c r="J87" s="818"/>
      <c r="K87" s="818"/>
      <c r="L87" s="818"/>
      <c r="M87" s="819"/>
      <c r="N87" s="58">
        <f>L84+L85+L86</f>
        <v>127524.18108260111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552604.78469127149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5"/>
      <c r="J36" s="276"/>
      <c r="K36" s="277">
        <f>VLOOKUP(A36,EQUIPOS!A6:D163,4,FALSE)</f>
        <v>68208.624048755853</v>
      </c>
      <c r="L36" s="278"/>
      <c r="M36" s="279">
        <v>0.01</v>
      </c>
      <c r="N36" s="280">
        <f t="shared" ref="N36:N41" si="0">K36/M36</f>
        <v>6820862.4048755849</v>
      </c>
    </row>
    <row r="37" spans="1:14">
      <c r="A37" s="119" t="s">
        <v>192</v>
      </c>
      <c r="B37" s="830" t="str">
        <f>VLOOKUP(A37,EQUIPOS!A7:D154,3,FALSE)</f>
        <v>Equipo de acarreo interno</v>
      </c>
      <c r="C37" s="831"/>
      <c r="D37" s="831"/>
      <c r="E37" s="831"/>
      <c r="F37" s="831"/>
      <c r="G37" s="831"/>
      <c r="H37" s="832"/>
      <c r="I37" s="429"/>
      <c r="J37" s="430"/>
      <c r="K37" s="277">
        <f>VLOOKUP(A37,EQUIPOS!A7:D164,4,FALSE)</f>
        <v>31480.903407118087</v>
      </c>
      <c r="L37" s="343"/>
      <c r="M37" s="344">
        <v>0.05</v>
      </c>
      <c r="N37" s="280">
        <f t="shared" si="0"/>
        <v>629618.06814236171</v>
      </c>
    </row>
    <row r="38" spans="1:14">
      <c r="A38" s="119" t="s">
        <v>214</v>
      </c>
      <c r="B38" s="830" t="str">
        <f>VLOOKUP(A38,EQUIPOS!A8:D154,3,FALSE)</f>
        <v>Equipo de oxigeno y soldadura</v>
      </c>
      <c r="C38" s="831"/>
      <c r="D38" s="831"/>
      <c r="E38" s="831"/>
      <c r="F38" s="831"/>
      <c r="G38" s="831"/>
      <c r="H38" s="832"/>
      <c r="I38" s="429"/>
      <c r="J38" s="430"/>
      <c r="K38" s="446">
        <f>VLOOKUP(A38,EQUIPOS!A8:D165,4,FALSE)</f>
        <v>10138.160877849654</v>
      </c>
      <c r="L38" s="343"/>
      <c r="M38" s="344">
        <v>0.01</v>
      </c>
      <c r="N38" s="280">
        <f t="shared" si="0"/>
        <v>1013816.0877849654</v>
      </c>
    </row>
    <row r="39" spans="1:14">
      <c r="A39" s="119" t="s">
        <v>248</v>
      </c>
      <c r="B39" s="830" t="str">
        <f>VLOOKUP(A39,EQUIPOS!A9:D154,3,FALSE)</f>
        <v>Grúa telescópica de 50 Ton.</v>
      </c>
      <c r="C39" s="831"/>
      <c r="D39" s="831"/>
      <c r="E39" s="831"/>
      <c r="F39" s="831"/>
      <c r="G39" s="831"/>
      <c r="H39" s="832"/>
      <c r="I39" s="429"/>
      <c r="J39" s="430"/>
      <c r="K39" s="446">
        <f>VLOOKUP(A39,EQUIPOS!A9:D166,4,FALSE)</f>
        <v>241353.59278790533</v>
      </c>
      <c r="L39" s="343"/>
      <c r="M39" s="344">
        <v>0.04</v>
      </c>
      <c r="N39" s="280">
        <f t="shared" si="0"/>
        <v>6033839.8196976334</v>
      </c>
    </row>
    <row r="40" spans="1:14">
      <c r="A40" s="119" t="s">
        <v>255</v>
      </c>
      <c r="B40" s="830" t="str">
        <f>VLOOKUP(A40,EQUIPOS!A10:D154,3,FALSE)</f>
        <v>Manómetro cable de acero para bajar la celda</v>
      </c>
      <c r="C40" s="831"/>
      <c r="D40" s="831"/>
      <c r="E40" s="831"/>
      <c r="F40" s="831"/>
      <c r="G40" s="831"/>
      <c r="H40" s="832"/>
      <c r="I40" s="429"/>
      <c r="J40" s="430"/>
      <c r="K40" s="446">
        <f>VLOOKUP(A40,EQUIPOS!A10:D167,4,FALSE)</f>
        <v>1275458.4996961658</v>
      </c>
      <c r="L40" s="343"/>
      <c r="M40" s="344">
        <v>1</v>
      </c>
      <c r="N40" s="280">
        <f t="shared" si="0"/>
        <v>1275458.4996961658</v>
      </c>
    </row>
    <row r="41" spans="1:14">
      <c r="A41" s="119" t="s">
        <v>322</v>
      </c>
      <c r="B41" s="830" t="str">
        <f>VLOOKUP(A41,EQUIPOS!A11:D155,3,FALSE)</f>
        <v xml:space="preserve">Retroexcavadora sobre llantas JD 410
</v>
      </c>
      <c r="C41" s="831"/>
      <c r="D41" s="831"/>
      <c r="E41" s="831"/>
      <c r="F41" s="831"/>
      <c r="G41" s="831"/>
      <c r="H41" s="832"/>
      <c r="I41" s="429"/>
      <c r="J41" s="430"/>
      <c r="K41" s="446">
        <f>VLOOKUP(A41,EQUIPOS!A11:D168,4,FALSE)</f>
        <v>94442.710221354253</v>
      </c>
      <c r="L41" s="343"/>
      <c r="M41" s="344">
        <v>0.2</v>
      </c>
      <c r="N41" s="280">
        <f t="shared" si="0"/>
        <v>472213.55110677122</v>
      </c>
    </row>
    <row r="42" spans="1:14">
      <c r="A42" s="119"/>
      <c r="B42" s="830"/>
      <c r="C42" s="831"/>
      <c r="D42" s="831"/>
      <c r="E42" s="831"/>
      <c r="F42" s="831"/>
      <c r="G42" s="831"/>
      <c r="H42" s="832"/>
      <c r="I42" s="336"/>
      <c r="J42" s="338"/>
      <c r="K42" s="446"/>
      <c r="L42" s="431"/>
      <c r="M42" s="432"/>
      <c r="N42" s="280"/>
    </row>
    <row r="43" spans="1:14">
      <c r="B43" s="830"/>
      <c r="C43" s="831"/>
      <c r="D43" s="831"/>
      <c r="E43" s="831"/>
      <c r="F43" s="831"/>
      <c r="G43" s="831"/>
      <c r="H43" s="832"/>
      <c r="I43" s="42"/>
      <c r="J43" s="43"/>
      <c r="K43" s="446"/>
      <c r="L43" s="284"/>
      <c r="M43" s="285"/>
      <c r="N43" s="280"/>
    </row>
    <row r="44" spans="1:14">
      <c r="B44" s="328"/>
      <c r="C44" s="329"/>
      <c r="D44" s="329"/>
      <c r="E44" s="329"/>
      <c r="F44" s="331"/>
      <c r="G44" s="331"/>
      <c r="H44" s="131"/>
      <c r="I44" s="42"/>
      <c r="J44" s="43"/>
      <c r="K44" s="446"/>
      <c r="L44" s="284"/>
      <c r="M44" s="285"/>
      <c r="N44" s="281"/>
    </row>
    <row r="45" spans="1:14">
      <c r="B45" s="837" t="s">
        <v>1036</v>
      </c>
      <c r="C45" s="838"/>
      <c r="D45" s="838"/>
      <c r="E45" s="44"/>
      <c r="F45" s="45"/>
      <c r="G45" s="45"/>
      <c r="H45" s="46"/>
      <c r="I45" s="42"/>
      <c r="J45" s="43"/>
      <c r="K45" s="287"/>
      <c r="L45" s="284"/>
      <c r="M45" s="409">
        <v>0.1</v>
      </c>
      <c r="N45" s="352">
        <f>N86*M45</f>
        <v>402224.08211598999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19">
        <f>SUM(N36:N45)</f>
        <v>16648032.513419472</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8" t="s">
        <v>1028</v>
      </c>
      <c r="C51" s="809"/>
      <c r="D51" s="809"/>
      <c r="E51" s="809"/>
      <c r="F51" s="809"/>
      <c r="G51" s="809"/>
      <c r="H51" s="809"/>
      <c r="I51" s="810"/>
      <c r="J51" s="323" t="s">
        <v>1029</v>
      </c>
      <c r="K51" s="91" t="s">
        <v>1030</v>
      </c>
      <c r="L51" s="811" t="s">
        <v>1039</v>
      </c>
      <c r="M51" s="810"/>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15051796.011003841</v>
      </c>
      <c r="N52" s="280">
        <f t="shared" ref="N52:N57" si="1">K52*M52</f>
        <v>15051796.011003841</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15575.700596637134</v>
      </c>
      <c r="N53" s="280">
        <f t="shared" si="1"/>
        <v>467271.01789911406</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1456381.5331801465</v>
      </c>
      <c r="N54" s="280">
        <f t="shared" si="1"/>
        <v>2912763.066360293</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889536.55769173719</v>
      </c>
      <c r="N55" s="280">
        <f t="shared" si="1"/>
        <v>4447682.7884586863</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56756.530476540167</v>
      </c>
      <c r="N56" s="280">
        <f t="shared" si="1"/>
        <v>3405391.8285924098</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38379.169460562465</v>
      </c>
      <c r="N57" s="280">
        <f t="shared" si="1"/>
        <v>460550.03352674958</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17" t="s">
        <v>1037</v>
      </c>
      <c r="C63" s="818"/>
      <c r="D63" s="818"/>
      <c r="E63" s="818"/>
      <c r="F63" s="818"/>
      <c r="G63" s="818"/>
      <c r="H63" s="818"/>
      <c r="I63" s="818"/>
      <c r="J63" s="818"/>
      <c r="K63" s="818"/>
      <c r="L63" s="818"/>
      <c r="M63" s="819"/>
      <c r="N63" s="402">
        <f>SUM(N52:N62)</f>
        <v>26745454.745841093</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20" t="s">
        <v>1045</v>
      </c>
      <c r="M67" s="793"/>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821">
        <f>VLOOKUP(A68,TRANSPORTE!A5:D117,4,FALSE)</f>
        <v>1054048.1969824242</v>
      </c>
      <c r="M68" s="822"/>
      <c r="N68" s="295">
        <f>K68*L68</f>
        <v>1054048.1969824242</v>
      </c>
    </row>
    <row r="69" spans="1:15">
      <c r="A69" t="s">
        <v>1483</v>
      </c>
      <c r="B69" s="52" t="str">
        <f>VLOOKUP(A69,TRANSPORTE!A5:D117,3,FALSE)</f>
        <v>Pasajes aéreos</v>
      </c>
      <c r="C69" s="53"/>
      <c r="D69" s="53"/>
      <c r="E69" s="53"/>
      <c r="F69" s="53"/>
      <c r="G69" s="53"/>
      <c r="H69" s="319" t="s">
        <v>1029</v>
      </c>
      <c r="I69" s="287">
        <v>3</v>
      </c>
      <c r="J69" s="294">
        <v>1</v>
      </c>
      <c r="K69" s="287">
        <f>I69*J69</f>
        <v>3</v>
      </c>
      <c r="L69" s="821">
        <f>VLOOKUP(A69,TRANSPORTE!A5:D117,4,FALSE)</f>
        <v>351589.72449739382</v>
      </c>
      <c r="M69" s="822"/>
      <c r="N69" s="295">
        <f>K69*L69</f>
        <v>1054769.1734921816</v>
      </c>
    </row>
    <row r="70" spans="1:15">
      <c r="B70" s="52"/>
      <c r="C70" s="53"/>
      <c r="D70" s="53"/>
      <c r="E70" s="53"/>
      <c r="F70" s="53"/>
      <c r="G70" s="53"/>
      <c r="H70" s="319"/>
      <c r="I70" s="287"/>
      <c r="J70" s="294"/>
      <c r="K70" s="287"/>
      <c r="L70" s="821"/>
      <c r="M70" s="822"/>
      <c r="N70" s="295"/>
    </row>
    <row r="71" spans="1:15">
      <c r="B71" s="52"/>
      <c r="C71" s="53"/>
      <c r="D71" s="53"/>
      <c r="E71" s="53"/>
      <c r="F71" s="53"/>
      <c r="G71" s="53"/>
      <c r="H71" s="319"/>
      <c r="I71" s="287"/>
      <c r="J71" s="294"/>
      <c r="K71" s="287"/>
      <c r="L71" s="821"/>
      <c r="M71" s="822"/>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2108817.3704746058</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846"/>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04" t="str">
        <f>VLOOKUP(A85,'MANO DE OBRA'!A12:D73,3,FALSE)</f>
        <v>Estudios, análisis e informes</v>
      </c>
      <c r="C85" s="805" t="e">
        <f>VLOOKUP(B85,'MANO DE OBRA'!B12:E73,3,FALSE)</f>
        <v>#N/A</v>
      </c>
      <c r="D85" s="805" t="e">
        <f>VLOOKUP(C85,'MANO DE OBRA'!C12:F73,3,FALSE)</f>
        <v>#N/A</v>
      </c>
      <c r="E85" s="805" t="e">
        <f>VLOOKUP(D85,'MANO DE OBRA'!D12:G73,3,FALSE)</f>
        <v>#N/A</v>
      </c>
      <c r="F85" s="805" t="e">
        <f>VLOOKUP(E85,'MANO DE OBRA'!E12:H73,3,FALSE)</f>
        <v>#N/A</v>
      </c>
      <c r="G85" s="805" t="e">
        <f>VLOOKUP(F85,'MANO DE OBRA'!F12:I73,3,FALSE)</f>
        <v>#N/A</v>
      </c>
      <c r="H85" s="805" t="e">
        <f>VLOOKUP(G85,'MANO DE OBRA'!G12:J73,3,FALSE)</f>
        <v>#N/A</v>
      </c>
      <c r="I85" s="478"/>
      <c r="J85" s="479"/>
      <c r="K85" s="480">
        <f>VLOOKUP(A85,'MANO DE OBRA'!A12:D104,4,FALSE)</f>
        <v>2042688.2082439999</v>
      </c>
      <c r="L85" s="972">
        <v>1</v>
      </c>
      <c r="M85" s="972"/>
      <c r="N85" s="481">
        <f>K85*L85</f>
        <v>2042688.2082439999</v>
      </c>
    </row>
    <row r="86" spans="1:14" ht="15.75" thickBot="1">
      <c r="B86" s="823" t="s">
        <v>1037</v>
      </c>
      <c r="C86" s="824"/>
      <c r="D86" s="824"/>
      <c r="E86" s="824"/>
      <c r="F86" s="824"/>
      <c r="G86" s="824"/>
      <c r="H86" s="824"/>
      <c r="I86" s="824"/>
      <c r="J86" s="824"/>
      <c r="K86" s="824"/>
      <c r="L86" s="824"/>
      <c r="M86" s="825"/>
      <c r="N86" s="468">
        <f>SUM(N79:N85)</f>
        <v>4022240.8211598997</v>
      </c>
    </row>
    <row r="87" spans="1:14" ht="15.75" thickBot="1">
      <c r="B87" s="39"/>
      <c r="C87" s="40"/>
      <c r="D87" s="40"/>
      <c r="E87" s="40"/>
      <c r="F87" s="40"/>
      <c r="G87" s="40"/>
      <c r="H87" s="40"/>
      <c r="I87" s="40"/>
      <c r="J87" s="40"/>
      <c r="K87" s="40"/>
      <c r="L87" s="40"/>
      <c r="M87" s="40"/>
      <c r="N87" s="41"/>
    </row>
    <row r="88" spans="1:14" ht="15.75" thickBot="1">
      <c r="B88" s="817" t="s">
        <v>1051</v>
      </c>
      <c r="C88" s="818"/>
      <c r="D88" s="818"/>
      <c r="E88" s="818"/>
      <c r="F88" s="818"/>
      <c r="G88" s="818"/>
      <c r="H88" s="818"/>
      <c r="I88" s="818"/>
      <c r="J88" s="818"/>
      <c r="K88" s="818"/>
      <c r="L88" s="818"/>
      <c r="M88" s="819"/>
      <c r="N88" s="105">
        <f>N86+N74+N63+N47</f>
        <v>49524545.450895071</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8" t="s">
        <v>1053</v>
      </c>
      <c r="C92" s="809"/>
      <c r="D92" s="809"/>
      <c r="E92" s="809"/>
      <c r="F92" s="809"/>
      <c r="G92" s="809"/>
      <c r="H92" s="809"/>
      <c r="I92" s="322"/>
      <c r="J92" s="342"/>
      <c r="K92" s="310" t="s">
        <v>1054</v>
      </c>
      <c r="L92" s="847" t="s">
        <v>1055</v>
      </c>
      <c r="M92" s="848"/>
      <c r="N92" s="311"/>
    </row>
    <row r="93" spans="1:14">
      <c r="B93" s="849" t="s">
        <v>1056</v>
      </c>
      <c r="C93" s="850"/>
      <c r="D93" s="850"/>
      <c r="E93" s="850"/>
      <c r="F93" s="850"/>
      <c r="G93" s="850"/>
      <c r="H93" s="850"/>
      <c r="I93" s="93"/>
      <c r="J93" s="94"/>
      <c r="K93" s="312">
        <v>0.2</v>
      </c>
      <c r="L93" s="851">
        <f>N88*K93</f>
        <v>9904909.090179015</v>
      </c>
      <c r="M93" s="852"/>
      <c r="N93" s="57"/>
    </row>
    <row r="94" spans="1:14">
      <c r="B94" s="95" t="s">
        <v>1057</v>
      </c>
      <c r="C94" s="96"/>
      <c r="D94" s="96"/>
      <c r="E94" s="96"/>
      <c r="F94" s="96"/>
      <c r="G94" s="96"/>
      <c r="H94" s="96"/>
      <c r="I94" s="93"/>
      <c r="J94" s="94"/>
      <c r="K94" s="312">
        <v>0.05</v>
      </c>
      <c r="L94" s="851">
        <f>N88*K94</f>
        <v>2476227.2725447537</v>
      </c>
      <c r="M94" s="852"/>
      <c r="N94" s="57"/>
    </row>
    <row r="95" spans="1:14" ht="15.75" thickBot="1">
      <c r="B95" s="97" t="s">
        <v>1058</v>
      </c>
      <c r="C95" s="98"/>
      <c r="D95" s="98"/>
      <c r="E95" s="98"/>
      <c r="F95" s="98"/>
      <c r="G95" s="98"/>
      <c r="H95" s="98"/>
      <c r="I95" s="99"/>
      <c r="J95" s="100"/>
      <c r="K95" s="313">
        <v>0.05</v>
      </c>
      <c r="L95" s="853">
        <f>N88*K95</f>
        <v>2476227.2725447537</v>
      </c>
      <c r="M95" s="854"/>
      <c r="N95" s="57"/>
    </row>
    <row r="96" spans="1:14" ht="15.75" thickBot="1">
      <c r="B96" s="817" t="s">
        <v>1037</v>
      </c>
      <c r="C96" s="818"/>
      <c r="D96" s="818"/>
      <c r="E96" s="818"/>
      <c r="F96" s="818"/>
      <c r="G96" s="818"/>
      <c r="H96" s="818"/>
      <c r="I96" s="818"/>
      <c r="J96" s="818"/>
      <c r="K96" s="818"/>
      <c r="L96" s="818"/>
      <c r="M96" s="819"/>
      <c r="N96" s="58">
        <f>L93+L94+L95</f>
        <v>14857363.635268521</v>
      </c>
    </row>
    <row r="97" spans="1:14" ht="15.75" thickBot="1">
      <c r="B97" s="39"/>
      <c r="C97" s="40"/>
      <c r="D97" s="40"/>
      <c r="E97" s="40"/>
      <c r="F97" s="40"/>
      <c r="G97" s="40"/>
      <c r="H97" s="40"/>
      <c r="I97" s="40"/>
      <c r="J97" s="40"/>
      <c r="K97" s="40"/>
      <c r="L97" s="40"/>
      <c r="M97" s="40"/>
      <c r="N97" s="41"/>
    </row>
    <row r="98" spans="1:14" ht="15.75" thickBot="1">
      <c r="A98" t="s">
        <v>2122</v>
      </c>
      <c r="B98" s="817" t="s">
        <v>1059</v>
      </c>
      <c r="C98" s="818"/>
      <c r="D98" s="818"/>
      <c r="E98" s="818"/>
      <c r="F98" s="818"/>
      <c r="G98" s="818"/>
      <c r="H98" s="818"/>
      <c r="I98" s="818"/>
      <c r="J98" s="818"/>
      <c r="K98" s="818"/>
      <c r="L98" s="818"/>
      <c r="M98" s="819"/>
      <c r="N98" s="196">
        <f>N88+N96</f>
        <v>64381909.086163595</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59" t="s">
        <v>2324</v>
      </c>
      <c r="C115" s="960"/>
      <c r="D115" s="960"/>
      <c r="E115" s="960"/>
      <c r="F115" s="960"/>
      <c r="G115" s="960"/>
      <c r="H115" s="960"/>
      <c r="I115" s="960"/>
      <c r="J115" s="960"/>
      <c r="K115" s="960"/>
      <c r="L115" s="960"/>
      <c r="M115" s="960"/>
      <c r="N115" s="961"/>
    </row>
    <row r="116" spans="2:14" ht="15" customHeight="1">
      <c r="B116" s="959"/>
      <c r="C116" s="960"/>
      <c r="D116" s="960"/>
      <c r="E116" s="960"/>
      <c r="F116" s="960"/>
      <c r="G116" s="960"/>
      <c r="H116" s="960"/>
      <c r="I116" s="960"/>
      <c r="J116" s="960"/>
      <c r="K116" s="960"/>
      <c r="L116" s="960"/>
      <c r="M116" s="960"/>
      <c r="N116" s="961"/>
    </row>
    <row r="117" spans="2:14" ht="30" customHeight="1">
      <c r="B117" s="962" t="s">
        <v>2325</v>
      </c>
      <c r="C117" s="963"/>
      <c r="D117" s="963"/>
      <c r="E117" s="963"/>
      <c r="F117" s="963"/>
      <c r="G117" s="963"/>
      <c r="H117" s="963"/>
      <c r="I117" s="963"/>
      <c r="J117" s="963"/>
      <c r="K117" s="963"/>
      <c r="L117" s="963"/>
      <c r="M117" s="963"/>
      <c r="N117" s="964"/>
    </row>
    <row r="118" spans="2:14">
      <c r="B118" s="962"/>
      <c r="C118" s="963"/>
      <c r="D118" s="963"/>
      <c r="E118" s="963"/>
      <c r="F118" s="963"/>
      <c r="G118" s="963"/>
      <c r="H118" s="963"/>
      <c r="I118" s="963"/>
      <c r="J118" s="963"/>
      <c r="K118" s="963"/>
      <c r="L118" s="963"/>
      <c r="M118" s="963"/>
      <c r="N118" s="964"/>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5"/>
      <c r="K128" s="965"/>
      <c r="L128" s="965"/>
      <c r="M128" s="965"/>
      <c r="N128" s="966"/>
    </row>
    <row r="129" spans="2:14" ht="15.75" thickBot="1">
      <c r="B129" s="427" t="s">
        <v>2327</v>
      </c>
      <c r="C129" s="428"/>
      <c r="D129" s="428"/>
      <c r="E129" s="267"/>
      <c r="F129" s="267"/>
      <c r="G129" s="267"/>
      <c r="H129" s="267"/>
      <c r="I129" s="267"/>
      <c r="J129" s="967"/>
      <c r="K129" s="967"/>
      <c r="L129" s="967"/>
      <c r="M129" s="967"/>
      <c r="N12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326</v>
      </c>
      <c r="B36" s="830" t="str">
        <f>VLOOKUP(A36,EQUIPOS!A6:D154,3,FALSE)</f>
        <v>Sensor de Impacto para prueba de integridad tipo</v>
      </c>
      <c r="C36" s="831"/>
      <c r="D36" s="831"/>
      <c r="E36" s="831"/>
      <c r="F36" s="831"/>
      <c r="G36" s="831"/>
      <c r="H36" s="832"/>
      <c r="I36" s="275"/>
      <c r="J36" s="276"/>
      <c r="K36" s="277">
        <f>VLOOKUP(A36,EQUIPOS!A6:D163,4,FALSE)</f>
        <v>87101.730546089908</v>
      </c>
      <c r="L36" s="278"/>
      <c r="M36" s="344">
        <v>1</v>
      </c>
      <c r="N36" s="280">
        <f>K36/M36</f>
        <v>87101.730546089908</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87101.730546089908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1946758.4055133341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2033860.1360594239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406772.02721188479</v>
      </c>
      <c r="M84" s="852"/>
      <c r="N84" s="57"/>
    </row>
    <row r="85" spans="1:14">
      <c r="B85" s="95" t="s">
        <v>1057</v>
      </c>
      <c r="C85" s="96"/>
      <c r="D85" s="96"/>
      <c r="E85" s="96"/>
      <c r="F85" s="96"/>
      <c r="G85" s="96"/>
      <c r="H85" s="96"/>
      <c r="I85" s="93"/>
      <c r="J85" s="94"/>
      <c r="K85" s="312">
        <v>0.05</v>
      </c>
      <c r="L85" s="851">
        <f>N79*K85</f>
        <v>101693.0068029712</v>
      </c>
      <c r="M85" s="852"/>
      <c r="N85" s="57"/>
    </row>
    <row r="86" spans="1:14" ht="15.75" thickBot="1">
      <c r="B86" s="97" t="s">
        <v>1058</v>
      </c>
      <c r="C86" s="98"/>
      <c r="D86" s="98"/>
      <c r="E86" s="98"/>
      <c r="F86" s="98"/>
      <c r="G86" s="98"/>
      <c r="H86" s="98"/>
      <c r="I86" s="99"/>
      <c r="J86" s="100"/>
      <c r="K86" s="313">
        <v>0.05</v>
      </c>
      <c r="L86" s="853">
        <f>N79*K86</f>
        <v>101693.0068029712</v>
      </c>
      <c r="M86" s="854"/>
      <c r="N86" s="57"/>
    </row>
    <row r="87" spans="1:14" ht="15.75" thickBot="1">
      <c r="B87" s="817" t="s">
        <v>1037</v>
      </c>
      <c r="C87" s="818"/>
      <c r="D87" s="818"/>
      <c r="E87" s="818"/>
      <c r="F87" s="818"/>
      <c r="G87" s="818"/>
      <c r="H87" s="818"/>
      <c r="I87" s="818"/>
      <c r="J87" s="818"/>
      <c r="K87" s="818"/>
      <c r="L87" s="818"/>
      <c r="M87" s="819"/>
      <c r="N87" s="58">
        <f>L84+L85+L86</f>
        <v>610158.04081782722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2644018.1768772509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320</v>
      </c>
      <c r="B36" s="830" t="str">
        <f>VLOOKUP(A36,EQUIPOS!A6:D154,3,FALSE)</f>
        <v>Retroexcavadora sobre llantas, motor 62HP, Profundidad de excavación de 5.41 metros.</v>
      </c>
      <c r="C36" s="831"/>
      <c r="D36" s="831"/>
      <c r="E36" s="831"/>
      <c r="F36" s="831"/>
      <c r="G36" s="831"/>
      <c r="H36" s="832"/>
      <c r="I36" s="275"/>
      <c r="J36" s="276"/>
      <c r="K36" s="277">
        <f>VLOOKUP(A36,EQUIPOS!A6:D163,4,FALSE)</f>
        <v>94442.710221354253</v>
      </c>
      <c r="L36" s="278"/>
      <c r="M36" s="344">
        <v>10</v>
      </c>
      <c r="N36" s="280">
        <f>K36/M36</f>
        <v>9444.2710221354246</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9763.4410546735489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72686.602784306626</v>
      </c>
      <c r="N48" s="280">
        <f>K48*M48</f>
        <v>35535.672472327686</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17917.247586331581</v>
      </c>
      <c r="N49" s="280">
        <f>K49*M49</f>
        <v>23889.663448442108</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4610</v>
      </c>
      <c r="N50" s="280">
        <f>K50*M50</f>
        <v>6915</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66340.335920769794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3191.70032538125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79295.477300824583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15859.095460164917</v>
      </c>
      <c r="M84" s="852"/>
      <c r="N84" s="57"/>
    </row>
    <row r="85" spans="1:14">
      <c r="B85" s="95" t="s">
        <v>1057</v>
      </c>
      <c r="C85" s="96"/>
      <c r="D85" s="96"/>
      <c r="E85" s="96"/>
      <c r="F85" s="96"/>
      <c r="G85" s="96"/>
      <c r="H85" s="96"/>
      <c r="I85" s="93"/>
      <c r="J85" s="94"/>
      <c r="K85" s="312">
        <v>0.05</v>
      </c>
      <c r="L85" s="851">
        <f>N79*K85</f>
        <v>3964.7738650412293</v>
      </c>
      <c r="M85" s="852"/>
      <c r="N85" s="57"/>
    </row>
    <row r="86" spans="1:14" ht="15.75" thickBot="1">
      <c r="B86" s="97" t="s">
        <v>1058</v>
      </c>
      <c r="C86" s="98"/>
      <c r="D86" s="98"/>
      <c r="E86" s="98"/>
      <c r="F86" s="98"/>
      <c r="G86" s="98"/>
      <c r="H86" s="98"/>
      <c r="I86" s="99"/>
      <c r="J86" s="100"/>
      <c r="K86" s="313">
        <v>0.05</v>
      </c>
      <c r="L86" s="853">
        <f>N79*K86</f>
        <v>3964.7738650412293</v>
      </c>
      <c r="M86" s="854"/>
      <c r="N86" s="57"/>
    </row>
    <row r="87" spans="1:14" ht="15.75" thickBot="1">
      <c r="B87" s="817" t="s">
        <v>1037</v>
      </c>
      <c r="C87" s="818"/>
      <c r="D87" s="818"/>
      <c r="E87" s="818"/>
      <c r="F87" s="818"/>
      <c r="G87" s="818"/>
      <c r="H87" s="818"/>
      <c r="I87" s="818"/>
      <c r="J87" s="818"/>
      <c r="K87" s="818"/>
      <c r="L87" s="818"/>
      <c r="M87" s="819"/>
      <c r="N87" s="58">
        <f>L84+L85+L86</f>
        <v>23788.643190247374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103084.12049107195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204</v>
      </c>
      <c r="B36" s="830" t="str">
        <f>VLOOKUP(A36,EQUIPOS!A6:D154,3,FALSE)</f>
        <v xml:space="preserve">Equipo de soldadura 250 AMP
</v>
      </c>
      <c r="C36" s="831"/>
      <c r="D36" s="831"/>
      <c r="E36" s="831"/>
      <c r="F36" s="831"/>
      <c r="G36" s="831"/>
      <c r="H36" s="832"/>
      <c r="I36" s="275"/>
      <c r="J36" s="276"/>
      <c r="K36" s="277">
        <f>VLOOKUP(A36,EQUIPOS!A6:D163,4,FALSE)</f>
        <v>14571.516430974638</v>
      </c>
      <c r="L36" s="278"/>
      <c r="M36" s="344">
        <v>10</v>
      </c>
      <c r="N36" s="280">
        <f>K36/M36</f>
        <v>1457.1516430974639</v>
      </c>
    </row>
    <row r="37" spans="1:14">
      <c r="A37" s="119" t="s">
        <v>320</v>
      </c>
      <c r="B37" s="830" t="str">
        <f>VLOOKUP(A37,EQUIPOS!A7:D154,3,FALSE)</f>
        <v>Retroexcavadora sobre llantas, motor 62HP, Profundidad de excavación de 5.41 metros.</v>
      </c>
      <c r="C37" s="831"/>
      <c r="D37" s="831"/>
      <c r="E37" s="831"/>
      <c r="F37" s="831"/>
      <c r="G37" s="831"/>
      <c r="H37" s="832"/>
      <c r="I37" s="429"/>
      <c r="J37" s="430"/>
      <c r="K37" s="277">
        <f>VLOOKUP(A37,EQUIPOS!A7:D164,4,FALSE)</f>
        <v>94442.710221354253</v>
      </c>
      <c r="L37" s="343"/>
      <c r="M37" s="344">
        <v>10</v>
      </c>
      <c r="N37" s="280">
        <f>K37/M37</f>
        <v>9444.2710221354246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11284.42670427864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11046</v>
      </c>
      <c r="N48" s="280">
        <f>K48*M48</f>
        <v>364.51800000000003</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79881.375992859204</v>
      </c>
      <c r="N49" s="280">
        <f>K49*M49</f>
        <v>239644.12797857763</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882.62303380943763</v>
      </c>
      <c r="N50" s="280">
        <f>K50*M50</f>
        <v>8826.2303380943758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248834.87631667202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3830.0403904574996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263949.34341140819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52789.868682281638</v>
      </c>
      <c r="M84" s="852"/>
      <c r="N84" s="57"/>
    </row>
    <row r="85" spans="1:14">
      <c r="B85" s="95" t="s">
        <v>1057</v>
      </c>
      <c r="C85" s="96"/>
      <c r="D85" s="96"/>
      <c r="E85" s="96"/>
      <c r="F85" s="96"/>
      <c r="G85" s="96"/>
      <c r="H85" s="96"/>
      <c r="I85" s="93"/>
      <c r="J85" s="94"/>
      <c r="K85" s="312">
        <v>0.05</v>
      </c>
      <c r="L85" s="851">
        <f>N79*K85</f>
        <v>13197.46717057041</v>
      </c>
      <c r="M85" s="852"/>
      <c r="N85" s="57"/>
    </row>
    <row r="86" spans="1:14" ht="15.75" thickBot="1">
      <c r="B86" s="97" t="s">
        <v>1058</v>
      </c>
      <c r="C86" s="98"/>
      <c r="D86" s="98"/>
      <c r="E86" s="98"/>
      <c r="F86" s="98"/>
      <c r="G86" s="98"/>
      <c r="H86" s="98"/>
      <c r="I86" s="99"/>
      <c r="J86" s="100"/>
      <c r="K86" s="313">
        <v>0.05</v>
      </c>
      <c r="L86" s="853">
        <f>N79*K86</f>
        <v>13197.46717057041</v>
      </c>
      <c r="M86" s="854"/>
      <c r="N86" s="57"/>
    </row>
    <row r="87" spans="1:14" ht="15.75" thickBot="1">
      <c r="B87" s="817" t="s">
        <v>1037</v>
      </c>
      <c r="C87" s="818"/>
      <c r="D87" s="818"/>
      <c r="E87" s="818"/>
      <c r="F87" s="818"/>
      <c r="G87" s="818"/>
      <c r="H87" s="818"/>
      <c r="I87" s="818"/>
      <c r="J87" s="818"/>
      <c r="K87" s="818"/>
      <c r="L87" s="818"/>
      <c r="M87" s="819"/>
      <c r="N87" s="58">
        <f>L84+L85+L86</f>
        <v>79184.803023422457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343134.14643483062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5"/>
      <c r="J36" s="276"/>
      <c r="K36" s="277">
        <f>VLOOKUP(A36,EQUIPOS!A6:D163,4,FALSE)</f>
        <v>587643.53026620427</v>
      </c>
      <c r="L36" s="278"/>
      <c r="M36" s="344">
        <v>2</v>
      </c>
      <c r="N36" s="280">
        <f>K36/M36</f>
        <v>293821.76513310213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298290.14558863587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3281.2809256915566</v>
      </c>
      <c r="N48" s="280">
        <f>K48*M48</f>
        <v>91875.865919363583</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441220.1394612185</v>
      </c>
      <c r="N49" s="280">
        <f>K49*M49</f>
        <v>154427.04881142647</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8540.5460296510555</v>
      </c>
      <c r="N50" s="280">
        <f>K50*M50</f>
        <v>25621.638088953165</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271924.55281974323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21">
        <f>VLOOKUP(A60,TRANSPORTE!A2:D117,4,FALSE)</f>
        <v>1808.1757259865969</v>
      </c>
      <c r="M60" s="822"/>
      <c r="N60" s="295">
        <f>K60*L60</f>
        <v>632.86150409530887</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632.86150409530887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615531.36446781189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123106.27289356239</v>
      </c>
      <c r="M84" s="852"/>
      <c r="N84" s="57"/>
    </row>
    <row r="85" spans="1:14">
      <c r="B85" s="95" t="s">
        <v>1057</v>
      </c>
      <c r="C85" s="96"/>
      <c r="D85" s="96"/>
      <c r="E85" s="96"/>
      <c r="F85" s="96"/>
      <c r="G85" s="96"/>
      <c r="H85" s="96"/>
      <c r="I85" s="93"/>
      <c r="J85" s="94"/>
      <c r="K85" s="312">
        <v>0.05</v>
      </c>
      <c r="L85" s="851">
        <f>N79*K85</f>
        <v>30776.568223390597</v>
      </c>
      <c r="M85" s="852"/>
      <c r="N85" s="57"/>
    </row>
    <row r="86" spans="1:14" ht="15.75" thickBot="1">
      <c r="B86" s="97" t="s">
        <v>1058</v>
      </c>
      <c r="C86" s="98"/>
      <c r="D86" s="98"/>
      <c r="E86" s="98"/>
      <c r="F86" s="98"/>
      <c r="G86" s="98"/>
      <c r="H86" s="98"/>
      <c r="I86" s="99"/>
      <c r="J86" s="100"/>
      <c r="K86" s="313">
        <v>0.05</v>
      </c>
      <c r="L86" s="853">
        <f>N79*K86</f>
        <v>30776.568223390597</v>
      </c>
      <c r="M86" s="854"/>
      <c r="N86" s="57"/>
    </row>
    <row r="87" spans="1:14" ht="15.75" thickBot="1">
      <c r="B87" s="817" t="s">
        <v>1037</v>
      </c>
      <c r="C87" s="818"/>
      <c r="D87" s="818"/>
      <c r="E87" s="818"/>
      <c r="F87" s="818"/>
      <c r="G87" s="818"/>
      <c r="H87" s="818"/>
      <c r="I87" s="818"/>
      <c r="J87" s="818"/>
      <c r="K87" s="818"/>
      <c r="L87" s="818"/>
      <c r="M87" s="819"/>
      <c r="N87" s="58">
        <f>L84+L85+L86</f>
        <v>184659.40934034361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800190.77380815544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5"/>
      <c r="J36" s="276"/>
      <c r="K36" s="277">
        <f>VLOOKUP(A36,EQUIPOS!A6:D163,4,FALSE)</f>
        <v>587643.53026620427</v>
      </c>
      <c r="L36" s="278"/>
      <c r="M36" s="344">
        <v>2</v>
      </c>
      <c r="N36" s="280">
        <f>K36/M36</f>
        <v>293821.76513310213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298290.14558863587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3281.2809256915566</v>
      </c>
      <c r="N48" s="280">
        <f>K48*M48</f>
        <v>91875.865919363583</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488424.89606942679</v>
      </c>
      <c r="N49" s="280">
        <f>K49*M49</f>
        <v>170948.71362429936</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8540.5460296510555</v>
      </c>
      <c r="N50" s="280">
        <f>K50*M50</f>
        <v>17081.092059302111</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279905.67160296504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21">
        <f>VLOOKUP(A60,TRANSPORTE!A2:D117,4,FALSE)</f>
        <v>1808.1757259865969</v>
      </c>
      <c r="M60" s="822"/>
      <c r="N60" s="295">
        <f>K60*L60</f>
        <v>632.86150409530887</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632.86150409530887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623512.4832510337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124702.49665020674</v>
      </c>
      <c r="M84" s="852"/>
      <c r="N84" s="57"/>
    </row>
    <row r="85" spans="1:14">
      <c r="B85" s="95" t="s">
        <v>1057</v>
      </c>
      <c r="C85" s="96"/>
      <c r="D85" s="96"/>
      <c r="E85" s="96"/>
      <c r="F85" s="96"/>
      <c r="G85" s="96"/>
      <c r="H85" s="96"/>
      <c r="I85" s="93"/>
      <c r="J85" s="94"/>
      <c r="K85" s="312">
        <v>0.05</v>
      </c>
      <c r="L85" s="851">
        <f>N79*K85</f>
        <v>31175.624162551685</v>
      </c>
      <c r="M85" s="852"/>
      <c r="N85" s="57"/>
    </row>
    <row r="86" spans="1:14" ht="15.75" thickBot="1">
      <c r="B86" s="97" t="s">
        <v>1058</v>
      </c>
      <c r="C86" s="98"/>
      <c r="D86" s="98"/>
      <c r="E86" s="98"/>
      <c r="F86" s="98"/>
      <c r="G86" s="98"/>
      <c r="H86" s="98"/>
      <c r="I86" s="99"/>
      <c r="J86" s="100"/>
      <c r="K86" s="313">
        <v>0.05</v>
      </c>
      <c r="L86" s="853">
        <f>N79*K86</f>
        <v>31175.624162551685</v>
      </c>
      <c r="M86" s="854"/>
      <c r="N86" s="57"/>
    </row>
    <row r="87" spans="1:14" ht="15.75" thickBot="1">
      <c r="B87" s="817" t="s">
        <v>1037</v>
      </c>
      <c r="C87" s="818"/>
      <c r="D87" s="818"/>
      <c r="E87" s="818"/>
      <c r="F87" s="818"/>
      <c r="G87" s="818"/>
      <c r="H87" s="818"/>
      <c r="I87" s="818"/>
      <c r="J87" s="818"/>
      <c r="K87" s="818"/>
      <c r="L87" s="818"/>
      <c r="M87" s="819"/>
      <c r="N87" s="58">
        <f>L84+L85+L86</f>
        <v>187053.74497531011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810566.22822634387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195</v>
      </c>
      <c r="B36" s="830" t="str">
        <f>VLOOKUP(A36,EQUIPOS!A6:D154,3,FALSE)</f>
        <v xml:space="preserve">Equipo de oxicorte, Capacidad de corte: hasta 6´´ (152mm) </v>
      </c>
      <c r="C36" s="831"/>
      <c r="D36" s="831"/>
      <c r="E36" s="831"/>
      <c r="F36" s="831"/>
      <c r="G36" s="831"/>
      <c r="H36" s="832"/>
      <c r="I36" s="275"/>
      <c r="J36" s="276"/>
      <c r="K36" s="277">
        <f>VLOOKUP(A36,EQUIPOS!A6:D163,4,FALSE)</f>
        <v>15498.086693185352</v>
      </c>
      <c r="L36" s="278"/>
      <c r="M36" s="344">
        <v>1.1299999999999999</v>
      </c>
      <c r="N36" s="280">
        <f>K36/M36</f>
        <v>13715.120967420668</v>
      </c>
    </row>
    <row r="37" spans="1:14">
      <c r="A37" s="119" t="s">
        <v>332</v>
      </c>
      <c r="B37" s="830" t="str">
        <f>VLOOKUP(A37,EQUIPOS!A7:D154,3,FALSE)</f>
        <v xml:space="preserve">Taladro de 1/2´´, pulidora, lijadora y circular
</v>
      </c>
      <c r="C37" s="831"/>
      <c r="D37" s="831"/>
      <c r="E37" s="831"/>
      <c r="F37" s="831"/>
      <c r="G37" s="831"/>
      <c r="H37" s="832"/>
      <c r="I37" s="429"/>
      <c r="J37" s="430"/>
      <c r="K37" s="277">
        <f>VLOOKUP(A37,EQUIPOS!A7:D164,4,FALSE)</f>
        <v>2623.4086172598404</v>
      </c>
      <c r="L37" s="343"/>
      <c r="M37" s="344">
        <v>0.53</v>
      </c>
      <c r="N37" s="280">
        <f>K37/M37</f>
        <v>4949.8275797355473</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21218.308807461217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65833.294521786287</v>
      </c>
      <c r="N48" s="280">
        <f>K48*M48</f>
        <v>1316.6658904357257</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13000</v>
      </c>
      <c r="N49" s="280">
        <f>K49*M49</f>
        <v>6500</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60619.29662003948</v>
      </c>
      <c r="N50" s="280">
        <f>K50*M50</f>
        <v>4849.5437296031587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12666.209620038884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59418.121030550101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11883.62420611002</v>
      </c>
      <c r="M84" s="852"/>
      <c r="N84" s="57"/>
    </row>
    <row r="85" spans="1:14">
      <c r="B85" s="95" t="s">
        <v>1057</v>
      </c>
      <c r="C85" s="96"/>
      <c r="D85" s="96"/>
      <c r="E85" s="96"/>
      <c r="F85" s="96"/>
      <c r="G85" s="96"/>
      <c r="H85" s="96"/>
      <c r="I85" s="93"/>
      <c r="J85" s="94"/>
      <c r="K85" s="312">
        <v>0.05</v>
      </c>
      <c r="L85" s="851">
        <f>N79*K85</f>
        <v>2970.906051527505</v>
      </c>
      <c r="M85" s="852"/>
      <c r="N85" s="57"/>
    </row>
    <row r="86" spans="1:14" ht="15.75" thickBot="1">
      <c r="B86" s="97" t="s">
        <v>1058</v>
      </c>
      <c r="C86" s="98"/>
      <c r="D86" s="98"/>
      <c r="E86" s="98"/>
      <c r="F86" s="98"/>
      <c r="G86" s="98"/>
      <c r="H86" s="98"/>
      <c r="I86" s="99"/>
      <c r="J86" s="100"/>
      <c r="K86" s="313">
        <v>0.05</v>
      </c>
      <c r="L86" s="853">
        <f>N79*K86</f>
        <v>2970.906051527505</v>
      </c>
      <c r="M86" s="854"/>
      <c r="N86" s="57"/>
    </row>
    <row r="87" spans="1:14" ht="15.75" thickBot="1">
      <c r="B87" s="817" t="s">
        <v>1037</v>
      </c>
      <c r="C87" s="818"/>
      <c r="D87" s="818"/>
      <c r="E87" s="818"/>
      <c r="F87" s="818"/>
      <c r="G87" s="818"/>
      <c r="H87" s="818"/>
      <c r="I87" s="818"/>
      <c r="J87" s="818"/>
      <c r="K87" s="818"/>
      <c r="L87" s="818"/>
      <c r="M87" s="819"/>
      <c r="N87" s="58">
        <f>L84+L85+L86</f>
        <v>17825.43630916503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77243.557339715131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5"/>
      <c r="J36" s="276"/>
      <c r="K36" s="277">
        <f>VLOOKUP(A36,EQUIPOS!A6:D163,4,FALSE)</f>
        <v>22393.415956929995</v>
      </c>
      <c r="L36" s="278"/>
      <c r="M36" s="344">
        <v>12</v>
      </c>
      <c r="N36" s="280">
        <f t="shared" ref="N36:N42" si="0">K36/M36</f>
        <v>1866.117996410833</v>
      </c>
    </row>
    <row r="37" spans="1:14">
      <c r="A37" s="119" t="s">
        <v>288</v>
      </c>
      <c r="B37" s="830" t="str">
        <f>VLOOKUP(A37,EQUIPOS!A7:D154,3,FALSE)</f>
        <v xml:space="preserve">Planta eléctrica </v>
      </c>
      <c r="C37" s="831"/>
      <c r="D37" s="831"/>
      <c r="E37" s="831"/>
      <c r="F37" s="831"/>
      <c r="G37" s="831"/>
      <c r="H37" s="832"/>
      <c r="I37" s="275"/>
      <c r="J37" s="276"/>
      <c r="K37" s="277">
        <f>VLOOKUP(A37,EQUIPOS!A7:D164,4,FALSE)</f>
        <v>13410.455914943492</v>
      </c>
      <c r="L37" s="278"/>
      <c r="M37" s="344">
        <v>1.3</v>
      </c>
      <c r="N37" s="280">
        <f t="shared" si="0"/>
        <v>10315.735319187301</v>
      </c>
    </row>
    <row r="38" spans="1:14">
      <c r="A38" s="119" t="s">
        <v>125</v>
      </c>
      <c r="B38" s="830" t="str">
        <f>VLOOKUP(A38,EQUIPOS!A8:D154,3,FALSE)</f>
        <v>Bomba para gato de tensionamiento</v>
      </c>
      <c r="C38" s="831"/>
      <c r="D38" s="831"/>
      <c r="E38" s="831"/>
      <c r="F38" s="831"/>
      <c r="G38" s="831"/>
      <c r="H38" s="832"/>
      <c r="I38" s="275"/>
      <c r="J38" s="276"/>
      <c r="K38" s="277">
        <f>VLOOKUP(A38,EQUIPOS!A8:D165,4,FALSE)</f>
        <v>39188.477924627499</v>
      </c>
      <c r="L38" s="278"/>
      <c r="M38" s="344">
        <v>12</v>
      </c>
      <c r="N38" s="280">
        <f t="shared" si="0"/>
        <v>3265.7064937189584</v>
      </c>
    </row>
    <row r="39" spans="1:14">
      <c r="A39" s="119" t="s">
        <v>180</v>
      </c>
      <c r="B39" s="830" t="str">
        <f>VLOOKUP(A39,EQUIPOS!A9:D154,3,FALSE)</f>
        <v>Compresor 120 HP, con martillo.</v>
      </c>
      <c r="C39" s="831"/>
      <c r="D39" s="831"/>
      <c r="E39" s="831"/>
      <c r="F39" s="831"/>
      <c r="G39" s="831"/>
      <c r="H39" s="832"/>
      <c r="I39" s="275"/>
      <c r="J39" s="276"/>
      <c r="K39" s="277">
        <f>VLOOKUP(A39,EQUIPOS!A9:D166,4,FALSE)</f>
        <v>104936.34469039363</v>
      </c>
      <c r="L39" s="278"/>
      <c r="M39" s="344">
        <v>1.3</v>
      </c>
      <c r="N39" s="280">
        <f t="shared" si="0"/>
        <v>80720.26514645663</v>
      </c>
    </row>
    <row r="40" spans="1:14">
      <c r="A40" s="119" t="s">
        <v>197</v>
      </c>
      <c r="B40" s="830" t="str">
        <f>VLOOKUP(A40,EQUIPOS!A10:D154,3,FALSE)</f>
        <v>Equipo de perforación (TRACKDRILL), potencia 40 HP, 2100 golpes / minuto</v>
      </c>
      <c r="C40" s="831"/>
      <c r="D40" s="831"/>
      <c r="E40" s="831"/>
      <c r="F40" s="831"/>
      <c r="G40" s="831"/>
      <c r="H40" s="832"/>
      <c r="I40" s="275"/>
      <c r="J40" s="276"/>
      <c r="K40" s="277">
        <f>VLOOKUP(A40,EQUIPOS!A10:D167,4,FALSE)</f>
        <v>137046.86616565409</v>
      </c>
      <c r="L40" s="278"/>
      <c r="M40" s="344">
        <v>1.3</v>
      </c>
      <c r="N40" s="280">
        <f t="shared" si="0"/>
        <v>105420.66628127238</v>
      </c>
    </row>
    <row r="41" spans="1:14">
      <c r="A41" s="119" t="s">
        <v>195</v>
      </c>
      <c r="B41" s="830" t="str">
        <f>VLOOKUP(A41,EQUIPOS!A11:D155,3,FALSE)</f>
        <v xml:space="preserve">Equipo de oxicorte, Capacidad de corte: hasta 6´´ (152mm) </v>
      </c>
      <c r="C41" s="831"/>
      <c r="D41" s="831"/>
      <c r="E41" s="831"/>
      <c r="F41" s="831"/>
      <c r="G41" s="831"/>
      <c r="H41" s="832"/>
      <c r="I41" s="275"/>
      <c r="J41" s="276"/>
      <c r="K41" s="277">
        <f>VLOOKUP(A41,EQUIPOS!A11:D168,4,FALSE)</f>
        <v>15498.086693185352</v>
      </c>
      <c r="L41" s="278"/>
      <c r="M41" s="344">
        <v>15</v>
      </c>
      <c r="N41" s="280">
        <f t="shared" si="0"/>
        <v>1033.2057795456901</v>
      </c>
    </row>
    <row r="42" spans="1:14">
      <c r="A42" s="119" t="s">
        <v>240</v>
      </c>
      <c r="B42" s="830" t="str">
        <f>VLOOKUP(A42,EQUIPOS!A12:D156,3,FALSE)</f>
        <v>Gato para tensionamiento, fuerza Max 200 ton, área de tensión 314 cm2.</v>
      </c>
      <c r="C42" s="831"/>
      <c r="D42" s="831"/>
      <c r="E42" s="831"/>
      <c r="F42" s="831"/>
      <c r="G42" s="831"/>
      <c r="H42" s="832"/>
      <c r="I42" s="275"/>
      <c r="J42" s="276"/>
      <c r="K42" s="277">
        <f>VLOOKUP(A42,EQUIPOS!A12:D169,4,FALSE)</f>
        <v>157404.51703559046</v>
      </c>
      <c r="L42" s="278"/>
      <c r="M42" s="344">
        <v>12</v>
      </c>
      <c r="N42" s="280">
        <f t="shared" si="0"/>
        <v>13117.043086299205</v>
      </c>
    </row>
    <row r="43" spans="1:14">
      <c r="A43" s="119"/>
      <c r="B43" s="830"/>
      <c r="C43" s="831"/>
      <c r="D43" s="831"/>
      <c r="E43" s="831"/>
      <c r="F43" s="831"/>
      <c r="G43" s="831"/>
      <c r="H43" s="832"/>
      <c r="I43" s="429"/>
      <c r="J43" s="430"/>
      <c r="K43" s="277"/>
      <c r="L43" s="343"/>
      <c r="M43" s="344"/>
      <c r="N43" s="280"/>
    </row>
    <row r="44" spans="1:14">
      <c r="A44" s="119"/>
      <c r="B44" s="830"/>
      <c r="C44" s="831"/>
      <c r="D44" s="831"/>
      <c r="E44" s="831"/>
      <c r="F44" s="831"/>
      <c r="G44" s="831"/>
      <c r="H44" s="832"/>
      <c r="I44" s="336"/>
      <c r="J44" s="338"/>
      <c r="K44" s="277"/>
      <c r="L44" s="431"/>
      <c r="M44" s="432"/>
      <c r="N44" s="280"/>
    </row>
    <row r="45" spans="1:14">
      <c r="B45" s="830"/>
      <c r="C45" s="831"/>
      <c r="D45" s="831"/>
      <c r="E45" s="831"/>
      <c r="F45" s="831"/>
      <c r="G45" s="831"/>
      <c r="H45" s="832"/>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219666.98665720635</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4804</v>
      </c>
      <c r="N54" s="280">
        <f>K54*M54</f>
        <v>960.80000000000007</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5310.3602145182213</v>
      </c>
      <c r="N55" s="280">
        <f t="shared" ref="N55:N67" si="1">K55*M55</f>
        <v>29366.291986285763</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39458.441511480742</v>
      </c>
      <c r="N56" s="280">
        <f t="shared" si="1"/>
        <v>315.66753209184594</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27660</v>
      </c>
      <c r="N57" s="280">
        <f t="shared" si="1"/>
        <v>608.52</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868</v>
      </c>
      <c r="N58" s="280">
        <f t="shared" si="1"/>
        <v>260.39999999999998</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1253.6708346893267</v>
      </c>
      <c r="N59" s="280">
        <f t="shared" si="1"/>
        <v>125.36708346893268</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18642.753944585249</v>
      </c>
      <c r="N60" s="280">
        <f t="shared" si="1"/>
        <v>9321.3769722926245</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73667.124677997475</v>
      </c>
      <c r="N61" s="280">
        <f t="shared" si="1"/>
        <v>7366.7124677997481</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1084.6693204122325</v>
      </c>
      <c r="N62" s="280">
        <f t="shared" si="1"/>
        <v>10846.693204122326</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17738.862844241725</v>
      </c>
      <c r="N63" s="280">
        <f t="shared" si="1"/>
        <v>17738.862844241725</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11524.61152937997</v>
      </c>
      <c r="N64" s="280">
        <f t="shared" si="1"/>
        <v>5762.3057646899852</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11006.828421623575</v>
      </c>
      <c r="N65" s="280">
        <f t="shared" si="1"/>
        <v>6053.7556318929664</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4610</v>
      </c>
      <c r="N66" s="280">
        <f t="shared" si="1"/>
        <v>230.5</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3045.5548115952502</v>
      </c>
      <c r="N67" s="280">
        <f t="shared" si="1"/>
        <v>3045.5548115952502</v>
      </c>
    </row>
    <row r="68" spans="1:14" ht="15.75" thickBot="1">
      <c r="B68" s="49"/>
      <c r="C68" s="318"/>
      <c r="D68" s="318"/>
      <c r="E68" s="318"/>
      <c r="F68" s="318"/>
      <c r="G68" s="318"/>
      <c r="H68" s="318"/>
      <c r="I68" s="318"/>
      <c r="J68" s="443"/>
      <c r="K68" s="132"/>
      <c r="L68" s="333"/>
      <c r="M68" s="410"/>
      <c r="N68" s="280"/>
    </row>
    <row r="69" spans="1:14" ht="15.75" thickBot="1">
      <c r="B69" s="817" t="s">
        <v>1037</v>
      </c>
      <c r="C69" s="818"/>
      <c r="D69" s="818"/>
      <c r="E69" s="818"/>
      <c r="F69" s="818"/>
      <c r="G69" s="818"/>
      <c r="H69" s="818"/>
      <c r="I69" s="818"/>
      <c r="J69" s="818"/>
      <c r="K69" s="818"/>
      <c r="L69" s="818"/>
      <c r="M69" s="819"/>
      <c r="N69" s="402">
        <f>SUM(N54:N68)</f>
        <v>92002.808298481177</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820" t="s">
        <v>1045</v>
      </c>
      <c r="M73" s="793"/>
      <c r="N73" s="82" t="s">
        <v>1035</v>
      </c>
    </row>
    <row r="74" spans="1:14">
      <c r="B74" s="52"/>
      <c r="C74" s="325"/>
      <c r="D74" s="325"/>
      <c r="E74" s="325"/>
      <c r="F74" s="325"/>
      <c r="G74" s="325"/>
      <c r="H74" s="319"/>
      <c r="I74" s="287"/>
      <c r="J74" s="294"/>
      <c r="K74" s="287"/>
      <c r="L74" s="821"/>
      <c r="M74" s="822"/>
      <c r="N74" s="295"/>
    </row>
    <row r="75" spans="1:14">
      <c r="B75" s="52"/>
      <c r="C75" s="53"/>
      <c r="D75" s="53"/>
      <c r="E75" s="53"/>
      <c r="F75" s="53"/>
      <c r="G75" s="53"/>
      <c r="H75" s="319"/>
      <c r="I75" s="287"/>
      <c r="J75" s="294"/>
      <c r="K75" s="287"/>
      <c r="L75" s="821"/>
      <c r="M75" s="822"/>
      <c r="N75" s="295"/>
    </row>
    <row r="76" spans="1:14">
      <c r="B76" s="52"/>
      <c r="C76" s="53"/>
      <c r="D76" s="53"/>
      <c r="E76" s="53"/>
      <c r="F76" s="53"/>
      <c r="G76" s="53"/>
      <c r="H76" s="319"/>
      <c r="I76" s="287"/>
      <c r="J76" s="294"/>
      <c r="K76" s="287"/>
      <c r="L76" s="821"/>
      <c r="M76" s="822"/>
      <c r="N76" s="295"/>
    </row>
    <row r="77" spans="1:14">
      <c r="B77" s="52"/>
      <c r="C77" s="53"/>
      <c r="D77" s="53"/>
      <c r="E77" s="53"/>
      <c r="F77" s="53"/>
      <c r="G77" s="53"/>
      <c r="H77" s="319"/>
      <c r="I77" s="287"/>
      <c r="J77" s="294"/>
      <c r="K77" s="287"/>
      <c r="L77" s="821"/>
      <c r="M77" s="822"/>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06"/>
      <c r="M79" s="807"/>
      <c r="N79" s="133"/>
    </row>
    <row r="80" spans="1:14" ht="15.75" thickBot="1">
      <c r="B80" s="823" t="s">
        <v>1037</v>
      </c>
      <c r="C80" s="824"/>
      <c r="D80" s="824"/>
      <c r="E80" s="824"/>
      <c r="F80" s="824"/>
      <c r="G80" s="824"/>
      <c r="H80" s="824"/>
      <c r="I80" s="824"/>
      <c r="J80" s="824"/>
      <c r="K80" s="824"/>
      <c r="L80" s="824"/>
      <c r="M80" s="825"/>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3" t="s">
        <v>1047</v>
      </c>
      <c r="C84" s="844"/>
      <c r="D84" s="844"/>
      <c r="E84" s="844"/>
      <c r="F84" s="844"/>
      <c r="G84" s="844"/>
      <c r="H84" s="844"/>
      <c r="I84" s="79" t="s">
        <v>1048</v>
      </c>
      <c r="J84" s="81" t="s">
        <v>1494</v>
      </c>
      <c r="K84" s="80" t="s">
        <v>1050</v>
      </c>
      <c r="L84" s="845" t="s">
        <v>1034</v>
      </c>
      <c r="M84" s="846"/>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04"/>
      <c r="C90" s="805"/>
      <c r="D90" s="805"/>
      <c r="E90" s="805"/>
      <c r="F90" s="805"/>
      <c r="G90" s="805"/>
      <c r="H90" s="805"/>
      <c r="I90" s="132"/>
      <c r="J90" s="132"/>
      <c r="K90" s="132"/>
      <c r="L90" s="905"/>
      <c r="M90" s="905"/>
      <c r="N90" s="51"/>
    </row>
    <row r="91" spans="1:15" ht="15.75" thickBot="1">
      <c r="B91" s="823" t="s">
        <v>1037</v>
      </c>
      <c r="C91" s="824"/>
      <c r="D91" s="824"/>
      <c r="E91" s="824"/>
      <c r="F91" s="824"/>
      <c r="G91" s="824"/>
      <c r="H91" s="824"/>
      <c r="I91" s="824"/>
      <c r="J91" s="824"/>
      <c r="K91" s="824"/>
      <c r="L91" s="824"/>
      <c r="M91" s="825"/>
      <c r="N91" s="309">
        <f>SUM(N85:N90)</f>
        <v>39282.465543153841</v>
      </c>
    </row>
    <row r="92" spans="1:15" ht="15.75" thickBot="1">
      <c r="B92" s="39"/>
      <c r="C92" s="40"/>
      <c r="D92" s="40"/>
      <c r="E92" s="40"/>
      <c r="F92" s="40"/>
      <c r="G92" s="40"/>
      <c r="H92" s="40"/>
      <c r="I92" s="40"/>
      <c r="J92" s="40"/>
      <c r="K92" s="40"/>
      <c r="L92" s="40"/>
      <c r="M92" s="40"/>
      <c r="N92" s="41"/>
    </row>
    <row r="93" spans="1:15" ht="15.75" thickBot="1">
      <c r="B93" s="817" t="s">
        <v>1051</v>
      </c>
      <c r="C93" s="818"/>
      <c r="D93" s="818"/>
      <c r="E93" s="818"/>
      <c r="F93" s="818"/>
      <c r="G93" s="818"/>
      <c r="H93" s="818"/>
      <c r="I93" s="818"/>
      <c r="J93" s="818"/>
      <c r="K93" s="818"/>
      <c r="L93" s="818"/>
      <c r="M93" s="819"/>
      <c r="N93" s="105">
        <f>N49+N69+N80+N91</f>
        <v>350952.26049884141</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8" t="s">
        <v>1053</v>
      </c>
      <c r="C97" s="809"/>
      <c r="D97" s="809"/>
      <c r="E97" s="809"/>
      <c r="F97" s="809"/>
      <c r="G97" s="809"/>
      <c r="H97" s="809"/>
      <c r="I97" s="322"/>
      <c r="J97" s="342"/>
      <c r="K97" s="310" t="s">
        <v>1054</v>
      </c>
      <c r="L97" s="847" t="s">
        <v>1055</v>
      </c>
      <c r="M97" s="848"/>
      <c r="N97" s="311"/>
    </row>
    <row r="98" spans="1:14">
      <c r="B98" s="849" t="s">
        <v>1056</v>
      </c>
      <c r="C98" s="850"/>
      <c r="D98" s="850"/>
      <c r="E98" s="850"/>
      <c r="F98" s="850"/>
      <c r="G98" s="850"/>
      <c r="H98" s="850"/>
      <c r="I98" s="93"/>
      <c r="J98" s="94"/>
      <c r="K98" s="312">
        <v>0.2</v>
      </c>
      <c r="L98" s="851">
        <f>N93*K98</f>
        <v>70190.452099768285</v>
      </c>
      <c r="M98" s="852"/>
      <c r="N98" s="57"/>
    </row>
    <row r="99" spans="1:14">
      <c r="B99" s="95" t="s">
        <v>1057</v>
      </c>
      <c r="C99" s="96"/>
      <c r="D99" s="96"/>
      <c r="E99" s="96"/>
      <c r="F99" s="96"/>
      <c r="G99" s="96"/>
      <c r="H99" s="96"/>
      <c r="I99" s="93"/>
      <c r="J99" s="94"/>
      <c r="K99" s="312">
        <v>0.05</v>
      </c>
      <c r="L99" s="851">
        <f>N93*K99</f>
        <v>17547.613024942071</v>
      </c>
      <c r="M99" s="852"/>
      <c r="N99" s="57"/>
    </row>
    <row r="100" spans="1:14" ht="15.75" thickBot="1">
      <c r="B100" s="97" t="s">
        <v>1058</v>
      </c>
      <c r="C100" s="98"/>
      <c r="D100" s="98"/>
      <c r="E100" s="98"/>
      <c r="F100" s="98"/>
      <c r="G100" s="98"/>
      <c r="H100" s="98"/>
      <c r="I100" s="99"/>
      <c r="J100" s="100"/>
      <c r="K100" s="313">
        <v>0.05</v>
      </c>
      <c r="L100" s="853">
        <f>N93*K100</f>
        <v>17547.613024942071</v>
      </c>
      <c r="M100" s="854"/>
      <c r="N100" s="57"/>
    </row>
    <row r="101" spans="1:14" ht="15.75" thickBot="1">
      <c r="B101" s="817" t="s">
        <v>1037</v>
      </c>
      <c r="C101" s="818"/>
      <c r="D101" s="818"/>
      <c r="E101" s="818"/>
      <c r="F101" s="818"/>
      <c r="G101" s="818"/>
      <c r="H101" s="818"/>
      <c r="I101" s="818"/>
      <c r="J101" s="818"/>
      <c r="K101" s="818"/>
      <c r="L101" s="818"/>
      <c r="M101" s="819"/>
      <c r="N101" s="58">
        <f>L98+L99+L100</f>
        <v>105285.67814965242</v>
      </c>
    </row>
    <row r="102" spans="1:14" ht="15.75" thickBot="1">
      <c r="B102" s="39"/>
      <c r="C102" s="40"/>
      <c r="D102" s="40"/>
      <c r="E102" s="40"/>
      <c r="F102" s="40"/>
      <c r="G102" s="40"/>
      <c r="H102" s="40"/>
      <c r="I102" s="40"/>
      <c r="J102" s="40"/>
      <c r="K102" s="40"/>
      <c r="L102" s="40"/>
      <c r="M102" s="40"/>
      <c r="N102" s="41"/>
    </row>
    <row r="103" spans="1:14" ht="15.75" thickBot="1">
      <c r="A103" t="s">
        <v>2122</v>
      </c>
      <c r="B103" s="817" t="s">
        <v>1059</v>
      </c>
      <c r="C103" s="818"/>
      <c r="D103" s="818"/>
      <c r="E103" s="818"/>
      <c r="F103" s="818"/>
      <c r="G103" s="818"/>
      <c r="H103" s="818"/>
      <c r="I103" s="818"/>
      <c r="J103" s="818"/>
      <c r="K103" s="818"/>
      <c r="L103" s="818"/>
      <c r="M103" s="819"/>
      <c r="N103" s="196">
        <f>N93+N101</f>
        <v>456237.93864849384</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59" t="s">
        <v>2324</v>
      </c>
      <c r="C120" s="960"/>
      <c r="D120" s="960"/>
      <c r="E120" s="960"/>
      <c r="F120" s="960"/>
      <c r="G120" s="960"/>
      <c r="H120" s="960"/>
      <c r="I120" s="960"/>
      <c r="J120" s="960"/>
      <c r="K120" s="960"/>
      <c r="L120" s="960"/>
      <c r="M120" s="960"/>
      <c r="N120" s="961"/>
    </row>
    <row r="121" spans="2:14" ht="15" customHeight="1">
      <c r="B121" s="959"/>
      <c r="C121" s="960"/>
      <c r="D121" s="960"/>
      <c r="E121" s="960"/>
      <c r="F121" s="960"/>
      <c r="G121" s="960"/>
      <c r="H121" s="960"/>
      <c r="I121" s="960"/>
      <c r="J121" s="960"/>
      <c r="K121" s="960"/>
      <c r="L121" s="960"/>
      <c r="M121" s="960"/>
      <c r="N121" s="961"/>
    </row>
    <row r="122" spans="2:14" ht="30" customHeight="1">
      <c r="B122" s="962" t="s">
        <v>2325</v>
      </c>
      <c r="C122" s="963"/>
      <c r="D122" s="963"/>
      <c r="E122" s="963"/>
      <c r="F122" s="963"/>
      <c r="G122" s="963"/>
      <c r="H122" s="963"/>
      <c r="I122" s="963"/>
      <c r="J122" s="963"/>
      <c r="K122" s="963"/>
      <c r="L122" s="963"/>
      <c r="M122" s="963"/>
      <c r="N122" s="964"/>
    </row>
    <row r="123" spans="2:14">
      <c r="B123" s="962"/>
      <c r="C123" s="963"/>
      <c r="D123" s="963"/>
      <c r="E123" s="963"/>
      <c r="F123" s="963"/>
      <c r="G123" s="963"/>
      <c r="H123" s="963"/>
      <c r="I123" s="963"/>
      <c r="J123" s="963"/>
      <c r="K123" s="963"/>
      <c r="L123" s="963"/>
      <c r="M123" s="963"/>
      <c r="N123" s="964"/>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5"/>
      <c r="K133" s="965"/>
      <c r="L133" s="965"/>
      <c r="M133" s="965"/>
      <c r="N133" s="966"/>
    </row>
    <row r="134" spans="2:14" ht="15.75" thickBot="1">
      <c r="B134" s="427" t="s">
        <v>2327</v>
      </c>
      <c r="C134" s="428"/>
      <c r="D134" s="428"/>
      <c r="E134" s="267"/>
      <c r="F134" s="267"/>
      <c r="G134" s="267"/>
      <c r="H134" s="267"/>
      <c r="I134" s="267"/>
      <c r="J134" s="967"/>
      <c r="K134" s="967"/>
      <c r="L134" s="967"/>
      <c r="M134" s="967"/>
      <c r="N13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224</v>
      </c>
      <c r="B36" s="830" t="str">
        <f>VLOOKUP(A36,EQUIPOS!A6:D154,3,FALSE)</f>
        <v>Equipo de Medición (Deformimetros Eléctricos, Mecánicos, Celdas de Carga,  Etc.)</v>
      </c>
      <c r="C36" s="831"/>
      <c r="D36" s="831"/>
      <c r="E36" s="831"/>
      <c r="F36" s="831"/>
      <c r="G36" s="831"/>
      <c r="H36" s="832"/>
      <c r="I36" s="275"/>
      <c r="J36" s="276"/>
      <c r="K36" s="277">
        <f>VLOOKUP(A36,EQUIPOS!A6:D163,4,FALSE)</f>
        <v>153565.53993123284</v>
      </c>
      <c r="L36" s="278"/>
      <c r="M36" s="344">
        <v>3.3333333330000001</v>
      </c>
      <c r="N36" s="280">
        <f>K36/M36</f>
        <v>46069.661983976817</v>
      </c>
    </row>
    <row r="37" spans="1:14">
      <c r="A37" s="119" t="s">
        <v>125</v>
      </c>
      <c r="B37" s="830" t="str">
        <f>VLOOKUP(A37,EQUIPOS!A7:D154,3,FALSE)</f>
        <v>Bomba para gato de tensionamiento</v>
      </c>
      <c r="C37" s="831"/>
      <c r="D37" s="831"/>
      <c r="E37" s="831"/>
      <c r="F37" s="831"/>
      <c r="G37" s="831"/>
      <c r="H37" s="832"/>
      <c r="I37" s="429"/>
      <c r="J37" s="430"/>
      <c r="K37" s="277">
        <f>VLOOKUP(A37,EQUIPOS!A7:D164,4,FALSE)</f>
        <v>39188.477924627499</v>
      </c>
      <c r="L37" s="343"/>
      <c r="M37" s="344">
        <v>0.1</v>
      </c>
      <c r="N37" s="280">
        <f>K37/M37</f>
        <v>391884.77924627496</v>
      </c>
    </row>
    <row r="38" spans="1:14">
      <c r="A38" s="119" t="s">
        <v>240</v>
      </c>
      <c r="B38" s="830" t="str">
        <f>VLOOKUP(A38,EQUIPOS!A8:D154,3,FALSE)</f>
        <v>Gato para tensionamiento, fuerza Max 200 ton, área de tensión 314 cm2.</v>
      </c>
      <c r="C38" s="831"/>
      <c r="D38" s="831"/>
      <c r="E38" s="831"/>
      <c r="F38" s="831"/>
      <c r="G38" s="831"/>
      <c r="H38" s="832"/>
      <c r="I38" s="336"/>
      <c r="J38" s="338"/>
      <c r="K38" s="277">
        <f>VLOOKUP(A38,EQUIPOS!A8:D165,4,FALSE)</f>
        <v>157404.51703559046</v>
      </c>
      <c r="L38" s="431"/>
      <c r="M38" s="432">
        <v>0.1</v>
      </c>
      <c r="N38" s="280">
        <f>K38/M38</f>
        <v>1574045.1703559044</v>
      </c>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2011999.6115861563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821">
        <f>VLOOKUP(A60,TRANSPORTE!A2:D117,4,FALSE)</f>
        <v>5205.6160247529388</v>
      </c>
      <c r="M60" s="822"/>
      <c r="N60" s="295">
        <f>K60*L60</f>
        <v>78084.240371294087</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78084.240371294087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5840.7159380840721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2095924.5678955344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419184.91357910691</v>
      </c>
      <c r="M84" s="852"/>
      <c r="N84" s="57"/>
    </row>
    <row r="85" spans="1:14">
      <c r="B85" s="95" t="s">
        <v>1057</v>
      </c>
      <c r="C85" s="96"/>
      <c r="D85" s="96"/>
      <c r="E85" s="96"/>
      <c r="F85" s="96"/>
      <c r="G85" s="96"/>
      <c r="H85" s="96"/>
      <c r="I85" s="93"/>
      <c r="J85" s="94"/>
      <c r="K85" s="312">
        <v>0.05</v>
      </c>
      <c r="L85" s="851">
        <f>N79*K85</f>
        <v>104796.22839477673</v>
      </c>
      <c r="M85" s="852"/>
      <c r="N85" s="57"/>
    </row>
    <row r="86" spans="1:14" ht="15.75" thickBot="1">
      <c r="B86" s="97" t="s">
        <v>1058</v>
      </c>
      <c r="C86" s="98"/>
      <c r="D86" s="98"/>
      <c r="E86" s="98"/>
      <c r="F86" s="98"/>
      <c r="G86" s="98"/>
      <c r="H86" s="98"/>
      <c r="I86" s="99"/>
      <c r="J86" s="100"/>
      <c r="K86" s="313">
        <v>0.05</v>
      </c>
      <c r="L86" s="853">
        <f>N79*K86</f>
        <v>104796.22839477673</v>
      </c>
      <c r="M86" s="854"/>
      <c r="N86" s="57"/>
    </row>
    <row r="87" spans="1:14" ht="15.75" thickBot="1">
      <c r="B87" s="817" t="s">
        <v>1037</v>
      </c>
      <c r="C87" s="818"/>
      <c r="D87" s="818"/>
      <c r="E87" s="818"/>
      <c r="F87" s="818"/>
      <c r="G87" s="818"/>
      <c r="H87" s="818"/>
      <c r="I87" s="818"/>
      <c r="J87" s="818"/>
      <c r="K87" s="818"/>
      <c r="L87" s="818"/>
      <c r="M87" s="819"/>
      <c r="N87" s="58">
        <f>L84+L85+L86</f>
        <v>628777.37036866031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2724701.9382641949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VLOOKUP(A36,EQUIPOS!A6:D163,4,FALSE)</f>
        <v>3139.6954331365769</v>
      </c>
      <c r="L36" s="278"/>
      <c r="M36" s="344">
        <v>2</v>
      </c>
      <c r="N36" s="280">
        <f>K36/M36</f>
        <v>1569.8477165682884</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VLOOKUP(A37,EQUIPOS!A7:D164,4,FALSE)</f>
        <v>7452.1950354941491</v>
      </c>
      <c r="L37" s="343"/>
      <c r="M37" s="344">
        <v>2</v>
      </c>
      <c r="N37" s="280">
        <f>K37/M37</f>
        <v>3726.0975177470746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1595.850162690625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6891.795397005988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54120.479633068695</v>
      </c>
      <c r="N48" s="280">
        <f>K48*M48</f>
        <v>248954.20631211597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5518.6437847284988</v>
      </c>
      <c r="N49" s="280">
        <f>K49*M49</f>
        <v>5518.6437847284988</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488424.89606942679</v>
      </c>
      <c r="N50" s="280">
        <f>K50*M50</f>
        <v>488424.89606942679</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6578.1375519797493</v>
      </c>
      <c r="N51" s="280">
        <f>K51*M51</f>
        <v>30259.432739106844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773157.1789053781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1">
        <f>VLOOKUP(A60,TRANSPORTE!A2:D117,4,FALSE)</f>
        <v>1808.1757259865969</v>
      </c>
      <c r="M60" s="822"/>
      <c r="N60" s="295">
        <f>K60*L60</f>
        <v>1808.1757259865969</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1808.1757259865969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813774.15328218322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162754.83065643665</v>
      </c>
      <c r="M84" s="852"/>
      <c r="N84" s="57"/>
    </row>
    <row r="85" spans="1:14">
      <c r="B85" s="95" t="s">
        <v>1057</v>
      </c>
      <c r="C85" s="96"/>
      <c r="D85" s="96"/>
      <c r="E85" s="96"/>
      <c r="F85" s="96"/>
      <c r="G85" s="96"/>
      <c r="H85" s="96"/>
      <c r="I85" s="93"/>
      <c r="J85" s="94"/>
      <c r="K85" s="312">
        <v>0.05</v>
      </c>
      <c r="L85" s="851">
        <f>N79*K85</f>
        <v>40688.707664109163</v>
      </c>
      <c r="M85" s="852"/>
      <c r="N85" s="57"/>
    </row>
    <row r="86" spans="1:14" ht="15.75" thickBot="1">
      <c r="B86" s="97" t="s">
        <v>1058</v>
      </c>
      <c r="C86" s="98"/>
      <c r="D86" s="98"/>
      <c r="E86" s="98"/>
      <c r="F86" s="98"/>
      <c r="G86" s="98"/>
      <c r="H86" s="98"/>
      <c r="I86" s="99"/>
      <c r="J86" s="100"/>
      <c r="K86" s="313">
        <v>0.05</v>
      </c>
      <c r="L86" s="853">
        <f>N79*K86</f>
        <v>40688.707664109163</v>
      </c>
      <c r="M86" s="854"/>
      <c r="N86" s="57"/>
    </row>
    <row r="87" spans="1:14" ht="15.75" thickBot="1">
      <c r="B87" s="817" t="s">
        <v>1037</v>
      </c>
      <c r="C87" s="818"/>
      <c r="D87" s="818"/>
      <c r="E87" s="818"/>
      <c r="F87" s="818"/>
      <c r="G87" s="818"/>
      <c r="H87" s="818"/>
      <c r="I87" s="818"/>
      <c r="J87" s="818"/>
      <c r="K87" s="818"/>
      <c r="L87" s="818"/>
      <c r="M87" s="819"/>
      <c r="N87" s="58">
        <f>L84+L85+L86</f>
        <v>244132.24598465496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1057906.3992668381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VLOOKUP(A36,EQUIPOS!A6:D163,4,FALSE)</f>
        <v>3139.6954331365769</v>
      </c>
      <c r="L36" s="278"/>
      <c r="M36" s="344">
        <v>2</v>
      </c>
      <c r="N36" s="280">
        <f>K36/M36</f>
        <v>1569.8477165682884</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VLOOKUP(A37,EQUIPOS!A7:D164,4,FALSE)</f>
        <v>7452.1950354941491</v>
      </c>
      <c r="L37" s="343"/>
      <c r="M37" s="344">
        <v>2</v>
      </c>
      <c r="N37" s="280">
        <f>K37/M37</f>
        <v>3726.0975177470746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6572.6253644678627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54120.479633068695</v>
      </c>
      <c r="N48" s="280">
        <f>K48*M48</f>
        <v>248954.20631211597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5518.6437847284988</v>
      </c>
      <c r="N49" s="280">
        <f>K49*M49</f>
        <v>5518.6437847284988</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469055.99318748864</v>
      </c>
      <c r="N50" s="280">
        <f>K50*M50</f>
        <v>469055.99318748864</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6578.1375519797493</v>
      </c>
      <c r="N51" s="280">
        <f>K51*M51</f>
        <v>30259.432739106844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753788.27602343995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1">
        <f>VLOOKUP(A60,TRANSPORTE!A2:D117,4,FALSE)</f>
        <v>1808.1757259865969</v>
      </c>
      <c r="M60" s="822"/>
      <c r="N60" s="295">
        <f>K60*L60</f>
        <v>1808.1757259865969</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1808.1757259865969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787702.67971694435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157540.53594338888</v>
      </c>
      <c r="M84" s="852"/>
      <c r="N84" s="57"/>
    </row>
    <row r="85" spans="1:14">
      <c r="B85" s="95" t="s">
        <v>1057</v>
      </c>
      <c r="C85" s="96"/>
      <c r="D85" s="96"/>
      <c r="E85" s="96"/>
      <c r="F85" s="96"/>
      <c r="G85" s="96"/>
      <c r="H85" s="96"/>
      <c r="I85" s="93"/>
      <c r="J85" s="94"/>
      <c r="K85" s="312">
        <v>0.05</v>
      </c>
      <c r="L85" s="851">
        <f>N79*K85</f>
        <v>39385.13398584722</v>
      </c>
      <c r="M85" s="852"/>
      <c r="N85" s="57"/>
    </row>
    <row r="86" spans="1:14" ht="15.75" thickBot="1">
      <c r="B86" s="97" t="s">
        <v>1058</v>
      </c>
      <c r="C86" s="98"/>
      <c r="D86" s="98"/>
      <c r="E86" s="98"/>
      <c r="F86" s="98"/>
      <c r="G86" s="98"/>
      <c r="H86" s="98"/>
      <c r="I86" s="99"/>
      <c r="J86" s="100"/>
      <c r="K86" s="313">
        <v>0.05</v>
      </c>
      <c r="L86" s="853">
        <f>N79*K86</f>
        <v>39385.13398584722</v>
      </c>
      <c r="M86" s="854"/>
      <c r="N86" s="57"/>
    </row>
    <row r="87" spans="1:14" ht="15.75" thickBot="1">
      <c r="B87" s="817" t="s">
        <v>1037</v>
      </c>
      <c r="C87" s="818"/>
      <c r="D87" s="818"/>
      <c r="E87" s="818"/>
      <c r="F87" s="818"/>
      <c r="G87" s="818"/>
      <c r="H87" s="818"/>
      <c r="I87" s="818"/>
      <c r="J87" s="818"/>
      <c r="K87" s="818"/>
      <c r="L87" s="818"/>
      <c r="M87" s="819"/>
      <c r="N87" s="58">
        <f>L84+L85+L86</f>
        <v>236310.80391508335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1024013.4836320276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VLOOKUP(A36,EQUIPOS!A6:D163,4,FALSE)</f>
        <v>3139.6954331365769</v>
      </c>
      <c r="L36" s="278"/>
      <c r="M36" s="344">
        <v>2</v>
      </c>
      <c r="N36" s="280">
        <f>K36/M36</f>
        <v>1569.8477165682884</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VLOOKUP(A37,EQUIPOS!A7:D164,4,FALSE)</f>
        <v>7452.1950354941491</v>
      </c>
      <c r="L37" s="343"/>
      <c r="M37" s="344">
        <v>2</v>
      </c>
      <c r="N37" s="280">
        <f>K37/M37</f>
        <v>3726.0975177470746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6572.6253644678627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441220.1394612185</v>
      </c>
      <c r="N48" s="280">
        <f>K48*M48</f>
        <v>441220.1394612185</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5518.6437847284988</v>
      </c>
      <c r="N49" s="280">
        <f>K49*M49</f>
        <v>5518.6437847284988</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6578.1375519797493</v>
      </c>
      <c r="N50" s="280">
        <f>K50*M50</f>
        <v>30259.432739106844</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476998.2159850538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1">
        <f>VLOOKUP(A60,TRANSPORTE!A2:D117,4,FALSE)</f>
        <v>1808.1757259865969</v>
      </c>
      <c r="M60" s="822"/>
      <c r="N60" s="295">
        <f>K60*L60</f>
        <v>1808.1757259865969</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1808.1757259865969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510912.61967855826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102182.52393571165</v>
      </c>
      <c r="M84" s="852"/>
      <c r="N84" s="57"/>
    </row>
    <row r="85" spans="1:14">
      <c r="B85" s="95" t="s">
        <v>1057</v>
      </c>
      <c r="C85" s="96"/>
      <c r="D85" s="96"/>
      <c r="E85" s="96"/>
      <c r="F85" s="96"/>
      <c r="G85" s="96"/>
      <c r="H85" s="96"/>
      <c r="I85" s="93"/>
      <c r="J85" s="94"/>
      <c r="K85" s="312">
        <v>0.05</v>
      </c>
      <c r="L85" s="851">
        <f>N79*K85</f>
        <v>25545.630983927913</v>
      </c>
      <c r="M85" s="852"/>
      <c r="N85" s="57"/>
    </row>
    <row r="86" spans="1:14" ht="15.75" thickBot="1">
      <c r="B86" s="97" t="s">
        <v>1058</v>
      </c>
      <c r="C86" s="98"/>
      <c r="D86" s="98"/>
      <c r="E86" s="98"/>
      <c r="F86" s="98"/>
      <c r="G86" s="98"/>
      <c r="H86" s="98"/>
      <c r="I86" s="99"/>
      <c r="J86" s="100"/>
      <c r="K86" s="313">
        <v>0.05</v>
      </c>
      <c r="L86" s="853">
        <f>N79*K86</f>
        <v>25545.630983927913</v>
      </c>
      <c r="M86" s="854"/>
      <c r="N86" s="57"/>
    </row>
    <row r="87" spans="1:14" ht="15.75" thickBot="1">
      <c r="B87" s="817" t="s">
        <v>1037</v>
      </c>
      <c r="C87" s="818"/>
      <c r="D87" s="818"/>
      <c r="E87" s="818"/>
      <c r="F87" s="818"/>
      <c r="G87" s="818"/>
      <c r="H87" s="818"/>
      <c r="I87" s="818"/>
      <c r="J87" s="818"/>
      <c r="K87" s="818"/>
      <c r="L87" s="818"/>
      <c r="M87" s="819"/>
      <c r="N87" s="58">
        <f>L84+L85+L86</f>
        <v>153273.78590356748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664186.40558212576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VLOOKUP(A36,EQUIPOS!A6:D163,4,FALSE)</f>
        <v>3139.6954331365769</v>
      </c>
      <c r="L36" s="278"/>
      <c r="M36" s="344">
        <v>2</v>
      </c>
      <c r="N36" s="280">
        <f>K36/M36</f>
        <v>1569.8477165682884</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VLOOKUP(A37,EQUIPOS!A7:D164,4,FALSE)</f>
        <v>7452.1950354941491</v>
      </c>
      <c r="L37" s="343"/>
      <c r="M37" s="344">
        <v>2</v>
      </c>
      <c r="N37" s="280">
        <f>K37/M37</f>
        <v>3726.0975177470746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6572.6253644678627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353896.5316362321</v>
      </c>
      <c r="N48" s="280">
        <f>K48*M48</f>
        <v>353896.5316362321</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5518.6437847284988</v>
      </c>
      <c r="N49" s="280">
        <f>K49*M49</f>
        <v>5518.6437847284988</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1668.5613483597499</v>
      </c>
      <c r="N50" s="280">
        <f>K50*M50</f>
        <v>7675.382202454849</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367090.55762341543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1">
        <f>VLOOKUP(A60,TRANSPORTE!A2:D117,4,FALSE)</f>
        <v>1808.1757259865969</v>
      </c>
      <c r="M60" s="822"/>
      <c r="N60" s="295">
        <f>K60*L60</f>
        <v>1808.1757259865969</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1808.1757259865969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401004.96131691989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80200.992263383989</v>
      </c>
      <c r="M84" s="852"/>
      <c r="N84" s="57"/>
    </row>
    <row r="85" spans="1:14">
      <c r="B85" s="95" t="s">
        <v>1057</v>
      </c>
      <c r="C85" s="96"/>
      <c r="D85" s="96"/>
      <c r="E85" s="96"/>
      <c r="F85" s="96"/>
      <c r="G85" s="96"/>
      <c r="H85" s="96"/>
      <c r="I85" s="93"/>
      <c r="J85" s="94"/>
      <c r="K85" s="312">
        <v>0.05</v>
      </c>
      <c r="L85" s="851">
        <f>N79*K85</f>
        <v>20050.248065845997</v>
      </c>
      <c r="M85" s="852"/>
      <c r="N85" s="57"/>
    </row>
    <row r="86" spans="1:14" ht="15.75" thickBot="1">
      <c r="B86" s="97" t="s">
        <v>1058</v>
      </c>
      <c r="C86" s="98"/>
      <c r="D86" s="98"/>
      <c r="E86" s="98"/>
      <c r="F86" s="98"/>
      <c r="G86" s="98"/>
      <c r="H86" s="98"/>
      <c r="I86" s="99"/>
      <c r="J86" s="100"/>
      <c r="K86" s="313">
        <v>0.05</v>
      </c>
      <c r="L86" s="853">
        <f>N79*K86</f>
        <v>20050.248065845997</v>
      </c>
      <c r="M86" s="854"/>
      <c r="N86" s="57"/>
    </row>
    <row r="87" spans="1:14" ht="15.75" thickBot="1">
      <c r="B87" s="817" t="s">
        <v>1037</v>
      </c>
      <c r="C87" s="818"/>
      <c r="D87" s="818"/>
      <c r="E87" s="818"/>
      <c r="F87" s="818"/>
      <c r="G87" s="818"/>
      <c r="H87" s="818"/>
      <c r="I87" s="818"/>
      <c r="J87" s="818"/>
      <c r="K87" s="818"/>
      <c r="L87" s="818"/>
      <c r="M87" s="819"/>
      <c r="N87" s="58">
        <f>L84+L85+L86</f>
        <v>120301.48839507598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521306.4497119959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5.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5"/>
      <c r="J36" s="276"/>
      <c r="K36" s="277">
        <f>VLOOKUP(A36,EQUIPOS!A6:D163,4,FALSE)</f>
        <v>6728.4186890562669</v>
      </c>
      <c r="L36" s="278"/>
      <c r="M36" s="344">
        <v>1</v>
      </c>
      <c r="N36" s="280">
        <f>K36/M36</f>
        <v>6728.4186890562669</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VLOOKUP(A37,EQUIPOS!A7:D164,4,FALSE)</f>
        <v>7452.1950354941491</v>
      </c>
      <c r="L37" s="343"/>
      <c r="M37" s="344">
        <v>1</v>
      </c>
      <c r="N37" s="280">
        <f>K37/M37</f>
        <v>7452.1950354941491</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17372.314049931665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51919.001988790449</v>
      </c>
      <c r="N48" s="280">
        <f>K48*M48</f>
        <v>49323.051889350922</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45.342595070210322</v>
      </c>
      <c r="N49" s="280">
        <f>K49*M49</f>
        <v>7708.2411619357545</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53303.508708491521</v>
      </c>
      <c r="N50" s="280">
        <f>K50*M50</f>
        <v>29316.929789670339</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567</v>
      </c>
      <c r="N51" s="280">
        <f>K51*M51</f>
        <v>170100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1668.5613483597499</v>
      </c>
      <c r="N52" s="280">
        <f>K52*M52</f>
        <v>5172.5401799152251</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SUM(N48:N58)</f>
        <v>261620.76302087223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821">
        <f>VLOOKUP(A64,TRANSPORTE!A2:D117,4,FALSE)</f>
        <v>1205.4504839910646</v>
      </c>
      <c r="M64" s="822"/>
      <c r="N64" s="295">
        <f>K64*L64</f>
        <v>662.99776619508555</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821">
        <f>VLOOKUP(A65,TRANSPORTE!A3:D117,4,FALSE)</f>
        <v>1205.4504839910646</v>
      </c>
      <c r="M65" s="822"/>
      <c r="N65" s="295">
        <f>K65*L65</f>
        <v>1145.1779597915113</v>
      </c>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1808.1757259865967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344635.25930441549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68927.051860883104</v>
      </c>
      <c r="M88" s="852"/>
      <c r="N88" s="57"/>
    </row>
    <row r="89" spans="1:14">
      <c r="B89" s="95" t="s">
        <v>1057</v>
      </c>
      <c r="C89" s="96"/>
      <c r="D89" s="96"/>
      <c r="E89" s="96"/>
      <c r="F89" s="96"/>
      <c r="G89" s="96"/>
      <c r="H89" s="96"/>
      <c r="I89" s="93"/>
      <c r="J89" s="94"/>
      <c r="K89" s="312">
        <v>0.05</v>
      </c>
      <c r="L89" s="851">
        <f>N83*K89</f>
        <v>17231.762965220776</v>
      </c>
      <c r="M89" s="852"/>
      <c r="N89" s="57"/>
    </row>
    <row r="90" spans="1:14" ht="15.75" thickBot="1">
      <c r="B90" s="97" t="s">
        <v>1058</v>
      </c>
      <c r="C90" s="98"/>
      <c r="D90" s="98"/>
      <c r="E90" s="98"/>
      <c r="F90" s="98"/>
      <c r="G90" s="98"/>
      <c r="H90" s="98"/>
      <c r="I90" s="99"/>
      <c r="J90" s="100"/>
      <c r="K90" s="313">
        <v>0.05</v>
      </c>
      <c r="L90" s="853">
        <f>N83*K90</f>
        <v>17231.762965220776</v>
      </c>
      <c r="M90" s="854"/>
      <c r="N90" s="57"/>
    </row>
    <row r="91" spans="1:14" ht="15.75" thickBot="1">
      <c r="B91" s="817" t="s">
        <v>1037</v>
      </c>
      <c r="C91" s="818"/>
      <c r="D91" s="818"/>
      <c r="E91" s="818"/>
      <c r="F91" s="818"/>
      <c r="G91" s="818"/>
      <c r="H91" s="818"/>
      <c r="I91" s="818"/>
      <c r="J91" s="818"/>
      <c r="K91" s="818"/>
      <c r="L91" s="818"/>
      <c r="M91" s="819"/>
      <c r="N91" s="58">
        <f>L88+L89+L90</f>
        <v>103390.57779132467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448025.83709574013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5"/>
      <c r="J36" s="276"/>
      <c r="K36" s="277">
        <f>VLOOKUP(A36,EQUIPOS!A6:D163,4,FALSE)</f>
        <v>6728.4186890562669</v>
      </c>
      <c r="L36" s="278"/>
      <c r="M36" s="344">
        <v>1</v>
      </c>
      <c r="N36" s="280">
        <f>K36/M36</f>
        <v>6728.4186890562669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9920.1190144375178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51919.001988790449</v>
      </c>
      <c r="N48" s="280">
        <f>K48*M48</f>
        <v>43611.961670583973</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45.342595070210322</v>
      </c>
      <c r="N49" s="280">
        <f>K49*M49</f>
        <v>8388.3800879889095</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53303.508708491521</v>
      </c>
      <c r="N50" s="280">
        <f>K50*M50</f>
        <v>33581.210486349657</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567</v>
      </c>
      <c r="N51" s="280">
        <f>K51*M51</f>
        <v>147420</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SUM(N48:N58)</f>
        <v>233001.55224492255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821">
        <f>VLOOKUP(A64,TRANSPORTE!A2:D117,4,FALSE)</f>
        <v>1205.4504839910646</v>
      </c>
      <c r="M64" s="822"/>
      <c r="N64" s="295">
        <f>K64*L64</f>
        <v>759.43380491437074</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821">
        <f>VLOOKUP(A65,TRANSPORTE!A3:D117,4,FALSE)</f>
        <v>1205.4504839910646</v>
      </c>
      <c r="M65" s="822"/>
      <c r="N65" s="295">
        <f>K65*L65</f>
        <v>1012.5784065524942</v>
      </c>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1772.012211466865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308527.68997845193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61705.537995690393</v>
      </c>
      <c r="M88" s="852"/>
      <c r="N88" s="57"/>
    </row>
    <row r="89" spans="1:14">
      <c r="B89" s="95" t="s">
        <v>1057</v>
      </c>
      <c r="C89" s="96"/>
      <c r="D89" s="96"/>
      <c r="E89" s="96"/>
      <c r="F89" s="96"/>
      <c r="G89" s="96"/>
      <c r="H89" s="96"/>
      <c r="I89" s="93"/>
      <c r="J89" s="94"/>
      <c r="K89" s="312">
        <v>0.05</v>
      </c>
      <c r="L89" s="851">
        <f>N83*K89</f>
        <v>15426.384498922598</v>
      </c>
      <c r="M89" s="852"/>
      <c r="N89" s="57"/>
    </row>
    <row r="90" spans="1:14" ht="15.75" thickBot="1">
      <c r="B90" s="97" t="s">
        <v>1058</v>
      </c>
      <c r="C90" s="98"/>
      <c r="D90" s="98"/>
      <c r="E90" s="98"/>
      <c r="F90" s="98"/>
      <c r="G90" s="98"/>
      <c r="H90" s="98"/>
      <c r="I90" s="99"/>
      <c r="J90" s="100"/>
      <c r="K90" s="313">
        <v>0.05</v>
      </c>
      <c r="L90" s="853">
        <f>N83*K90</f>
        <v>15426.384498922598</v>
      </c>
      <c r="M90" s="854"/>
      <c r="N90" s="57"/>
    </row>
    <row r="91" spans="1:14" ht="15.75" thickBot="1">
      <c r="B91" s="817" t="s">
        <v>1037</v>
      </c>
      <c r="C91" s="818"/>
      <c r="D91" s="818"/>
      <c r="E91" s="818"/>
      <c r="F91" s="818"/>
      <c r="G91" s="818"/>
      <c r="H91" s="818"/>
      <c r="I91" s="818"/>
      <c r="J91" s="818"/>
      <c r="K91" s="818"/>
      <c r="L91" s="818"/>
      <c r="M91" s="819"/>
      <c r="N91" s="58">
        <f>L88+L89+L90</f>
        <v>92558.306993535574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401085.99697198754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5"/>
      <c r="J36" s="276"/>
      <c r="K36" s="277">
        <f>VLOOKUP(A36,EQUIPOS!A6:D163,4,FALSE)</f>
        <v>6728.4186890562669</v>
      </c>
      <c r="L36" s="278"/>
      <c r="M36" s="344">
        <v>1</v>
      </c>
      <c r="N36" s="280">
        <f>K36/M36</f>
        <v>6728.4186890562669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N81*M41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9281.7789493612672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51919.001988790449</v>
      </c>
      <c r="N48" s="280">
        <f>K48*M48</f>
        <v>26167.177002350385</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45.342595070210322</v>
      </c>
      <c r="N49" s="280">
        <f>K49*M49</f>
        <v>5033.0280527933455</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33228.161272825884</v>
      </c>
      <c r="N50" s="280">
        <f>K50*M50</f>
        <v>13291.264509130355</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53303.508708491521</v>
      </c>
      <c r="N51" s="280">
        <f>K51*M51</f>
        <v>20148.726291809795</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567</v>
      </c>
      <c r="N52" s="280">
        <f>K52*M52</f>
        <v>88452</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SUM(N48:N58)</f>
        <v>153092.19585608388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821">
        <f>VLOOKUP(A64,TRANSPORTE!A2:D117,4,FALSE)</f>
        <v>1205.4504839910646</v>
      </c>
      <c r="M64" s="822"/>
      <c r="N64" s="295">
        <f>K64*L64</f>
        <v>455.66028294862241</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821">
        <f>VLOOKUP(A65,TRANSPORTE!A3:D117,4,FALSE)</f>
        <v>1205.4504839910646</v>
      </c>
      <c r="M65" s="822"/>
      <c r="N65" s="295">
        <f>K65*L65</f>
        <v>607.54704393149655</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821">
        <f>VLOOKUP(A66,TRANSPORTE!A3:D117,4,FALSE)</f>
        <v>1205.4504839910646</v>
      </c>
      <c r="M66" s="822"/>
      <c r="N66" s="295">
        <f>K66*L66</f>
        <v>482.18019359642585</v>
      </c>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1545.3875204765448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51067.205206099999</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214986.56753202167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42997.313506404338</v>
      </c>
      <c r="M88" s="852"/>
      <c r="N88" s="57"/>
    </row>
    <row r="89" spans="1:14">
      <c r="B89" s="95" t="s">
        <v>1057</v>
      </c>
      <c r="C89" s="96"/>
      <c r="D89" s="96"/>
      <c r="E89" s="96"/>
      <c r="F89" s="96"/>
      <c r="G89" s="96"/>
      <c r="H89" s="96"/>
      <c r="I89" s="93"/>
      <c r="J89" s="94"/>
      <c r="K89" s="312">
        <v>0.05</v>
      </c>
      <c r="L89" s="851">
        <f>N83*K89</f>
        <v>10749.328376601085</v>
      </c>
      <c r="M89" s="852"/>
      <c r="N89" s="57"/>
    </row>
    <row r="90" spans="1:14" ht="15.75" thickBot="1">
      <c r="B90" s="97" t="s">
        <v>1058</v>
      </c>
      <c r="C90" s="98"/>
      <c r="D90" s="98"/>
      <c r="E90" s="98"/>
      <c r="F90" s="98"/>
      <c r="G90" s="98"/>
      <c r="H90" s="98"/>
      <c r="I90" s="99"/>
      <c r="J90" s="100"/>
      <c r="K90" s="313">
        <v>0.05</v>
      </c>
      <c r="L90" s="853">
        <f>N83*K90</f>
        <v>10749.328376601085</v>
      </c>
      <c r="M90" s="854"/>
      <c r="N90" s="57"/>
    </row>
    <row r="91" spans="1:14" ht="15.75" thickBot="1">
      <c r="B91" s="817" t="s">
        <v>1037</v>
      </c>
      <c r="C91" s="818"/>
      <c r="D91" s="818"/>
      <c r="E91" s="818"/>
      <c r="F91" s="818"/>
      <c r="G91" s="818"/>
      <c r="H91" s="818"/>
      <c r="I91" s="818"/>
      <c r="J91" s="818"/>
      <c r="K91" s="818"/>
      <c r="L91" s="818"/>
      <c r="M91" s="819"/>
      <c r="N91" s="58">
        <f>L88+L89+L90</f>
        <v>64495.970259606511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279482.53779162816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5"/>
      <c r="J36" s="276"/>
      <c r="K36" s="277">
        <f>VLOOKUP(A36,EQUIPOS!A6:D163,4,FALSE)</f>
        <v>7452.1950354941491</v>
      </c>
      <c r="L36" s="278"/>
      <c r="M36" s="344">
        <v>1</v>
      </c>
      <c r="N36" s="280">
        <f>K36/M36</f>
        <v>7452.1950354941491</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8954.1716592029734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3281.2809256915566</v>
      </c>
      <c r="N48" s="280">
        <f>K48*M48</f>
        <v>111931.05493719039</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72721.215452299148</v>
      </c>
      <c r="N49" s="280">
        <f>K49*M49</f>
        <v>10908.182317844872</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353896.5316362321</v>
      </c>
      <c r="N50" s="280">
        <f>K50*M50</f>
        <v>44590.962986165243</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6963.3765467365747</v>
      </c>
      <c r="N51" s="280">
        <f>K51*M51</f>
        <v>6963.3765467365747</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174393.57678793708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821">
        <f>VLOOKUP(A61,TRANSPORTE!A3:D117,4,FALSE)</f>
        <v>1808.1757259865969</v>
      </c>
      <c r="M61" s="822"/>
      <c r="N61" s="295">
        <f>K61*L61</f>
        <v>227.8301414743112</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227.8301414743112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258674.40977405556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51734.881954811113</v>
      </c>
      <c r="M85" s="852"/>
      <c r="N85" s="57"/>
    </row>
    <row r="86" spans="1:14">
      <c r="B86" s="95" t="s">
        <v>1057</v>
      </c>
      <c r="C86" s="96"/>
      <c r="D86" s="96"/>
      <c r="E86" s="96"/>
      <c r="F86" s="96"/>
      <c r="G86" s="96"/>
      <c r="H86" s="96"/>
      <c r="I86" s="93"/>
      <c r="J86" s="94"/>
      <c r="K86" s="312">
        <v>0.05</v>
      </c>
      <c r="L86" s="851">
        <f>N80*K86</f>
        <v>12933.720488702778</v>
      </c>
      <c r="M86" s="852"/>
      <c r="N86" s="57"/>
    </row>
    <row r="87" spans="1:14" ht="15.75" thickBot="1">
      <c r="B87" s="97" t="s">
        <v>1058</v>
      </c>
      <c r="C87" s="98"/>
      <c r="D87" s="98"/>
      <c r="E87" s="98"/>
      <c r="F87" s="98"/>
      <c r="G87" s="98"/>
      <c r="H87" s="98"/>
      <c r="I87" s="99"/>
      <c r="J87" s="100"/>
      <c r="K87" s="313">
        <v>0.05</v>
      </c>
      <c r="L87" s="853">
        <f>N80*K87</f>
        <v>12933.720488702778</v>
      </c>
      <c r="M87" s="854"/>
      <c r="N87" s="57"/>
    </row>
    <row r="88" spans="1:14" ht="15.75" thickBot="1">
      <c r="B88" s="817" t="s">
        <v>1037</v>
      </c>
      <c r="C88" s="818"/>
      <c r="D88" s="818"/>
      <c r="E88" s="818"/>
      <c r="F88" s="818"/>
      <c r="G88" s="818"/>
      <c r="H88" s="818"/>
      <c r="I88" s="818"/>
      <c r="J88" s="818"/>
      <c r="K88" s="818"/>
      <c r="L88" s="818"/>
      <c r="M88" s="819"/>
      <c r="N88" s="58">
        <f>L85+L86+L87</f>
        <v>77602.322932216674</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336276.73270627222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5"/>
      <c r="J36" s="276"/>
      <c r="K36" s="277">
        <f>VLOOKUP(A36,EQUIPOS!A6:D163,4,FALSE)</f>
        <v>7452.1950354941491</v>
      </c>
      <c r="L36" s="278"/>
      <c r="M36" s="344">
        <v>1</v>
      </c>
      <c r="N36" s="280">
        <f>K36/M36</f>
        <v>7452.1950354941491</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8954.1716592029734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3281.2809256915566</v>
      </c>
      <c r="N48" s="280">
        <f>K48*M48</f>
        <v>111931.05493719039</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72721.215452299148</v>
      </c>
      <c r="N49" s="280">
        <f>K49*M49</f>
        <v>10908.182317844872</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406845.08743446029</v>
      </c>
      <c r="N50" s="280">
        <f>K50*M50</f>
        <v>51262.481016742</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6963.3765467365747</v>
      </c>
      <c r="N51" s="280">
        <f>K51*M51</f>
        <v>6963.3765467365747</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181065.09481851384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821">
        <f>VLOOKUP(A61,TRANSPORTE!A3:D117,4,FALSE)</f>
        <v>1808.1757259865969</v>
      </c>
      <c r="M61" s="822"/>
      <c r="N61" s="295">
        <f>K61*L61</f>
        <v>227.8301414743112</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227.8301414743112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8">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265345.92780463235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53069.185560926475</v>
      </c>
      <c r="M85" s="852"/>
      <c r="N85" s="57"/>
    </row>
    <row r="86" spans="1:14">
      <c r="B86" s="95" t="s">
        <v>1057</v>
      </c>
      <c r="C86" s="96"/>
      <c r="D86" s="96"/>
      <c r="E86" s="96"/>
      <c r="F86" s="96"/>
      <c r="G86" s="96"/>
      <c r="H86" s="96"/>
      <c r="I86" s="93"/>
      <c r="J86" s="94"/>
      <c r="K86" s="312">
        <v>0.05</v>
      </c>
      <c r="L86" s="851">
        <f>N80*K86</f>
        <v>13267.296390231619</v>
      </c>
      <c r="M86" s="852"/>
      <c r="N86" s="57"/>
    </row>
    <row r="87" spans="1:14" ht="15.75" thickBot="1">
      <c r="B87" s="97" t="s">
        <v>1058</v>
      </c>
      <c r="C87" s="98"/>
      <c r="D87" s="98"/>
      <c r="E87" s="98"/>
      <c r="F87" s="98"/>
      <c r="G87" s="98"/>
      <c r="H87" s="98"/>
      <c r="I87" s="99"/>
      <c r="J87" s="100"/>
      <c r="K87" s="313">
        <v>0.05</v>
      </c>
      <c r="L87" s="853">
        <f>N80*K87</f>
        <v>13267.296390231619</v>
      </c>
      <c r="M87" s="854"/>
      <c r="N87" s="57"/>
    </row>
    <row r="88" spans="1:14" ht="15.75" thickBot="1">
      <c r="B88" s="817" t="s">
        <v>1037</v>
      </c>
      <c r="C88" s="818"/>
      <c r="D88" s="818"/>
      <c r="E88" s="818"/>
      <c r="F88" s="818"/>
      <c r="G88" s="818"/>
      <c r="H88" s="818"/>
      <c r="I88" s="818"/>
      <c r="J88" s="818"/>
      <c r="K88" s="818"/>
      <c r="L88" s="818"/>
      <c r="M88" s="819"/>
      <c r="N88" s="58">
        <f>L85+L86+L87</f>
        <v>79603.778341389698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344949.70614602207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5"/>
      <c r="J36" s="276"/>
      <c r="K36" s="277">
        <f>VLOOKUP(A36,EQUIPOS!A6:D163,4,FALSE)</f>
        <v>706.15489699027819</v>
      </c>
      <c r="L36" s="278"/>
      <c r="M36" s="344">
        <v>37.5</v>
      </c>
      <c r="N36" s="280">
        <f>K36/M36</f>
        <v>18.830797253074085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34.150958814904087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3281.2809256915566</v>
      </c>
      <c r="N48" s="280">
        <f>K48*M48</f>
        <v>3445.3449719761347</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4610</v>
      </c>
      <c r="N49" s="280">
        <f>K49*M49</f>
        <v>138.29999999999998</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3583.6449719761349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21">
        <f>VLOOKUP(A61,TRANSPORTE!A3:D117,4,FALSE)</f>
        <v>0.31106154234277827</v>
      </c>
      <c r="M61" s="822"/>
      <c r="N61" s="295">
        <f>K61*L61</f>
        <v>0.32661461945991721</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0.32661461945991721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4384.1306235019993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876.82612470039987</v>
      </c>
      <c r="M85" s="852"/>
      <c r="N85" s="57"/>
    </row>
    <row r="86" spans="1:14">
      <c r="B86" s="95" t="s">
        <v>1057</v>
      </c>
      <c r="C86" s="96"/>
      <c r="D86" s="96"/>
      <c r="E86" s="96"/>
      <c r="F86" s="96"/>
      <c r="G86" s="96"/>
      <c r="H86" s="96"/>
      <c r="I86" s="93"/>
      <c r="J86" s="94"/>
      <c r="K86" s="312">
        <v>0.05</v>
      </c>
      <c r="L86" s="851">
        <f>N80*K86</f>
        <v>219.20653117509997</v>
      </c>
      <c r="M86" s="852"/>
      <c r="N86" s="57"/>
    </row>
    <row r="87" spans="1:14" ht="15.75" thickBot="1">
      <c r="B87" s="97" t="s">
        <v>1058</v>
      </c>
      <c r="C87" s="98"/>
      <c r="D87" s="98"/>
      <c r="E87" s="98"/>
      <c r="F87" s="98"/>
      <c r="G87" s="98"/>
      <c r="H87" s="98"/>
      <c r="I87" s="99"/>
      <c r="J87" s="100"/>
      <c r="K87" s="313">
        <v>0.05</v>
      </c>
      <c r="L87" s="853">
        <f>N80*K87</f>
        <v>219.20653117509997</v>
      </c>
      <c r="M87" s="854"/>
      <c r="N87" s="57"/>
    </row>
    <row r="88" spans="1:14" ht="15.75" thickBot="1">
      <c r="B88" s="817" t="s">
        <v>1037</v>
      </c>
      <c r="C88" s="818"/>
      <c r="D88" s="818"/>
      <c r="E88" s="818"/>
      <c r="F88" s="818"/>
      <c r="G88" s="818"/>
      <c r="H88" s="818"/>
      <c r="I88" s="818"/>
      <c r="J88" s="818"/>
      <c r="K88" s="818"/>
      <c r="L88" s="818"/>
      <c r="M88" s="819"/>
      <c r="N88" s="58">
        <f>L85+L86+L87</f>
        <v>1315.2391870505999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5699.3698105525991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5"/>
      <c r="J36" s="276"/>
      <c r="K36" s="277">
        <f>VLOOKUP(A36,EQUIPOS!A6:D163,4,FALSE)</f>
        <v>706.15489699027819</v>
      </c>
      <c r="L36" s="278"/>
      <c r="M36" s="344">
        <v>37.5</v>
      </c>
      <c r="N36" s="280">
        <f>K36/M36</f>
        <v>18.830797253074085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34.150958814904087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3321.7997937624632</v>
      </c>
      <c r="N48" s="280">
        <f>K48*M48</f>
        <v>3487.8897834505865</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4610</v>
      </c>
      <c r="N49" s="280">
        <f>K49*M49</f>
        <v>138.29999999999998</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3626.1897834505867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21">
        <f>VLOOKUP(A61,TRANSPORTE!A3:D117,4,FALSE)</f>
        <v>0.31106154234277827</v>
      </c>
      <c r="M61" s="822"/>
      <c r="N61" s="295">
        <f>K61*L61</f>
        <v>0.32661461945991721</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0.32661461945991721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4426.6754349764506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885.33508699529011</v>
      </c>
      <c r="M85" s="852"/>
      <c r="N85" s="57"/>
    </row>
    <row r="86" spans="1:14">
      <c r="B86" s="95" t="s">
        <v>1057</v>
      </c>
      <c r="C86" s="96"/>
      <c r="D86" s="96"/>
      <c r="E86" s="96"/>
      <c r="F86" s="96"/>
      <c r="G86" s="96"/>
      <c r="H86" s="96"/>
      <c r="I86" s="93"/>
      <c r="J86" s="94"/>
      <c r="K86" s="312">
        <v>0.05</v>
      </c>
      <c r="L86" s="851">
        <f>N80*K86</f>
        <v>221.33377174882253</v>
      </c>
      <c r="M86" s="852"/>
      <c r="N86" s="57"/>
    </row>
    <row r="87" spans="1:14" ht="15.75" thickBot="1">
      <c r="B87" s="97" t="s">
        <v>1058</v>
      </c>
      <c r="C87" s="98"/>
      <c r="D87" s="98"/>
      <c r="E87" s="98"/>
      <c r="F87" s="98"/>
      <c r="G87" s="98"/>
      <c r="H87" s="98"/>
      <c r="I87" s="99"/>
      <c r="J87" s="100"/>
      <c r="K87" s="313">
        <v>0.05</v>
      </c>
      <c r="L87" s="853">
        <f>N80*K87</f>
        <v>221.33377174882253</v>
      </c>
      <c r="M87" s="854"/>
      <c r="N87" s="57"/>
    </row>
    <row r="88" spans="1:14" ht="15.75" thickBot="1">
      <c r="B88" s="817" t="s">
        <v>1037</v>
      </c>
      <c r="C88" s="818"/>
      <c r="D88" s="818"/>
      <c r="E88" s="818"/>
      <c r="F88" s="818"/>
      <c r="G88" s="818"/>
      <c r="H88" s="818"/>
      <c r="I88" s="818"/>
      <c r="J88" s="818"/>
      <c r="K88" s="818"/>
      <c r="L88" s="818"/>
      <c r="M88" s="819"/>
      <c r="N88" s="58">
        <f>L85+L86+L87</f>
        <v>1328.0026304929352</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5754.6780654693857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5"/>
      <c r="J36" s="276"/>
      <c r="K36" s="277">
        <f>VLOOKUP(A36,EQUIPOS!A6:D163,4,FALSE)</f>
        <v>22393.415956929995</v>
      </c>
      <c r="L36" s="278"/>
      <c r="M36" s="344">
        <v>670</v>
      </c>
      <c r="N36" s="280">
        <f>K36/M36</f>
        <v>33.423008890940295</v>
      </c>
    </row>
    <row r="37" spans="1:14">
      <c r="A37" s="119" t="s">
        <v>125</v>
      </c>
      <c r="B37" s="830" t="str">
        <f>VLOOKUP(A37,EQUIPOS!A7:D154,3,FALSE)</f>
        <v>Bomba para gato de tensionamiento</v>
      </c>
      <c r="C37" s="831"/>
      <c r="D37" s="831"/>
      <c r="E37" s="831"/>
      <c r="F37" s="831"/>
      <c r="G37" s="831"/>
      <c r="H37" s="832"/>
      <c r="I37" s="429"/>
      <c r="J37" s="430"/>
      <c r="K37" s="277">
        <f>VLOOKUP(A37,EQUIPOS!A7:D164,4,FALSE)</f>
        <v>39188.477924627499</v>
      </c>
      <c r="L37" s="343"/>
      <c r="M37" s="344">
        <v>670</v>
      </c>
      <c r="N37" s="280">
        <f>K37/M37</f>
        <v>58.49026555914552</v>
      </c>
    </row>
    <row r="38" spans="1:14">
      <c r="A38" s="119" t="s">
        <v>240</v>
      </c>
      <c r="B38" s="830" t="str">
        <f>VLOOKUP(A38,EQUIPOS!A8:D154,3,FALSE)</f>
        <v>Gato para tensionamiento, fuerza Max 200 ton, área de tensión 314 cm2.</v>
      </c>
      <c r="C38" s="831"/>
      <c r="D38" s="831"/>
      <c r="E38" s="831"/>
      <c r="F38" s="831"/>
      <c r="G38" s="831"/>
      <c r="H38" s="832"/>
      <c r="I38" s="336"/>
      <c r="J38" s="338"/>
      <c r="K38" s="277">
        <f>VLOOKUP(A38,EQUIPOS!A8:D165,4,FALSE)</f>
        <v>157404.51703559046</v>
      </c>
      <c r="L38" s="431"/>
      <c r="M38" s="432">
        <v>670</v>
      </c>
      <c r="N38" s="280">
        <f>K38/M38</f>
        <v>234.93211497849322</v>
      </c>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332.94296616960588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18642.753944585249</v>
      </c>
      <c r="N48" s="280">
        <f t="shared" ref="N48:N53" si="0">K48*M48</f>
        <v>74.571015778340993</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17738.862844241725</v>
      </c>
      <c r="N49" s="280">
        <f t="shared" si="0"/>
        <v>70.955451376966906</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1147.5245803098717</v>
      </c>
      <c r="N50" s="280">
        <f t="shared" si="0"/>
        <v>22.950491606197435</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5310.3602145182213</v>
      </c>
      <c r="N51" s="280">
        <f t="shared" si="0"/>
        <v>451.38061823404882</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73667.124677997475</v>
      </c>
      <c r="N52" s="280">
        <f t="shared" si="0"/>
        <v>73.667124677997478</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4610</v>
      </c>
      <c r="N53" s="280">
        <f t="shared" si="0"/>
        <v>92.2</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785.72470167355164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8">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1423.5465048945007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284.70930097890016</v>
      </c>
      <c r="M85" s="852"/>
      <c r="N85" s="57"/>
    </row>
    <row r="86" spans="1:14">
      <c r="B86" s="95" t="s">
        <v>1057</v>
      </c>
      <c r="C86" s="96"/>
      <c r="D86" s="96"/>
      <c r="E86" s="96"/>
      <c r="F86" s="96"/>
      <c r="G86" s="96"/>
      <c r="H86" s="96"/>
      <c r="I86" s="93"/>
      <c r="J86" s="94"/>
      <c r="K86" s="312">
        <v>0.05</v>
      </c>
      <c r="L86" s="851">
        <f>N80*K86</f>
        <v>71.17732524472504</v>
      </c>
      <c r="M86" s="852"/>
      <c r="N86" s="57"/>
    </row>
    <row r="87" spans="1:14" ht="15.75" thickBot="1">
      <c r="B87" s="97" t="s">
        <v>1058</v>
      </c>
      <c r="C87" s="98"/>
      <c r="D87" s="98"/>
      <c r="E87" s="98"/>
      <c r="F87" s="98"/>
      <c r="G87" s="98"/>
      <c r="H87" s="98"/>
      <c r="I87" s="99"/>
      <c r="J87" s="100"/>
      <c r="K87" s="313">
        <v>0.05</v>
      </c>
      <c r="L87" s="853">
        <f>N80*K87</f>
        <v>71.17732524472504</v>
      </c>
      <c r="M87" s="854"/>
      <c r="N87" s="57"/>
    </row>
    <row r="88" spans="1:14" ht="15.75" thickBot="1">
      <c r="B88" s="817" t="s">
        <v>1037</v>
      </c>
      <c r="C88" s="818"/>
      <c r="D88" s="818"/>
      <c r="E88" s="818"/>
      <c r="F88" s="818"/>
      <c r="G88" s="818"/>
      <c r="H88" s="818"/>
      <c r="I88" s="818"/>
      <c r="J88" s="818"/>
      <c r="K88" s="818"/>
      <c r="L88" s="818"/>
      <c r="M88" s="819"/>
      <c r="N88" s="58">
        <f>L85+L86+L87</f>
        <v>427.06395146835018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1850.610456362851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5"/>
      <c r="J36" s="276"/>
      <c r="K36" s="277">
        <f>VLOOKUP(A36,EQUIPOS!A6:D163,4,FALSE)</f>
        <v>22393.415956929995</v>
      </c>
      <c r="L36" s="278"/>
      <c r="M36" s="344">
        <v>670</v>
      </c>
      <c r="N36" s="280">
        <f>K36/M36</f>
        <v>33.423008890940295</v>
      </c>
    </row>
    <row r="37" spans="1:14">
      <c r="A37" s="119" t="s">
        <v>125</v>
      </c>
      <c r="B37" s="830" t="str">
        <f>VLOOKUP(A37,EQUIPOS!A7:D154,3,FALSE)</f>
        <v>Bomba para gato de tensionamiento</v>
      </c>
      <c r="C37" s="831"/>
      <c r="D37" s="831"/>
      <c r="E37" s="831"/>
      <c r="F37" s="831"/>
      <c r="G37" s="831"/>
      <c r="H37" s="832"/>
      <c r="I37" s="429"/>
      <c r="J37" s="430"/>
      <c r="K37" s="277">
        <f>VLOOKUP(A37,EQUIPOS!A7:D164,4,FALSE)</f>
        <v>39188.477924627499</v>
      </c>
      <c r="L37" s="343"/>
      <c r="M37" s="344">
        <v>670</v>
      </c>
      <c r="N37" s="280">
        <f>K37/M37</f>
        <v>58.49026555914552</v>
      </c>
    </row>
    <row r="38" spans="1:14">
      <c r="A38" s="119" t="s">
        <v>240</v>
      </c>
      <c r="B38" s="830" t="str">
        <f>VLOOKUP(A38,EQUIPOS!A8:D154,3,FALSE)</f>
        <v>Gato para tensionamiento, fuerza Max 200 ton, área de tensión 314 cm2.</v>
      </c>
      <c r="C38" s="831"/>
      <c r="D38" s="831"/>
      <c r="E38" s="831"/>
      <c r="F38" s="831"/>
      <c r="G38" s="831"/>
      <c r="H38" s="832"/>
      <c r="I38" s="336"/>
      <c r="J38" s="338"/>
      <c r="K38" s="277">
        <f>VLOOKUP(A38,EQUIPOS!A8:D165,4,FALSE)</f>
        <v>157404.51703559046</v>
      </c>
      <c r="L38" s="431"/>
      <c r="M38" s="432">
        <v>670</v>
      </c>
      <c r="N38" s="280">
        <f>K38/M38</f>
        <v>234.93211497849322</v>
      </c>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332.94296616960588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18642.753944585249</v>
      </c>
      <c r="N48" s="280">
        <f t="shared" ref="N48:N53" si="0">K48*M48</f>
        <v>74.571015778340993</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17738.862844241725</v>
      </c>
      <c r="N49" s="280">
        <f t="shared" si="0"/>
        <v>70.955451376966906</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1147.5245803098717</v>
      </c>
      <c r="N50" s="280">
        <f t="shared" si="0"/>
        <v>22.950491606197435</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5310.3602145182213</v>
      </c>
      <c r="N51" s="280">
        <f t="shared" si="0"/>
        <v>29366.291986285763</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73667.124677997475</v>
      </c>
      <c r="N52" s="280">
        <f t="shared" si="0"/>
        <v>73.667124677997478</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4610</v>
      </c>
      <c r="N53" s="280">
        <f t="shared" si="0"/>
        <v>92.2</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29700.636069725268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30338.457872946216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6067.6915745892438</v>
      </c>
      <c r="M85" s="852"/>
      <c r="N85" s="57"/>
    </row>
    <row r="86" spans="1:14">
      <c r="B86" s="95" t="s">
        <v>1057</v>
      </c>
      <c r="C86" s="96"/>
      <c r="D86" s="96"/>
      <c r="E86" s="96"/>
      <c r="F86" s="96"/>
      <c r="G86" s="96"/>
      <c r="H86" s="96"/>
      <c r="I86" s="93"/>
      <c r="J86" s="94"/>
      <c r="K86" s="312">
        <v>0.05</v>
      </c>
      <c r="L86" s="851">
        <f>N80*K86</f>
        <v>1516.922893647311</v>
      </c>
      <c r="M86" s="852"/>
      <c r="N86" s="57"/>
    </row>
    <row r="87" spans="1:14" ht="15.75" thickBot="1">
      <c r="B87" s="97" t="s">
        <v>1058</v>
      </c>
      <c r="C87" s="98"/>
      <c r="D87" s="98"/>
      <c r="E87" s="98"/>
      <c r="F87" s="98"/>
      <c r="G87" s="98"/>
      <c r="H87" s="98"/>
      <c r="I87" s="99"/>
      <c r="J87" s="100"/>
      <c r="K87" s="313">
        <v>0.05</v>
      </c>
      <c r="L87" s="853">
        <f>N80*K87</f>
        <v>1516.922893647311</v>
      </c>
      <c r="M87" s="854"/>
      <c r="N87" s="57"/>
    </row>
    <row r="88" spans="1:14" ht="15.75" thickBot="1">
      <c r="B88" s="817" t="s">
        <v>1037</v>
      </c>
      <c r="C88" s="818"/>
      <c r="D88" s="818"/>
      <c r="E88" s="818"/>
      <c r="F88" s="818"/>
      <c r="G88" s="818"/>
      <c r="H88" s="818"/>
      <c r="I88" s="818"/>
      <c r="J88" s="818"/>
      <c r="K88" s="818"/>
      <c r="L88" s="818"/>
      <c r="M88" s="819"/>
      <c r="N88" s="58">
        <f>L85+L86+L87</f>
        <v>9101.5373618838657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39439.995234830079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6"/>
      <c r="C1" s="918"/>
      <c r="D1" s="919"/>
      <c r="E1" s="919"/>
      <c r="F1" s="919"/>
      <c r="G1" s="919"/>
      <c r="H1" s="919"/>
      <c r="I1" s="919"/>
      <c r="J1" s="920"/>
      <c r="K1" s="977" t="s">
        <v>1017</v>
      </c>
      <c r="L1" s="923" t="s">
        <v>2304</v>
      </c>
      <c r="M1" s="924"/>
      <c r="N1" s="925"/>
    </row>
    <row r="2" spans="2:14">
      <c r="B2" s="907"/>
      <c r="C2" s="929" t="s">
        <v>1018</v>
      </c>
      <c r="D2" s="930"/>
      <c r="E2" s="930"/>
      <c r="F2" s="930"/>
      <c r="G2" s="930"/>
      <c r="H2" s="930"/>
      <c r="I2" s="930"/>
      <c r="J2" s="931"/>
      <c r="K2" s="976"/>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76"/>
      <c r="L4" s="926"/>
      <c r="M4" s="927"/>
      <c r="N4" s="92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975" t="s">
        <v>1029</v>
      </c>
      <c r="M30" s="829"/>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3" t="s">
        <v>1032</v>
      </c>
      <c r="J35" s="800"/>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950"/>
      <c r="D41" s="950"/>
      <c r="E41" s="44"/>
      <c r="F41" s="45"/>
      <c r="G41" s="45"/>
      <c r="H41" s="46"/>
      <c r="I41" s="42"/>
      <c r="J41" s="43"/>
      <c r="K41" s="287"/>
      <c r="L41" s="284"/>
      <c r="M41" s="409">
        <v>0.01</v>
      </c>
      <c r="N41" s="352">
        <f>N78*M41</f>
        <v>15.95850162690625</v>
      </c>
    </row>
    <row r="42" spans="1:14" ht="15.75" thickBot="1">
      <c r="B42" s="951"/>
      <c r="C42" s="952"/>
      <c r="D42" s="952"/>
      <c r="E42" s="952"/>
      <c r="F42" s="952"/>
      <c r="G42" s="952"/>
      <c r="H42" s="953"/>
      <c r="I42" s="839"/>
      <c r="J42" s="840"/>
      <c r="K42" s="47"/>
      <c r="L42" s="841"/>
      <c r="M42" s="954"/>
      <c r="N42" s="111"/>
    </row>
    <row r="43" spans="1:14" ht="15.75" thickBot="1">
      <c r="B43" s="817" t="s">
        <v>1037</v>
      </c>
      <c r="C43" s="818"/>
      <c r="D43" s="818"/>
      <c r="E43" s="818"/>
      <c r="F43" s="818"/>
      <c r="G43" s="818"/>
      <c r="H43" s="818"/>
      <c r="I43" s="818"/>
      <c r="J43" s="818"/>
      <c r="K43" s="818"/>
      <c r="L43" s="818"/>
      <c r="M43" s="819"/>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382435.3686494304</v>
      </c>
      <c r="N48" s="280">
        <f>K48*M48</f>
        <v>382435.3686494304</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382435.3686494304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974"/>
      <c r="I71" s="79" t="s">
        <v>1048</v>
      </c>
      <c r="J71" s="81" t="s">
        <v>1494</v>
      </c>
      <c r="K71" s="80" t="s">
        <v>1050</v>
      </c>
      <c r="L71" s="845" t="s">
        <v>1034</v>
      </c>
      <c r="M71" s="969"/>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40"/>
      <c r="I77" s="132"/>
      <c r="J77" s="132"/>
      <c r="K77" s="132"/>
      <c r="L77" s="973"/>
      <c r="M77" s="842"/>
      <c r="N77" s="133"/>
    </row>
    <row r="78" spans="1:15" ht="15.75" thickBot="1">
      <c r="B78" s="823" t="s">
        <v>1037</v>
      </c>
      <c r="C78" s="824"/>
      <c r="D78" s="824"/>
      <c r="E78" s="824"/>
      <c r="F78" s="824"/>
      <c r="G78" s="824"/>
      <c r="H78" s="824"/>
      <c r="I78" s="824"/>
      <c r="J78" s="824"/>
      <c r="K78" s="824"/>
      <c r="L78" s="824"/>
      <c r="M78" s="825"/>
      <c r="N78" s="468">
        <f>SUM(N72:N77)</f>
        <v>1595.850162690625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384047.17731374793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76809.435462749592</v>
      </c>
      <c r="M85" s="852"/>
      <c r="N85" s="57"/>
    </row>
    <row r="86" spans="1:14">
      <c r="B86" s="95" t="s">
        <v>1057</v>
      </c>
      <c r="C86" s="96"/>
      <c r="D86" s="96"/>
      <c r="E86" s="96"/>
      <c r="F86" s="96"/>
      <c r="G86" s="96"/>
      <c r="H86" s="96"/>
      <c r="I86" s="93"/>
      <c r="J86" s="94"/>
      <c r="K86" s="312">
        <v>0.05</v>
      </c>
      <c r="L86" s="851">
        <f>N80*K86</f>
        <v>19202.358865687398</v>
      </c>
      <c r="M86" s="852"/>
      <c r="N86" s="57"/>
    </row>
    <row r="87" spans="1:14" ht="15.75" thickBot="1">
      <c r="B87" s="97" t="s">
        <v>1058</v>
      </c>
      <c r="C87" s="98"/>
      <c r="D87" s="98"/>
      <c r="E87" s="98"/>
      <c r="F87" s="98"/>
      <c r="G87" s="98"/>
      <c r="H87" s="98"/>
      <c r="I87" s="99"/>
      <c r="J87" s="100"/>
      <c r="K87" s="313">
        <v>0.05</v>
      </c>
      <c r="L87" s="853">
        <f>N80*K87</f>
        <v>19202.358865687398</v>
      </c>
      <c r="M87" s="854"/>
      <c r="N87" s="57"/>
    </row>
    <row r="88" spans="1:14" ht="15.75" thickBot="1">
      <c r="B88" s="817" t="s">
        <v>1037</v>
      </c>
      <c r="C88" s="818"/>
      <c r="D88" s="818"/>
      <c r="E88" s="818"/>
      <c r="F88" s="818"/>
      <c r="G88" s="818"/>
      <c r="H88" s="818"/>
      <c r="I88" s="818"/>
      <c r="J88" s="818"/>
      <c r="K88" s="818"/>
      <c r="L88" s="818"/>
      <c r="M88" s="819"/>
      <c r="N88" s="58">
        <f>L85+L86+L87</f>
        <v>115214.15319412437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499261.33050787228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N78*M41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37116</v>
      </c>
      <c r="N48" s="280">
        <f>K48*M48</f>
        <v>38971.800000000003</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38971.800000000003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1021.344104122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40044.2113093281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8008.8422618656205</v>
      </c>
      <c r="M85" s="852"/>
      <c r="N85" s="57"/>
    </row>
    <row r="86" spans="1:14">
      <c r="B86" s="95" t="s">
        <v>1057</v>
      </c>
      <c r="C86" s="96"/>
      <c r="D86" s="96"/>
      <c r="E86" s="96"/>
      <c r="F86" s="96"/>
      <c r="G86" s="96"/>
      <c r="H86" s="96"/>
      <c r="I86" s="93"/>
      <c r="J86" s="94"/>
      <c r="K86" s="312">
        <v>0.05</v>
      </c>
      <c r="L86" s="851">
        <f>N80*K86</f>
        <v>2002.2105654664051</v>
      </c>
      <c r="M86" s="852"/>
      <c r="N86" s="57"/>
    </row>
    <row r="87" spans="1:14" ht="15.75" thickBot="1">
      <c r="B87" s="97" t="s">
        <v>1058</v>
      </c>
      <c r="C87" s="98"/>
      <c r="D87" s="98"/>
      <c r="E87" s="98"/>
      <c r="F87" s="98"/>
      <c r="G87" s="98"/>
      <c r="H87" s="98"/>
      <c r="I87" s="99"/>
      <c r="J87" s="100"/>
      <c r="K87" s="313">
        <v>0.05</v>
      </c>
      <c r="L87" s="853">
        <f>N80*K87</f>
        <v>2002.2105654664051</v>
      </c>
      <c r="M87" s="854"/>
      <c r="N87" s="57"/>
    </row>
    <row r="88" spans="1:14" ht="15.75" thickBot="1">
      <c r="B88" s="817" t="s">
        <v>1037</v>
      </c>
      <c r="C88" s="818"/>
      <c r="D88" s="818"/>
      <c r="E88" s="818"/>
      <c r="F88" s="818"/>
      <c r="G88" s="818"/>
      <c r="H88" s="818"/>
      <c r="I88" s="818"/>
      <c r="J88" s="818"/>
      <c r="K88" s="818"/>
      <c r="L88" s="818"/>
      <c r="M88" s="819"/>
      <c r="N88" s="58">
        <f>L85+L86+L87</f>
        <v>12013.26339279843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52057.474702126528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5"/>
      <c r="J36" s="276"/>
      <c r="K36" s="277">
        <f>VLOOKUP(A36,EQUIPOS!A6:D163,4,FALSE)</f>
        <v>4932.0082004484993</v>
      </c>
      <c r="L36" s="278"/>
      <c r="M36" s="344">
        <v>40</v>
      </c>
      <c r="N36" s="280">
        <f>K36/M36</f>
        <v>123.30020501121248</v>
      </c>
    </row>
    <row r="37" spans="1:14">
      <c r="A37" s="119" t="s">
        <v>195</v>
      </c>
      <c r="B37" s="830" t="str">
        <f>VLOOKUP(A37,EQUIPOS!A7:D154,3,FALSE)</f>
        <v xml:space="preserve">Equipo de oxicorte, Capacidad de corte: hasta 6´´ (152mm) </v>
      </c>
      <c r="C37" s="831"/>
      <c r="D37" s="831"/>
      <c r="E37" s="831"/>
      <c r="F37" s="831"/>
      <c r="G37" s="831"/>
      <c r="H37" s="832"/>
      <c r="I37" s="429"/>
      <c r="J37" s="430"/>
      <c r="K37" s="277">
        <f>VLOOKUP(A37,EQUIPOS!A7:D164,4,FALSE)</f>
        <v>15498.086693185352</v>
      </c>
      <c r="L37" s="343"/>
      <c r="M37" s="344">
        <v>40</v>
      </c>
      <c r="N37" s="280">
        <f t="shared" ref="N37:N43" si="0">K37/M37</f>
        <v>387.45216732963382</v>
      </c>
    </row>
    <row r="38" spans="1:14">
      <c r="A38" s="119" t="s">
        <v>204</v>
      </c>
      <c r="B38" s="830" t="str">
        <f>VLOOKUP(A38,EQUIPOS!A8:D154,3,FALSE)</f>
        <v xml:space="preserve">Equipo de soldadura 250 AMP
</v>
      </c>
      <c r="C38" s="831"/>
      <c r="D38" s="831"/>
      <c r="E38" s="831"/>
      <c r="F38" s="831"/>
      <c r="G38" s="831"/>
      <c r="H38" s="832"/>
      <c r="I38" s="429"/>
      <c r="J38" s="430"/>
      <c r="K38" s="277">
        <f>VLOOKUP(A38,EQUIPOS!A8:D165,4,FALSE)</f>
        <v>14571.516430974638</v>
      </c>
      <c r="L38" s="343"/>
      <c r="M38" s="344">
        <v>40</v>
      </c>
      <c r="N38" s="280">
        <f t="shared" si="0"/>
        <v>364.28791077436597</v>
      </c>
    </row>
    <row r="39" spans="1:14">
      <c r="A39" s="119" t="s">
        <v>208</v>
      </c>
      <c r="B39" s="830" t="str">
        <f>VLOOKUP(A39,EQUIPOS!A9:D154,3,FALSE)</f>
        <v>Equipo de soldadura 400</v>
      </c>
      <c r="C39" s="831"/>
      <c r="D39" s="831"/>
      <c r="E39" s="831"/>
      <c r="F39" s="831"/>
      <c r="G39" s="831"/>
      <c r="H39" s="832"/>
      <c r="I39" s="429"/>
      <c r="J39" s="430"/>
      <c r="K39" s="277">
        <f>VLOOKUP(A39,EQUIPOS!A9:D166,4,FALSE)</f>
        <v>15498.332761041484</v>
      </c>
      <c r="L39" s="343"/>
      <c r="M39" s="344">
        <v>40</v>
      </c>
      <c r="N39" s="280">
        <f t="shared" si="0"/>
        <v>387.45831902603709</v>
      </c>
    </row>
    <row r="40" spans="1:14">
      <c r="A40" s="119" t="s">
        <v>210</v>
      </c>
      <c r="B40" s="830" t="str">
        <f>VLOOKUP(A40,EQUIPOS!A10:D154,3,FALSE)</f>
        <v>Equipo de soldadura 600</v>
      </c>
      <c r="C40" s="831"/>
      <c r="D40" s="831"/>
      <c r="E40" s="831"/>
      <c r="F40" s="831"/>
      <c r="G40" s="831"/>
      <c r="H40" s="832"/>
      <c r="I40" s="429"/>
      <c r="J40" s="430"/>
      <c r="K40" s="277">
        <f>VLOOKUP(A40,EQUIPOS!A10:D167,4,FALSE)</f>
        <v>17932.974835754459</v>
      </c>
      <c r="L40" s="343"/>
      <c r="M40" s="344">
        <v>40</v>
      </c>
      <c r="N40" s="280">
        <f t="shared" si="0"/>
        <v>448.3243708938615</v>
      </c>
    </row>
    <row r="41" spans="1:14">
      <c r="A41" s="119" t="s">
        <v>202</v>
      </c>
      <c r="B41" s="830" t="str">
        <f>VLOOKUP(A41,EQUIPOS!A11:D155,3,FALSE)</f>
        <v xml:space="preserve">Equipo de rayos X y/o ultrasonido
</v>
      </c>
      <c r="C41" s="831"/>
      <c r="D41" s="831"/>
      <c r="E41" s="831"/>
      <c r="F41" s="831"/>
      <c r="G41" s="831"/>
      <c r="H41" s="832"/>
      <c r="I41" s="429"/>
      <c r="J41" s="430"/>
      <c r="K41" s="277">
        <f>VLOOKUP(A41,EQUIPOS!A11:D168,4,FALSE)</f>
        <v>65579.518407031312</v>
      </c>
      <c r="L41" s="343"/>
      <c r="M41" s="344">
        <v>4000</v>
      </c>
      <c r="N41" s="280">
        <f t="shared" si="0"/>
        <v>16.394879601757829</v>
      </c>
    </row>
    <row r="42" spans="1:14">
      <c r="A42" s="119" t="s">
        <v>294</v>
      </c>
      <c r="B42" s="830" t="str">
        <f>VLOOKUP(A42,EQUIPOS!A12:D156,3,FALSE)</f>
        <v>Puente grúa</v>
      </c>
      <c r="C42" s="831"/>
      <c r="D42" s="831"/>
      <c r="E42" s="831"/>
      <c r="F42" s="831"/>
      <c r="G42" s="831"/>
      <c r="H42" s="832"/>
      <c r="I42" s="429"/>
      <c r="J42" s="430"/>
      <c r="K42" s="277">
        <f>VLOOKUP(A42,EQUIPOS!A12:D169,4,FALSE)</f>
        <v>596913.26223067089</v>
      </c>
      <c r="L42" s="343"/>
      <c r="M42" s="344">
        <v>40000</v>
      </c>
      <c r="N42" s="280">
        <f t="shared" si="0"/>
        <v>14.922831555766772</v>
      </c>
    </row>
    <row r="43" spans="1:14">
      <c r="A43" s="119" t="s">
        <v>334</v>
      </c>
      <c r="B43" s="830" t="str">
        <f>VLOOKUP(A43,EQUIPOS!A13:D157,3,FALSE)</f>
        <v>Taladro industrial</v>
      </c>
      <c r="C43" s="831"/>
      <c r="D43" s="831"/>
      <c r="E43" s="831"/>
      <c r="F43" s="831"/>
      <c r="G43" s="831"/>
      <c r="H43" s="832"/>
      <c r="I43" s="429"/>
      <c r="J43" s="430"/>
      <c r="K43" s="277">
        <f>VLOOKUP(A43,EQUIPOS!A13:D170,4,FALSE)</f>
        <v>3044.0654344692916</v>
      </c>
      <c r="L43" s="343"/>
      <c r="M43" s="344">
        <v>40</v>
      </c>
      <c r="N43" s="280">
        <f t="shared" si="0"/>
        <v>76.101635861732291</v>
      </c>
    </row>
    <row r="44" spans="1:14">
      <c r="B44" s="830"/>
      <c r="C44" s="831"/>
      <c r="D44" s="831"/>
      <c r="E44" s="831"/>
      <c r="F44" s="831"/>
      <c r="G44" s="831"/>
      <c r="H44" s="832"/>
      <c r="I44" s="42"/>
      <c r="J44" s="43"/>
      <c r="K44" s="277"/>
      <c r="L44" s="284"/>
      <c r="M44" s="344"/>
      <c r="N44" s="280"/>
    </row>
    <row r="45" spans="1:14">
      <c r="B45" s="328"/>
      <c r="C45" s="329"/>
      <c r="D45" s="329"/>
      <c r="E45" s="329"/>
      <c r="F45" s="331"/>
      <c r="G45" s="331"/>
      <c r="H45" s="131"/>
      <c r="I45" s="42"/>
      <c r="J45" s="43"/>
      <c r="K45" s="277"/>
      <c r="L45" s="284"/>
      <c r="M45" s="285"/>
      <c r="N45" s="281"/>
    </row>
    <row r="46" spans="1:14">
      <c r="B46" s="837" t="s">
        <v>1036</v>
      </c>
      <c r="C46" s="838"/>
      <c r="D46" s="838"/>
      <c r="E46" s="44"/>
      <c r="F46" s="45"/>
      <c r="G46" s="45"/>
      <c r="H46" s="46"/>
      <c r="I46" s="42"/>
      <c r="J46" s="43"/>
      <c r="K46" s="287"/>
      <c r="L46" s="284"/>
      <c r="M46" s="409">
        <v>0.1</v>
      </c>
      <c r="N46" s="352">
        <f>N83*M46</f>
        <v>316.77546014452503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SUM(N36:N46)</f>
        <v>2135.017780198893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32548.714600132582</v>
      </c>
      <c r="N53" s="280">
        <f t="shared" ref="N53:N58" si="1">K53*M53</f>
        <v>162.74357300066291</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3493.8027071656716</v>
      </c>
      <c r="N54" s="280">
        <f t="shared" si="1"/>
        <v>17.46901353582836</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11524.61152937997</v>
      </c>
      <c r="N55" s="280">
        <f t="shared" si="1"/>
        <v>57.623057646899852</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11046</v>
      </c>
      <c r="N56" s="280">
        <f t="shared" si="1"/>
        <v>110.46000000000001</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20473.133422780887</v>
      </c>
      <c r="N57" s="280">
        <f t="shared" si="1"/>
        <v>204.73133422780887</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3841.5371764599904</v>
      </c>
      <c r="N58" s="280">
        <f t="shared" si="1"/>
        <v>3841.5371764599904</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17" t="s">
        <v>1037</v>
      </c>
      <c r="C61" s="818"/>
      <c r="D61" s="818"/>
      <c r="E61" s="818"/>
      <c r="F61" s="818"/>
      <c r="G61" s="818"/>
      <c r="H61" s="818"/>
      <c r="I61" s="818"/>
      <c r="J61" s="818"/>
      <c r="K61" s="818"/>
      <c r="L61" s="818"/>
      <c r="M61" s="819"/>
      <c r="N61" s="402">
        <f>SUM(N53:N60)</f>
        <v>4394.5641548711901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0" t="s">
        <v>1045</v>
      </c>
      <c r="M65" s="793"/>
      <c r="N65" s="82" t="s">
        <v>1035</v>
      </c>
    </row>
    <row r="66" spans="1:15">
      <c r="B66" s="52"/>
      <c r="C66" s="325"/>
      <c r="D66" s="325"/>
      <c r="E66" s="325"/>
      <c r="F66" s="325"/>
      <c r="G66" s="325"/>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319"/>
      <c r="I68" s="287"/>
      <c r="J68" s="294"/>
      <c r="K68" s="287"/>
      <c r="L68" s="821"/>
      <c r="M68" s="822"/>
      <c r="N68" s="295"/>
    </row>
    <row r="69" spans="1:15">
      <c r="B69" s="52"/>
      <c r="C69" s="53"/>
      <c r="D69" s="53"/>
      <c r="E69" s="53"/>
      <c r="F69" s="53"/>
      <c r="G69" s="53"/>
      <c r="H69" s="319"/>
      <c r="I69" s="287"/>
      <c r="J69" s="294"/>
      <c r="K69" s="287"/>
      <c r="L69" s="821"/>
      <c r="M69" s="822"/>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04" t="str">
        <f>VLOOKUP(A82,'MANO DE OBRA'!A12:D73,3,FALSE)</f>
        <v>Dibujante 2</v>
      </c>
      <c r="C82" s="805" t="e">
        <f>VLOOKUP(B82,'MANO DE OBRA'!B12:E73,3,FALSE)</f>
        <v>#N/A</v>
      </c>
      <c r="D82" s="805" t="e">
        <f>VLOOKUP(C82,'MANO DE OBRA'!C12:F73,3,FALSE)</f>
        <v>#N/A</v>
      </c>
      <c r="E82" s="805" t="e">
        <f>VLOOKUP(D82,'MANO DE OBRA'!D12:G73,3,FALSE)</f>
        <v>#N/A</v>
      </c>
      <c r="F82" s="805" t="e">
        <f>VLOOKUP(E82,'MANO DE OBRA'!E12:H73,3,FALSE)</f>
        <v>#N/A</v>
      </c>
      <c r="G82" s="805" t="e">
        <f>VLOOKUP(F82,'MANO DE OBRA'!F12:I73,3,FALSE)</f>
        <v>#N/A</v>
      </c>
      <c r="H82" s="805"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823" t="s">
        <v>1037</v>
      </c>
      <c r="C83" s="824"/>
      <c r="D83" s="824"/>
      <c r="E83" s="824"/>
      <c r="F83" s="824"/>
      <c r="G83" s="824"/>
      <c r="H83" s="824"/>
      <c r="I83" s="824"/>
      <c r="J83" s="824"/>
      <c r="K83" s="824"/>
      <c r="L83" s="824"/>
      <c r="M83" s="825"/>
      <c r="N83" s="468">
        <f>SUM(N77:N82)</f>
        <v>3167.75460144525</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9697.3365365153331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1939.4673073030667</v>
      </c>
      <c r="M90" s="852"/>
      <c r="N90" s="57"/>
    </row>
    <row r="91" spans="1:14">
      <c r="B91" s="95" t="s">
        <v>1057</v>
      </c>
      <c r="C91" s="96"/>
      <c r="D91" s="96"/>
      <c r="E91" s="96"/>
      <c r="F91" s="96"/>
      <c r="G91" s="96"/>
      <c r="H91" s="96"/>
      <c r="I91" s="93"/>
      <c r="J91" s="94"/>
      <c r="K91" s="312">
        <v>0.05</v>
      </c>
      <c r="L91" s="851">
        <f>N85*K91</f>
        <v>484.86682682576668</v>
      </c>
      <c r="M91" s="852"/>
      <c r="N91" s="57"/>
    </row>
    <row r="92" spans="1:14" ht="15.75" thickBot="1">
      <c r="B92" s="97" t="s">
        <v>1058</v>
      </c>
      <c r="C92" s="98"/>
      <c r="D92" s="98"/>
      <c r="E92" s="98"/>
      <c r="F92" s="98"/>
      <c r="G92" s="98"/>
      <c r="H92" s="98"/>
      <c r="I92" s="99"/>
      <c r="J92" s="100"/>
      <c r="K92" s="313">
        <v>0.05</v>
      </c>
      <c r="L92" s="853">
        <f>N85*K92</f>
        <v>484.86682682576668</v>
      </c>
      <c r="M92" s="854"/>
      <c r="N92" s="57"/>
    </row>
    <row r="93" spans="1:14" ht="15.75" thickBot="1">
      <c r="B93" s="817" t="s">
        <v>1037</v>
      </c>
      <c r="C93" s="818"/>
      <c r="D93" s="818"/>
      <c r="E93" s="818"/>
      <c r="F93" s="818"/>
      <c r="G93" s="818"/>
      <c r="H93" s="818"/>
      <c r="I93" s="818"/>
      <c r="J93" s="818"/>
      <c r="K93" s="818"/>
      <c r="L93" s="818"/>
      <c r="M93" s="819"/>
      <c r="N93" s="58">
        <f>L90+L91+L92</f>
        <v>2909.2009609545999</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12606.537497469933</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5"/>
      <c r="K125" s="965"/>
      <c r="L125" s="965"/>
      <c r="M125" s="965"/>
      <c r="N125" s="966"/>
    </row>
    <row r="126" spans="2:14" ht="15.75" thickBot="1">
      <c r="B126" s="427" t="s">
        <v>2327</v>
      </c>
      <c r="C126" s="428"/>
      <c r="D126" s="428"/>
      <c r="E126" s="267"/>
      <c r="F126" s="267"/>
      <c r="G126" s="267"/>
      <c r="H126" s="267"/>
      <c r="I126" s="267"/>
      <c r="J126" s="967"/>
      <c r="K126" s="967"/>
      <c r="L126" s="967"/>
      <c r="M126" s="967"/>
      <c r="N126" s="96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5"/>
      <c r="J36" s="276"/>
      <c r="K36" s="277">
        <f>VLOOKUP(A36,EQUIPOS!A6:D163,4,FALSE)</f>
        <v>4932.0082004484993</v>
      </c>
      <c r="L36" s="278"/>
      <c r="M36" s="344">
        <v>40</v>
      </c>
      <c r="N36" s="280">
        <f t="shared" ref="N36:N41" si="0">K36/M36</f>
        <v>123.30020501121248</v>
      </c>
    </row>
    <row r="37" spans="1:14">
      <c r="A37" s="119" t="s">
        <v>334</v>
      </c>
      <c r="B37" s="830" t="str">
        <f>VLOOKUP(A37,EQUIPOS!A7:D154,3,FALSE)</f>
        <v>Taladro industrial</v>
      </c>
      <c r="C37" s="831"/>
      <c r="D37" s="831"/>
      <c r="E37" s="831"/>
      <c r="F37" s="831"/>
      <c r="G37" s="831"/>
      <c r="H37" s="832"/>
      <c r="I37" s="429"/>
      <c r="J37" s="430"/>
      <c r="K37" s="277">
        <f>VLOOKUP(A37,EQUIPOS!A7:D164,4,FALSE)</f>
        <v>3044.0654344692916</v>
      </c>
      <c r="L37" s="343"/>
      <c r="M37" s="344">
        <v>40</v>
      </c>
      <c r="N37" s="280">
        <f t="shared" si="0"/>
        <v>76.101635861732291</v>
      </c>
    </row>
    <row r="38" spans="1:14">
      <c r="A38" s="119" t="s">
        <v>195</v>
      </c>
      <c r="B38" s="830" t="str">
        <f>VLOOKUP(A38,EQUIPOS!A8:D154,3,FALSE)</f>
        <v xml:space="preserve">Equipo de oxicorte, Capacidad de corte: hasta 6´´ (152mm) </v>
      </c>
      <c r="C38" s="831"/>
      <c r="D38" s="831"/>
      <c r="E38" s="831"/>
      <c r="F38" s="831"/>
      <c r="G38" s="831"/>
      <c r="H38" s="832"/>
      <c r="I38" s="429"/>
      <c r="J38" s="430"/>
      <c r="K38" s="277">
        <f>VLOOKUP(A38,EQUIPOS!A8:D165,4,FALSE)</f>
        <v>15498.086693185352</v>
      </c>
      <c r="L38" s="343"/>
      <c r="M38" s="344">
        <v>40</v>
      </c>
      <c r="N38" s="280">
        <f t="shared" si="0"/>
        <v>387.45216732963382</v>
      </c>
    </row>
    <row r="39" spans="1:14">
      <c r="A39" s="119" t="s">
        <v>204</v>
      </c>
      <c r="B39" s="830" t="str">
        <f>VLOOKUP(A39,EQUIPOS!A9:D154,3,FALSE)</f>
        <v xml:space="preserve">Equipo de soldadura 250 AMP
</v>
      </c>
      <c r="C39" s="831"/>
      <c r="D39" s="831"/>
      <c r="E39" s="831"/>
      <c r="F39" s="831"/>
      <c r="G39" s="831"/>
      <c r="H39" s="832"/>
      <c r="I39" s="429"/>
      <c r="J39" s="430"/>
      <c r="K39" s="277">
        <f>VLOOKUP(A39,EQUIPOS!A9:D166,4,FALSE)</f>
        <v>14571.516430974638</v>
      </c>
      <c r="L39" s="343"/>
      <c r="M39" s="344">
        <v>40</v>
      </c>
      <c r="N39" s="280">
        <f t="shared" si="0"/>
        <v>364.28791077436597</v>
      </c>
    </row>
    <row r="40" spans="1:14">
      <c r="A40" s="119" t="s">
        <v>208</v>
      </c>
      <c r="B40" s="830" t="str">
        <f>VLOOKUP(A40,EQUIPOS!A10:D154,3,FALSE)</f>
        <v>Equipo de soldadura 400</v>
      </c>
      <c r="C40" s="831"/>
      <c r="D40" s="831"/>
      <c r="E40" s="831"/>
      <c r="F40" s="831"/>
      <c r="G40" s="831"/>
      <c r="H40" s="832"/>
      <c r="I40" s="429"/>
      <c r="J40" s="430"/>
      <c r="K40" s="277">
        <f>VLOOKUP(A40,EQUIPOS!A10:D167,4,FALSE)</f>
        <v>15498.332761041484</v>
      </c>
      <c r="L40" s="343"/>
      <c r="M40" s="344">
        <v>40</v>
      </c>
      <c r="N40" s="280">
        <f t="shared" si="0"/>
        <v>387.45831902603709</v>
      </c>
    </row>
    <row r="41" spans="1:14">
      <c r="A41" s="119" t="s">
        <v>210</v>
      </c>
      <c r="B41" s="830" t="str">
        <f>VLOOKUP(A41,EQUIPOS!A11:D155,3,FALSE)</f>
        <v>Equipo de soldadura 600</v>
      </c>
      <c r="C41" s="831"/>
      <c r="D41" s="831"/>
      <c r="E41" s="831"/>
      <c r="F41" s="831"/>
      <c r="G41" s="831"/>
      <c r="H41" s="832"/>
      <c r="I41" s="429"/>
      <c r="J41" s="430"/>
      <c r="K41" s="277">
        <f>VLOOKUP(A41,EQUIPOS!A11:D168,4,FALSE)</f>
        <v>17932.974835754459</v>
      </c>
      <c r="L41" s="343"/>
      <c r="M41" s="344">
        <v>40</v>
      </c>
      <c r="N41" s="280">
        <f t="shared" si="0"/>
        <v>448.3243708938615</v>
      </c>
    </row>
    <row r="42" spans="1:14">
      <c r="B42" s="830"/>
      <c r="C42" s="831"/>
      <c r="D42" s="831"/>
      <c r="E42" s="831"/>
      <c r="F42" s="831"/>
      <c r="G42" s="831"/>
      <c r="H42" s="832"/>
      <c r="I42" s="42"/>
      <c r="J42" s="43"/>
      <c r="K42" s="277"/>
      <c r="L42" s="284"/>
      <c r="M42" s="344"/>
      <c r="N42" s="280"/>
    </row>
    <row r="43" spans="1:14">
      <c r="B43" s="328"/>
      <c r="C43" s="329"/>
      <c r="D43" s="329"/>
      <c r="E43" s="329"/>
      <c r="F43" s="331"/>
      <c r="G43" s="331"/>
      <c r="H43" s="131"/>
      <c r="I43" s="42"/>
      <c r="J43" s="43"/>
      <c r="K43" s="277"/>
      <c r="L43" s="284"/>
      <c r="M43" s="285"/>
      <c r="N43" s="281"/>
    </row>
    <row r="44" spans="1:14">
      <c r="B44" s="837" t="s">
        <v>1036</v>
      </c>
      <c r="C44" s="838"/>
      <c r="D44" s="838"/>
      <c r="E44" s="44"/>
      <c r="F44" s="45"/>
      <c r="G44" s="45"/>
      <c r="H44" s="46"/>
      <c r="I44" s="42"/>
      <c r="J44" s="43"/>
      <c r="K44" s="287"/>
      <c r="L44" s="284"/>
      <c r="M44" s="409">
        <v>0.05</v>
      </c>
      <c r="N44" s="352">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2">
        <f>SUM(N36:N44)</f>
        <v>1883.0741826241713</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3" t="s">
        <v>1029</v>
      </c>
      <c r="K50" s="91" t="s">
        <v>1030</v>
      </c>
      <c r="L50" s="811" t="s">
        <v>1039</v>
      </c>
      <c r="M50" s="810"/>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32548.714600132582</v>
      </c>
      <c r="N51" s="280">
        <f t="shared" ref="N51:N56" si="1">K51*M51</f>
        <v>162.74357300066291</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3493.8027071656716</v>
      </c>
      <c r="N52" s="280">
        <f t="shared" si="1"/>
        <v>17.46901353582836</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11524.61152937997</v>
      </c>
      <c r="N53" s="280">
        <f t="shared" si="1"/>
        <v>57.623057646899852</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11046</v>
      </c>
      <c r="N54" s="280">
        <f t="shared" si="1"/>
        <v>110.46000000000001</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20473.133422780887</v>
      </c>
      <c r="N55" s="280">
        <f t="shared" si="1"/>
        <v>204.73133422780887</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3841.5371764599904</v>
      </c>
      <c r="N56" s="280">
        <f t="shared" si="1"/>
        <v>3841.5371764599904</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SUM(N51:N58)</f>
        <v>4394.5641548711901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B64" s="52"/>
      <c r="C64" s="325"/>
      <c r="D64" s="325"/>
      <c r="E64" s="325"/>
      <c r="F64" s="325"/>
      <c r="G64" s="325"/>
      <c r="H64" s="319"/>
      <c r="I64" s="287"/>
      <c r="J64" s="294"/>
      <c r="K64" s="287"/>
      <c r="L64" s="821"/>
      <c r="M64" s="822"/>
      <c r="N64" s="295"/>
    </row>
    <row r="65" spans="1:15">
      <c r="B65" s="52"/>
      <c r="C65" s="53"/>
      <c r="D65" s="53"/>
      <c r="E65" s="53"/>
      <c r="F65" s="53"/>
      <c r="G65" s="53"/>
      <c r="H65" s="319"/>
      <c r="I65" s="287"/>
      <c r="J65" s="294"/>
      <c r="K65" s="287"/>
      <c r="L65" s="821"/>
      <c r="M65" s="822"/>
      <c r="N65" s="295"/>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04"/>
      <c r="C80" s="805"/>
      <c r="D80" s="805"/>
      <c r="E80" s="805"/>
      <c r="F80" s="805"/>
      <c r="G80" s="805"/>
      <c r="H80" s="805"/>
      <c r="I80" s="478"/>
      <c r="J80" s="479"/>
      <c r="K80" s="480"/>
      <c r="L80" s="483"/>
      <c r="M80" s="484"/>
      <c r="N80" s="448"/>
    </row>
    <row r="81" spans="1:14" ht="15.75" thickBot="1">
      <c r="B81" s="823" t="s">
        <v>1037</v>
      </c>
      <c r="C81" s="824"/>
      <c r="D81" s="824"/>
      <c r="E81" s="824"/>
      <c r="F81" s="824"/>
      <c r="G81" s="824"/>
      <c r="H81" s="824"/>
      <c r="I81" s="824"/>
      <c r="J81" s="824"/>
      <c r="K81" s="824"/>
      <c r="L81" s="824"/>
      <c r="M81" s="825"/>
      <c r="N81" s="309">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8200.6298120419233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1640.1259624083848</v>
      </c>
      <c r="M88" s="852"/>
      <c r="N88" s="57"/>
    </row>
    <row r="89" spans="1:14">
      <c r="B89" s="95" t="s">
        <v>1057</v>
      </c>
      <c r="C89" s="96"/>
      <c r="D89" s="96"/>
      <c r="E89" s="96"/>
      <c r="F89" s="96"/>
      <c r="G89" s="96"/>
      <c r="H89" s="96"/>
      <c r="I89" s="93"/>
      <c r="J89" s="94"/>
      <c r="K89" s="312">
        <v>0.05</v>
      </c>
      <c r="L89" s="851">
        <f>N83*K89</f>
        <v>410.0314906020962</v>
      </c>
      <c r="M89" s="852"/>
      <c r="N89" s="57"/>
    </row>
    <row r="90" spans="1:14" ht="15.75" thickBot="1">
      <c r="B90" s="97" t="s">
        <v>1058</v>
      </c>
      <c r="C90" s="98"/>
      <c r="D90" s="98"/>
      <c r="E90" s="98"/>
      <c r="F90" s="98"/>
      <c r="G90" s="98"/>
      <c r="H90" s="98"/>
      <c r="I90" s="99"/>
      <c r="J90" s="100"/>
      <c r="K90" s="313">
        <v>0.05</v>
      </c>
      <c r="L90" s="853">
        <f>N83*K90</f>
        <v>410.0314906020962</v>
      </c>
      <c r="M90" s="854"/>
      <c r="N90" s="57"/>
    </row>
    <row r="91" spans="1:14" ht="15.75" thickBot="1">
      <c r="B91" s="817" t="s">
        <v>1037</v>
      </c>
      <c r="C91" s="818"/>
      <c r="D91" s="818"/>
      <c r="E91" s="818"/>
      <c r="F91" s="818"/>
      <c r="G91" s="818"/>
      <c r="H91" s="818"/>
      <c r="I91" s="818"/>
      <c r="J91" s="818"/>
      <c r="K91" s="818"/>
      <c r="L91" s="818"/>
      <c r="M91" s="819"/>
      <c r="N91" s="58">
        <f>L88+L89+L90</f>
        <v>2460.1889436125771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10660.8187556545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821">
        <f>VLOOKUP(A61,TRANSPORTE!A3:D117,4,FALSE)</f>
        <v>0.44173516964766157</v>
      </c>
      <c r="M61" s="822"/>
      <c r="N61" s="295">
        <f>K61*L61</f>
        <v>0.44173516964766157</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0.44173516964766157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8"/>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0.44173516964766157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8.8347033929532318E-2</v>
      </c>
      <c r="M85" s="852"/>
      <c r="N85" s="57"/>
    </row>
    <row r="86" spans="1:14">
      <c r="B86" s="95" t="s">
        <v>1057</v>
      </c>
      <c r="C86" s="96"/>
      <c r="D86" s="96"/>
      <c r="E86" s="96"/>
      <c r="F86" s="96"/>
      <c r="G86" s="96"/>
      <c r="H86" s="96"/>
      <c r="I86" s="93"/>
      <c r="J86" s="94"/>
      <c r="K86" s="312">
        <v>0.05</v>
      </c>
      <c r="L86" s="851">
        <f>N80*K86</f>
        <v>2.2086758482383079E-2</v>
      </c>
      <c r="M86" s="852"/>
      <c r="N86" s="57"/>
    </row>
    <row r="87" spans="1:14" ht="15.75" thickBot="1">
      <c r="B87" s="97" t="s">
        <v>1058</v>
      </c>
      <c r="C87" s="98"/>
      <c r="D87" s="98"/>
      <c r="E87" s="98"/>
      <c r="F87" s="98"/>
      <c r="G87" s="98"/>
      <c r="H87" s="98"/>
      <c r="I87" s="99"/>
      <c r="J87" s="100"/>
      <c r="K87" s="313">
        <v>0.05</v>
      </c>
      <c r="L87" s="853">
        <f>N80*K87</f>
        <v>2.2086758482383079E-2</v>
      </c>
      <c r="M87" s="854"/>
      <c r="N87" s="57"/>
    </row>
    <row r="88" spans="1:14" ht="15.75" thickBot="1">
      <c r="B88" s="817" t="s">
        <v>1037</v>
      </c>
      <c r="C88" s="818"/>
      <c r="D88" s="818"/>
      <c r="E88" s="818"/>
      <c r="F88" s="818"/>
      <c r="G88" s="818"/>
      <c r="H88" s="818"/>
      <c r="I88" s="818"/>
      <c r="J88" s="818"/>
      <c r="K88" s="818"/>
      <c r="L88" s="818"/>
      <c r="M88" s="819"/>
      <c r="N88" s="58">
        <f>L85+L86+L87</f>
        <v>0.13252055089429848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58">
        <f>N80+N88</f>
        <v>0.57425572054196006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5"/>
      <c r="J36" s="276"/>
      <c r="K36" s="277">
        <f>VLOOKUP(A36,EQUIPOS!A6:D163,4,FALSE)</f>
        <v>4932.0082004484993</v>
      </c>
      <c r="L36" s="278"/>
      <c r="M36" s="344">
        <v>40</v>
      </c>
      <c r="N36" s="280">
        <f t="shared" ref="N36:N41" si="0">K36/M36</f>
        <v>123.30020501121248</v>
      </c>
    </row>
    <row r="37" spans="1:14">
      <c r="A37" s="119" t="s">
        <v>195</v>
      </c>
      <c r="B37" s="830" t="str">
        <f>VLOOKUP(A37,EQUIPOS!A7:D154,3,FALSE)</f>
        <v xml:space="preserve">Equipo de oxicorte, Capacidad de corte: hasta 6´´ (152mm) </v>
      </c>
      <c r="C37" s="831"/>
      <c r="D37" s="831"/>
      <c r="E37" s="831"/>
      <c r="F37" s="831"/>
      <c r="G37" s="831"/>
      <c r="H37" s="832"/>
      <c r="I37" s="429"/>
      <c r="J37" s="430"/>
      <c r="K37" s="277">
        <f>VLOOKUP(A37,EQUIPOS!A7:D164,4,FALSE)</f>
        <v>15498.086693185352</v>
      </c>
      <c r="L37" s="343"/>
      <c r="M37" s="344">
        <v>400</v>
      </c>
      <c r="N37" s="280">
        <f t="shared" si="0"/>
        <v>38.745216732963378</v>
      </c>
    </row>
    <row r="38" spans="1:14">
      <c r="A38" s="119" t="s">
        <v>204</v>
      </c>
      <c r="B38" s="830" t="str">
        <f>VLOOKUP(A38,EQUIPOS!A8:D154,3,FALSE)</f>
        <v xml:space="preserve">Equipo de soldadura 250 AMP
</v>
      </c>
      <c r="C38" s="831"/>
      <c r="D38" s="831"/>
      <c r="E38" s="831"/>
      <c r="F38" s="831"/>
      <c r="G38" s="831"/>
      <c r="H38" s="832"/>
      <c r="I38" s="429"/>
      <c r="J38" s="430"/>
      <c r="K38" s="277">
        <f>VLOOKUP(A38,EQUIPOS!A8:D165,4,FALSE)</f>
        <v>14571.516430974638</v>
      </c>
      <c r="L38" s="343"/>
      <c r="M38" s="344">
        <v>400</v>
      </c>
      <c r="N38" s="280">
        <f t="shared" si="0"/>
        <v>36.428791077436593</v>
      </c>
    </row>
    <row r="39" spans="1:14">
      <c r="A39" s="119" t="s">
        <v>208</v>
      </c>
      <c r="B39" s="830" t="str">
        <f>VLOOKUP(A39,EQUIPOS!A9:D154,3,FALSE)</f>
        <v>Equipo de soldadura 400</v>
      </c>
      <c r="C39" s="831"/>
      <c r="D39" s="831"/>
      <c r="E39" s="831"/>
      <c r="F39" s="831"/>
      <c r="G39" s="831"/>
      <c r="H39" s="832"/>
      <c r="I39" s="429"/>
      <c r="J39" s="430"/>
      <c r="K39" s="277">
        <f>VLOOKUP(A39,EQUIPOS!A9:D166,4,FALSE)</f>
        <v>15498.332761041484</v>
      </c>
      <c r="L39" s="343"/>
      <c r="M39" s="344">
        <v>400</v>
      </c>
      <c r="N39" s="280">
        <f t="shared" si="0"/>
        <v>38.745831902603712</v>
      </c>
    </row>
    <row r="40" spans="1:14">
      <c r="A40" s="119" t="s">
        <v>210</v>
      </c>
      <c r="B40" s="830" t="str">
        <f>VLOOKUP(A40,EQUIPOS!A10:D154,3,FALSE)</f>
        <v>Equipo de soldadura 600</v>
      </c>
      <c r="C40" s="831"/>
      <c r="D40" s="831"/>
      <c r="E40" s="831"/>
      <c r="F40" s="831"/>
      <c r="G40" s="831"/>
      <c r="H40" s="832"/>
      <c r="I40" s="429"/>
      <c r="J40" s="430"/>
      <c r="K40" s="277">
        <f>VLOOKUP(A40,EQUIPOS!A10:D167,4,FALSE)</f>
        <v>17932.974835754459</v>
      </c>
      <c r="L40" s="343"/>
      <c r="M40" s="344">
        <v>400</v>
      </c>
      <c r="N40" s="280">
        <f t="shared" si="0"/>
        <v>44.832437089386147</v>
      </c>
    </row>
    <row r="41" spans="1:14">
      <c r="A41" s="119" t="s">
        <v>243</v>
      </c>
      <c r="B41" s="830" t="str">
        <f>VLOOKUP(A41,EQUIPOS!A11:D155,3,FALSE)</f>
        <v>Grúa 10 ton</v>
      </c>
      <c r="C41" s="831"/>
      <c r="D41" s="831"/>
      <c r="E41" s="831"/>
      <c r="F41" s="831"/>
      <c r="G41" s="831"/>
      <c r="H41" s="832"/>
      <c r="I41" s="429"/>
      <c r="J41" s="430"/>
      <c r="K41" s="277">
        <f>VLOOKUP(A41,EQUIPOS!A11:D168,4,FALSE)</f>
        <v>136417.24809751171</v>
      </c>
      <c r="L41" s="343"/>
      <c r="M41" s="344">
        <v>400</v>
      </c>
      <c r="N41" s="280">
        <f t="shared" si="0"/>
        <v>341.04312024377924</v>
      </c>
    </row>
    <row r="42" spans="1:14">
      <c r="B42" s="830"/>
      <c r="C42" s="831"/>
      <c r="D42" s="831"/>
      <c r="E42" s="831"/>
      <c r="F42" s="831"/>
      <c r="G42" s="831"/>
      <c r="H42" s="832"/>
      <c r="I42" s="42"/>
      <c r="J42" s="43"/>
      <c r="K42" s="277"/>
      <c r="L42" s="284"/>
      <c r="M42" s="344"/>
      <c r="N42" s="280"/>
    </row>
    <row r="43" spans="1:14">
      <c r="B43" s="328"/>
      <c r="C43" s="329"/>
      <c r="D43" s="329"/>
      <c r="E43" s="329"/>
      <c r="F43" s="331"/>
      <c r="G43" s="331"/>
      <c r="H43" s="131"/>
      <c r="I43" s="42"/>
      <c r="J43" s="43"/>
      <c r="K43" s="277"/>
      <c r="L43" s="284"/>
      <c r="M43" s="285"/>
      <c r="N43" s="281"/>
    </row>
    <row r="44" spans="1:14">
      <c r="B44" s="837" t="s">
        <v>1036</v>
      </c>
      <c r="C44" s="838"/>
      <c r="D44" s="838"/>
      <c r="E44" s="44"/>
      <c r="F44" s="45"/>
      <c r="G44" s="45"/>
      <c r="H44" s="46"/>
      <c r="I44" s="42"/>
      <c r="J44" s="43"/>
      <c r="K44" s="287"/>
      <c r="L44" s="284"/>
      <c r="M44" s="409">
        <v>0.05</v>
      </c>
      <c r="N44" s="352">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2">
        <f>SUM(N36:N44)</f>
        <v>719.24517578470966</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3" t="s">
        <v>1029</v>
      </c>
      <c r="K50" s="91" t="s">
        <v>1030</v>
      </c>
      <c r="L50" s="811" t="s">
        <v>1039</v>
      </c>
      <c r="M50" s="810"/>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32548.714600132582</v>
      </c>
      <c r="N51" s="280">
        <f>K51*M51</f>
        <v>162.74357300066291</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3493.8027071656716</v>
      </c>
      <c r="N52" s="280">
        <f t="shared" ref="N52:N58" si="1">K52*M52</f>
        <v>17.46901353582836</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11524.61152937997</v>
      </c>
      <c r="N53" s="280">
        <f t="shared" si="1"/>
        <v>57.623057646899852</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11046</v>
      </c>
      <c r="N54" s="280">
        <f t="shared" si="1"/>
        <v>110.46000000000001</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20473.133422780887</v>
      </c>
      <c r="N55" s="280">
        <f t="shared" si="1"/>
        <v>204.73133422780887</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72721.215452299148</v>
      </c>
      <c r="N56" s="280">
        <f t="shared" si="1"/>
        <v>36.360607726149574</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49830</v>
      </c>
      <c r="N57" s="280">
        <f t="shared" si="1"/>
        <v>49.83</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22316</v>
      </c>
      <c r="N58" s="280">
        <f t="shared" si="1"/>
        <v>22.315999999999999</v>
      </c>
    </row>
    <row r="59" spans="1:14" ht="15.75" thickBot="1">
      <c r="B59" s="817" t="s">
        <v>1037</v>
      </c>
      <c r="C59" s="818"/>
      <c r="D59" s="818"/>
      <c r="E59" s="818"/>
      <c r="F59" s="818"/>
      <c r="G59" s="818"/>
      <c r="H59" s="818"/>
      <c r="I59" s="818"/>
      <c r="J59" s="818"/>
      <c r="K59" s="818"/>
      <c r="L59" s="818"/>
      <c r="M59" s="819"/>
      <c r="N59" s="402">
        <f>SUM(N51:N58)</f>
        <v>661.53358613734963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B64" s="52"/>
      <c r="C64" s="325"/>
      <c r="D64" s="325"/>
      <c r="E64" s="325"/>
      <c r="F64" s="325"/>
      <c r="G64" s="325"/>
      <c r="H64" s="319"/>
      <c r="I64" s="287"/>
      <c r="J64" s="294"/>
      <c r="K64" s="287"/>
      <c r="L64" s="821"/>
      <c r="M64" s="822"/>
      <c r="N64" s="295"/>
    </row>
    <row r="65" spans="1:15">
      <c r="B65" s="52"/>
      <c r="C65" s="53"/>
      <c r="D65" s="53"/>
      <c r="E65" s="53"/>
      <c r="F65" s="53"/>
      <c r="G65" s="53"/>
      <c r="H65" s="319"/>
      <c r="I65" s="287"/>
      <c r="J65" s="294"/>
      <c r="K65" s="287"/>
      <c r="L65" s="821"/>
      <c r="M65" s="822"/>
      <c r="N65" s="295"/>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04"/>
      <c r="C80" s="805"/>
      <c r="D80" s="805"/>
      <c r="E80" s="805"/>
      <c r="F80" s="805"/>
      <c r="G80" s="805"/>
      <c r="H80" s="805"/>
      <c r="I80" s="478"/>
      <c r="J80" s="479"/>
      <c r="K80" s="482"/>
      <c r="L80" s="483"/>
      <c r="M80" s="484"/>
      <c r="N80" s="403"/>
    </row>
    <row r="81" spans="1:14" ht="15.75" thickBot="1">
      <c r="B81" s="823" t="s">
        <v>1037</v>
      </c>
      <c r="C81" s="824"/>
      <c r="D81" s="824"/>
      <c r="E81" s="824"/>
      <c r="F81" s="824"/>
      <c r="G81" s="824"/>
      <c r="H81" s="824"/>
      <c r="I81" s="824"/>
      <c r="J81" s="824"/>
      <c r="K81" s="824"/>
      <c r="L81" s="824"/>
      <c r="M81" s="825"/>
      <c r="N81" s="309">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3303.770236468622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660.7540472937244</v>
      </c>
      <c r="M88" s="852"/>
      <c r="N88" s="57"/>
    </row>
    <row r="89" spans="1:14">
      <c r="B89" s="95" t="s">
        <v>1057</v>
      </c>
      <c r="C89" s="96"/>
      <c r="D89" s="96"/>
      <c r="E89" s="96"/>
      <c r="F89" s="96"/>
      <c r="G89" s="96"/>
      <c r="H89" s="96"/>
      <c r="I89" s="93"/>
      <c r="J89" s="94"/>
      <c r="K89" s="312">
        <v>0.05</v>
      </c>
      <c r="L89" s="851">
        <f>N83*K89</f>
        <v>165.1885118234311</v>
      </c>
      <c r="M89" s="852"/>
      <c r="N89" s="57"/>
    </row>
    <row r="90" spans="1:14" ht="15.75" thickBot="1">
      <c r="B90" s="97" t="s">
        <v>1058</v>
      </c>
      <c r="C90" s="98"/>
      <c r="D90" s="98"/>
      <c r="E90" s="98"/>
      <c r="F90" s="98"/>
      <c r="G90" s="98"/>
      <c r="H90" s="98"/>
      <c r="I90" s="99"/>
      <c r="J90" s="100"/>
      <c r="K90" s="313">
        <v>0.05</v>
      </c>
      <c r="L90" s="853">
        <f>N83*K90</f>
        <v>165.1885118234311</v>
      </c>
      <c r="M90" s="854"/>
      <c r="N90" s="57"/>
    </row>
    <row r="91" spans="1:14" ht="15.75" thickBot="1">
      <c r="B91" s="817" t="s">
        <v>1037</v>
      </c>
      <c r="C91" s="818"/>
      <c r="D91" s="818"/>
      <c r="E91" s="818"/>
      <c r="F91" s="818"/>
      <c r="G91" s="818"/>
      <c r="H91" s="818"/>
      <c r="I91" s="818"/>
      <c r="J91" s="818"/>
      <c r="K91" s="818"/>
      <c r="L91" s="818"/>
      <c r="M91" s="819"/>
      <c r="N91" s="58">
        <f>L88+L89+L90</f>
        <v>991.1310709405866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4294.901307409209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42.75" customHeight="1" thickBot="1">
      <c r="A31" t="s">
        <v>1929</v>
      </c>
      <c r="B31" s="86" t="s">
        <v>1212</v>
      </c>
      <c r="C31" s="957" t="s">
        <v>2238</v>
      </c>
      <c r="D31" s="958"/>
      <c r="E31" s="958"/>
      <c r="F31" s="958"/>
      <c r="G31" s="958"/>
      <c r="H31" s="958"/>
      <c r="I31" s="958"/>
      <c r="J31" s="958"/>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5"/>
      <c r="J36" s="276"/>
      <c r="K36" s="277">
        <f>VLOOKUP(A36,EQUIPOS!A6:D163,4,FALSE)</f>
        <v>2409.5493497421357</v>
      </c>
      <c r="L36" s="278"/>
      <c r="M36" s="344">
        <v>4</v>
      </c>
      <c r="N36" s="280">
        <f>K36/M36</f>
        <v>602.38733743553394</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1559.8974350499088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433869.44715964561</v>
      </c>
      <c r="N48" s="280">
        <f>K48*M48</f>
        <v>4338.6944715964564</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103709</v>
      </c>
      <c r="N49" s="280">
        <f>K49*M49</f>
        <v>103709</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370343.43308624119</v>
      </c>
      <c r="N50" s="280">
        <f>K50*M50</f>
        <v>135175.35307647803</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243223.04754807448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1">
        <f>VLOOKUP(A58,TRANSPORTE!A1:D117,4,FALSE)</f>
        <v>2.0893586036464331</v>
      </c>
      <c r="M58" s="822"/>
      <c r="N58" s="295">
        <f>K58*L58</f>
        <v>0.58502040902100128</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0.58502040902100128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254358.63097967717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50871.726195935436</v>
      </c>
      <c r="M82" s="852"/>
      <c r="N82" s="57"/>
    </row>
    <row r="83" spans="1:14">
      <c r="B83" s="95" t="s">
        <v>1057</v>
      </c>
      <c r="C83" s="96"/>
      <c r="D83" s="96"/>
      <c r="E83" s="96"/>
      <c r="F83" s="96"/>
      <c r="G83" s="96"/>
      <c r="H83" s="96"/>
      <c r="I83" s="93"/>
      <c r="J83" s="94"/>
      <c r="K83" s="312">
        <v>0.05</v>
      </c>
      <c r="L83" s="851">
        <f>N77*K83</f>
        <v>12717.931548983859</v>
      </c>
      <c r="M83" s="852"/>
      <c r="N83" s="57"/>
    </row>
    <row r="84" spans="1:14" ht="15.75" thickBot="1">
      <c r="B84" s="97" t="s">
        <v>1058</v>
      </c>
      <c r="C84" s="98"/>
      <c r="D84" s="98"/>
      <c r="E84" s="98"/>
      <c r="F84" s="98"/>
      <c r="G84" s="98"/>
      <c r="H84" s="98"/>
      <c r="I84" s="99"/>
      <c r="J84" s="100"/>
      <c r="K84" s="313">
        <v>0.05</v>
      </c>
      <c r="L84" s="853">
        <f>N77*K84</f>
        <v>12717.931548983859</v>
      </c>
      <c r="M84" s="854"/>
      <c r="N84" s="57"/>
    </row>
    <row r="85" spans="1:14" ht="15.75" thickBot="1">
      <c r="B85" s="817" t="s">
        <v>1037</v>
      </c>
      <c r="C85" s="818"/>
      <c r="D85" s="818"/>
      <c r="E85" s="818"/>
      <c r="F85" s="818"/>
      <c r="G85" s="818"/>
      <c r="H85" s="818"/>
      <c r="I85" s="818"/>
      <c r="J85" s="818"/>
      <c r="K85" s="818"/>
      <c r="L85" s="818"/>
      <c r="M85" s="819"/>
      <c r="N85" s="58">
        <f>L82+L83+L84</f>
        <v>76307.589293903162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330666.22027358034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45" customHeight="1" thickBot="1">
      <c r="A31" t="s">
        <v>1929</v>
      </c>
      <c r="B31" s="86" t="s">
        <v>1213</v>
      </c>
      <c r="C31" s="978" t="s">
        <v>2239</v>
      </c>
      <c r="D31" s="979"/>
      <c r="E31" s="979"/>
      <c r="F31" s="979"/>
      <c r="G31" s="979"/>
      <c r="H31" s="979"/>
      <c r="I31" s="979"/>
      <c r="J31" s="979"/>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5"/>
      <c r="J36" s="276"/>
      <c r="K36" s="277">
        <f>VLOOKUP(A36,EQUIPOS!A6:D163,4,FALSE)</f>
        <v>2409.5493497421357</v>
      </c>
      <c r="L36" s="278"/>
      <c r="M36" s="449">
        <v>4</v>
      </c>
      <c r="N36" s="280">
        <f>K36/M36</f>
        <v>602.38733743553394</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1559.8974350499088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433869.44715964561</v>
      </c>
      <c r="N48" s="280">
        <f>K48*M48</f>
        <v>8677.3889431929128</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103709</v>
      </c>
      <c r="N49" s="280">
        <f>K49*M49</f>
        <v>103709</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370343.43308624119</v>
      </c>
      <c r="N50" s="280">
        <f>K50*M50</f>
        <v>170357.97921967096</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282744.36816286389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1">
        <f>VLOOKUP(A58,TRANSPORTE!A1:D117,4,FALSE)</f>
        <v>2.0893586036464331</v>
      </c>
      <c r="M58" s="822"/>
      <c r="N58" s="295">
        <f>K58*L58</f>
        <v>0.58502040902100128</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0.58502040902100128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293879.95159446658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58775.990318893317</v>
      </c>
      <c r="M82" s="852"/>
      <c r="N82" s="57"/>
    </row>
    <row r="83" spans="1:14">
      <c r="B83" s="95" t="s">
        <v>1057</v>
      </c>
      <c r="C83" s="96"/>
      <c r="D83" s="96"/>
      <c r="E83" s="96"/>
      <c r="F83" s="96"/>
      <c r="G83" s="96"/>
      <c r="H83" s="96"/>
      <c r="I83" s="93"/>
      <c r="J83" s="94"/>
      <c r="K83" s="312">
        <v>0.05</v>
      </c>
      <c r="L83" s="851">
        <f>N77*K83</f>
        <v>14693.997579723329</v>
      </c>
      <c r="M83" s="852"/>
      <c r="N83" s="57"/>
    </row>
    <row r="84" spans="1:14" ht="15.75" thickBot="1">
      <c r="B84" s="97" t="s">
        <v>1058</v>
      </c>
      <c r="C84" s="98"/>
      <c r="D84" s="98"/>
      <c r="E84" s="98"/>
      <c r="F84" s="98"/>
      <c r="G84" s="98"/>
      <c r="H84" s="98"/>
      <c r="I84" s="99"/>
      <c r="J84" s="100"/>
      <c r="K84" s="313">
        <v>0.05</v>
      </c>
      <c r="L84" s="853">
        <f>N77*K84</f>
        <v>14693.997579723329</v>
      </c>
      <c r="M84" s="854"/>
      <c r="N84" s="57"/>
    </row>
    <row r="85" spans="1:14" ht="15.75" thickBot="1">
      <c r="B85" s="817" t="s">
        <v>1037</v>
      </c>
      <c r="C85" s="818"/>
      <c r="D85" s="818"/>
      <c r="E85" s="818"/>
      <c r="F85" s="818"/>
      <c r="G85" s="818"/>
      <c r="H85" s="818"/>
      <c r="I85" s="818"/>
      <c r="J85" s="818"/>
      <c r="K85" s="818"/>
      <c r="L85" s="818"/>
      <c r="M85" s="819"/>
      <c r="N85" s="58">
        <f>L82+L83+L84</f>
        <v>88163.985478339979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382043.93707280653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310</v>
      </c>
      <c r="B36" s="830" t="str">
        <f>VLOOKUP(A36,EQUIPOS!A6:D154,3,FALSE)</f>
        <v>Retroexcavadora A25C</v>
      </c>
      <c r="C36" s="831"/>
      <c r="D36" s="831"/>
      <c r="E36" s="831"/>
      <c r="F36" s="831"/>
      <c r="G36" s="831"/>
      <c r="H36" s="832"/>
      <c r="I36" s="275"/>
      <c r="J36" s="276"/>
      <c r="K36" s="277">
        <f>VLOOKUP(A36,EQUIPOS!A6:D163,4,FALSE)</f>
        <v>194132.2376772282</v>
      </c>
      <c r="L36" s="278"/>
      <c r="M36" s="344">
        <v>3</v>
      </c>
      <c r="N36" s="280">
        <f>K36/M36</f>
        <v>64710.745892409403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65987.426022561907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433869.44715964561</v>
      </c>
      <c r="N48" s="280">
        <f>K48*M48</f>
        <v>8677.3889431929128</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44650.341710359782</v>
      </c>
      <c r="N49" s="280">
        <f>K49*M49</f>
        <v>20539.1571867655</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347550</v>
      </c>
      <c r="N50" s="280">
        <f>K50*M50</f>
        <v>347550</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376766.54612995841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1">
        <f>VLOOKUP(A58,TRANSPORTE!A1:D117,4,FALSE)</f>
        <v>2.0893586036464331</v>
      </c>
      <c r="M58" s="822"/>
      <c r="N58" s="295">
        <f>K58*L58</f>
        <v>0.58502040902100128</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821">
        <f>VLOOKUP(A59,TRANSPORTE!A1:D117,4,FALSE)</f>
        <v>1205.4504839910646</v>
      </c>
      <c r="M59" s="822"/>
      <c r="N59" s="295">
        <f>K59*L59</f>
        <v>554.50722263588978</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555.09224304491079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12766.801301525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456075.86569709022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91215.173139418053</v>
      </c>
      <c r="M82" s="852"/>
      <c r="N82" s="57"/>
    </row>
    <row r="83" spans="1:14">
      <c r="B83" s="95" t="s">
        <v>1057</v>
      </c>
      <c r="C83" s="96"/>
      <c r="D83" s="96"/>
      <c r="E83" s="96"/>
      <c r="F83" s="96"/>
      <c r="G83" s="96"/>
      <c r="H83" s="96"/>
      <c r="I83" s="93"/>
      <c r="J83" s="94"/>
      <c r="K83" s="312">
        <v>0.05</v>
      </c>
      <c r="L83" s="851">
        <f>N77*K83</f>
        <v>22803.793284854513</v>
      </c>
      <c r="M83" s="852"/>
      <c r="N83" s="57"/>
    </row>
    <row r="84" spans="1:14" ht="15.75" thickBot="1">
      <c r="B84" s="97" t="s">
        <v>1058</v>
      </c>
      <c r="C84" s="98"/>
      <c r="D84" s="98"/>
      <c r="E84" s="98"/>
      <c r="F84" s="98"/>
      <c r="G84" s="98"/>
      <c r="H84" s="98"/>
      <c r="I84" s="99"/>
      <c r="J84" s="100"/>
      <c r="K84" s="313">
        <v>0.05</v>
      </c>
      <c r="L84" s="853">
        <f>N77*K84</f>
        <v>22803.793284854513</v>
      </c>
      <c r="M84" s="854"/>
      <c r="N84" s="57"/>
    </row>
    <row r="85" spans="1:14" ht="15.75" thickBot="1">
      <c r="B85" s="817" t="s">
        <v>1037</v>
      </c>
      <c r="C85" s="818"/>
      <c r="D85" s="818"/>
      <c r="E85" s="818"/>
      <c r="F85" s="818"/>
      <c r="G85" s="818"/>
      <c r="H85" s="818"/>
      <c r="I85" s="818"/>
      <c r="J85" s="818"/>
      <c r="K85" s="818"/>
      <c r="L85" s="818"/>
      <c r="M85" s="819"/>
      <c r="N85" s="58">
        <f>L82+L83+L84</f>
        <v>136822.75970912707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592898.6254062173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VLOOKUP(A36,EQUIPOS!A6:D163,4,FALSE)</f>
        <v>6496.2740005228743</v>
      </c>
      <c r="L36" s="278"/>
      <c r="M36" s="344">
        <v>0.5</v>
      </c>
      <c r="N36" s="280">
        <f>K36/M36</f>
        <v>12992.548001045749</v>
      </c>
    </row>
    <row r="37" spans="1:14">
      <c r="A37" s="119" t="s">
        <v>320</v>
      </c>
      <c r="B37" s="830" t="str">
        <f>VLOOKUP(A37,EQUIPOS!A7:D154,3,FALSE)</f>
        <v>Retroexcavadora sobre llantas, motor 62HP, Profundidad de excavación de 5.41 metros.</v>
      </c>
      <c r="C37" s="831"/>
      <c r="D37" s="831"/>
      <c r="E37" s="831"/>
      <c r="F37" s="831"/>
      <c r="G37" s="831"/>
      <c r="H37" s="832"/>
      <c r="I37" s="429"/>
      <c r="J37" s="430"/>
      <c r="K37" s="277">
        <f>VLOOKUP(A37,EQUIPOS!A7:D164,4,FALSE)</f>
        <v>94442.710221354253</v>
      </c>
      <c r="L37" s="343"/>
      <c r="M37" s="344">
        <v>1.5</v>
      </c>
      <c r="N37" s="280">
        <f>K37/M37</f>
        <v>62961.806814236166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78507.715075586908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44650.341710359782</v>
      </c>
      <c r="N48" s="280">
        <f>K48*M48</f>
        <v>25897.198192008673</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169479.58131441136</v>
      </c>
      <c r="N49" s="280">
        <f>K49*M49</f>
        <v>169479.58131441136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195376.77950642005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21">
        <f>VLOOKUP(A58,TRANSPORTE!A1:D117,4,FALSE)</f>
        <v>819.57903883734627</v>
      </c>
      <c r="M58" s="822"/>
      <c r="N58" s="295">
        <f>K58*L58</f>
        <v>819.57903883734627</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21">
        <f>VLOOKUP(A59,TRANSPORTE!A1:D117,4,FALSE)</f>
        <v>1205.4504839910646</v>
      </c>
      <c r="M59" s="822"/>
      <c r="N59" s="295">
        <f>K59*L59</f>
        <v>699.16128071481739</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f>
        <v>1518.7403195521638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300936.83750460914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60187.367500921828</v>
      </c>
      <c r="M82" s="852"/>
      <c r="N82" s="57"/>
    </row>
    <row r="83" spans="1:14">
      <c r="B83" s="95" t="s">
        <v>1057</v>
      </c>
      <c r="C83" s="96"/>
      <c r="D83" s="96"/>
      <c r="E83" s="96"/>
      <c r="F83" s="96"/>
      <c r="G83" s="96"/>
      <c r="H83" s="96"/>
      <c r="I83" s="93"/>
      <c r="J83" s="94"/>
      <c r="K83" s="312">
        <v>0.05</v>
      </c>
      <c r="L83" s="851">
        <f>N77*K83</f>
        <v>15046.841875230457</v>
      </c>
      <c r="M83" s="852"/>
      <c r="N83" s="57"/>
    </row>
    <row r="84" spans="1:14" ht="15.75" thickBot="1">
      <c r="B84" s="97" t="s">
        <v>1058</v>
      </c>
      <c r="C84" s="98"/>
      <c r="D84" s="98"/>
      <c r="E84" s="98"/>
      <c r="F84" s="98"/>
      <c r="G84" s="98"/>
      <c r="H84" s="98"/>
      <c r="I84" s="99"/>
      <c r="J84" s="100"/>
      <c r="K84" s="313">
        <v>0.05</v>
      </c>
      <c r="L84" s="853">
        <f>N77*K84</f>
        <v>15046.841875230457</v>
      </c>
      <c r="M84" s="854"/>
      <c r="N84" s="57"/>
    </row>
    <row r="85" spans="1:14" ht="15.75" thickBot="1">
      <c r="B85" s="817" t="s">
        <v>1037</v>
      </c>
      <c r="C85" s="818"/>
      <c r="D85" s="818"/>
      <c r="E85" s="818"/>
      <c r="F85" s="818"/>
      <c r="G85" s="818"/>
      <c r="H85" s="818"/>
      <c r="I85" s="818"/>
      <c r="J85" s="818"/>
      <c r="K85" s="818"/>
      <c r="L85" s="818"/>
      <c r="M85" s="819"/>
      <c r="N85" s="58">
        <f>L82+L83+L84</f>
        <v>90281.051251382742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391217.88875599188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VLOOKUP(A36,EQUIPOS!A6:D163,4,FALSE)</f>
        <v>6496.2740005228743</v>
      </c>
      <c r="L36" s="278"/>
      <c r="M36" s="344">
        <v>0.5</v>
      </c>
      <c r="N36" s="280">
        <f>K36/M36</f>
        <v>12992.548001045749</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429"/>
      <c r="J37" s="430"/>
      <c r="K37" s="277">
        <f>VLOOKUP(A37,EQUIPOS!A7:D164,4,FALSE)</f>
        <v>94442.710221354253</v>
      </c>
      <c r="L37" s="343"/>
      <c r="M37" s="344">
        <v>1.5</v>
      </c>
      <c r="N37" s="280">
        <f>K37/M37</f>
        <v>62961.806814236166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78507.715075586908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44650.341710359782</v>
      </c>
      <c r="N48" s="280">
        <f>K48*M48</f>
        <v>25897.198192008673</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169479.58131441136</v>
      </c>
      <c r="N49" s="280">
        <f>K49*M49</f>
        <v>169479.58131441136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195376.77950642005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21">
        <f>VLOOKUP(A58,TRANSPORTE!A1:D117,4,FALSE)</f>
        <v>819.57903883734627</v>
      </c>
      <c r="M58" s="822"/>
      <c r="N58" s="295">
        <f>K58*L58</f>
        <v>819.57903883734627</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21">
        <f>VLOOKUP(A59,TRANSPORTE!A1:D117,4,FALSE)</f>
        <v>1205.4504839910646</v>
      </c>
      <c r="M59" s="822"/>
      <c r="N59" s="295">
        <f>K59*L59</f>
        <v>699.16128071481739</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1518.7403195521638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300936.83750460914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60187.367500921828</v>
      </c>
      <c r="M82" s="852"/>
      <c r="N82" s="57"/>
    </row>
    <row r="83" spans="1:14">
      <c r="B83" s="95" t="s">
        <v>1057</v>
      </c>
      <c r="C83" s="96"/>
      <c r="D83" s="96"/>
      <c r="E83" s="96"/>
      <c r="F83" s="96"/>
      <c r="G83" s="96"/>
      <c r="H83" s="96"/>
      <c r="I83" s="93"/>
      <c r="J83" s="94"/>
      <c r="K83" s="312">
        <v>0.05</v>
      </c>
      <c r="L83" s="851">
        <f>N77*K83</f>
        <v>15046.841875230457</v>
      </c>
      <c r="M83" s="852"/>
      <c r="N83" s="57"/>
    </row>
    <row r="84" spans="1:14" ht="15.75" thickBot="1">
      <c r="B84" s="97" t="s">
        <v>1058</v>
      </c>
      <c r="C84" s="98"/>
      <c r="D84" s="98"/>
      <c r="E84" s="98"/>
      <c r="F84" s="98"/>
      <c r="G84" s="98"/>
      <c r="H84" s="98"/>
      <c r="I84" s="99"/>
      <c r="J84" s="100"/>
      <c r="K84" s="313">
        <v>0.05</v>
      </c>
      <c r="L84" s="853">
        <f>N77*K84</f>
        <v>15046.841875230457</v>
      </c>
      <c r="M84" s="854"/>
      <c r="N84" s="57"/>
    </row>
    <row r="85" spans="1:14" ht="15.75" thickBot="1">
      <c r="B85" s="817" t="s">
        <v>1037</v>
      </c>
      <c r="C85" s="818"/>
      <c r="D85" s="818"/>
      <c r="E85" s="818"/>
      <c r="F85" s="818"/>
      <c r="G85" s="818"/>
      <c r="H85" s="818"/>
      <c r="I85" s="818"/>
      <c r="J85" s="818"/>
      <c r="K85" s="818"/>
      <c r="L85" s="818"/>
      <c r="M85" s="819"/>
      <c r="N85" s="58">
        <f>L82+L83+L84</f>
        <v>90281.051251382742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391217.88875599188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12851.682368898111</v>
      </c>
      <c r="N48" s="280">
        <f>K48*M48</f>
        <v>12851.682368898111</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12851.682368898111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15532.710642218362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3106.5421284436725</v>
      </c>
      <c r="M82" s="852"/>
      <c r="N82" s="57"/>
    </row>
    <row r="83" spans="1:14">
      <c r="B83" s="95" t="s">
        <v>1057</v>
      </c>
      <c r="C83" s="96"/>
      <c r="D83" s="96"/>
      <c r="E83" s="96"/>
      <c r="F83" s="96"/>
      <c r="G83" s="96"/>
      <c r="H83" s="96"/>
      <c r="I83" s="93"/>
      <c r="J83" s="94"/>
      <c r="K83" s="312">
        <v>0.05</v>
      </c>
      <c r="L83" s="851">
        <f>N77*K83</f>
        <v>776.63553211091812</v>
      </c>
      <c r="M83" s="852"/>
      <c r="N83" s="57"/>
    </row>
    <row r="84" spans="1:14" ht="15.75" thickBot="1">
      <c r="B84" s="97" t="s">
        <v>1058</v>
      </c>
      <c r="C84" s="98"/>
      <c r="D84" s="98"/>
      <c r="E84" s="98"/>
      <c r="F84" s="98"/>
      <c r="G84" s="98"/>
      <c r="H84" s="98"/>
      <c r="I84" s="99"/>
      <c r="J84" s="100"/>
      <c r="K84" s="313">
        <v>0.05</v>
      </c>
      <c r="L84" s="853">
        <f>N77*K84</f>
        <v>776.63553211091812</v>
      </c>
      <c r="M84" s="854"/>
      <c r="N84" s="57"/>
    </row>
    <row r="85" spans="1:14" ht="15.75" thickBot="1">
      <c r="B85" s="817" t="s">
        <v>1037</v>
      </c>
      <c r="C85" s="818"/>
      <c r="D85" s="818"/>
      <c r="E85" s="818"/>
      <c r="F85" s="818"/>
      <c r="G85" s="818"/>
      <c r="H85" s="818"/>
      <c r="I85" s="818"/>
      <c r="J85" s="818"/>
      <c r="K85" s="818"/>
      <c r="L85" s="818"/>
      <c r="M85" s="819"/>
      <c r="N85" s="58">
        <f>L82+L83+L84</f>
        <v>4659.8131926655087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20192.523834883872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982" t="s">
        <v>1028</v>
      </c>
      <c r="D30" s="983"/>
      <c r="E30" s="983"/>
      <c r="F30" s="983"/>
      <c r="G30" s="983"/>
      <c r="H30" s="983"/>
      <c r="I30" s="983"/>
      <c r="J30" s="462"/>
      <c r="K30" s="315"/>
      <c r="L30" s="828" t="s">
        <v>1029</v>
      </c>
      <c r="M30" s="829"/>
      <c r="N30" s="77" t="s">
        <v>1030</v>
      </c>
    </row>
    <row r="31" spans="1:14" ht="30" customHeight="1" thickBot="1">
      <c r="A31" t="s">
        <v>1929</v>
      </c>
      <c r="B31" s="86" t="s">
        <v>1216</v>
      </c>
      <c r="C31" s="980" t="s">
        <v>2243</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5335</v>
      </c>
      <c r="N49" s="280">
        <f>K49*M49</f>
        <v>6135.2499999999991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450723.39358524675</v>
      </c>
      <c r="N50" s="280">
        <f>K50*M50</f>
        <v>54086.807230229606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1668.5613483597499</v>
      </c>
      <c r="N51" s="280">
        <f>K51*M51</f>
        <v>3337.1226967194998</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176524.60676188752</v>
      </c>
      <c r="N52" s="280">
        <f>K52*M52</f>
        <v>88262.303380943762</v>
      </c>
    </row>
    <row r="53" spans="1:14" ht="15.75" thickBot="1">
      <c r="B53" s="817" t="s">
        <v>1037</v>
      </c>
      <c r="C53" s="818"/>
      <c r="D53" s="818"/>
      <c r="E53" s="818"/>
      <c r="F53" s="818"/>
      <c r="G53" s="818"/>
      <c r="H53" s="818"/>
      <c r="I53" s="818"/>
      <c r="J53" s="818"/>
      <c r="K53" s="818"/>
      <c r="L53" s="818"/>
      <c r="M53" s="819"/>
      <c r="N53" s="402">
        <f>SUM(N48:N52)</f>
        <v>188372.46070800134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1">
        <f>VLOOKUP(A58,TRANSPORTE!A1:D117,4,FALSE)</f>
        <v>1205.4504839910646</v>
      </c>
      <c r="M58" s="822"/>
      <c r="N58" s="295">
        <f>K58*L58</f>
        <v>1325.9955323901711</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1325.9955323901711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229913.88034019526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45982.776068039057</v>
      </c>
      <c r="M82" s="852"/>
      <c r="N82" s="57"/>
    </row>
    <row r="83" spans="1:14">
      <c r="B83" s="95" t="s">
        <v>1057</v>
      </c>
      <c r="C83" s="96"/>
      <c r="D83" s="96"/>
      <c r="E83" s="96"/>
      <c r="F83" s="96"/>
      <c r="G83" s="96"/>
      <c r="H83" s="96"/>
      <c r="I83" s="93"/>
      <c r="J83" s="94"/>
      <c r="K83" s="312">
        <v>0.05</v>
      </c>
      <c r="L83" s="851">
        <f>N77*K83</f>
        <v>11495.694017009764</v>
      </c>
      <c r="M83" s="852"/>
      <c r="N83" s="57"/>
    </row>
    <row r="84" spans="1:14" ht="15.75" thickBot="1">
      <c r="B84" s="97" t="s">
        <v>1058</v>
      </c>
      <c r="C84" s="98"/>
      <c r="D84" s="98"/>
      <c r="E84" s="98"/>
      <c r="F84" s="98"/>
      <c r="G84" s="98"/>
      <c r="H84" s="98"/>
      <c r="I84" s="99"/>
      <c r="J84" s="100"/>
      <c r="K84" s="313">
        <v>0.05</v>
      </c>
      <c r="L84" s="853">
        <f>N77*K84</f>
        <v>11495.694017009764</v>
      </c>
      <c r="M84" s="854"/>
      <c r="N84" s="57"/>
    </row>
    <row r="85" spans="1:14" ht="15.75" thickBot="1">
      <c r="B85" s="817" t="s">
        <v>1037</v>
      </c>
      <c r="C85" s="818"/>
      <c r="D85" s="818"/>
      <c r="E85" s="818"/>
      <c r="F85" s="818"/>
      <c r="G85" s="818"/>
      <c r="H85" s="818"/>
      <c r="I85" s="818"/>
      <c r="J85" s="818"/>
      <c r="K85" s="818"/>
      <c r="L85" s="818"/>
      <c r="M85" s="819"/>
      <c r="N85" s="58">
        <f>L82+L83+L84</f>
        <v>68974.164102058581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298888.04444225383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982" t="s">
        <v>1028</v>
      </c>
      <c r="D30" s="983"/>
      <c r="E30" s="983"/>
      <c r="F30" s="983"/>
      <c r="G30" s="983"/>
      <c r="H30" s="983"/>
      <c r="I30" s="983"/>
      <c r="J30" s="462"/>
      <c r="K30" s="315"/>
      <c r="L30" s="828" t="s">
        <v>1029</v>
      </c>
      <c r="M30" s="829"/>
      <c r="N30" s="77" t="s">
        <v>1030</v>
      </c>
    </row>
    <row r="31" spans="1:14" ht="27" customHeight="1" thickBot="1">
      <c r="A31" t="s">
        <v>1929</v>
      </c>
      <c r="B31" s="86" t="s">
        <v>1217</v>
      </c>
      <c r="C31" s="980" t="s">
        <v>2244</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5335</v>
      </c>
      <c r="N49" s="280">
        <f>K49*M49</f>
        <v>6135.2499999999991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450723.39358524675</v>
      </c>
      <c r="N50" s="280">
        <f>K50*M50</f>
        <v>54086.807230229606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1668.5613483597499</v>
      </c>
      <c r="N51" s="280">
        <f>K51*M51</f>
        <v>3337.1226967194998</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104216.22918841352</v>
      </c>
      <c r="N52" s="280">
        <f>K52*M52</f>
        <v>52108.11459420676</v>
      </c>
    </row>
    <row r="53" spans="1:14" ht="15.75" thickBot="1">
      <c r="B53" s="817" t="s">
        <v>1037</v>
      </c>
      <c r="C53" s="818"/>
      <c r="D53" s="818"/>
      <c r="E53" s="818"/>
      <c r="F53" s="818"/>
      <c r="G53" s="818"/>
      <c r="H53" s="818"/>
      <c r="I53" s="818"/>
      <c r="J53" s="818"/>
      <c r="K53" s="818"/>
      <c r="L53" s="818"/>
      <c r="M53" s="819"/>
      <c r="N53" s="402">
        <f>SUM(N48:N52)</f>
        <v>152218.27192126433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1">
        <f>VLOOKUP(A58,TRANSPORTE!A1:D117,4,FALSE)</f>
        <v>1205.4504839910646</v>
      </c>
      <c r="M58" s="822"/>
      <c r="N58" s="295">
        <f>K58*L58</f>
        <v>1325.9955323901711</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1325.9955323901711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193759.69155345822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38751.938310691643</v>
      </c>
      <c r="M82" s="852"/>
      <c r="N82" s="57"/>
    </row>
    <row r="83" spans="1:14">
      <c r="B83" s="95" t="s">
        <v>1057</v>
      </c>
      <c r="C83" s="96"/>
      <c r="D83" s="96"/>
      <c r="E83" s="96"/>
      <c r="F83" s="96"/>
      <c r="G83" s="96"/>
      <c r="H83" s="96"/>
      <c r="I83" s="93"/>
      <c r="J83" s="94"/>
      <c r="K83" s="312">
        <v>0.05</v>
      </c>
      <c r="L83" s="851">
        <f>N77*K83</f>
        <v>9687.9845776729107</v>
      </c>
      <c r="M83" s="852"/>
      <c r="N83" s="57"/>
    </row>
    <row r="84" spans="1:14" ht="15.75" thickBot="1">
      <c r="B84" s="97" t="s">
        <v>1058</v>
      </c>
      <c r="C84" s="98"/>
      <c r="D84" s="98"/>
      <c r="E84" s="98"/>
      <c r="F84" s="98"/>
      <c r="G84" s="98"/>
      <c r="H84" s="98"/>
      <c r="I84" s="99"/>
      <c r="J84" s="100"/>
      <c r="K84" s="313">
        <v>0.05</v>
      </c>
      <c r="L84" s="853">
        <f>N77*K84</f>
        <v>9687.9845776729107</v>
      </c>
      <c r="M84" s="854"/>
      <c r="N84" s="57"/>
    </row>
    <row r="85" spans="1:14" ht="15.75" thickBot="1">
      <c r="B85" s="817" t="s">
        <v>1037</v>
      </c>
      <c r="C85" s="818"/>
      <c r="D85" s="818"/>
      <c r="E85" s="818"/>
      <c r="F85" s="818"/>
      <c r="G85" s="818"/>
      <c r="H85" s="818"/>
      <c r="I85" s="818"/>
      <c r="J85" s="818"/>
      <c r="K85" s="818"/>
      <c r="L85" s="818"/>
      <c r="M85" s="819"/>
      <c r="N85" s="58">
        <f>L82+L83+L84</f>
        <v>58127.907466037468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251887.59901949568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982" t="s">
        <v>1028</v>
      </c>
      <c r="D30" s="983"/>
      <c r="E30" s="983"/>
      <c r="F30" s="983"/>
      <c r="G30" s="983"/>
      <c r="H30" s="983"/>
      <c r="I30" s="983"/>
      <c r="J30" s="462"/>
      <c r="K30" s="315"/>
      <c r="L30" s="828" t="s">
        <v>1029</v>
      </c>
      <c r="M30" s="829"/>
      <c r="N30" s="77" t="s">
        <v>1030</v>
      </c>
    </row>
    <row r="31" spans="1:14" ht="27" customHeight="1" thickBot="1">
      <c r="A31" t="s">
        <v>1929</v>
      </c>
      <c r="B31" s="86" t="s">
        <v>1764</v>
      </c>
      <c r="C31" s="980" t="s">
        <v>2245</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5335</v>
      </c>
      <c r="N49" s="280">
        <f>K49*M49</f>
        <v>6135.2499999999991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450723.39358524675</v>
      </c>
      <c r="N50" s="280">
        <f>K50*M50</f>
        <v>54086.807230229606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1668.5613483597499</v>
      </c>
      <c r="N51" s="280">
        <f>K51*M51</f>
        <v>3337.1226967194998</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112118.57043768973</v>
      </c>
      <c r="N52" s="280">
        <f>K52*M52</f>
        <v>56059.285218844867</v>
      </c>
    </row>
    <row r="53" spans="1:14" ht="15.75" thickBot="1">
      <c r="B53" s="817" t="s">
        <v>1037</v>
      </c>
      <c r="C53" s="818"/>
      <c r="D53" s="818"/>
      <c r="E53" s="818"/>
      <c r="F53" s="818"/>
      <c r="G53" s="818"/>
      <c r="H53" s="818"/>
      <c r="I53" s="818"/>
      <c r="J53" s="818"/>
      <c r="K53" s="818"/>
      <c r="L53" s="818"/>
      <c r="M53" s="819"/>
      <c r="N53" s="402">
        <f>SUM(N48:N52)</f>
        <v>156169.44254590245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1">
        <f>VLOOKUP(A58,TRANSPORTE!A1:D117,4,FALSE)</f>
        <v>1205.4504839910646</v>
      </c>
      <c r="M58" s="822"/>
      <c r="N58" s="295">
        <f>K58*L58</f>
        <v>1325.9955323901711</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1325.9955323901711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197710.86217809637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39542.172435619279</v>
      </c>
      <c r="M82" s="852"/>
      <c r="N82" s="57"/>
    </row>
    <row r="83" spans="1:14">
      <c r="B83" s="95" t="s">
        <v>1057</v>
      </c>
      <c r="C83" s="96"/>
      <c r="D83" s="96"/>
      <c r="E83" s="96"/>
      <c r="F83" s="96"/>
      <c r="G83" s="96"/>
      <c r="H83" s="96"/>
      <c r="I83" s="93"/>
      <c r="J83" s="94"/>
      <c r="K83" s="312">
        <v>0.05</v>
      </c>
      <c r="L83" s="851">
        <f>N77*K83</f>
        <v>9885.5431089048197</v>
      </c>
      <c r="M83" s="852"/>
      <c r="N83" s="57"/>
    </row>
    <row r="84" spans="1:14" ht="15.75" thickBot="1">
      <c r="B84" s="97" t="s">
        <v>1058</v>
      </c>
      <c r="C84" s="98"/>
      <c r="D84" s="98"/>
      <c r="E84" s="98"/>
      <c r="F84" s="98"/>
      <c r="G84" s="98"/>
      <c r="H84" s="98"/>
      <c r="I84" s="99"/>
      <c r="J84" s="100"/>
      <c r="K84" s="313">
        <v>0.05</v>
      </c>
      <c r="L84" s="853">
        <f>N77*K84</f>
        <v>9885.5431089048197</v>
      </c>
      <c r="M84" s="854"/>
      <c r="N84" s="57"/>
    </row>
    <row r="85" spans="1:14" ht="15.75" thickBot="1">
      <c r="B85" s="817" t="s">
        <v>1037</v>
      </c>
      <c r="C85" s="818"/>
      <c r="D85" s="818"/>
      <c r="E85" s="818"/>
      <c r="F85" s="818"/>
      <c r="G85" s="818"/>
      <c r="H85" s="818"/>
      <c r="I85" s="818"/>
      <c r="J85" s="818"/>
      <c r="K85" s="818"/>
      <c r="L85" s="818"/>
      <c r="M85" s="819"/>
      <c r="N85" s="58">
        <f>L82+L83+L84</f>
        <v>59313.258653428922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257024.1208315253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982" t="s">
        <v>1028</v>
      </c>
      <c r="D30" s="983"/>
      <c r="E30" s="983"/>
      <c r="F30" s="983"/>
      <c r="G30" s="983"/>
      <c r="H30" s="983"/>
      <c r="I30" s="983"/>
      <c r="J30" s="462"/>
      <c r="K30" s="315"/>
      <c r="L30" s="828" t="s">
        <v>1029</v>
      </c>
      <c r="M30" s="829"/>
      <c r="N30" s="77" t="s">
        <v>1030</v>
      </c>
    </row>
    <row r="31" spans="1:14" ht="28.5" customHeight="1" thickBot="1">
      <c r="A31" t="s">
        <v>1929</v>
      </c>
      <c r="B31" s="86" t="s">
        <v>1765</v>
      </c>
      <c r="C31" s="980" t="s">
        <v>2246</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5335</v>
      </c>
      <c r="N49" s="280">
        <f>K49*M49</f>
        <v>6135.2499999999991</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450723.39358524675</v>
      </c>
      <c r="N50" s="280">
        <f>K50*M50</f>
        <v>54086.807230229606</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1668.5613483597499</v>
      </c>
      <c r="N51" s="280">
        <f>K51*M51</f>
        <v>3337.1226967194998</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115975.97104334529</v>
      </c>
      <c r="N52" s="280">
        <f>K52*M52</f>
        <v>57987.985521672643</v>
      </c>
    </row>
    <row r="53" spans="1:14" ht="15.75" thickBot="1">
      <c r="B53" s="817" t="s">
        <v>1037</v>
      </c>
      <c r="C53" s="818"/>
      <c r="D53" s="818"/>
      <c r="E53" s="818"/>
      <c r="F53" s="818"/>
      <c r="G53" s="818"/>
      <c r="H53" s="818"/>
      <c r="I53" s="818"/>
      <c r="J53" s="818"/>
      <c r="K53" s="818"/>
      <c r="L53" s="818"/>
      <c r="M53" s="819"/>
      <c r="N53" s="402">
        <f>SUM(N48:N52)</f>
        <v>158098.1428487302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1">
        <f>VLOOKUP(A58,TRANSPORTE!A1:D117,4,FALSE)</f>
        <v>1205.4504839910646</v>
      </c>
      <c r="M58" s="822"/>
      <c r="N58" s="295">
        <f>K58*L58</f>
        <v>1325.9955323901711</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1325.9955323901711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199639.56248092413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39927.912496184828</v>
      </c>
      <c r="M82" s="852"/>
      <c r="N82" s="57"/>
    </row>
    <row r="83" spans="1:14">
      <c r="B83" s="95" t="s">
        <v>1057</v>
      </c>
      <c r="C83" s="96"/>
      <c r="D83" s="96"/>
      <c r="E83" s="96"/>
      <c r="F83" s="96"/>
      <c r="G83" s="96"/>
      <c r="H83" s="96"/>
      <c r="I83" s="93"/>
      <c r="J83" s="94"/>
      <c r="K83" s="312">
        <v>0.05</v>
      </c>
      <c r="L83" s="851">
        <f>N77*K83</f>
        <v>9981.9781240462071</v>
      </c>
      <c r="M83" s="852"/>
      <c r="N83" s="57"/>
    </row>
    <row r="84" spans="1:14" ht="15.75" thickBot="1">
      <c r="B84" s="97" t="s">
        <v>1058</v>
      </c>
      <c r="C84" s="98"/>
      <c r="D84" s="98"/>
      <c r="E84" s="98"/>
      <c r="F84" s="98"/>
      <c r="G84" s="98"/>
      <c r="H84" s="98"/>
      <c r="I84" s="99"/>
      <c r="J84" s="100"/>
      <c r="K84" s="313">
        <v>0.05</v>
      </c>
      <c r="L84" s="853">
        <f>N77*K84</f>
        <v>9981.9781240462071</v>
      </c>
      <c r="M84" s="854"/>
      <c r="N84" s="57"/>
    </row>
    <row r="85" spans="1:14" ht="15.75" thickBot="1">
      <c r="B85" s="817" t="s">
        <v>1037</v>
      </c>
      <c r="C85" s="818"/>
      <c r="D85" s="818"/>
      <c r="E85" s="818"/>
      <c r="F85" s="818"/>
      <c r="G85" s="818"/>
      <c r="H85" s="818"/>
      <c r="I85" s="818"/>
      <c r="J85" s="818"/>
      <c r="K85" s="818"/>
      <c r="L85" s="818"/>
      <c r="M85" s="819"/>
      <c r="N85" s="58">
        <f>L82+L83+L84</f>
        <v>59891.868744277235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259531.43122520135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5"/>
      <c r="J36" s="276"/>
      <c r="K36" s="277">
        <f>VLOOKUP(A36,EQUIPOS!A6:D163,4,FALSE)</f>
        <v>6728.4186890562669</v>
      </c>
      <c r="L36" s="278"/>
      <c r="M36" s="344">
        <v>1</v>
      </c>
      <c r="N36" s="280">
        <f>K36*M36</f>
        <v>6728.4186890562669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9920.1190144375178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51919.001988790449</v>
      </c>
      <c r="N48" s="280">
        <f t="shared" ref="N48:N53" si="0">K48*M48</f>
        <v>26167.177002350385</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1668.5613483597499</v>
      </c>
      <c r="N49" s="280">
        <f t="shared" si="0"/>
        <v>3337.1226967194998</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45.342595070210322</v>
      </c>
      <c r="N50" s="280">
        <f t="shared" si="0"/>
        <v>5033.0280527933455</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33228.161272825884</v>
      </c>
      <c r="N51" s="280">
        <f t="shared" si="0"/>
        <v>13291.264509130355</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53303.508708491521</v>
      </c>
      <c r="N52" s="281">
        <f t="shared" si="0"/>
        <v>20148.726291809795</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567</v>
      </c>
      <c r="N53" s="281">
        <f t="shared" si="0"/>
        <v>88452</v>
      </c>
    </row>
    <row r="54" spans="1:14">
      <c r="B54" s="328"/>
      <c r="C54" s="325"/>
      <c r="D54" s="325"/>
      <c r="E54" s="325"/>
      <c r="F54" s="325"/>
      <c r="G54" s="325"/>
      <c r="H54" s="325"/>
      <c r="I54" s="325"/>
      <c r="J54" s="319"/>
      <c r="K54" s="50"/>
      <c r="L54" s="326"/>
      <c r="M54" s="434"/>
      <c r="N54" s="281"/>
    </row>
    <row r="55" spans="1:14" ht="15.75" thickBot="1">
      <c r="B55" s="823" t="s">
        <v>1037</v>
      </c>
      <c r="C55" s="824"/>
      <c r="D55" s="824"/>
      <c r="E55" s="824"/>
      <c r="F55" s="824"/>
      <c r="G55" s="824"/>
      <c r="H55" s="824"/>
      <c r="I55" s="824"/>
      <c r="J55" s="824"/>
      <c r="K55" s="824"/>
      <c r="L55" s="824"/>
      <c r="M55" s="825"/>
      <c r="N55" s="110">
        <f>SUM(N48:N54)</f>
        <v>156429.31855280336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821">
        <f>VLOOKUP(A60,TRANSPORTE!A1:D117,4,FALSE)</f>
        <v>1205.4504839910646</v>
      </c>
      <c r="M60" s="822"/>
      <c r="N60" s="295">
        <f>K60*L60</f>
        <v>482.18019359642585</v>
      </c>
    </row>
    <row r="61" spans="1:14">
      <c r="A61" t="s">
        <v>1313</v>
      </c>
      <c r="B61" s="52" t="str">
        <f>VLOOKUP(A61,TRANSPORTE!A1:D117,3,FALSE)</f>
        <v>Transporte de arena</v>
      </c>
      <c r="C61" s="53"/>
      <c r="D61" s="53"/>
      <c r="E61" s="53"/>
      <c r="F61" s="53"/>
      <c r="G61" s="53"/>
      <c r="H61" s="319" t="s">
        <v>339</v>
      </c>
      <c r="I61" s="287">
        <v>0.378</v>
      </c>
      <c r="J61" s="294">
        <v>1</v>
      </c>
      <c r="K61" s="287">
        <f>I61*J61</f>
        <v>0.378</v>
      </c>
      <c r="L61" s="821">
        <f>VLOOKUP(A61,TRANSPORTE!A1:D117,4,FALSE)</f>
        <v>1205.4504839910646</v>
      </c>
      <c r="M61" s="822"/>
      <c r="N61" s="295">
        <f t="shared" ref="N61:N62" si="1">K61*L61</f>
        <v>455.66028294862241</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821">
        <f>VLOOKUP(A62,TRANSPORTE!A1:D117,4,FALSE)</f>
        <v>1205.4504839910646</v>
      </c>
      <c r="M62" s="822"/>
      <c r="N62" s="295">
        <f t="shared" si="1"/>
        <v>607.54704393149655</v>
      </c>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1545.3875204765448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63834.006507625003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231728.83159534243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46345.766319068491</v>
      </c>
      <c r="M84" s="852"/>
      <c r="N84" s="57"/>
    </row>
    <row r="85" spans="1:14">
      <c r="B85" s="95" t="s">
        <v>1057</v>
      </c>
      <c r="C85" s="96"/>
      <c r="D85" s="96"/>
      <c r="E85" s="96"/>
      <c r="F85" s="96"/>
      <c r="G85" s="96"/>
      <c r="H85" s="96"/>
      <c r="I85" s="93"/>
      <c r="J85" s="94"/>
      <c r="K85" s="312">
        <v>0.05</v>
      </c>
      <c r="L85" s="851">
        <f>N79*K85</f>
        <v>11586.441579767123</v>
      </c>
      <c r="M85" s="852"/>
      <c r="N85" s="57"/>
    </row>
    <row r="86" spans="1:14" ht="15.75" thickBot="1">
      <c r="B86" s="97" t="s">
        <v>1058</v>
      </c>
      <c r="C86" s="98"/>
      <c r="D86" s="98"/>
      <c r="E86" s="98"/>
      <c r="F86" s="98"/>
      <c r="G86" s="98"/>
      <c r="H86" s="98"/>
      <c r="I86" s="99"/>
      <c r="J86" s="100"/>
      <c r="K86" s="313">
        <v>0.05</v>
      </c>
      <c r="L86" s="853">
        <f>N79*K86</f>
        <v>11586.441579767123</v>
      </c>
      <c r="M86" s="854"/>
      <c r="N86" s="57"/>
    </row>
    <row r="87" spans="1:14" ht="15.75" thickBot="1">
      <c r="B87" s="817" t="s">
        <v>1037</v>
      </c>
      <c r="C87" s="818"/>
      <c r="D87" s="818"/>
      <c r="E87" s="818"/>
      <c r="F87" s="818"/>
      <c r="G87" s="818"/>
      <c r="H87" s="818"/>
      <c r="I87" s="818"/>
      <c r="J87" s="818"/>
      <c r="K87" s="818"/>
      <c r="L87" s="818"/>
      <c r="M87" s="819"/>
      <c r="N87" s="58">
        <f>L84+L85+L86</f>
        <v>69518.649478602732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301247.48107394518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1569.0960781052249</v>
      </c>
      <c r="N48" s="280">
        <f>K48*M48</f>
        <v>784.54803905261247</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370343.43308624119</v>
      </c>
      <c r="N49" s="280">
        <f>K49*M49</f>
        <v>374046.86741710361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1668.5613483597499</v>
      </c>
      <c r="N50" s="280">
        <f>K50*M50</f>
        <v>500.56840450792492</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823" t="s">
        <v>1037</v>
      </c>
      <c r="C55" s="824"/>
      <c r="D55" s="824"/>
      <c r="E55" s="824"/>
      <c r="F55" s="824"/>
      <c r="G55" s="824"/>
      <c r="H55" s="824"/>
      <c r="I55" s="824"/>
      <c r="J55" s="824"/>
      <c r="K55" s="824"/>
      <c r="L55" s="824"/>
      <c r="M55" s="825"/>
      <c r="N55" s="110">
        <f>SUM(N48:N54)</f>
        <v>375331.98386066419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821">
        <f>VLOOKUP(A60,TRANSPORTE!A1:D117,4,FALSE)</f>
        <v>1808.1757259865969</v>
      </c>
      <c r="M60" s="822"/>
      <c r="N60" s="295">
        <f>K60*L60</f>
        <v>1826.2574832464629</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1826.2574832464629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403968.52407711314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80793.704815422636</v>
      </c>
      <c r="M84" s="852"/>
      <c r="N84" s="57"/>
    </row>
    <row r="85" spans="1:14">
      <c r="B85" s="95" t="s">
        <v>1057</v>
      </c>
      <c r="C85" s="96"/>
      <c r="D85" s="96"/>
      <c r="E85" s="96"/>
      <c r="F85" s="96"/>
      <c r="G85" s="96"/>
      <c r="H85" s="96"/>
      <c r="I85" s="93"/>
      <c r="J85" s="94"/>
      <c r="K85" s="312">
        <v>0.05</v>
      </c>
      <c r="L85" s="851">
        <f>N79*K85</f>
        <v>20198.426203855659</v>
      </c>
      <c r="M85" s="852"/>
      <c r="N85" s="57"/>
    </row>
    <row r="86" spans="1:14" ht="15.75" thickBot="1">
      <c r="B86" s="97" t="s">
        <v>1058</v>
      </c>
      <c r="C86" s="98"/>
      <c r="D86" s="98"/>
      <c r="E86" s="98"/>
      <c r="F86" s="98"/>
      <c r="G86" s="98"/>
      <c r="H86" s="98"/>
      <c r="I86" s="99"/>
      <c r="J86" s="100"/>
      <c r="K86" s="313">
        <v>0.05</v>
      </c>
      <c r="L86" s="853">
        <f>N79*K86</f>
        <v>20198.426203855659</v>
      </c>
      <c r="M86" s="854"/>
      <c r="N86" s="57"/>
    </row>
    <row r="87" spans="1:14" ht="15.75" thickBot="1">
      <c r="B87" s="817" t="s">
        <v>1037</v>
      </c>
      <c r="C87" s="818"/>
      <c r="D87" s="818"/>
      <c r="E87" s="818"/>
      <c r="F87" s="818"/>
      <c r="G87" s="818"/>
      <c r="H87" s="818"/>
      <c r="I87" s="818"/>
      <c r="J87" s="818"/>
      <c r="K87" s="818"/>
      <c r="L87" s="818"/>
      <c r="M87" s="819"/>
      <c r="N87" s="58">
        <f>L84+L85+L86</f>
        <v>121190.55722313396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525159.08130024711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9.25" customHeight="1" thickBot="1">
      <c r="A31" t="s">
        <v>1929</v>
      </c>
      <c r="B31" s="86" t="s">
        <v>1219</v>
      </c>
      <c r="C31" s="957" t="s">
        <v>2249</v>
      </c>
      <c r="D31" s="958"/>
      <c r="E31" s="958"/>
      <c r="F31" s="958"/>
      <c r="G31" s="958"/>
      <c r="H31" s="958"/>
      <c r="I31" s="958"/>
      <c r="J31" s="98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1569.0960781052249</v>
      </c>
      <c r="N48" s="280">
        <f>K48*M48</f>
        <v>78.454803905261258</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34958.50481974757</v>
      </c>
      <c r="N49" s="280">
        <f>K49*M49</f>
        <v>34958.50481974757</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35036.95962365283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1361.7921388293332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36466.84136942363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7293.3682738847265</v>
      </c>
      <c r="M84" s="852"/>
      <c r="N84" s="57"/>
    </row>
    <row r="85" spans="1:14">
      <c r="B85" s="95" t="s">
        <v>1057</v>
      </c>
      <c r="C85" s="96"/>
      <c r="D85" s="96"/>
      <c r="E85" s="96"/>
      <c r="F85" s="96"/>
      <c r="G85" s="96"/>
      <c r="H85" s="96"/>
      <c r="I85" s="93"/>
      <c r="J85" s="94"/>
      <c r="K85" s="312">
        <v>0.05</v>
      </c>
      <c r="L85" s="851">
        <f>N79*K85</f>
        <v>1823.3420684711816</v>
      </c>
      <c r="M85" s="852"/>
      <c r="N85" s="57"/>
    </row>
    <row r="86" spans="1:14" ht="15.75" thickBot="1">
      <c r="B86" s="97" t="s">
        <v>1058</v>
      </c>
      <c r="C86" s="98"/>
      <c r="D86" s="98"/>
      <c r="E86" s="98"/>
      <c r="F86" s="98"/>
      <c r="G86" s="98"/>
      <c r="H86" s="98"/>
      <c r="I86" s="99"/>
      <c r="J86" s="100"/>
      <c r="K86" s="313">
        <v>0.05</v>
      </c>
      <c r="L86" s="853">
        <f>N79*K86</f>
        <v>1823.3420684711816</v>
      </c>
      <c r="M86" s="854"/>
      <c r="N86" s="57"/>
    </row>
    <row r="87" spans="1:14" ht="15.75" thickBot="1">
      <c r="B87" s="817" t="s">
        <v>1037</v>
      </c>
      <c r="C87" s="818"/>
      <c r="D87" s="818"/>
      <c r="E87" s="818"/>
      <c r="F87" s="818"/>
      <c r="G87" s="818"/>
      <c r="H87" s="818"/>
      <c r="I87" s="818"/>
      <c r="J87" s="818"/>
      <c r="K87" s="818"/>
      <c r="L87" s="818"/>
      <c r="M87" s="819"/>
      <c r="N87" s="58">
        <f>L84+L85+L86</f>
        <v>10940.052410827089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47406.893780250721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1767</v>
      </c>
      <c r="C31" s="957" t="s">
        <v>2250</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VLOOKUP(A36,EQUIPOS!A6:D163,4,FALSE)</f>
        <v>6496.2740005228743</v>
      </c>
      <c r="L36" s="278"/>
      <c r="M36" s="344">
        <v>1.25</v>
      </c>
      <c r="N36" s="280">
        <f>K36/M36</f>
        <v>5197.0192004182991</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1787.3521822135001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6984.371382631799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24228.867594768875</v>
      </c>
      <c r="N48" s="280">
        <f>K48*M48</f>
        <v>12114.433797384438</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1569.0960781052249</v>
      </c>
      <c r="N49" s="280">
        <f>K49*M49</f>
        <v>784.54803905261247</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370343.43308624119</v>
      </c>
      <c r="N50" s="280">
        <f>K50*M50</f>
        <v>374046.86741710361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1668.5613483597499</v>
      </c>
      <c r="N51" s="280">
        <f>K51*M51</f>
        <v>500.56840450792492</v>
      </c>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387446.41765804862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821">
        <f>VLOOKUP(A58,TRANSPORTE!A1:D117,4,FALSE)</f>
        <v>1808.1757259865969</v>
      </c>
      <c r="M58" s="822"/>
      <c r="N58" s="295">
        <f>K58*L58</f>
        <v>1826.2574832464629</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821">
        <f>VLOOKUP(A59,TRANSPORTE!A1:D117,4,FALSE)</f>
        <v>1205.4504839910646</v>
      </c>
      <c r="M59" s="822"/>
      <c r="N59" s="295">
        <f>K59*L59</f>
        <v>602.72524199553231</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2428.9827252419955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35747.043644270001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432606.81541019242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86521.363082038486</v>
      </c>
      <c r="M82" s="852"/>
      <c r="N82" s="57"/>
    </row>
    <row r="83" spans="1:14">
      <c r="B83" s="95" t="s">
        <v>1057</v>
      </c>
      <c r="C83" s="96"/>
      <c r="D83" s="96"/>
      <c r="E83" s="96"/>
      <c r="F83" s="96"/>
      <c r="G83" s="96"/>
      <c r="H83" s="96"/>
      <c r="I83" s="93"/>
      <c r="J83" s="94"/>
      <c r="K83" s="312">
        <v>0.05</v>
      </c>
      <c r="L83" s="851">
        <f>N77*K83</f>
        <v>21630.340770509622</v>
      </c>
      <c r="M83" s="852"/>
      <c r="N83" s="57"/>
    </row>
    <row r="84" spans="1:14" ht="15.75" thickBot="1">
      <c r="B84" s="97" t="s">
        <v>1058</v>
      </c>
      <c r="C84" s="98"/>
      <c r="D84" s="98"/>
      <c r="E84" s="98"/>
      <c r="F84" s="98"/>
      <c r="G84" s="98"/>
      <c r="H84" s="98"/>
      <c r="I84" s="99"/>
      <c r="J84" s="100"/>
      <c r="K84" s="313">
        <v>0.05</v>
      </c>
      <c r="L84" s="853">
        <f>N77*K84</f>
        <v>21630.340770509622</v>
      </c>
      <c r="M84" s="854"/>
      <c r="N84" s="57"/>
    </row>
    <row r="85" spans="1:14" ht="15.75" thickBot="1">
      <c r="B85" s="817" t="s">
        <v>1037</v>
      </c>
      <c r="C85" s="818"/>
      <c r="D85" s="818"/>
      <c r="E85" s="818"/>
      <c r="F85" s="818"/>
      <c r="G85" s="818"/>
      <c r="H85" s="818"/>
      <c r="I85" s="818"/>
      <c r="J85" s="818"/>
      <c r="K85" s="818"/>
      <c r="L85" s="818"/>
      <c r="M85" s="819"/>
      <c r="N85" s="58">
        <f>L82+L83+L84</f>
        <v>129782.04462305772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562388.86003325018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1.5" customHeight="1" thickBot="1">
      <c r="A31" t="s">
        <v>1929</v>
      </c>
      <c r="B31" s="86" t="s">
        <v>1768</v>
      </c>
      <c r="C31" s="957" t="s">
        <v>2251</v>
      </c>
      <c r="D31" s="958"/>
      <c r="E31" s="958"/>
      <c r="F31" s="958"/>
      <c r="G31" s="958"/>
      <c r="H31" s="958"/>
      <c r="I31" s="958"/>
      <c r="J31" s="98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VLOOKUP(A36,EQUIPOS!A6:D163,4,FALSE)</f>
        <v>6496.2740005228743</v>
      </c>
      <c r="L36" s="278"/>
      <c r="M36" s="344">
        <v>18.75</v>
      </c>
      <c r="N36" s="280">
        <f>K36/M36</f>
        <v>346.46794669455329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448.60235710675329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24228.867594768875</v>
      </c>
      <c r="N48" s="280">
        <f>K48*M48</f>
        <v>1211.4433797384438</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1569.0960781052249</v>
      </c>
      <c r="N49" s="280">
        <f>K49*M49</f>
        <v>78.454803905261258</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34958.50481974757</v>
      </c>
      <c r="N50" s="280">
        <f>K50*M50</f>
        <v>34958.50481974757</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36248.403003391271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821">
        <f>VLOOKUP(A58,TRANSPORTE!A1:D117,4,FALSE)</f>
        <v>1205.4504839910646</v>
      </c>
      <c r="M58" s="822"/>
      <c r="N58" s="295">
        <f>K58*L58</f>
        <v>60.272524199553231</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60.272524199553231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2042.6882082439997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38799.966092941577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7759.9932185883154</v>
      </c>
      <c r="M82" s="852"/>
      <c r="N82" s="57"/>
    </row>
    <row r="83" spans="1:14">
      <c r="B83" s="95" t="s">
        <v>1057</v>
      </c>
      <c r="C83" s="96"/>
      <c r="D83" s="96"/>
      <c r="E83" s="96"/>
      <c r="F83" s="96"/>
      <c r="G83" s="96"/>
      <c r="H83" s="96"/>
      <c r="I83" s="93"/>
      <c r="J83" s="94"/>
      <c r="K83" s="312">
        <v>0.05</v>
      </c>
      <c r="L83" s="851">
        <f>N77*K83</f>
        <v>1939.9983046470788</v>
      </c>
      <c r="M83" s="852"/>
      <c r="N83" s="57"/>
    </row>
    <row r="84" spans="1:14" ht="15.75" thickBot="1">
      <c r="B84" s="97" t="s">
        <v>1058</v>
      </c>
      <c r="C84" s="98"/>
      <c r="D84" s="98"/>
      <c r="E84" s="98"/>
      <c r="F84" s="98"/>
      <c r="G84" s="98"/>
      <c r="H84" s="98"/>
      <c r="I84" s="99"/>
      <c r="J84" s="100"/>
      <c r="K84" s="313">
        <v>0.05</v>
      </c>
      <c r="L84" s="853">
        <f>N77*K84</f>
        <v>1939.9983046470788</v>
      </c>
      <c r="M84" s="854"/>
      <c r="N84" s="57"/>
    </row>
    <row r="85" spans="1:14" ht="15.75" thickBot="1">
      <c r="B85" s="817" t="s">
        <v>1037</v>
      </c>
      <c r="C85" s="818"/>
      <c r="D85" s="818"/>
      <c r="E85" s="818"/>
      <c r="F85" s="818"/>
      <c r="G85" s="818"/>
      <c r="H85" s="818"/>
      <c r="I85" s="818"/>
      <c r="J85" s="818"/>
      <c r="K85" s="818"/>
      <c r="L85" s="818"/>
      <c r="M85" s="819"/>
      <c r="N85" s="58">
        <f>L82+L83+L84</f>
        <v>11639.989827882473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50439.955920824053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370343.43308624119</v>
      </c>
      <c r="N48" s="280">
        <f>K48*M48</f>
        <v>25924.040316036884</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1668.5613483597499</v>
      </c>
      <c r="N49" s="280">
        <f>K49*M49</f>
        <v>500.56840450792492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26424.608720544809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821">
        <f>VLOOKUP(A58,TRANSPORTE!A1:D117,4,FALSE)</f>
        <v>1808.1757259865969</v>
      </c>
      <c r="M58" s="822"/>
      <c r="N58" s="295">
        <f>K58*L58</f>
        <v>126.57230081906179</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126.57230081906179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29232.209294684119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5846.4418589368242</v>
      </c>
      <c r="M82" s="852"/>
      <c r="N82" s="57"/>
    </row>
    <row r="83" spans="1:14">
      <c r="B83" s="95" t="s">
        <v>1057</v>
      </c>
      <c r="C83" s="96"/>
      <c r="D83" s="96"/>
      <c r="E83" s="96"/>
      <c r="F83" s="96"/>
      <c r="G83" s="96"/>
      <c r="H83" s="96"/>
      <c r="I83" s="93"/>
      <c r="J83" s="94"/>
      <c r="K83" s="312">
        <v>0.05</v>
      </c>
      <c r="L83" s="851">
        <f>N77*K83</f>
        <v>1461.6104647342061</v>
      </c>
      <c r="M83" s="852"/>
      <c r="N83" s="57"/>
    </row>
    <row r="84" spans="1:14" ht="15.75" thickBot="1">
      <c r="B84" s="97" t="s">
        <v>1058</v>
      </c>
      <c r="C84" s="98"/>
      <c r="D84" s="98"/>
      <c r="E84" s="98"/>
      <c r="F84" s="98"/>
      <c r="G84" s="98"/>
      <c r="H84" s="98"/>
      <c r="I84" s="99"/>
      <c r="J84" s="100"/>
      <c r="K84" s="313">
        <v>0.05</v>
      </c>
      <c r="L84" s="853">
        <f>N77*K84</f>
        <v>1461.6104647342061</v>
      </c>
      <c r="M84" s="854"/>
      <c r="N84" s="57"/>
    </row>
    <row r="85" spans="1:14" ht="15.75" thickBot="1">
      <c r="B85" s="817" t="s">
        <v>1037</v>
      </c>
      <c r="C85" s="818"/>
      <c r="D85" s="818"/>
      <c r="E85" s="818"/>
      <c r="F85" s="818"/>
      <c r="G85" s="818"/>
      <c r="H85" s="818"/>
      <c r="I85" s="818"/>
      <c r="J85" s="818"/>
      <c r="K85" s="818"/>
      <c r="L85" s="818"/>
      <c r="M85" s="819"/>
      <c r="N85" s="58">
        <f>L82+L83+L84</f>
        <v>8769.6627884052359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38001.872083089358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41055</v>
      </c>
      <c r="N48" s="280">
        <f>K48*M48</f>
        <v>51318.75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51318.75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1361.7921388293332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52748.631745770799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10549.72634915416</v>
      </c>
      <c r="M82" s="852"/>
      <c r="N82" s="57"/>
    </row>
    <row r="83" spans="1:14">
      <c r="B83" s="95" t="s">
        <v>1057</v>
      </c>
      <c r="C83" s="96"/>
      <c r="D83" s="96"/>
      <c r="E83" s="96"/>
      <c r="F83" s="96"/>
      <c r="G83" s="96"/>
      <c r="H83" s="96"/>
      <c r="I83" s="93"/>
      <c r="J83" s="94"/>
      <c r="K83" s="312">
        <v>0.05</v>
      </c>
      <c r="L83" s="851">
        <f>N77*K83</f>
        <v>2637.43158728854</v>
      </c>
      <c r="M83" s="852"/>
      <c r="N83" s="57"/>
    </row>
    <row r="84" spans="1:14" ht="15.75" thickBot="1">
      <c r="B84" s="97" t="s">
        <v>1058</v>
      </c>
      <c r="C84" s="98"/>
      <c r="D84" s="98"/>
      <c r="E84" s="98"/>
      <c r="F84" s="98"/>
      <c r="G84" s="98"/>
      <c r="H84" s="98"/>
      <c r="I84" s="99"/>
      <c r="J84" s="100"/>
      <c r="K84" s="313">
        <v>0.05</v>
      </c>
      <c r="L84" s="853">
        <f>N77*K84</f>
        <v>2637.43158728854</v>
      </c>
      <c r="M84" s="854"/>
      <c r="N84" s="57"/>
    </row>
    <row r="85" spans="1:14" ht="15.75" thickBot="1">
      <c r="B85" s="817" t="s">
        <v>1037</v>
      </c>
      <c r="C85" s="818"/>
      <c r="D85" s="818"/>
      <c r="E85" s="818"/>
      <c r="F85" s="818"/>
      <c r="G85" s="818"/>
      <c r="H85" s="818"/>
      <c r="I85" s="818"/>
      <c r="J85" s="818"/>
      <c r="K85" s="818"/>
      <c r="L85" s="818"/>
      <c r="M85" s="819"/>
      <c r="N85" s="58">
        <f>L82+L83+L84</f>
        <v>15824.58952373124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68573.221269502043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433869.44715964561</v>
      </c>
      <c r="N48" s="280">
        <f>K48*M48</f>
        <v>867.73889431929126</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370343.43308624119</v>
      </c>
      <c r="N49" s="280">
        <f>K49*M49</f>
        <v>25924.040316036884</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1668.5613483597499</v>
      </c>
      <c r="N50" s="280">
        <f>K50*M50</f>
        <v>500.56840450792492</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27292.347614864102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821">
        <f>VLOOKUP(A58,TRANSPORTE!A1:D117,4,FALSE)</f>
        <v>1808.1757259865969</v>
      </c>
      <c r="M58" s="822"/>
      <c r="N58" s="295">
        <f>K58*L58</f>
        <v>130.18865227103498</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130.18865227103498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3064.032312366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30639.770195119439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6127.9540390238881</v>
      </c>
      <c r="M82" s="852"/>
      <c r="N82" s="57"/>
    </row>
    <row r="83" spans="1:14">
      <c r="B83" s="95" t="s">
        <v>1057</v>
      </c>
      <c r="C83" s="96"/>
      <c r="D83" s="96"/>
      <c r="E83" s="96"/>
      <c r="F83" s="96"/>
      <c r="G83" s="96"/>
      <c r="H83" s="96"/>
      <c r="I83" s="93"/>
      <c r="J83" s="94"/>
      <c r="K83" s="312">
        <v>0.05</v>
      </c>
      <c r="L83" s="851">
        <f>N77*K83</f>
        <v>1531.988509755972</v>
      </c>
      <c r="M83" s="852"/>
      <c r="N83" s="57"/>
    </row>
    <row r="84" spans="1:14" ht="15.75" thickBot="1">
      <c r="B84" s="97" t="s">
        <v>1058</v>
      </c>
      <c r="C84" s="98"/>
      <c r="D84" s="98"/>
      <c r="E84" s="98"/>
      <c r="F84" s="98"/>
      <c r="G84" s="98"/>
      <c r="H84" s="98"/>
      <c r="I84" s="99"/>
      <c r="J84" s="100"/>
      <c r="K84" s="313">
        <v>0.05</v>
      </c>
      <c r="L84" s="853">
        <f>N77*K84</f>
        <v>1531.988509755972</v>
      </c>
      <c r="M84" s="854"/>
      <c r="N84" s="57"/>
    </row>
    <row r="85" spans="1:14" ht="15.75" thickBot="1">
      <c r="B85" s="817" t="s">
        <v>1037</v>
      </c>
      <c r="C85" s="818"/>
      <c r="D85" s="818"/>
      <c r="E85" s="818"/>
      <c r="F85" s="818"/>
      <c r="G85" s="818"/>
      <c r="H85" s="818"/>
      <c r="I85" s="818"/>
      <c r="J85" s="818"/>
      <c r="K85" s="818"/>
      <c r="L85" s="818"/>
      <c r="M85" s="819"/>
      <c r="N85" s="58">
        <f>L82+L83+L84</f>
        <v>9191.9310585358326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39831.701253655272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85.112008676833341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433869.44715964561</v>
      </c>
      <c r="N48" s="280">
        <f>K48*M48</f>
        <v>867.73889431929126</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41055</v>
      </c>
      <c r="N49" s="280">
        <f>K49*M49</f>
        <v>51318.75</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52186.488894319293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821">
        <f>VLOOKUP(A58,TRANSPORTE!A1:D117,4,FALSE)</f>
        <v>1808.1757259865969</v>
      </c>
      <c r="M58" s="822"/>
      <c r="N58" s="295">
        <f>K58*L58</f>
        <v>3.6163514519731939</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3.6163514519731939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1702.2401735366666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53977.457427984766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10795.491485596955</v>
      </c>
      <c r="M82" s="852"/>
      <c r="N82" s="57"/>
    </row>
    <row r="83" spans="1:14">
      <c r="B83" s="95" t="s">
        <v>1057</v>
      </c>
      <c r="C83" s="96"/>
      <c r="D83" s="96"/>
      <c r="E83" s="96"/>
      <c r="F83" s="96"/>
      <c r="G83" s="96"/>
      <c r="H83" s="96"/>
      <c r="I83" s="93"/>
      <c r="J83" s="94"/>
      <c r="K83" s="312">
        <v>0.05</v>
      </c>
      <c r="L83" s="851">
        <f>N77*K83</f>
        <v>2698.8728713992386</v>
      </c>
      <c r="M83" s="852"/>
      <c r="N83" s="57"/>
    </row>
    <row r="84" spans="1:14" ht="15.75" thickBot="1">
      <c r="B84" s="97" t="s">
        <v>1058</v>
      </c>
      <c r="C84" s="98"/>
      <c r="D84" s="98"/>
      <c r="E84" s="98"/>
      <c r="F84" s="98"/>
      <c r="G84" s="98"/>
      <c r="H84" s="98"/>
      <c r="I84" s="99"/>
      <c r="J84" s="100"/>
      <c r="K84" s="313">
        <v>0.05</v>
      </c>
      <c r="L84" s="853">
        <f>N77*K84</f>
        <v>2698.8728713992386</v>
      </c>
      <c r="M84" s="854"/>
      <c r="N84" s="57"/>
    </row>
    <row r="85" spans="1:14" ht="15.75" thickBot="1">
      <c r="B85" s="817" t="s">
        <v>1037</v>
      </c>
      <c r="C85" s="818"/>
      <c r="D85" s="818"/>
      <c r="E85" s="818"/>
      <c r="F85" s="818"/>
      <c r="G85" s="818"/>
      <c r="H85" s="818"/>
      <c r="I85" s="818"/>
      <c r="J85" s="818"/>
      <c r="K85" s="818"/>
      <c r="L85" s="818"/>
      <c r="M85" s="819"/>
      <c r="N85" s="58">
        <f>L82+L83+L84</f>
        <v>16193.237228395432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70170.69465638019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4667.3400235520994</v>
      </c>
      <c r="N48" s="280">
        <f>K48*M48</f>
        <v>5134.07402590731</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5134.07402590731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5580.9120714606852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1116.1824142921371</v>
      </c>
      <c r="M82" s="852"/>
      <c r="N82" s="57"/>
    </row>
    <row r="83" spans="1:14">
      <c r="B83" s="95" t="s">
        <v>1057</v>
      </c>
      <c r="C83" s="96"/>
      <c r="D83" s="96"/>
      <c r="E83" s="96"/>
      <c r="F83" s="96"/>
      <c r="G83" s="96"/>
      <c r="H83" s="96"/>
      <c r="I83" s="93"/>
      <c r="J83" s="94"/>
      <c r="K83" s="312">
        <v>0.05</v>
      </c>
      <c r="L83" s="851">
        <f>N77*K83</f>
        <v>279.04560357303427</v>
      </c>
      <c r="M83" s="852"/>
      <c r="N83" s="57"/>
    </row>
    <row r="84" spans="1:14" ht="15.75" thickBot="1">
      <c r="B84" s="97" t="s">
        <v>1058</v>
      </c>
      <c r="C84" s="98"/>
      <c r="D84" s="98"/>
      <c r="E84" s="98"/>
      <c r="F84" s="98"/>
      <c r="G84" s="98"/>
      <c r="H84" s="98"/>
      <c r="I84" s="99"/>
      <c r="J84" s="100"/>
      <c r="K84" s="313">
        <v>0.05</v>
      </c>
      <c r="L84" s="853">
        <f>N77*K84</f>
        <v>279.04560357303427</v>
      </c>
      <c r="M84" s="854"/>
      <c r="N84" s="57"/>
    </row>
    <row r="85" spans="1:14" ht="15.75" thickBot="1">
      <c r="B85" s="817" t="s">
        <v>1037</v>
      </c>
      <c r="C85" s="818"/>
      <c r="D85" s="818"/>
      <c r="E85" s="818"/>
      <c r="F85" s="818"/>
      <c r="G85" s="818"/>
      <c r="H85" s="818"/>
      <c r="I85" s="818"/>
      <c r="J85" s="818"/>
      <c r="K85" s="818"/>
      <c r="L85" s="818"/>
      <c r="M85" s="819"/>
      <c r="N85" s="58">
        <f>L82+L83+L84</f>
        <v>1674.2736214382055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7255.1856928988909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5581</v>
      </c>
      <c r="N48" s="280">
        <f>K48*M48</f>
        <v>6139.1</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6139.1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6585.9380455533756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1317.1876091106751</v>
      </c>
      <c r="M82" s="852"/>
      <c r="N82" s="57"/>
    </row>
    <row r="83" spans="1:14">
      <c r="B83" s="95" t="s">
        <v>1057</v>
      </c>
      <c r="C83" s="96"/>
      <c r="D83" s="96"/>
      <c r="E83" s="96"/>
      <c r="F83" s="96"/>
      <c r="G83" s="96"/>
      <c r="H83" s="96"/>
      <c r="I83" s="93"/>
      <c r="J83" s="94"/>
      <c r="K83" s="312">
        <v>0.05</v>
      </c>
      <c r="L83" s="851">
        <f>N77*K83</f>
        <v>329.29690227766878</v>
      </c>
      <c r="M83" s="852"/>
      <c r="N83" s="57"/>
    </row>
    <row r="84" spans="1:14" ht="15.75" thickBot="1">
      <c r="B84" s="97" t="s">
        <v>1058</v>
      </c>
      <c r="C84" s="98"/>
      <c r="D84" s="98"/>
      <c r="E84" s="98"/>
      <c r="F84" s="98"/>
      <c r="G84" s="98"/>
      <c r="H84" s="98"/>
      <c r="I84" s="99"/>
      <c r="J84" s="100"/>
      <c r="K84" s="313">
        <v>0.05</v>
      </c>
      <c r="L84" s="853">
        <f>N77*K84</f>
        <v>329.29690227766878</v>
      </c>
      <c r="M84" s="854"/>
      <c r="N84" s="57"/>
    </row>
    <row r="85" spans="1:14" ht="15.75" thickBot="1">
      <c r="B85" s="817" t="s">
        <v>1037</v>
      </c>
      <c r="C85" s="818"/>
      <c r="D85" s="818"/>
      <c r="E85" s="818"/>
      <c r="F85" s="818"/>
      <c r="G85" s="818"/>
      <c r="H85" s="818"/>
      <c r="I85" s="818"/>
      <c r="J85" s="818"/>
      <c r="K85" s="818"/>
      <c r="L85" s="818"/>
      <c r="M85" s="819"/>
      <c r="N85" s="58">
        <f>L82+L83+L84</f>
        <v>1975.7814136660127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8561.7194592193882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41535.201591032353</v>
      </c>
      <c r="N48" s="280">
        <f>K48*M48</f>
        <v>45688.721750135592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45688.721750135592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821">
        <f>VLOOKUP(A58,TRANSPORTE!A1:D117,4,FALSE)</f>
        <v>1205.4504839910646</v>
      </c>
      <c r="M58" s="822"/>
      <c r="N58" s="295">
        <f>K58*L58</f>
        <v>1325.9955323901711</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1325.9955323901711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6128.0646247319992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53449.185138494366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10689.837027698873</v>
      </c>
      <c r="M82" s="852"/>
      <c r="N82" s="57"/>
    </row>
    <row r="83" spans="1:14">
      <c r="B83" s="95" t="s">
        <v>1057</v>
      </c>
      <c r="C83" s="96"/>
      <c r="D83" s="96"/>
      <c r="E83" s="96"/>
      <c r="F83" s="96"/>
      <c r="G83" s="96"/>
      <c r="H83" s="96"/>
      <c r="I83" s="93"/>
      <c r="J83" s="94"/>
      <c r="K83" s="312">
        <v>0.05</v>
      </c>
      <c r="L83" s="851">
        <f>N77*K83</f>
        <v>2672.4592569247184</v>
      </c>
      <c r="M83" s="852"/>
      <c r="N83" s="57"/>
    </row>
    <row r="84" spans="1:14" ht="15.75" thickBot="1">
      <c r="B84" s="97" t="s">
        <v>1058</v>
      </c>
      <c r="C84" s="98"/>
      <c r="D84" s="98"/>
      <c r="E84" s="98"/>
      <c r="F84" s="98"/>
      <c r="G84" s="98"/>
      <c r="H84" s="98"/>
      <c r="I84" s="99"/>
      <c r="J84" s="100"/>
      <c r="K84" s="313">
        <v>0.05</v>
      </c>
      <c r="L84" s="853">
        <f>N77*K84</f>
        <v>2672.4592569247184</v>
      </c>
      <c r="M84" s="854"/>
      <c r="N84" s="57"/>
    </row>
    <row r="85" spans="1:14" ht="15.75" thickBot="1">
      <c r="B85" s="817" t="s">
        <v>1037</v>
      </c>
      <c r="C85" s="818"/>
      <c r="D85" s="818"/>
      <c r="E85" s="818"/>
      <c r="F85" s="818"/>
      <c r="G85" s="818"/>
      <c r="H85" s="818"/>
      <c r="I85" s="818"/>
      <c r="J85" s="818"/>
      <c r="K85" s="818"/>
      <c r="L85" s="818"/>
      <c r="M85" s="819"/>
      <c r="N85" s="58">
        <f>L82+L83+L84</f>
        <v>16034.755541548309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69483.94068004268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VLOOKUP(A36,EQUIPOS!A6:D163,4,FALSE)</f>
        <v>6496.2740005228743</v>
      </c>
      <c r="L36" s="278"/>
      <c r="M36" s="344">
        <v>3</v>
      </c>
      <c r="N36" s="280">
        <f>K36/M36</f>
        <v>2165.4246668409583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2590.9847102251251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44276.409520480513</v>
      </c>
      <c r="N48" s="280">
        <f>K48*M48</f>
        <v>55345.511900600643</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55345.511900600643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821">
        <f>VLOOKUP(A60,TRANSPORTE!A1:D117,4,FALSE)</f>
        <v>1205.4504839910646</v>
      </c>
      <c r="M60" s="822"/>
      <c r="N60" s="295">
        <f>K60*L60</f>
        <v>1506.8131049888307</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1506.8131049888307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63698.910149656265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12739.782029931253</v>
      </c>
      <c r="M84" s="852"/>
      <c r="N84" s="57"/>
    </row>
    <row r="85" spans="1:14">
      <c r="B85" s="95" t="s">
        <v>1057</v>
      </c>
      <c r="C85" s="96"/>
      <c r="D85" s="96"/>
      <c r="E85" s="96"/>
      <c r="F85" s="96"/>
      <c r="G85" s="96"/>
      <c r="H85" s="96"/>
      <c r="I85" s="93"/>
      <c r="J85" s="94"/>
      <c r="K85" s="312">
        <v>0.05</v>
      </c>
      <c r="L85" s="851">
        <f>N79*K85</f>
        <v>3184.9455074828134</v>
      </c>
      <c r="M85" s="852"/>
      <c r="N85" s="57"/>
    </row>
    <row r="86" spans="1:14" ht="15.75" thickBot="1">
      <c r="B86" s="97" t="s">
        <v>1058</v>
      </c>
      <c r="C86" s="98"/>
      <c r="D86" s="98"/>
      <c r="E86" s="98"/>
      <c r="F86" s="98"/>
      <c r="G86" s="98"/>
      <c r="H86" s="98"/>
      <c r="I86" s="99"/>
      <c r="J86" s="100"/>
      <c r="K86" s="313">
        <v>0.05</v>
      </c>
      <c r="L86" s="853">
        <f>N79*K86</f>
        <v>3184.9455074828134</v>
      </c>
      <c r="M86" s="854"/>
      <c r="N86" s="57"/>
    </row>
    <row r="87" spans="1:14" ht="15.75" thickBot="1">
      <c r="B87" s="817" t="s">
        <v>1037</v>
      </c>
      <c r="C87" s="818"/>
      <c r="D87" s="818"/>
      <c r="E87" s="818"/>
      <c r="F87" s="818"/>
      <c r="G87" s="818"/>
      <c r="H87" s="818"/>
      <c r="I87" s="818"/>
      <c r="J87" s="818"/>
      <c r="K87" s="818"/>
      <c r="L87" s="818"/>
      <c r="M87" s="819"/>
      <c r="N87" s="58">
        <f>L84+L85+L86</f>
        <v>19109.673044896881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82808.583194553154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5"/>
      <c r="J36" s="276"/>
      <c r="K36" s="277">
        <f>VLOOKUP(A36,EQUIPOS!A6:D163,4,FALSE)</f>
        <v>137046.86616565409</v>
      </c>
      <c r="L36" s="278"/>
      <c r="M36" s="344">
        <v>2.5</v>
      </c>
      <c r="N36" s="280">
        <f>K36/M36</f>
        <v>54818.74646626164</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55201.750505307391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7787.8502983185672</v>
      </c>
      <c r="N48" s="280">
        <f>K48*M48</f>
        <v>7865.7288013017533</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7865.7288013017533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70727.560087524151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14145.512017504831</v>
      </c>
      <c r="M84" s="852"/>
      <c r="N84" s="57"/>
    </row>
    <row r="85" spans="1:14">
      <c r="B85" s="95" t="s">
        <v>1057</v>
      </c>
      <c r="C85" s="96"/>
      <c r="D85" s="96"/>
      <c r="E85" s="96"/>
      <c r="F85" s="96"/>
      <c r="G85" s="96"/>
      <c r="H85" s="96"/>
      <c r="I85" s="93"/>
      <c r="J85" s="94"/>
      <c r="K85" s="312">
        <v>0.05</v>
      </c>
      <c r="L85" s="851">
        <f>N79*K85</f>
        <v>3536.3780043762076</v>
      </c>
      <c r="M85" s="852"/>
      <c r="N85" s="57"/>
    </row>
    <row r="86" spans="1:14" ht="15.75" thickBot="1">
      <c r="B86" s="97" t="s">
        <v>1058</v>
      </c>
      <c r="C86" s="98"/>
      <c r="D86" s="98"/>
      <c r="E86" s="98"/>
      <c r="F86" s="98"/>
      <c r="G86" s="98"/>
      <c r="H86" s="98"/>
      <c r="I86" s="99"/>
      <c r="J86" s="100"/>
      <c r="K86" s="313">
        <v>0.05</v>
      </c>
      <c r="L86" s="853">
        <f>N79*K86</f>
        <v>3536.3780043762076</v>
      </c>
      <c r="M86" s="854"/>
      <c r="N86" s="57"/>
    </row>
    <row r="87" spans="1:14" ht="15.75" thickBot="1">
      <c r="B87" s="817" t="s">
        <v>1037</v>
      </c>
      <c r="C87" s="818"/>
      <c r="D87" s="818"/>
      <c r="E87" s="818"/>
      <c r="F87" s="818"/>
      <c r="G87" s="818"/>
      <c r="H87" s="818"/>
      <c r="I87" s="818"/>
      <c r="J87" s="818"/>
      <c r="K87" s="818"/>
      <c r="L87" s="818"/>
      <c r="M87" s="819"/>
      <c r="N87" s="58">
        <f>L84+L85+L86</f>
        <v>21218.268026257247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91945.828113781405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5"/>
      <c r="J36" s="276"/>
      <c r="K36" s="277">
        <f>VLOOKUP(A36,EQUIPOS!A6:D163,4,FALSE)</f>
        <v>137046.86616565409</v>
      </c>
      <c r="L36" s="278"/>
      <c r="M36" s="344">
        <v>1.25</v>
      </c>
      <c r="N36" s="280">
        <f>K36/M36</f>
        <v>109637.49293252328</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110658.83703664529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7787.8502983185672</v>
      </c>
      <c r="N48" s="280">
        <f>K48*M48</f>
        <v>7865.7288013017533</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7865.7288013017533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20426.882082439999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138951.44792038703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27790.289584077407</v>
      </c>
      <c r="M84" s="852"/>
      <c r="N84" s="57"/>
    </row>
    <row r="85" spans="1:14">
      <c r="B85" s="95" t="s">
        <v>1057</v>
      </c>
      <c r="C85" s="96"/>
      <c r="D85" s="96"/>
      <c r="E85" s="96"/>
      <c r="F85" s="96"/>
      <c r="G85" s="96"/>
      <c r="H85" s="96"/>
      <c r="I85" s="93"/>
      <c r="J85" s="94"/>
      <c r="K85" s="312">
        <v>0.05</v>
      </c>
      <c r="L85" s="851">
        <f>N79*K85</f>
        <v>6947.5723960193518</v>
      </c>
      <c r="M85" s="852"/>
      <c r="N85" s="57"/>
    </row>
    <row r="86" spans="1:14" ht="15.75" thickBot="1">
      <c r="B86" s="97" t="s">
        <v>1058</v>
      </c>
      <c r="C86" s="98"/>
      <c r="D86" s="98"/>
      <c r="E86" s="98"/>
      <c r="F86" s="98"/>
      <c r="G86" s="98"/>
      <c r="H86" s="98"/>
      <c r="I86" s="99"/>
      <c r="J86" s="100"/>
      <c r="K86" s="313">
        <v>0.05</v>
      </c>
      <c r="L86" s="853">
        <f>N79*K86</f>
        <v>6947.5723960193518</v>
      </c>
      <c r="M86" s="854"/>
      <c r="N86" s="57"/>
    </row>
    <row r="87" spans="1:14" ht="15.75" thickBot="1">
      <c r="B87" s="817" t="s">
        <v>1037</v>
      </c>
      <c r="C87" s="818"/>
      <c r="D87" s="818"/>
      <c r="E87" s="818"/>
      <c r="F87" s="818"/>
      <c r="G87" s="818"/>
      <c r="H87" s="818"/>
      <c r="I87" s="818"/>
      <c r="J87" s="818"/>
      <c r="K87" s="818"/>
      <c r="L87" s="818"/>
      <c r="M87" s="819"/>
      <c r="N87" s="58">
        <f>L84+L85+L86</f>
        <v>41685.434376116107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180636.88229650314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314</v>
      </c>
      <c r="B36" s="830" t="str">
        <f>VLOOKUP(A36,EQUIPOS!A6:D154,3,FALSE)</f>
        <v xml:space="preserve">Retroexcavadora E-200 sobre orugas
</v>
      </c>
      <c r="C36" s="831"/>
      <c r="D36" s="831"/>
      <c r="E36" s="831"/>
      <c r="F36" s="831"/>
      <c r="G36" s="831"/>
      <c r="H36" s="832"/>
      <c r="I36" s="275"/>
      <c r="J36" s="276"/>
      <c r="K36" s="277">
        <f>VLOOKUP(A36,EQUIPOS!A6:D163,4,FALSE)</f>
        <v>120676.79639395267</v>
      </c>
      <c r="L36" s="278"/>
      <c r="M36" s="344">
        <v>23</v>
      </c>
      <c r="N36" s="280">
        <f>K36/M36</f>
        <v>5246.8172345196808</v>
      </c>
    </row>
    <row r="37" spans="1:14">
      <c r="A37" s="119" t="s">
        <v>328</v>
      </c>
      <c r="B37" s="830" t="str">
        <f>VLOOKUP(A37,EQUIPOS!A7:D154,3,FALSE)</f>
        <v xml:space="preserve">Taco metálico o puntal (escamas en concreto)
</v>
      </c>
      <c r="C37" s="831"/>
      <c r="D37" s="831"/>
      <c r="E37" s="831"/>
      <c r="F37" s="831"/>
      <c r="G37" s="831"/>
      <c r="H37" s="832"/>
      <c r="I37" s="429"/>
      <c r="J37" s="430"/>
      <c r="K37" s="277">
        <f>VLOOKUP(A37,EQUIPOS!A7:D164,4,FALSE)</f>
        <v>78.646851609526934</v>
      </c>
      <c r="L37" s="343"/>
      <c r="M37" s="344">
        <v>1</v>
      </c>
      <c r="N37" s="280">
        <f>K37/M37</f>
        <v>78.646851609526934</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6346.8081902512076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3045.5548115952502</v>
      </c>
      <c r="N48" s="280">
        <f>K48*M48</f>
        <v>1065.9441840583374</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4378.0698427047546</v>
      </c>
      <c r="N49" s="280">
        <f>K49*M49</f>
        <v>4378.0698427047546</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3281.2809256915566</v>
      </c>
      <c r="N50" s="280">
        <f>K50*M50</f>
        <v>12468.867517627914</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353896.5316362321</v>
      </c>
      <c r="N51" s="280">
        <f>K51*M51</f>
        <v>63701.375694521776</v>
      </c>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81614.257238912774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821">
        <f>VLOOKUP(A58,TRANSPORTE!A1:D117,4,FALSE)</f>
        <v>1808.1757259865969</v>
      </c>
      <c r="M58" s="822"/>
      <c r="N58" s="295">
        <f>K58*L58</f>
        <v>325.47163067758743</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325.47163067758743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20426.882082439999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108713.41914228156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21742.683828456313</v>
      </c>
      <c r="M82" s="852"/>
      <c r="N82" s="57"/>
    </row>
    <row r="83" spans="1:14">
      <c r="B83" s="95" t="s">
        <v>1057</v>
      </c>
      <c r="C83" s="96"/>
      <c r="D83" s="96"/>
      <c r="E83" s="96"/>
      <c r="F83" s="96"/>
      <c r="G83" s="96"/>
      <c r="H83" s="96"/>
      <c r="I83" s="93"/>
      <c r="J83" s="94"/>
      <c r="K83" s="312">
        <v>0.05</v>
      </c>
      <c r="L83" s="851">
        <f>N77*K83</f>
        <v>5435.6709571140782</v>
      </c>
      <c r="M83" s="852"/>
      <c r="N83" s="57"/>
    </row>
    <row r="84" spans="1:14" ht="15.75" thickBot="1">
      <c r="B84" s="97" t="s">
        <v>1058</v>
      </c>
      <c r="C84" s="98"/>
      <c r="D84" s="98"/>
      <c r="E84" s="98"/>
      <c r="F84" s="98"/>
      <c r="G84" s="98"/>
      <c r="H84" s="98"/>
      <c r="I84" s="99"/>
      <c r="J84" s="100"/>
      <c r="K84" s="313">
        <v>0.05</v>
      </c>
      <c r="L84" s="853">
        <f>N77*K84</f>
        <v>5435.6709571140782</v>
      </c>
      <c r="M84" s="854"/>
      <c r="N84" s="57"/>
    </row>
    <row r="85" spans="1:14" ht="15.75" thickBot="1">
      <c r="B85" s="817" t="s">
        <v>1037</v>
      </c>
      <c r="C85" s="818"/>
      <c r="D85" s="818"/>
      <c r="E85" s="818"/>
      <c r="F85" s="818"/>
      <c r="G85" s="818"/>
      <c r="H85" s="818"/>
      <c r="I85" s="818"/>
      <c r="J85" s="818"/>
      <c r="K85" s="818"/>
      <c r="L85" s="818"/>
      <c r="M85" s="819"/>
      <c r="N85" s="58">
        <f>L82+L83+L84</f>
        <v>32614.025742684469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141327.44488496604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3695.0182639510649</v>
      </c>
      <c r="N48" s="280">
        <f>K48*M48</f>
        <v>3695.0182639510649</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882.62303380943763</v>
      </c>
      <c r="N49" s="280">
        <f>K49*M49</f>
        <v>3530.4921352377505</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7225.5103991888154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510.67205206099999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7787.2496564559151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1557.449931291183</v>
      </c>
      <c r="M82" s="852"/>
      <c r="N82" s="57"/>
    </row>
    <row r="83" spans="1:14">
      <c r="B83" s="95" t="s">
        <v>1057</v>
      </c>
      <c r="C83" s="96"/>
      <c r="D83" s="96"/>
      <c r="E83" s="96"/>
      <c r="F83" s="96"/>
      <c r="G83" s="96"/>
      <c r="H83" s="96"/>
      <c r="I83" s="93"/>
      <c r="J83" s="94"/>
      <c r="K83" s="312">
        <v>0.05</v>
      </c>
      <c r="L83" s="851">
        <f>N77*K83</f>
        <v>389.36248282279576</v>
      </c>
      <c r="M83" s="852"/>
      <c r="N83" s="57"/>
    </row>
    <row r="84" spans="1:14" ht="15.75" thickBot="1">
      <c r="B84" s="97" t="s">
        <v>1058</v>
      </c>
      <c r="C84" s="98"/>
      <c r="D84" s="98"/>
      <c r="E84" s="98"/>
      <c r="F84" s="98"/>
      <c r="G84" s="98"/>
      <c r="H84" s="98"/>
      <c r="I84" s="99"/>
      <c r="J84" s="100"/>
      <c r="K84" s="313">
        <v>0.05</v>
      </c>
      <c r="L84" s="853">
        <f>N77*K84</f>
        <v>389.36248282279576</v>
      </c>
      <c r="M84" s="854"/>
      <c r="N84" s="57"/>
    </row>
    <row r="85" spans="1:14" ht="15.75" thickBot="1">
      <c r="B85" s="817" t="s">
        <v>1037</v>
      </c>
      <c r="C85" s="818"/>
      <c r="D85" s="818"/>
      <c r="E85" s="818"/>
      <c r="F85" s="818"/>
      <c r="G85" s="818"/>
      <c r="H85" s="818"/>
      <c r="I85" s="818"/>
      <c r="J85" s="818"/>
      <c r="K85" s="818"/>
      <c r="L85" s="818"/>
      <c r="M85" s="819"/>
      <c r="N85" s="58">
        <f>L82+L83+L84</f>
        <v>2336.1748969367745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10123.42455339269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269</v>
      </c>
      <c r="B36" s="830" t="str">
        <f>VLOOKUP(A36,EQUIPOS!A6:D154,3,FALSE)</f>
        <v>Motoniveladora  potencia 215 HP, ancho de cuchilla 4,27 m, peso 18 ton.</v>
      </c>
      <c r="C36" s="831"/>
      <c r="D36" s="831"/>
      <c r="E36" s="831"/>
      <c r="F36" s="831"/>
      <c r="G36" s="831"/>
      <c r="H36" s="832"/>
      <c r="I36" s="275"/>
      <c r="J36" s="276"/>
      <c r="K36" s="277">
        <f>VLOOKUP(A36,EQUIPOS!A6:D163,4,FALSE)</f>
        <v>180490.51286747702</v>
      </c>
      <c r="L36" s="278"/>
      <c r="M36" s="344">
        <v>15</v>
      </c>
      <c r="N36" s="280">
        <f>K36/M36</f>
        <v>12032.700857831802</v>
      </c>
    </row>
    <row r="37" spans="1:14">
      <c r="A37" s="119" t="s">
        <v>365</v>
      </c>
      <c r="B37" s="830" t="str">
        <f>VLOOKUP(A37,EQUIPOS!A7:D154,3,FALSE)</f>
        <v xml:space="preserve">Vibrocompatador, potencia 153 HP, peso 10 Ton. </v>
      </c>
      <c r="C37" s="831"/>
      <c r="D37" s="831"/>
      <c r="E37" s="831"/>
      <c r="F37" s="831"/>
      <c r="G37" s="831"/>
      <c r="H37" s="832"/>
      <c r="I37" s="429"/>
      <c r="J37" s="430"/>
      <c r="K37" s="277">
        <f>VLOOKUP(A37,EQUIPOS!A7:D164,4,FALSE)</f>
        <v>99689.527455873933</v>
      </c>
      <c r="L37" s="343"/>
      <c r="M37" s="344">
        <v>15</v>
      </c>
      <c r="N37" s="280">
        <f>K37/M37</f>
        <v>6645.9684970582621</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106.39001084604166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18785.059365736106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24228.867594768875</v>
      </c>
      <c r="N48" s="280">
        <f>K48*M48</f>
        <v>25440.31097450732</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45.342595070210322</v>
      </c>
      <c r="N49" s="280">
        <f>K49*M49</f>
        <v>1360.2778521063096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26800.588826613628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821">
        <f>VLOOKUP(A60,TRANSPORTE!A1:D117,4,FALSE)</f>
        <v>1205.4504839910646</v>
      </c>
      <c r="M60" s="822"/>
      <c r="N60" s="295">
        <f>K60*L60</f>
        <v>1265.723008190618</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1265.723008190618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2127.800216920833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48979.171417461184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9795.8342834922369</v>
      </c>
      <c r="M84" s="852"/>
      <c r="N84" s="57"/>
    </row>
    <row r="85" spans="1:14">
      <c r="B85" s="95" t="s">
        <v>1057</v>
      </c>
      <c r="C85" s="96"/>
      <c r="D85" s="96"/>
      <c r="E85" s="96"/>
      <c r="F85" s="96"/>
      <c r="G85" s="96"/>
      <c r="H85" s="96"/>
      <c r="I85" s="93"/>
      <c r="J85" s="94"/>
      <c r="K85" s="312">
        <v>0.05</v>
      </c>
      <c r="L85" s="851">
        <f>N79*K85</f>
        <v>2448.9585708730592</v>
      </c>
      <c r="M85" s="852"/>
      <c r="N85" s="57"/>
    </row>
    <row r="86" spans="1:14" ht="15.75" thickBot="1">
      <c r="B86" s="97" t="s">
        <v>1058</v>
      </c>
      <c r="C86" s="98"/>
      <c r="D86" s="98"/>
      <c r="E86" s="98"/>
      <c r="F86" s="98"/>
      <c r="G86" s="98"/>
      <c r="H86" s="98"/>
      <c r="I86" s="99"/>
      <c r="J86" s="100"/>
      <c r="K86" s="313">
        <v>0.05</v>
      </c>
      <c r="L86" s="853">
        <f>N79*K86</f>
        <v>2448.9585708730592</v>
      </c>
      <c r="M86" s="854"/>
      <c r="N86" s="57"/>
    </row>
    <row r="87" spans="1:14" ht="15.75" thickBot="1">
      <c r="B87" s="817" t="s">
        <v>1037</v>
      </c>
      <c r="C87" s="818"/>
      <c r="D87" s="818"/>
      <c r="E87" s="818"/>
      <c r="F87" s="818"/>
      <c r="G87" s="818"/>
      <c r="H87" s="818"/>
      <c r="I87" s="818"/>
      <c r="J87" s="818"/>
      <c r="K87" s="818"/>
      <c r="L87" s="818"/>
      <c r="M87" s="819"/>
      <c r="N87" s="58">
        <f>L84+L85+L86</f>
        <v>14693.751425238355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63672.92284269954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2.25" customHeight="1" thickBot="1">
      <c r="A31" t="s">
        <v>1929</v>
      </c>
      <c r="B31" s="86" t="s">
        <v>1228</v>
      </c>
      <c r="C31" s="957" t="s">
        <v>2261</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5335</v>
      </c>
      <c r="N49" s="280">
        <f>K49*M49</f>
        <v>6135.2499999999991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1668.5613483597499</v>
      </c>
      <c r="N50" s="280">
        <f>K50*M50</f>
        <v>3337.1226967194998</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176524.60676188752</v>
      </c>
      <c r="N51" s="280">
        <f>K51*M51</f>
        <v>88262.303380943762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134285.65347777173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1205.4504839910646</v>
      </c>
      <c r="M60" s="822"/>
      <c r="N60" s="295">
        <f>K60*L60</f>
        <v>1325.9955323901711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1325.9955323901711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151697.81865008338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30339.563730016678</v>
      </c>
      <c r="M84" s="852"/>
      <c r="N84" s="57"/>
    </row>
    <row r="85" spans="1:14">
      <c r="B85" s="95" t="s">
        <v>1057</v>
      </c>
      <c r="C85" s="96"/>
      <c r="D85" s="96"/>
      <c r="E85" s="96"/>
      <c r="F85" s="96"/>
      <c r="G85" s="96"/>
      <c r="H85" s="96"/>
      <c r="I85" s="93"/>
      <c r="J85" s="94"/>
      <c r="K85" s="312">
        <v>0.05</v>
      </c>
      <c r="L85" s="851">
        <f>N79*K85</f>
        <v>7584.8909325041695</v>
      </c>
      <c r="M85" s="852"/>
      <c r="N85" s="57"/>
    </row>
    <row r="86" spans="1:14" ht="15.75" thickBot="1">
      <c r="B86" s="97" t="s">
        <v>1058</v>
      </c>
      <c r="C86" s="98"/>
      <c r="D86" s="98"/>
      <c r="E86" s="98"/>
      <c r="F86" s="98"/>
      <c r="G86" s="98"/>
      <c r="H86" s="98"/>
      <c r="I86" s="99"/>
      <c r="J86" s="100"/>
      <c r="K86" s="313">
        <v>0.05</v>
      </c>
      <c r="L86" s="853">
        <f>N79*K86</f>
        <v>7584.8909325041695</v>
      </c>
      <c r="M86" s="854"/>
      <c r="N86" s="57"/>
    </row>
    <row r="87" spans="1:14" ht="15.75" thickBot="1">
      <c r="B87" s="817" t="s">
        <v>1037</v>
      </c>
      <c r="C87" s="818"/>
      <c r="D87" s="818"/>
      <c r="E87" s="818"/>
      <c r="F87" s="818"/>
      <c r="G87" s="818"/>
      <c r="H87" s="818"/>
      <c r="I87" s="818"/>
      <c r="J87" s="818"/>
      <c r="K87" s="818"/>
      <c r="L87" s="818"/>
      <c r="M87" s="819"/>
      <c r="N87" s="58">
        <f>L84+L85+L86</f>
        <v>45509.345595025014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197207.1642451084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1.5" customHeight="1" thickBot="1">
      <c r="A31" t="s">
        <v>1929</v>
      </c>
      <c r="B31" s="86" t="s">
        <v>1776</v>
      </c>
      <c r="C31" s="957" t="s">
        <v>2262</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5335</v>
      </c>
      <c r="N49" s="280">
        <f>K49*M49</f>
        <v>6135.2499999999991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1668.5613483597499</v>
      </c>
      <c r="N50" s="280">
        <f>K50*M50</f>
        <v>3337.1226967194998</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104216.22918841352</v>
      </c>
      <c r="N51" s="280">
        <f>K51*M51</f>
        <v>52108.11459420676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98131.464691034722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1205.4504839910646</v>
      </c>
      <c r="M60" s="822"/>
      <c r="N60" s="295">
        <f>K60*L60</f>
        <v>1325.9955323901711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1325.9955323901711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115543.62986334639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23108.725972669279</v>
      </c>
      <c r="M84" s="852"/>
      <c r="N84" s="57"/>
    </row>
    <row r="85" spans="1:14">
      <c r="B85" s="95" t="s">
        <v>1057</v>
      </c>
      <c r="C85" s="96"/>
      <c r="D85" s="96"/>
      <c r="E85" s="96"/>
      <c r="F85" s="96"/>
      <c r="G85" s="96"/>
      <c r="H85" s="96"/>
      <c r="I85" s="93"/>
      <c r="J85" s="94"/>
      <c r="K85" s="312">
        <v>0.05</v>
      </c>
      <c r="L85" s="851">
        <f>N79*K85</f>
        <v>5777.1814931673198</v>
      </c>
      <c r="M85" s="852"/>
      <c r="N85" s="57"/>
    </row>
    <row r="86" spans="1:14" ht="15.75" thickBot="1">
      <c r="B86" s="97" t="s">
        <v>1058</v>
      </c>
      <c r="C86" s="98"/>
      <c r="D86" s="98"/>
      <c r="E86" s="98"/>
      <c r="F86" s="98"/>
      <c r="G86" s="98"/>
      <c r="H86" s="98"/>
      <c r="I86" s="99"/>
      <c r="J86" s="100"/>
      <c r="K86" s="313">
        <v>0.05</v>
      </c>
      <c r="L86" s="853">
        <f>N79*K86</f>
        <v>5777.1814931673198</v>
      </c>
      <c r="M86" s="854"/>
      <c r="N86" s="57"/>
    </row>
    <row r="87" spans="1:14" ht="15.75" thickBot="1">
      <c r="B87" s="817" t="s">
        <v>1037</v>
      </c>
      <c r="C87" s="818"/>
      <c r="D87" s="818"/>
      <c r="E87" s="818"/>
      <c r="F87" s="818"/>
      <c r="G87" s="818"/>
      <c r="H87" s="818"/>
      <c r="I87" s="818"/>
      <c r="J87" s="818"/>
      <c r="K87" s="818"/>
      <c r="L87" s="818"/>
      <c r="M87" s="819"/>
      <c r="N87" s="58">
        <f>L84+L85+L86</f>
        <v>34663.088959003922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150206.71882235032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1777</v>
      </c>
      <c r="C31" s="957" t="s">
        <v>2263</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5335</v>
      </c>
      <c r="N49" s="280">
        <f>K49*M49</f>
        <v>6135.2499999999991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1668.5613483597499</v>
      </c>
      <c r="N50" s="280">
        <f>K50*M50</f>
        <v>3337.1226967194998</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112118.57043768973</v>
      </c>
      <c r="N51" s="280">
        <f>K51*M51</f>
        <v>56059.285218844867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102082.63531567284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1205.4504839910646</v>
      </c>
      <c r="M60" s="822"/>
      <c r="N60" s="295">
        <f>K60*L60</f>
        <v>1325.9955323901711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1325.9955323901711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119494.80048798451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23898.960097596904</v>
      </c>
      <c r="M84" s="852"/>
      <c r="N84" s="57"/>
    </row>
    <row r="85" spans="1:14">
      <c r="B85" s="95" t="s">
        <v>1057</v>
      </c>
      <c r="C85" s="96"/>
      <c r="D85" s="96"/>
      <c r="E85" s="96"/>
      <c r="F85" s="96"/>
      <c r="G85" s="96"/>
      <c r="H85" s="96"/>
      <c r="I85" s="93"/>
      <c r="J85" s="94"/>
      <c r="K85" s="312">
        <v>0.05</v>
      </c>
      <c r="L85" s="851">
        <f>N79*K85</f>
        <v>5974.7400243992261</v>
      </c>
      <c r="M85" s="852"/>
      <c r="N85" s="57"/>
    </row>
    <row r="86" spans="1:14" ht="15.75" thickBot="1">
      <c r="B86" s="97" t="s">
        <v>1058</v>
      </c>
      <c r="C86" s="98"/>
      <c r="D86" s="98"/>
      <c r="E86" s="98"/>
      <c r="F86" s="98"/>
      <c r="G86" s="98"/>
      <c r="H86" s="98"/>
      <c r="I86" s="99"/>
      <c r="J86" s="100"/>
      <c r="K86" s="313">
        <v>0.05</v>
      </c>
      <c r="L86" s="853">
        <f>N79*K86</f>
        <v>5974.7400243992261</v>
      </c>
      <c r="M86" s="854"/>
      <c r="N86" s="57"/>
    </row>
    <row r="87" spans="1:14" ht="15.75" thickBot="1">
      <c r="B87" s="817" t="s">
        <v>1037</v>
      </c>
      <c r="C87" s="818"/>
      <c r="D87" s="818"/>
      <c r="E87" s="818"/>
      <c r="F87" s="818"/>
      <c r="G87" s="818"/>
      <c r="H87" s="818"/>
      <c r="I87" s="818"/>
      <c r="J87" s="818"/>
      <c r="K87" s="818"/>
      <c r="L87" s="818"/>
      <c r="M87" s="819"/>
      <c r="N87" s="58">
        <f>L84+L85+L86</f>
        <v>35848.440146395355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155343.24063437985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9.25" customHeight="1" thickBot="1">
      <c r="A31" t="s">
        <v>1929</v>
      </c>
      <c r="B31" s="86" t="s">
        <v>1778</v>
      </c>
      <c r="C31" s="957" t="s">
        <v>2264</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5335</v>
      </c>
      <c r="N49" s="280">
        <f>K49*M49</f>
        <v>6135.2499999999991</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1668.5613483597499</v>
      </c>
      <c r="N50" s="280">
        <f>K50*M50</f>
        <v>3337.1226967194998</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115975.97104334529</v>
      </c>
      <c r="N51" s="280">
        <f>K51*M51</f>
        <v>57987.985521672643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104011.33561850061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1205.4504839910646</v>
      </c>
      <c r="M60" s="822"/>
      <c r="N60" s="295">
        <f>K60*L60</f>
        <v>1325.9955323901711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1325.9955323901711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121423.50079081228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24284.700158162457</v>
      </c>
      <c r="M84" s="852"/>
      <c r="N84" s="57"/>
    </row>
    <row r="85" spans="1:14">
      <c r="B85" s="95" t="s">
        <v>1057</v>
      </c>
      <c r="C85" s="96"/>
      <c r="D85" s="96"/>
      <c r="E85" s="96"/>
      <c r="F85" s="96"/>
      <c r="G85" s="96"/>
      <c r="H85" s="96"/>
      <c r="I85" s="93"/>
      <c r="J85" s="94"/>
      <c r="K85" s="312">
        <v>0.05</v>
      </c>
      <c r="L85" s="851">
        <f>N79*K85</f>
        <v>6071.1750395406143</v>
      </c>
      <c r="M85" s="852"/>
      <c r="N85" s="57"/>
    </row>
    <row r="86" spans="1:14" ht="15.75" thickBot="1">
      <c r="B86" s="97" t="s">
        <v>1058</v>
      </c>
      <c r="C86" s="98"/>
      <c r="D86" s="98"/>
      <c r="E86" s="98"/>
      <c r="F86" s="98"/>
      <c r="G86" s="98"/>
      <c r="H86" s="98"/>
      <c r="I86" s="99"/>
      <c r="J86" s="100"/>
      <c r="K86" s="313">
        <v>0.05</v>
      </c>
      <c r="L86" s="853">
        <f>N79*K86</f>
        <v>6071.1750395406143</v>
      </c>
      <c r="M86" s="854"/>
      <c r="N86" s="57"/>
    </row>
    <row r="87" spans="1:14" ht="15.75" thickBot="1">
      <c r="B87" s="817" t="s">
        <v>1037</v>
      </c>
      <c r="C87" s="818"/>
      <c r="D87" s="818"/>
      <c r="E87" s="818"/>
      <c r="F87" s="818"/>
      <c r="G87" s="818"/>
      <c r="H87" s="818"/>
      <c r="I87" s="818"/>
      <c r="J87" s="818"/>
      <c r="K87" s="818"/>
      <c r="L87" s="818"/>
      <c r="M87" s="819"/>
      <c r="N87" s="58">
        <f>L84+L85+L86</f>
        <v>36427.050237243682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157850.55102805595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1229</v>
      </c>
      <c r="C31" s="957" t="s">
        <v>1818</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5335</v>
      </c>
      <c r="N49" s="280">
        <f>K49*M49</f>
        <v>2667.5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1668.5613483597499</v>
      </c>
      <c r="N50" s="280">
        <f>K50*M50</f>
        <v>1668.5613483597499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153496.45261977939</v>
      </c>
      <c r="N51" s="280">
        <f>K51*M51</f>
        <v>153496.45261977939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194383.4913682476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1205.4504839910646</v>
      </c>
      <c r="M60" s="822"/>
      <c r="N60" s="295">
        <f>K60*L60</f>
        <v>1325.9955323901711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1325.9955323901711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211795.65654055926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42359.131308111857</v>
      </c>
      <c r="M84" s="852"/>
      <c r="N84" s="57"/>
    </row>
    <row r="85" spans="1:14">
      <c r="B85" s="95" t="s">
        <v>1057</v>
      </c>
      <c r="C85" s="96"/>
      <c r="D85" s="96"/>
      <c r="E85" s="96"/>
      <c r="F85" s="96"/>
      <c r="G85" s="96"/>
      <c r="H85" s="96"/>
      <c r="I85" s="93"/>
      <c r="J85" s="94"/>
      <c r="K85" s="312">
        <v>0.05</v>
      </c>
      <c r="L85" s="851">
        <f>N79*K85</f>
        <v>10589.782827027964</v>
      </c>
      <c r="M85" s="852"/>
      <c r="N85" s="57"/>
    </row>
    <row r="86" spans="1:14" ht="15.75" thickBot="1">
      <c r="B86" s="97" t="s">
        <v>1058</v>
      </c>
      <c r="C86" s="98"/>
      <c r="D86" s="98"/>
      <c r="E86" s="98"/>
      <c r="F86" s="98"/>
      <c r="G86" s="98"/>
      <c r="H86" s="98"/>
      <c r="I86" s="99"/>
      <c r="J86" s="100"/>
      <c r="K86" s="313">
        <v>0.05</v>
      </c>
      <c r="L86" s="853">
        <f>N79*K86</f>
        <v>10589.782827027964</v>
      </c>
      <c r="M86" s="854"/>
      <c r="N86" s="57"/>
    </row>
    <row r="87" spans="1:14" ht="15.75" thickBot="1">
      <c r="B87" s="817" t="s">
        <v>1037</v>
      </c>
      <c r="C87" s="818"/>
      <c r="D87" s="818"/>
      <c r="E87" s="818"/>
      <c r="F87" s="818"/>
      <c r="G87" s="818"/>
      <c r="H87" s="818"/>
      <c r="I87" s="818"/>
      <c r="J87" s="818"/>
      <c r="K87" s="818"/>
      <c r="L87" s="818"/>
      <c r="M87" s="819"/>
      <c r="N87" s="58">
        <f>L84+L85+L86</f>
        <v>63538.696962167785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275334.35350272706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1779</v>
      </c>
      <c r="C31" s="957" t="s">
        <v>1780</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5335</v>
      </c>
      <c r="N49" s="280">
        <f>K49*M49</f>
        <v>2667.5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1668.5613483597499</v>
      </c>
      <c r="N50" s="280">
        <f>K50*M50</f>
        <v>1668.5613483597499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153496.45261977939</v>
      </c>
      <c r="N51" s="280">
        <f>K51*M51</f>
        <v>153496.45261977939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194383.4913682476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1">
        <f>VLOOKUP(A60,TRANSPORTE!A1:D117,4,FALSE)</f>
        <v>1205.4504839910646</v>
      </c>
      <c r="M60" s="822"/>
      <c r="N60" s="295">
        <f>K60*L60</f>
        <v>1325.9955323901711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1325.9955323901711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211795.65654055926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42359.131308111857</v>
      </c>
      <c r="M84" s="852"/>
      <c r="N84" s="57"/>
    </row>
    <row r="85" spans="1:14">
      <c r="B85" s="95" t="s">
        <v>1057</v>
      </c>
      <c r="C85" s="96"/>
      <c r="D85" s="96"/>
      <c r="E85" s="96"/>
      <c r="F85" s="96"/>
      <c r="G85" s="96"/>
      <c r="H85" s="96"/>
      <c r="I85" s="93"/>
      <c r="J85" s="94"/>
      <c r="K85" s="312">
        <v>0.05</v>
      </c>
      <c r="L85" s="851">
        <f>N79*K85</f>
        <v>10589.782827027964</v>
      </c>
      <c r="M85" s="852"/>
      <c r="N85" s="57"/>
    </row>
    <row r="86" spans="1:14" ht="15.75" thickBot="1">
      <c r="B86" s="97" t="s">
        <v>1058</v>
      </c>
      <c r="C86" s="98"/>
      <c r="D86" s="98"/>
      <c r="E86" s="98"/>
      <c r="F86" s="98"/>
      <c r="G86" s="98"/>
      <c r="H86" s="98"/>
      <c r="I86" s="99"/>
      <c r="J86" s="100"/>
      <c r="K86" s="313">
        <v>0.05</v>
      </c>
      <c r="L86" s="853">
        <f>N79*K86</f>
        <v>10589.782827027964</v>
      </c>
      <c r="M86" s="854"/>
      <c r="N86" s="57"/>
    </row>
    <row r="87" spans="1:14" ht="15.75" thickBot="1">
      <c r="B87" s="817" t="s">
        <v>1037</v>
      </c>
      <c r="C87" s="818"/>
      <c r="D87" s="818"/>
      <c r="E87" s="818"/>
      <c r="F87" s="818"/>
      <c r="G87" s="818"/>
      <c r="H87" s="818"/>
      <c r="I87" s="818"/>
      <c r="J87" s="818"/>
      <c r="K87" s="818"/>
      <c r="L87" s="818"/>
      <c r="M87" s="819"/>
      <c r="N87" s="58">
        <f>L84+L85+L86</f>
        <v>63538.696962167785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275334.35350272706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1781</v>
      </c>
      <c r="C31" s="957" t="s">
        <v>1782</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5335</v>
      </c>
      <c r="N49" s="280">
        <f>K49*M49</f>
        <v>2667.5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1668.5613483597499</v>
      </c>
      <c r="N50" s="280">
        <f>K50*M50</f>
        <v>1668.5613483597499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153496.45261977939</v>
      </c>
      <c r="N51" s="280">
        <f>K51*M51</f>
        <v>153496.45261977939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194383.4913682476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1">
        <f>VLOOKUP(A60,TRANSPORTE!A1:D117,4,FALSE)</f>
        <v>1205.4504839910646</v>
      </c>
      <c r="M60" s="822"/>
      <c r="N60" s="295">
        <f>K60*L60</f>
        <v>1325.9955323901711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1325.9955323901711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211795.65654055926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42359.131308111857</v>
      </c>
      <c r="M84" s="852"/>
      <c r="N84" s="57"/>
    </row>
    <row r="85" spans="1:14">
      <c r="B85" s="95" t="s">
        <v>1057</v>
      </c>
      <c r="C85" s="96"/>
      <c r="D85" s="96"/>
      <c r="E85" s="96"/>
      <c r="F85" s="96"/>
      <c r="G85" s="96"/>
      <c r="H85" s="96"/>
      <c r="I85" s="93"/>
      <c r="J85" s="94"/>
      <c r="K85" s="312">
        <v>0.05</v>
      </c>
      <c r="L85" s="851">
        <f>N79*K85</f>
        <v>10589.782827027964</v>
      </c>
      <c r="M85" s="852"/>
      <c r="N85" s="57"/>
    </row>
    <row r="86" spans="1:14" ht="15.75" thickBot="1">
      <c r="B86" s="97" t="s">
        <v>1058</v>
      </c>
      <c r="C86" s="98"/>
      <c r="D86" s="98"/>
      <c r="E86" s="98"/>
      <c r="F86" s="98"/>
      <c r="G86" s="98"/>
      <c r="H86" s="98"/>
      <c r="I86" s="99"/>
      <c r="J86" s="100"/>
      <c r="K86" s="313">
        <v>0.05</v>
      </c>
      <c r="L86" s="853">
        <f>N79*K86</f>
        <v>10589.782827027964</v>
      </c>
      <c r="M86" s="854"/>
      <c r="N86" s="57"/>
    </row>
    <row r="87" spans="1:14" ht="15.75" thickBot="1">
      <c r="B87" s="817" t="s">
        <v>1037</v>
      </c>
      <c r="C87" s="818"/>
      <c r="D87" s="818"/>
      <c r="E87" s="818"/>
      <c r="F87" s="818"/>
      <c r="G87" s="818"/>
      <c r="H87" s="818"/>
      <c r="I87" s="818"/>
      <c r="J87" s="818"/>
      <c r="K87" s="818"/>
      <c r="L87" s="818"/>
      <c r="M87" s="819"/>
      <c r="N87" s="58">
        <f>L84+L85+L86</f>
        <v>63538.696962167785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275334.35350272706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1783</v>
      </c>
      <c r="C31" s="957" t="s">
        <v>1784</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33228.161272825884</v>
      </c>
      <c r="N48" s="280">
        <f>K48*M48</f>
        <v>36550.977400108473</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5335</v>
      </c>
      <c r="N49" s="280">
        <f>K49*M49</f>
        <v>2667.5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1668.5613483597499</v>
      </c>
      <c r="N50" s="280">
        <f>K50*M50</f>
        <v>1668.5613483597499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153496.45261977939</v>
      </c>
      <c r="N51" s="280">
        <f>K51*M51</f>
        <v>153496.45261977939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194383.4913682476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1">
        <f>VLOOKUP(A60,TRANSPORTE!A1:D117,4,FALSE)</f>
        <v>1205.4504839910646</v>
      </c>
      <c r="M60" s="822"/>
      <c r="N60" s="295">
        <f>K60*L60</f>
        <v>1325.9955323901711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1325.9955323901711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211795.65654055926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42359.131308111857</v>
      </c>
      <c r="M84" s="852"/>
      <c r="N84" s="57"/>
    </row>
    <row r="85" spans="1:14">
      <c r="B85" s="95" t="s">
        <v>1057</v>
      </c>
      <c r="C85" s="96"/>
      <c r="D85" s="96"/>
      <c r="E85" s="96"/>
      <c r="F85" s="96"/>
      <c r="G85" s="96"/>
      <c r="H85" s="96"/>
      <c r="I85" s="93"/>
      <c r="J85" s="94"/>
      <c r="K85" s="312">
        <v>0.05</v>
      </c>
      <c r="L85" s="851">
        <f>N79*K85</f>
        <v>10589.782827027964</v>
      </c>
      <c r="M85" s="852"/>
      <c r="N85" s="57"/>
    </row>
    <row r="86" spans="1:14" ht="15.75" thickBot="1">
      <c r="B86" s="97" t="s">
        <v>1058</v>
      </c>
      <c r="C86" s="98"/>
      <c r="D86" s="98"/>
      <c r="E86" s="98"/>
      <c r="F86" s="98"/>
      <c r="G86" s="98"/>
      <c r="H86" s="98"/>
      <c r="I86" s="99"/>
      <c r="J86" s="100"/>
      <c r="K86" s="313">
        <v>0.05</v>
      </c>
      <c r="L86" s="853">
        <f>N79*K86</f>
        <v>10589.782827027964</v>
      </c>
      <c r="M86" s="854"/>
      <c r="N86" s="57"/>
    </row>
    <row r="87" spans="1:14" ht="15.75" thickBot="1">
      <c r="B87" s="817" t="s">
        <v>1037</v>
      </c>
      <c r="C87" s="818"/>
      <c r="D87" s="818"/>
      <c r="E87" s="818"/>
      <c r="F87" s="818"/>
      <c r="G87" s="818"/>
      <c r="H87" s="818"/>
      <c r="I87" s="818"/>
      <c r="J87" s="818"/>
      <c r="K87" s="818"/>
      <c r="L87" s="818"/>
      <c r="M87" s="819"/>
      <c r="N87" s="58">
        <f>L84+L85+L86</f>
        <v>63538.696962167785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275334.35350272706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8.5" customHeight="1" thickBot="1">
      <c r="A31" t="s">
        <v>1929</v>
      </c>
      <c r="B31" s="86" t="s">
        <v>1785</v>
      </c>
      <c r="C31" s="957" t="s">
        <v>1786</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7100.73</v>
      </c>
      <c r="N48" s="280">
        <f>K48*M48</f>
        <v>9230.9490000000005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2152.5930312365999</v>
      </c>
      <c r="M84" s="852"/>
      <c r="N84" s="57"/>
    </row>
    <row r="85" spans="1:14">
      <c r="B85" s="95" t="s">
        <v>1057</v>
      </c>
      <c r="C85" s="96"/>
      <c r="D85" s="96"/>
      <c r="E85" s="96"/>
      <c r="F85" s="96"/>
      <c r="G85" s="96"/>
      <c r="H85" s="96"/>
      <c r="I85" s="93"/>
      <c r="J85" s="94"/>
      <c r="K85" s="312">
        <v>0.05</v>
      </c>
      <c r="L85" s="851">
        <f>N79*K85</f>
        <v>538.14825780914998</v>
      </c>
      <c r="M85" s="852"/>
      <c r="N85" s="57"/>
    </row>
    <row r="86" spans="1:14" ht="15.75" thickBot="1">
      <c r="B86" s="97" t="s">
        <v>1058</v>
      </c>
      <c r="C86" s="98"/>
      <c r="D86" s="98"/>
      <c r="E86" s="98"/>
      <c r="F86" s="98"/>
      <c r="G86" s="98"/>
      <c r="H86" s="98"/>
      <c r="I86" s="99"/>
      <c r="J86" s="100"/>
      <c r="K86" s="313">
        <v>0.05</v>
      </c>
      <c r="L86" s="853">
        <f>N79*K86</f>
        <v>538.14825780914998</v>
      </c>
      <c r="M86" s="854"/>
      <c r="N86" s="57"/>
    </row>
    <row r="87" spans="1:14" ht="15.75" thickBot="1">
      <c r="B87" s="817" t="s">
        <v>1037</v>
      </c>
      <c r="C87" s="818"/>
      <c r="D87" s="818"/>
      <c r="E87" s="818"/>
      <c r="F87" s="818"/>
      <c r="G87" s="818"/>
      <c r="H87" s="818"/>
      <c r="I87" s="818"/>
      <c r="J87" s="818"/>
      <c r="K87" s="818"/>
      <c r="L87" s="818"/>
      <c r="M87" s="819"/>
      <c r="N87" s="58">
        <f>L84+L85+L86</f>
        <v>3228.8895468548999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13991.8547030379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 customHeight="1" thickBot="1">
      <c r="A31" t="s">
        <v>1929</v>
      </c>
      <c r="B31" s="86" t="s">
        <v>1787</v>
      </c>
      <c r="C31" s="957" t="s">
        <v>1788</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14263</v>
      </c>
      <c r="N48" s="280">
        <f>K48*M48</f>
        <v>18541.900000000001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18541.900000000001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20073.916156183001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4014.7832312366004</v>
      </c>
      <c r="M84" s="852"/>
      <c r="N84" s="57"/>
    </row>
    <row r="85" spans="1:14">
      <c r="B85" s="95" t="s">
        <v>1057</v>
      </c>
      <c r="C85" s="96"/>
      <c r="D85" s="96"/>
      <c r="E85" s="96"/>
      <c r="F85" s="96"/>
      <c r="G85" s="96"/>
      <c r="H85" s="96"/>
      <c r="I85" s="93"/>
      <c r="J85" s="94"/>
      <c r="K85" s="312">
        <v>0.05</v>
      </c>
      <c r="L85" s="851">
        <f>N79*K85</f>
        <v>1003.6958078091501</v>
      </c>
      <c r="M85" s="852"/>
      <c r="N85" s="57"/>
    </row>
    <row r="86" spans="1:14" ht="15.75" thickBot="1">
      <c r="B86" s="97" t="s">
        <v>1058</v>
      </c>
      <c r="C86" s="98"/>
      <c r="D86" s="98"/>
      <c r="E86" s="98"/>
      <c r="F86" s="98"/>
      <c r="G86" s="98"/>
      <c r="H86" s="98"/>
      <c r="I86" s="99"/>
      <c r="J86" s="100"/>
      <c r="K86" s="313">
        <v>0.05</v>
      </c>
      <c r="L86" s="853">
        <f>N79*K86</f>
        <v>1003.6958078091501</v>
      </c>
      <c r="M86" s="854"/>
      <c r="N86" s="57"/>
    </row>
    <row r="87" spans="1:14" ht="15.75" thickBot="1">
      <c r="B87" s="817" t="s">
        <v>1037</v>
      </c>
      <c r="C87" s="818"/>
      <c r="D87" s="818"/>
      <c r="E87" s="818"/>
      <c r="F87" s="818"/>
      <c r="G87" s="818"/>
      <c r="H87" s="818"/>
      <c r="I87" s="818"/>
      <c r="J87" s="818"/>
      <c r="K87" s="818"/>
      <c r="L87" s="818"/>
      <c r="M87" s="819"/>
      <c r="N87" s="58">
        <f>L84+L85+L86</f>
        <v>6022.1748468549004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26096.091003037902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1789</v>
      </c>
      <c r="C31" s="957" t="s">
        <v>2265</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7100.73</v>
      </c>
      <c r="N48" s="280">
        <f>K48*M48</f>
        <v>9230.9490000000005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2152.5930312365999</v>
      </c>
      <c r="M84" s="852"/>
      <c r="N84" s="57"/>
    </row>
    <row r="85" spans="1:14">
      <c r="B85" s="95" t="s">
        <v>1057</v>
      </c>
      <c r="C85" s="96"/>
      <c r="D85" s="96"/>
      <c r="E85" s="96"/>
      <c r="F85" s="96"/>
      <c r="G85" s="96"/>
      <c r="H85" s="96"/>
      <c r="I85" s="93"/>
      <c r="J85" s="94"/>
      <c r="K85" s="312">
        <v>0.05</v>
      </c>
      <c r="L85" s="851">
        <f>N79*K85</f>
        <v>538.14825780914998</v>
      </c>
      <c r="M85" s="852"/>
      <c r="N85" s="57"/>
    </row>
    <row r="86" spans="1:14" ht="15.75" thickBot="1">
      <c r="B86" s="97" t="s">
        <v>1058</v>
      </c>
      <c r="C86" s="98"/>
      <c r="D86" s="98"/>
      <c r="E86" s="98"/>
      <c r="F86" s="98"/>
      <c r="G86" s="98"/>
      <c r="H86" s="98"/>
      <c r="I86" s="99"/>
      <c r="J86" s="100"/>
      <c r="K86" s="313">
        <v>0.05</v>
      </c>
      <c r="L86" s="853">
        <f>N79*K86</f>
        <v>538.14825780914998</v>
      </c>
      <c r="M86" s="854"/>
      <c r="N86" s="57"/>
    </row>
    <row r="87" spans="1:14" ht="15.75" thickBot="1">
      <c r="B87" s="817" t="s">
        <v>1037</v>
      </c>
      <c r="C87" s="818"/>
      <c r="D87" s="818"/>
      <c r="E87" s="818"/>
      <c r="F87" s="818"/>
      <c r="G87" s="818"/>
      <c r="H87" s="818"/>
      <c r="I87" s="818"/>
      <c r="J87" s="818"/>
      <c r="K87" s="818"/>
      <c r="L87" s="818"/>
      <c r="M87" s="819"/>
      <c r="N87" s="58">
        <f>L84+L85+L86</f>
        <v>3228.8895468548999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13991.8547030379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 customHeight="1" thickBot="1">
      <c r="A31" t="s">
        <v>1929</v>
      </c>
      <c r="B31" s="86" t="s">
        <v>1790</v>
      </c>
      <c r="C31" s="957" t="s">
        <v>2266</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14263</v>
      </c>
      <c r="N48" s="280">
        <f>K48*M48</f>
        <v>18541.900000000001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18541.900000000001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20073.916156183001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4014.7832312366004</v>
      </c>
      <c r="M84" s="852"/>
      <c r="N84" s="57"/>
    </row>
    <row r="85" spans="1:14">
      <c r="B85" s="95" t="s">
        <v>1057</v>
      </c>
      <c r="C85" s="96"/>
      <c r="D85" s="96"/>
      <c r="E85" s="96"/>
      <c r="F85" s="96"/>
      <c r="G85" s="96"/>
      <c r="H85" s="96"/>
      <c r="I85" s="93"/>
      <c r="J85" s="94"/>
      <c r="K85" s="312">
        <v>0.05</v>
      </c>
      <c r="L85" s="851">
        <f>N79*K85</f>
        <v>1003.6958078091501</v>
      </c>
      <c r="M85" s="852"/>
      <c r="N85" s="57"/>
    </row>
    <row r="86" spans="1:14" ht="15.75" thickBot="1">
      <c r="B86" s="97" t="s">
        <v>1058</v>
      </c>
      <c r="C86" s="98"/>
      <c r="D86" s="98"/>
      <c r="E86" s="98"/>
      <c r="F86" s="98"/>
      <c r="G86" s="98"/>
      <c r="H86" s="98"/>
      <c r="I86" s="99"/>
      <c r="J86" s="100"/>
      <c r="K86" s="313">
        <v>0.05</v>
      </c>
      <c r="L86" s="853">
        <f>N79*K86</f>
        <v>1003.6958078091501</v>
      </c>
      <c r="M86" s="854"/>
      <c r="N86" s="57"/>
    </row>
    <row r="87" spans="1:14" ht="15.75" thickBot="1">
      <c r="B87" s="817" t="s">
        <v>1037</v>
      </c>
      <c r="C87" s="818"/>
      <c r="D87" s="818"/>
      <c r="E87" s="818"/>
      <c r="F87" s="818"/>
      <c r="G87" s="818"/>
      <c r="H87" s="818"/>
      <c r="I87" s="818"/>
      <c r="J87" s="818"/>
      <c r="K87" s="818"/>
      <c r="L87" s="818"/>
      <c r="M87" s="819"/>
      <c r="N87" s="58">
        <f>L84+L85+L86</f>
        <v>6022.1748468549004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26096.091003037902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VLOOKUP(A36,EQUIPOS!A6:D163,4,FALSE)</f>
        <v>62366.508951640775</v>
      </c>
      <c r="L36" s="278"/>
      <c r="M36" s="344">
        <v>15</v>
      </c>
      <c r="N36" s="280">
        <f>K36/M36</f>
        <v>4157.7672634427181</v>
      </c>
    </row>
    <row r="37" spans="1:14">
      <c r="A37" s="119" t="s">
        <v>174</v>
      </c>
      <c r="B37" s="830" t="str">
        <f>VLOOKUP(A37,EQUIPOS!A7:D154,3,FALSE)</f>
        <v>Compactador vibratorio tipo DD-20</v>
      </c>
      <c r="C37" s="831"/>
      <c r="D37" s="831"/>
      <c r="E37" s="831"/>
      <c r="F37" s="831"/>
      <c r="G37" s="831"/>
      <c r="H37" s="832"/>
      <c r="I37" s="429"/>
      <c r="J37" s="430"/>
      <c r="K37" s="277">
        <f>VLOOKUP(A37,EQUIPOS!A7:D164,4,FALSE)</f>
        <v>56140.944409360585</v>
      </c>
      <c r="L37" s="343"/>
      <c r="M37" s="344">
        <v>15</v>
      </c>
      <c r="N37" s="280">
        <f>K37/M37</f>
        <v>3742.7296272907056</v>
      </c>
    </row>
    <row r="38" spans="1:14">
      <c r="A38" s="119" t="s">
        <v>269</v>
      </c>
      <c r="B38" s="830" t="str">
        <f>VLOOKUP(A38,EQUIPOS!A8:D154,3,FALSE)</f>
        <v>Motoniveladora  potencia 215 HP, ancho de cuchilla 4,27 m, peso 18 ton.</v>
      </c>
      <c r="C38" s="831"/>
      <c r="D38" s="831"/>
      <c r="E38" s="831"/>
      <c r="F38" s="831"/>
      <c r="G38" s="831"/>
      <c r="H38" s="832"/>
      <c r="I38" s="336"/>
      <c r="J38" s="338"/>
      <c r="K38" s="277">
        <f>VLOOKUP(A38,EQUIPOS!A8:D165,4,FALSE)</f>
        <v>180490.51286747702</v>
      </c>
      <c r="L38" s="431"/>
      <c r="M38" s="432">
        <v>15</v>
      </c>
      <c r="N38" s="280">
        <f>K38/M38</f>
        <v>12032.700857831802</v>
      </c>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N75*M41</f>
        <v>42.556004338416663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SUM(N36:N41)</f>
        <v>19975.753752903642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24228.867594768875</v>
      </c>
      <c r="N48" s="280">
        <f>K48*M48</f>
        <v>31497.527873199539</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45.342595070210322</v>
      </c>
      <c r="N49" s="280">
        <f>K49*M49</f>
        <v>1360.2778521063096</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823" t="s">
        <v>1037</v>
      </c>
      <c r="C53" s="824"/>
      <c r="D53" s="824"/>
      <c r="E53" s="824"/>
      <c r="F53" s="824"/>
      <c r="G53" s="824"/>
      <c r="H53" s="824"/>
      <c r="I53" s="824"/>
      <c r="J53" s="824"/>
      <c r="K53" s="824"/>
      <c r="L53" s="824"/>
      <c r="M53" s="825"/>
      <c r="N53" s="110">
        <f>SUM(N48:N52)</f>
        <v>32857.805725305851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821">
        <f>VLOOKUP(A58,TRANSPORTE!A1:D117,4,FALSE)</f>
        <v>1205.4504839910646</v>
      </c>
      <c r="M58" s="822"/>
      <c r="N58" s="295">
        <f>K58*L58</f>
        <v>1567.085629188384</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1567.085629188384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2127.800216920833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56528.445324318709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11305.689064863742</v>
      </c>
      <c r="M82" s="852"/>
      <c r="N82" s="57"/>
    </row>
    <row r="83" spans="1:14">
      <c r="B83" s="95" t="s">
        <v>1057</v>
      </c>
      <c r="C83" s="96"/>
      <c r="D83" s="96"/>
      <c r="E83" s="96"/>
      <c r="F83" s="96"/>
      <c r="G83" s="96"/>
      <c r="H83" s="96"/>
      <c r="I83" s="93"/>
      <c r="J83" s="94"/>
      <c r="K83" s="312">
        <v>0.05</v>
      </c>
      <c r="L83" s="851">
        <f>N77*K83</f>
        <v>2826.4222662159355</v>
      </c>
      <c r="M83" s="852"/>
      <c r="N83" s="57"/>
    </row>
    <row r="84" spans="1:14" ht="15.75" thickBot="1">
      <c r="B84" s="97" t="s">
        <v>1058</v>
      </c>
      <c r="C84" s="98"/>
      <c r="D84" s="98"/>
      <c r="E84" s="98"/>
      <c r="F84" s="98"/>
      <c r="G84" s="98"/>
      <c r="H84" s="98"/>
      <c r="I84" s="99"/>
      <c r="J84" s="100"/>
      <c r="K84" s="313">
        <v>0.05</v>
      </c>
      <c r="L84" s="853">
        <f>N77*K84</f>
        <v>2826.4222662159355</v>
      </c>
      <c r="M84" s="854"/>
      <c r="N84" s="57"/>
    </row>
    <row r="85" spans="1:14" ht="15.75" thickBot="1">
      <c r="B85" s="817" t="s">
        <v>1037</v>
      </c>
      <c r="C85" s="818"/>
      <c r="D85" s="818"/>
      <c r="E85" s="818"/>
      <c r="F85" s="818"/>
      <c r="G85" s="818"/>
      <c r="H85" s="818"/>
      <c r="I85" s="818"/>
      <c r="J85" s="818"/>
      <c r="K85" s="818"/>
      <c r="L85" s="818"/>
      <c r="M85" s="819"/>
      <c r="N85" s="58">
        <f>L82+L83+L84</f>
        <v>16958.533597295613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73486.978921614325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12900</v>
      </c>
      <c r="N48" s="280">
        <f>K48*M48</f>
        <v>9030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9030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2042.688208244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11174.822618656201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2234.9645237312402</v>
      </c>
      <c r="M84" s="852"/>
      <c r="N84" s="57"/>
    </row>
    <row r="85" spans="1:14">
      <c r="B85" s="95" t="s">
        <v>1057</v>
      </c>
      <c r="C85" s="96"/>
      <c r="D85" s="96"/>
      <c r="E85" s="96"/>
      <c r="F85" s="96"/>
      <c r="G85" s="96"/>
      <c r="H85" s="96"/>
      <c r="I85" s="93"/>
      <c r="J85" s="94"/>
      <c r="K85" s="312">
        <v>0.05</v>
      </c>
      <c r="L85" s="851">
        <f>N79*K85</f>
        <v>558.74113093281005</v>
      </c>
      <c r="M85" s="852"/>
      <c r="N85" s="57"/>
    </row>
    <row r="86" spans="1:14" ht="15.75" thickBot="1">
      <c r="B86" s="97" t="s">
        <v>1058</v>
      </c>
      <c r="C86" s="98"/>
      <c r="D86" s="98"/>
      <c r="E86" s="98"/>
      <c r="F86" s="98"/>
      <c r="G86" s="98"/>
      <c r="H86" s="98"/>
      <c r="I86" s="99"/>
      <c r="J86" s="100"/>
      <c r="K86" s="313">
        <v>0.05</v>
      </c>
      <c r="L86" s="853">
        <f>N79*K86</f>
        <v>558.74113093281005</v>
      </c>
      <c r="M86" s="854"/>
      <c r="N86" s="57"/>
    </row>
    <row r="87" spans="1:14" ht="15.75" thickBot="1">
      <c r="B87" s="817" t="s">
        <v>1037</v>
      </c>
      <c r="C87" s="818"/>
      <c r="D87" s="818"/>
      <c r="E87" s="818"/>
      <c r="F87" s="818"/>
      <c r="G87" s="818"/>
      <c r="H87" s="818"/>
      <c r="I87" s="818"/>
      <c r="J87" s="818"/>
      <c r="K87" s="818"/>
      <c r="L87" s="818"/>
      <c r="M87" s="819"/>
      <c r="N87" s="58">
        <f>L84+L85+L86</f>
        <v>3352.4467855968601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58">
        <f>N79+N87</f>
        <v>14527.26940425306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64872.792984993663</v>
      </c>
      <c r="N48" s="280">
        <f>K48*M48</f>
        <v>12974.558596998733</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2598.686913487641</v>
      </c>
      <c r="N49" s="280">
        <f>K49*M49</f>
        <v>2728.6212591620233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15703.179856160757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26427.292949441755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5285.4585898883515</v>
      </c>
      <c r="M84" s="852"/>
      <c r="N84" s="57"/>
    </row>
    <row r="85" spans="1:14">
      <c r="B85" s="95" t="s">
        <v>1057</v>
      </c>
      <c r="C85" s="96"/>
      <c r="D85" s="96"/>
      <c r="E85" s="96"/>
      <c r="F85" s="96"/>
      <c r="G85" s="96"/>
      <c r="H85" s="96"/>
      <c r="I85" s="93"/>
      <c r="J85" s="94"/>
      <c r="K85" s="312">
        <v>0.05</v>
      </c>
      <c r="L85" s="851">
        <f>N79*K85</f>
        <v>1321.3646474720879</v>
      </c>
      <c r="M85" s="852"/>
      <c r="N85" s="57"/>
    </row>
    <row r="86" spans="1:14" ht="15.75" thickBot="1">
      <c r="B86" s="97" t="s">
        <v>1058</v>
      </c>
      <c r="C86" s="98"/>
      <c r="D86" s="98"/>
      <c r="E86" s="98"/>
      <c r="F86" s="98"/>
      <c r="G86" s="98"/>
      <c r="H86" s="98"/>
      <c r="I86" s="99"/>
      <c r="J86" s="100"/>
      <c r="K86" s="313">
        <v>0.05</v>
      </c>
      <c r="L86" s="853">
        <f>N79*K86</f>
        <v>1321.3646474720879</v>
      </c>
      <c r="M86" s="854"/>
      <c r="N86" s="57"/>
    </row>
    <row r="87" spans="1:14" ht="15.75" thickBot="1">
      <c r="B87" s="817" t="s">
        <v>1037</v>
      </c>
      <c r="C87" s="818"/>
      <c r="D87" s="818"/>
      <c r="E87" s="818"/>
      <c r="F87" s="818"/>
      <c r="G87" s="818"/>
      <c r="H87" s="818"/>
      <c r="I87" s="818"/>
      <c r="J87" s="818"/>
      <c r="K87" s="818"/>
      <c r="L87" s="818"/>
      <c r="M87" s="819"/>
      <c r="N87" s="58">
        <f>L84+L85+L86</f>
        <v>7928.1878848325277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34355.480834274284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8.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1500</v>
      </c>
      <c r="N36" s="280">
        <f>K36/M36</f>
        <v>34.279205932195246</v>
      </c>
    </row>
    <row r="37" spans="1:14">
      <c r="A37" s="119" t="s">
        <v>361</v>
      </c>
      <c r="B37" s="830" t="str">
        <f>VLOOKUP(A37,EQUIPOS!A7:D154,3,FALSE)</f>
        <v>Vehículo delineador</v>
      </c>
      <c r="C37" s="831"/>
      <c r="D37" s="831"/>
      <c r="E37" s="831"/>
      <c r="F37" s="831"/>
      <c r="G37" s="831"/>
      <c r="H37" s="832"/>
      <c r="I37" s="429"/>
      <c r="J37" s="430"/>
      <c r="K37" s="277">
        <f>VLOOKUP(A37,EQUIPOS!A7:D164,4,FALSE)</f>
        <v>135367.88465060777</v>
      </c>
      <c r="L37" s="343"/>
      <c r="M37" s="344">
        <v>1500</v>
      </c>
      <c r="N37" s="280">
        <f>K37/M37</f>
        <v>90.245256433738518</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0.21278002169208332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124.73724238762586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3668.9428072078581</v>
      </c>
      <c r="N48" s="280">
        <f>K48*M48</f>
        <v>168.77136913156147</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84201</v>
      </c>
      <c r="N49" s="280">
        <f>K49*M49</f>
        <v>1178.8140000000001</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28335</v>
      </c>
      <c r="N50" s="280">
        <f>K50*M50</f>
        <v>12.184049999999999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1359.7694191315616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21.278002169208332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1505.7846636883958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301.15693273767914</v>
      </c>
      <c r="M84" s="852"/>
      <c r="N84" s="57"/>
    </row>
    <row r="85" spans="1:14">
      <c r="B85" s="95" t="s">
        <v>1057</v>
      </c>
      <c r="C85" s="96"/>
      <c r="D85" s="96"/>
      <c r="E85" s="96"/>
      <c r="F85" s="96"/>
      <c r="G85" s="96"/>
      <c r="H85" s="96"/>
      <c r="I85" s="93"/>
      <c r="J85" s="94"/>
      <c r="K85" s="312">
        <v>0.05</v>
      </c>
      <c r="L85" s="851">
        <f>N79*K85</f>
        <v>75.289233184419786</v>
      </c>
      <c r="M85" s="852"/>
      <c r="N85" s="57"/>
    </row>
    <row r="86" spans="1:14" ht="15.75" thickBot="1">
      <c r="B86" s="97" t="s">
        <v>1058</v>
      </c>
      <c r="C86" s="98"/>
      <c r="D86" s="98"/>
      <c r="E86" s="98"/>
      <c r="F86" s="98"/>
      <c r="G86" s="98"/>
      <c r="H86" s="98"/>
      <c r="I86" s="99"/>
      <c r="J86" s="100"/>
      <c r="K86" s="313">
        <v>0.05</v>
      </c>
      <c r="L86" s="853">
        <f>N79*K86</f>
        <v>75.289233184419786</v>
      </c>
      <c r="M86" s="854"/>
      <c r="N86" s="57"/>
    </row>
    <row r="87" spans="1:14" ht="15.75" thickBot="1">
      <c r="B87" s="817" t="s">
        <v>1037</v>
      </c>
      <c r="C87" s="818"/>
      <c r="D87" s="818"/>
      <c r="E87" s="818"/>
      <c r="F87" s="818"/>
      <c r="G87" s="818"/>
      <c r="H87" s="818"/>
      <c r="I87" s="818"/>
      <c r="J87" s="818"/>
      <c r="K87" s="818"/>
      <c r="L87" s="818"/>
      <c r="M87" s="819"/>
      <c r="N87" s="58">
        <f>L84+L85+L86</f>
        <v>451.73539910651874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1957.5200627949146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1200</v>
      </c>
      <c r="N36" s="280">
        <f>K36/M36</f>
        <v>42.84900741524406</v>
      </c>
    </row>
    <row r="37" spans="1:14">
      <c r="A37" s="119" t="s">
        <v>201</v>
      </c>
      <c r="B37" s="830" t="str">
        <f>VLOOKUP(A37,EQUIPOS!A7:D154,3,FALSE)</f>
        <v>Equipo autopropulsado para pintura termoplástica</v>
      </c>
      <c r="C37" s="831"/>
      <c r="D37" s="831"/>
      <c r="E37" s="831"/>
      <c r="F37" s="831"/>
      <c r="G37" s="831"/>
      <c r="H37" s="832"/>
      <c r="I37" s="429"/>
      <c r="J37" s="430"/>
      <c r="K37" s="277">
        <f>VLOOKUP(A37,EQUIPOS!A7:D164,4,FALSE)</f>
        <v>82255.131958156286</v>
      </c>
      <c r="L37" s="343"/>
      <c r="M37" s="344">
        <v>1200</v>
      </c>
      <c r="N37" s="280">
        <f>K37/M37</f>
        <v>68.54594329846357</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0.37236503796114584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111.76731575166878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3668.9428072078581</v>
      </c>
      <c r="N48" s="280">
        <f>K48*M48</f>
        <v>396.24582317844869</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4392.3475682516719</v>
      </c>
      <c r="N49" s="280">
        <f>K49*M49</f>
        <v>342.6031103236304</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738.84893350207903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37.236503796114583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887.85275304986237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177.57055060997249</v>
      </c>
      <c r="M84" s="852"/>
      <c r="N84" s="57"/>
    </row>
    <row r="85" spans="1:14">
      <c r="B85" s="95" t="s">
        <v>1057</v>
      </c>
      <c r="C85" s="96"/>
      <c r="D85" s="96"/>
      <c r="E85" s="96"/>
      <c r="F85" s="96"/>
      <c r="G85" s="96"/>
      <c r="H85" s="96"/>
      <c r="I85" s="93"/>
      <c r="J85" s="94"/>
      <c r="K85" s="312">
        <v>0.05</v>
      </c>
      <c r="L85" s="851">
        <f>N79*K85</f>
        <v>44.392637652493121</v>
      </c>
      <c r="M85" s="852"/>
      <c r="N85" s="57"/>
    </row>
    <row r="86" spans="1:14" ht="15.75" thickBot="1">
      <c r="B86" s="97" t="s">
        <v>1058</v>
      </c>
      <c r="C86" s="98"/>
      <c r="D86" s="98"/>
      <c r="E86" s="98"/>
      <c r="F86" s="98"/>
      <c r="G86" s="98"/>
      <c r="H86" s="98"/>
      <c r="I86" s="99"/>
      <c r="J86" s="100"/>
      <c r="K86" s="313">
        <v>0.05</v>
      </c>
      <c r="L86" s="853">
        <f>N79*K86</f>
        <v>44.392637652493121</v>
      </c>
      <c r="M86" s="854"/>
      <c r="N86" s="57"/>
    </row>
    <row r="87" spans="1:14" ht="15.75" thickBot="1">
      <c r="B87" s="817" t="s">
        <v>1037</v>
      </c>
      <c r="C87" s="818"/>
      <c r="D87" s="818"/>
      <c r="E87" s="818"/>
      <c r="F87" s="818"/>
      <c r="G87" s="818"/>
      <c r="H87" s="818"/>
      <c r="I87" s="818"/>
      <c r="J87" s="818"/>
      <c r="K87" s="818"/>
      <c r="L87" s="818"/>
      <c r="M87" s="819"/>
      <c r="N87" s="58">
        <f>L84+L85+L86</f>
        <v>266.35582591495876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1154.2085789648211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199</v>
      </c>
      <c r="B36" s="830" t="str">
        <f>VLOOKUP(A36,EQUIPOS!A6:D154,3,FALSE)</f>
        <v xml:space="preserve">Equipo de pintura (Compresor), Presión máxima de trabajo 3300 psi.
</v>
      </c>
      <c r="C36" s="831"/>
      <c r="D36" s="831"/>
      <c r="E36" s="831"/>
      <c r="F36" s="831"/>
      <c r="G36" s="831"/>
      <c r="H36" s="832"/>
      <c r="I36" s="275"/>
      <c r="J36" s="276"/>
      <c r="K36" s="277">
        <f>VLOOKUP(A36,EQUIPOS!A6:D163,4,FALSE)</f>
        <v>15773.21838614608</v>
      </c>
      <c r="L36" s="278"/>
      <c r="M36" s="344">
        <v>6.1</v>
      </c>
      <c r="N36" s="280">
        <f>K36/M36</f>
        <v>2585.773505925587</v>
      </c>
    </row>
    <row r="37" spans="1:14">
      <c r="A37" s="119" t="s">
        <v>138</v>
      </c>
      <c r="B37" s="830" t="str">
        <f>VLOOKUP(A37,EQUIPOS!A7:D154,3,FALSE)</f>
        <v>Camioneta D-300</v>
      </c>
      <c r="C37" s="831"/>
      <c r="D37" s="831"/>
      <c r="E37" s="831"/>
      <c r="F37" s="831"/>
      <c r="G37" s="831"/>
      <c r="H37" s="832"/>
      <c r="I37" s="429"/>
      <c r="J37" s="430"/>
      <c r="K37" s="277">
        <f>VLOOKUP(A37,EQUIPOS!A7:D164,4,FALSE)</f>
        <v>51418.808898292875</v>
      </c>
      <c r="L37" s="343"/>
      <c r="M37" s="344">
        <v>6.1</v>
      </c>
      <c r="N37" s="280">
        <f>K37/M37</f>
        <v>8429.3129341463737</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73.252138615307373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11088.338578687268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3668.9428072078581</v>
      </c>
      <c r="N48" s="280">
        <f>K48*M48</f>
        <v>1401.5361523534018</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28335</v>
      </c>
      <c r="N49" s="280">
        <f>K49*M49</f>
        <v>1416.75</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84201</v>
      </c>
      <c r="N50" s="280">
        <f>K50*M50</f>
        <v>10104.119999999999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12922.4061523534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7325.2138615307376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31335.958592571405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6267.1917185142811</v>
      </c>
      <c r="M84" s="852"/>
      <c r="N84" s="57"/>
    </row>
    <row r="85" spans="1:14">
      <c r="B85" s="95" t="s">
        <v>1057</v>
      </c>
      <c r="C85" s="96"/>
      <c r="D85" s="96"/>
      <c r="E85" s="96"/>
      <c r="F85" s="96"/>
      <c r="G85" s="96"/>
      <c r="H85" s="96"/>
      <c r="I85" s="93"/>
      <c r="J85" s="94"/>
      <c r="K85" s="312">
        <v>0.05</v>
      </c>
      <c r="L85" s="851">
        <f>N79*K85</f>
        <v>1566.7979296285703</v>
      </c>
      <c r="M85" s="852"/>
      <c r="N85" s="57"/>
    </row>
    <row r="86" spans="1:14" ht="15.75" thickBot="1">
      <c r="B86" s="97" t="s">
        <v>1058</v>
      </c>
      <c r="C86" s="98"/>
      <c r="D86" s="98"/>
      <c r="E86" s="98"/>
      <c r="F86" s="98"/>
      <c r="G86" s="98"/>
      <c r="H86" s="98"/>
      <c r="I86" s="99"/>
      <c r="J86" s="100"/>
      <c r="K86" s="313">
        <v>0.05</v>
      </c>
      <c r="L86" s="853">
        <f>N79*K86</f>
        <v>1566.7979296285703</v>
      </c>
      <c r="M86" s="854"/>
      <c r="N86" s="57"/>
    </row>
    <row r="87" spans="1:14" ht="15.75" thickBot="1">
      <c r="B87" s="817" t="s">
        <v>1037</v>
      </c>
      <c r="C87" s="818"/>
      <c r="D87" s="818"/>
      <c r="E87" s="818"/>
      <c r="F87" s="818"/>
      <c r="G87" s="818"/>
      <c r="H87" s="818"/>
      <c r="I87" s="818"/>
      <c r="J87" s="818"/>
      <c r="K87" s="818"/>
      <c r="L87" s="818"/>
      <c r="M87" s="819"/>
      <c r="N87" s="58">
        <f>L84+L85+L86</f>
        <v>9400.7875777714216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40736.746170342827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6</v>
      </c>
      <c r="N36" s="280">
        <f>K36/M36</f>
        <v>8569.8014830488119</v>
      </c>
    </row>
    <row r="37" spans="1:14">
      <c r="A37" s="119" t="s">
        <v>1795</v>
      </c>
      <c r="B37" s="830" t="str">
        <f>VLOOKUP(A37,EQUIPOS!A7:D154,3,FALSE)</f>
        <v>Caldera para pintura termoplástica</v>
      </c>
      <c r="C37" s="831"/>
      <c r="D37" s="831"/>
      <c r="E37" s="831"/>
      <c r="F37" s="831"/>
      <c r="G37" s="831"/>
      <c r="H37" s="832"/>
      <c r="I37" s="429"/>
      <c r="J37" s="430"/>
      <c r="K37" s="277">
        <f>VLOOKUP(A37,EQUIPOS!A7:D164,4,FALSE)</f>
        <v>44308.104971037152</v>
      </c>
      <c r="L37" s="343"/>
      <c r="M37" s="344">
        <v>6</v>
      </c>
      <c r="N37" s="280">
        <f>K37/M37</f>
        <v>7384.6841618395256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16039.59765356517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3668.9428072078581</v>
      </c>
      <c r="N48" s="280">
        <f>K48*M48</f>
        <v>3302.0485264870722</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4392.3475682516719</v>
      </c>
      <c r="N49" s="280">
        <f>K49*M49</f>
        <v>2855.025919363587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6157.0744458506597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30707.872967099163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6141.574593419833</v>
      </c>
      <c r="M84" s="852"/>
      <c r="N84" s="57"/>
    </row>
    <row r="85" spans="1:14">
      <c r="B85" s="95" t="s">
        <v>1057</v>
      </c>
      <c r="C85" s="96"/>
      <c r="D85" s="96"/>
      <c r="E85" s="96"/>
      <c r="F85" s="96"/>
      <c r="G85" s="96"/>
      <c r="H85" s="96"/>
      <c r="I85" s="93"/>
      <c r="J85" s="94"/>
      <c r="K85" s="312">
        <v>0.05</v>
      </c>
      <c r="L85" s="851">
        <f>N79*K85</f>
        <v>1535.3936483549583</v>
      </c>
      <c r="M85" s="852"/>
      <c r="N85" s="57"/>
    </row>
    <row r="86" spans="1:14" ht="15.75" thickBot="1">
      <c r="B86" s="97" t="s">
        <v>1058</v>
      </c>
      <c r="C86" s="98"/>
      <c r="D86" s="98"/>
      <c r="E86" s="98"/>
      <c r="F86" s="98"/>
      <c r="G86" s="98"/>
      <c r="H86" s="98"/>
      <c r="I86" s="99"/>
      <c r="J86" s="100"/>
      <c r="K86" s="313">
        <v>0.05</v>
      </c>
      <c r="L86" s="853">
        <f>N79*K86</f>
        <v>1535.3936483549583</v>
      </c>
      <c r="M86" s="854"/>
      <c r="N86" s="57"/>
    </row>
    <row r="87" spans="1:14" ht="15.75" thickBot="1">
      <c r="B87" s="817" t="s">
        <v>1037</v>
      </c>
      <c r="C87" s="818"/>
      <c r="D87" s="818"/>
      <c r="E87" s="818"/>
      <c r="F87" s="818"/>
      <c r="G87" s="818"/>
      <c r="H87" s="818"/>
      <c r="I87" s="818"/>
      <c r="J87" s="818"/>
      <c r="K87" s="818"/>
      <c r="L87" s="818"/>
      <c r="M87" s="819"/>
      <c r="N87" s="58">
        <f>L84+L85+L86</f>
        <v>9212.3618901297505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39920.234857228912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250</v>
      </c>
      <c r="N36" s="280">
        <f>K36/M36</f>
        <v>205.67523559317149</v>
      </c>
    </row>
    <row r="37" spans="1:14">
      <c r="A37" s="119" t="s">
        <v>251</v>
      </c>
      <c r="B37" s="830" t="str">
        <f>VLOOKUP(A37,EQUIPOS!A7:D154,3,FALSE)</f>
        <v>Maquina térmica pegatachas</v>
      </c>
      <c r="C37" s="831"/>
      <c r="D37" s="831"/>
      <c r="E37" s="831"/>
      <c r="F37" s="831"/>
      <c r="G37" s="831"/>
      <c r="H37" s="832"/>
      <c r="I37" s="429"/>
      <c r="J37" s="430"/>
      <c r="K37" s="277">
        <f>VLOOKUP(A37,EQUIPOS!A7:D164,4,FALSE)</f>
        <v>17900.502878525342</v>
      </c>
      <c r="L37" s="343"/>
      <c r="M37" s="344">
        <v>250</v>
      </c>
      <c r="N37" s="280">
        <f>K37/M37</f>
        <v>71.602011514101363</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1.0213441041219999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278.29859121139486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4392.3475682516719</v>
      </c>
      <c r="N48" s="280">
        <f>K48*M48</f>
        <v>351.38780546013373</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4413.1151690471879</v>
      </c>
      <c r="N49" s="280">
        <f>K49*M49</f>
        <v>4413.1151690471879</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4764.5029745073216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5144.9359761309161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1028.9871952261833</v>
      </c>
      <c r="M84" s="852"/>
      <c r="N84" s="57"/>
    </row>
    <row r="85" spans="1:14">
      <c r="B85" s="95" t="s">
        <v>1057</v>
      </c>
      <c r="C85" s="96"/>
      <c r="D85" s="96"/>
      <c r="E85" s="96"/>
      <c r="F85" s="96"/>
      <c r="G85" s="96"/>
      <c r="H85" s="96"/>
      <c r="I85" s="93"/>
      <c r="J85" s="94"/>
      <c r="K85" s="312">
        <v>0.05</v>
      </c>
      <c r="L85" s="851">
        <f>N79*K85</f>
        <v>257.24679880654583</v>
      </c>
      <c r="M85" s="852"/>
      <c r="N85" s="57"/>
    </row>
    <row r="86" spans="1:14" ht="15.75" thickBot="1">
      <c r="B86" s="97" t="s">
        <v>1058</v>
      </c>
      <c r="C86" s="98"/>
      <c r="D86" s="98"/>
      <c r="E86" s="98"/>
      <c r="F86" s="98"/>
      <c r="G86" s="98"/>
      <c r="H86" s="98"/>
      <c r="I86" s="99"/>
      <c r="J86" s="100"/>
      <c r="K86" s="313">
        <v>0.05</v>
      </c>
      <c r="L86" s="853">
        <f>N79*K86</f>
        <v>257.24679880654583</v>
      </c>
      <c r="M86" s="854"/>
      <c r="N86" s="57"/>
    </row>
    <row r="87" spans="1:14" ht="15.75" thickBot="1">
      <c r="B87" s="817" t="s">
        <v>1037</v>
      </c>
      <c r="C87" s="818"/>
      <c r="D87" s="818"/>
      <c r="E87" s="818"/>
      <c r="F87" s="818"/>
      <c r="G87" s="818"/>
      <c r="H87" s="818"/>
      <c r="I87" s="818"/>
      <c r="J87" s="818"/>
      <c r="K87" s="818"/>
      <c r="L87" s="818"/>
      <c r="M87" s="819"/>
      <c r="N87" s="58">
        <f>L84+L85+L86</f>
        <v>1543.4807928392752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6688.4167689701917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3.75</v>
      </c>
      <c r="N36" s="280">
        <f>K36/M36</f>
        <v>13711.6823728781</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13796.794381554933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75715.211233652735</v>
      </c>
      <c r="N48" s="280">
        <f>K48*M48</f>
        <v>75715.211233652735</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192100.30735852465</v>
      </c>
      <c r="N49" s="280">
        <f>K49*M49</f>
        <v>192100.30735852465</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370343.43308624119</v>
      </c>
      <c r="N50" s="280">
        <f>K50*M50</f>
        <v>11110.302992587236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278925.82158476458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301233.81683400285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60246.763366800573</v>
      </c>
      <c r="M84" s="852"/>
      <c r="N84" s="57"/>
    </row>
    <row r="85" spans="1:14">
      <c r="B85" s="95" t="s">
        <v>1057</v>
      </c>
      <c r="C85" s="96"/>
      <c r="D85" s="96"/>
      <c r="E85" s="96"/>
      <c r="F85" s="96"/>
      <c r="G85" s="96"/>
      <c r="H85" s="96"/>
      <c r="I85" s="93"/>
      <c r="J85" s="94"/>
      <c r="K85" s="312">
        <v>0.05</v>
      </c>
      <c r="L85" s="851">
        <f>N79*K85</f>
        <v>15061.690841700143</v>
      </c>
      <c r="M85" s="852"/>
      <c r="N85" s="57"/>
    </row>
    <row r="86" spans="1:14" ht="15.75" thickBot="1">
      <c r="B86" s="97" t="s">
        <v>1058</v>
      </c>
      <c r="C86" s="98"/>
      <c r="D86" s="98"/>
      <c r="E86" s="98"/>
      <c r="F86" s="98"/>
      <c r="G86" s="98"/>
      <c r="H86" s="98"/>
      <c r="I86" s="99"/>
      <c r="J86" s="100"/>
      <c r="K86" s="313">
        <v>0.05</v>
      </c>
      <c r="L86" s="853">
        <f>N79*K86</f>
        <v>15061.690841700143</v>
      </c>
      <c r="M86" s="854"/>
      <c r="N86" s="57"/>
    </row>
    <row r="87" spans="1:14" ht="15.75" thickBot="1">
      <c r="B87" s="817" t="s">
        <v>1037</v>
      </c>
      <c r="C87" s="818"/>
      <c r="D87" s="818"/>
      <c r="E87" s="818"/>
      <c r="F87" s="818"/>
      <c r="G87" s="818"/>
      <c r="H87" s="818"/>
      <c r="I87" s="818"/>
      <c r="J87" s="818"/>
      <c r="K87" s="818"/>
      <c r="L87" s="818"/>
      <c r="M87" s="819"/>
      <c r="N87" s="58">
        <f>L84+L85+L86</f>
        <v>90370.145050200852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391603.96188420372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8.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3.75</v>
      </c>
      <c r="N36" s="280">
        <f>K36/M36</f>
        <v>13711.6823728781</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13796.794381554933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75715.211233652735</v>
      </c>
      <c r="N48" s="280">
        <f>K48*M48</f>
        <v>75715.211233652735</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259595.00994395223</v>
      </c>
      <c r="N49" s="280">
        <f>K49*M49</f>
        <v>259595.00994395223</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370343.43308624119</v>
      </c>
      <c r="N50" s="280">
        <f>K50*M50</f>
        <v>11110.302992587236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346420.52417019219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368728.51941943046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73745.70388388609</v>
      </c>
      <c r="M84" s="852"/>
      <c r="N84" s="57"/>
    </row>
    <row r="85" spans="1:14">
      <c r="B85" s="95" t="s">
        <v>1057</v>
      </c>
      <c r="C85" s="96"/>
      <c r="D85" s="96"/>
      <c r="E85" s="96"/>
      <c r="F85" s="96"/>
      <c r="G85" s="96"/>
      <c r="H85" s="96"/>
      <c r="I85" s="93"/>
      <c r="J85" s="94"/>
      <c r="K85" s="312">
        <v>0.05</v>
      </c>
      <c r="L85" s="851">
        <f>N79*K85</f>
        <v>18436.425970971522</v>
      </c>
      <c r="M85" s="852"/>
      <c r="N85" s="57"/>
    </row>
    <row r="86" spans="1:14" ht="15.75" thickBot="1">
      <c r="B86" s="97" t="s">
        <v>1058</v>
      </c>
      <c r="C86" s="98"/>
      <c r="D86" s="98"/>
      <c r="E86" s="98"/>
      <c r="F86" s="98"/>
      <c r="G86" s="98"/>
      <c r="H86" s="98"/>
      <c r="I86" s="99"/>
      <c r="J86" s="100"/>
      <c r="K86" s="313">
        <v>0.05</v>
      </c>
      <c r="L86" s="853">
        <f>N79*K86</f>
        <v>18436.425970971522</v>
      </c>
      <c r="M86" s="854"/>
      <c r="N86" s="57"/>
    </row>
    <row r="87" spans="1:14" ht="15.75" thickBot="1">
      <c r="B87" s="817" t="s">
        <v>1037</v>
      </c>
      <c r="C87" s="818"/>
      <c r="D87" s="818"/>
      <c r="E87" s="818"/>
      <c r="F87" s="818"/>
      <c r="G87" s="818"/>
      <c r="H87" s="818"/>
      <c r="I87" s="818"/>
      <c r="J87" s="818"/>
      <c r="K87" s="818"/>
      <c r="L87" s="818"/>
      <c r="M87" s="819"/>
      <c r="N87" s="58">
        <f>L84+L85+L86</f>
        <v>110618.55582582914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479347.07524525962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3</v>
      </c>
      <c r="N36" s="280">
        <f>K36/M36</f>
        <v>17139.602966097624</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17182.158970436041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114221.80437533898</v>
      </c>
      <c r="N48" s="280">
        <f>K48*M48</f>
        <v>114221.80437533898</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370343.43308624119</v>
      </c>
      <c r="N49" s="280">
        <f>K49*M49</f>
        <v>22220.605985174472</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136442.41036051346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157880.16976479118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31576.033952958238</v>
      </c>
      <c r="M84" s="852"/>
      <c r="N84" s="57"/>
    </row>
    <row r="85" spans="1:14">
      <c r="B85" s="95" t="s">
        <v>1057</v>
      </c>
      <c r="C85" s="96"/>
      <c r="D85" s="96"/>
      <c r="E85" s="96"/>
      <c r="F85" s="96"/>
      <c r="G85" s="96"/>
      <c r="H85" s="96"/>
      <c r="I85" s="93"/>
      <c r="J85" s="94"/>
      <c r="K85" s="312">
        <v>0.05</v>
      </c>
      <c r="L85" s="851">
        <f>N79*K85</f>
        <v>7894.0084882395595</v>
      </c>
      <c r="M85" s="852"/>
      <c r="N85" s="57"/>
    </row>
    <row r="86" spans="1:14" ht="15.75" thickBot="1">
      <c r="B86" s="97" t="s">
        <v>1058</v>
      </c>
      <c r="C86" s="98"/>
      <c r="D86" s="98"/>
      <c r="E86" s="98"/>
      <c r="F86" s="98"/>
      <c r="G86" s="98"/>
      <c r="H86" s="98"/>
      <c r="I86" s="99"/>
      <c r="J86" s="100"/>
      <c r="K86" s="313">
        <v>0.05</v>
      </c>
      <c r="L86" s="853">
        <f>N79*K86</f>
        <v>7894.0084882395595</v>
      </c>
      <c r="M86" s="854"/>
      <c r="N86" s="57"/>
    </row>
    <row r="87" spans="1:14" ht="15.75" thickBot="1">
      <c r="B87" s="817" t="s">
        <v>1037</v>
      </c>
      <c r="C87" s="818"/>
      <c r="D87" s="818"/>
      <c r="E87" s="818"/>
      <c r="F87" s="818"/>
      <c r="G87" s="818"/>
      <c r="H87" s="818"/>
      <c r="I87" s="818"/>
      <c r="J87" s="818"/>
      <c r="K87" s="818"/>
      <c r="L87" s="818"/>
      <c r="M87" s="819"/>
      <c r="N87" s="58">
        <f>L84+L85+L86</f>
        <v>47364.050929437355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205244.22069422854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135</v>
      </c>
      <c r="B36" s="830" t="str">
        <f>VLOOKUP(A36,EQUIPOS!A6:D154,3,FALSE)</f>
        <v>Camión 350</v>
      </c>
      <c r="C36" s="831"/>
      <c r="D36" s="831"/>
      <c r="E36" s="831"/>
      <c r="F36" s="831"/>
      <c r="G36" s="831"/>
      <c r="H36" s="832"/>
      <c r="I36" s="275"/>
      <c r="J36" s="276"/>
      <c r="K36" s="277">
        <f>VLOOKUP(A36,EQUIPOS!A6:D163,4,FALSE)</f>
        <v>56665.626132812555</v>
      </c>
      <c r="L36" s="278"/>
      <c r="M36" s="344">
        <v>6.25</v>
      </c>
      <c r="N36" s="280">
        <f>K36/M36</f>
        <v>9066.5001812500086</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9372.9034124866084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134989.40517085517</v>
      </c>
      <c r="N48" s="280">
        <f>K48*M48</f>
        <v>33747.351292713793</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358760.30374254199</v>
      </c>
      <c r="N49" s="280">
        <f>K49*M49</f>
        <v>86866.901632576759</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120614.25292529055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6128.0646247320001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136115.22096250916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27223.044192501835</v>
      </c>
      <c r="M84" s="852"/>
      <c r="N84" s="57"/>
    </row>
    <row r="85" spans="1:14">
      <c r="B85" s="95" t="s">
        <v>1057</v>
      </c>
      <c r="C85" s="96"/>
      <c r="D85" s="96"/>
      <c r="E85" s="96"/>
      <c r="F85" s="96"/>
      <c r="G85" s="96"/>
      <c r="H85" s="96"/>
      <c r="I85" s="93"/>
      <c r="J85" s="94"/>
      <c r="K85" s="312">
        <v>0.05</v>
      </c>
      <c r="L85" s="851">
        <f>N79*K85</f>
        <v>6805.7610481254587</v>
      </c>
      <c r="M85" s="852"/>
      <c r="N85" s="57"/>
    </row>
    <row r="86" spans="1:14" ht="15.75" thickBot="1">
      <c r="B86" s="97" t="s">
        <v>1058</v>
      </c>
      <c r="C86" s="98"/>
      <c r="D86" s="98"/>
      <c r="E86" s="98"/>
      <c r="F86" s="98"/>
      <c r="G86" s="98"/>
      <c r="H86" s="98"/>
      <c r="I86" s="99"/>
      <c r="J86" s="100"/>
      <c r="K86" s="313">
        <v>0.05</v>
      </c>
      <c r="L86" s="853">
        <f>N79*K86</f>
        <v>6805.7610481254587</v>
      </c>
      <c r="M86" s="854"/>
      <c r="N86" s="57"/>
    </row>
    <row r="87" spans="1:14" ht="15.75" thickBot="1">
      <c r="B87" s="817" t="s">
        <v>1037</v>
      </c>
      <c r="C87" s="818"/>
      <c r="D87" s="818"/>
      <c r="E87" s="818"/>
      <c r="F87" s="818"/>
      <c r="G87" s="818"/>
      <c r="H87" s="818"/>
      <c r="I87" s="818"/>
      <c r="J87" s="818"/>
      <c r="K87" s="818"/>
      <c r="L87" s="818"/>
      <c r="M87" s="819"/>
      <c r="N87" s="58">
        <f>L84+L85+L86</f>
        <v>40834.566288752751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176949.78725126191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34.044803470733335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67764.681395769294</v>
      </c>
      <c r="N48" s="280">
        <f>K48*M48</f>
        <v>67764.681395769294</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67764.681395769294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3404.4803470733332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71203.206546313362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14240.641309262674</v>
      </c>
      <c r="M84" s="852"/>
      <c r="N84" s="57"/>
    </row>
    <row r="85" spans="1:14">
      <c r="B85" s="95" t="s">
        <v>1057</v>
      </c>
      <c r="C85" s="96"/>
      <c r="D85" s="96"/>
      <c r="E85" s="96"/>
      <c r="F85" s="96"/>
      <c r="G85" s="96"/>
      <c r="H85" s="96"/>
      <c r="I85" s="93"/>
      <c r="J85" s="94"/>
      <c r="K85" s="312">
        <v>0.05</v>
      </c>
      <c r="L85" s="851">
        <f>N79*K85</f>
        <v>3560.1603273156684</v>
      </c>
      <c r="M85" s="852"/>
      <c r="N85" s="57"/>
    </row>
    <row r="86" spans="1:14" ht="15.75" thickBot="1">
      <c r="B86" s="97" t="s">
        <v>1058</v>
      </c>
      <c r="C86" s="98"/>
      <c r="D86" s="98"/>
      <c r="E86" s="98"/>
      <c r="F86" s="98"/>
      <c r="G86" s="98"/>
      <c r="H86" s="98"/>
      <c r="I86" s="99"/>
      <c r="J86" s="100"/>
      <c r="K86" s="313">
        <v>0.05</v>
      </c>
      <c r="L86" s="853">
        <f>N79*K86</f>
        <v>3560.1603273156684</v>
      </c>
      <c r="M86" s="854"/>
      <c r="N86" s="57"/>
    </row>
    <row r="87" spans="1:14" ht="15.75" thickBot="1">
      <c r="B87" s="817" t="s">
        <v>1037</v>
      </c>
      <c r="C87" s="818"/>
      <c r="D87" s="818"/>
      <c r="E87" s="818"/>
      <c r="F87" s="818"/>
      <c r="G87" s="818"/>
      <c r="H87" s="818"/>
      <c r="I87" s="818"/>
      <c r="J87" s="818"/>
      <c r="K87" s="818"/>
      <c r="L87" s="818"/>
      <c r="M87" s="819"/>
      <c r="N87" s="58">
        <f>L84+L85+L86</f>
        <v>21360.961963894009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92564.168510207368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67791.832525764548</v>
      </c>
      <c r="N48" s="280">
        <f>K48*M48</f>
        <v>67791.832525764548</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67791.832525764548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71348.927509086003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14269.785501817201</v>
      </c>
      <c r="M84" s="852"/>
      <c r="N84" s="57"/>
    </row>
    <row r="85" spans="1:14">
      <c r="B85" s="95" t="s">
        <v>1057</v>
      </c>
      <c r="C85" s="96"/>
      <c r="D85" s="96"/>
      <c r="E85" s="96"/>
      <c r="F85" s="96"/>
      <c r="G85" s="96"/>
      <c r="H85" s="96"/>
      <c r="I85" s="93"/>
      <c r="J85" s="94"/>
      <c r="K85" s="312">
        <v>0.05</v>
      </c>
      <c r="L85" s="851">
        <f>N79*K85</f>
        <v>3567.4463754543003</v>
      </c>
      <c r="M85" s="852"/>
      <c r="N85" s="57"/>
    </row>
    <row r="86" spans="1:14" ht="15.75" thickBot="1">
      <c r="B86" s="97" t="s">
        <v>1058</v>
      </c>
      <c r="C86" s="98"/>
      <c r="D86" s="98"/>
      <c r="E86" s="98"/>
      <c r="F86" s="98"/>
      <c r="G86" s="98"/>
      <c r="H86" s="98"/>
      <c r="I86" s="99"/>
      <c r="J86" s="100"/>
      <c r="K86" s="313">
        <v>0.05</v>
      </c>
      <c r="L86" s="853">
        <f>N79*K86</f>
        <v>3567.4463754543003</v>
      </c>
      <c r="M86" s="854"/>
      <c r="N86" s="57"/>
    </row>
    <row r="87" spans="1:14" ht="15.75" thickBot="1">
      <c r="B87" s="817" t="s">
        <v>1037</v>
      </c>
      <c r="C87" s="818"/>
      <c r="D87" s="818"/>
      <c r="E87" s="818"/>
      <c r="F87" s="818"/>
      <c r="G87" s="818"/>
      <c r="H87" s="818"/>
      <c r="I87" s="818"/>
      <c r="J87" s="818"/>
      <c r="K87" s="818"/>
      <c r="L87" s="818"/>
      <c r="M87" s="819"/>
      <c r="N87" s="58">
        <f>L84+L85+L86</f>
        <v>21404.6782527258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92753.605761811807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36931.716748026272</v>
      </c>
      <c r="N48" s="280">
        <f>K48*M48</f>
        <v>36931.716748026272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36931.716748026272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40488.81173134772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8097.7623462695447</v>
      </c>
      <c r="M84" s="852"/>
      <c r="N84" s="57"/>
    </row>
    <row r="85" spans="1:14">
      <c r="B85" s="95" t="s">
        <v>1057</v>
      </c>
      <c r="C85" s="96"/>
      <c r="D85" s="96"/>
      <c r="E85" s="96"/>
      <c r="F85" s="96"/>
      <c r="G85" s="96"/>
      <c r="H85" s="96"/>
      <c r="I85" s="93"/>
      <c r="J85" s="94"/>
      <c r="K85" s="312">
        <v>0.05</v>
      </c>
      <c r="L85" s="851">
        <f>N79*K85</f>
        <v>2024.4405865673862</v>
      </c>
      <c r="M85" s="852"/>
      <c r="N85" s="57"/>
    </row>
    <row r="86" spans="1:14" ht="15.75" thickBot="1">
      <c r="B86" s="97" t="s">
        <v>1058</v>
      </c>
      <c r="C86" s="98"/>
      <c r="D86" s="98"/>
      <c r="E86" s="98"/>
      <c r="F86" s="98"/>
      <c r="G86" s="98"/>
      <c r="H86" s="98"/>
      <c r="I86" s="99"/>
      <c r="J86" s="100"/>
      <c r="K86" s="313">
        <v>0.05</v>
      </c>
      <c r="L86" s="853">
        <f>N79*K86</f>
        <v>2024.4405865673862</v>
      </c>
      <c r="M86" s="854"/>
      <c r="N86" s="57"/>
    </row>
    <row r="87" spans="1:14" ht="15.75" thickBot="1">
      <c r="B87" s="817" t="s">
        <v>1037</v>
      </c>
      <c r="C87" s="818"/>
      <c r="D87" s="818"/>
      <c r="E87" s="818"/>
      <c r="F87" s="818"/>
      <c r="G87" s="818"/>
      <c r="H87" s="818"/>
      <c r="I87" s="818"/>
      <c r="J87" s="818"/>
      <c r="K87" s="818"/>
      <c r="L87" s="818"/>
      <c r="M87" s="819"/>
      <c r="N87" s="58">
        <f>L84+L85+L86</f>
        <v>12146.643519404319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52635.455250752042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5"/>
      <c r="J36" s="276"/>
      <c r="K36" s="277">
        <f>VLOOKUP(A36,EQUIPOS!A6:D163,4,FALSE)</f>
        <v>7452.1950354941491</v>
      </c>
      <c r="L36" s="278"/>
      <c r="M36" s="344">
        <v>1.25</v>
      </c>
      <c r="N36" s="280">
        <f>K36/M36</f>
        <v>5961.7560283953189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6472.4280804563186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3281.2809256915566</v>
      </c>
      <c r="N48" s="280">
        <f>K48*M48</f>
        <v>31500.296886638942</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353896.5316362321</v>
      </c>
      <c r="N49" s="280">
        <f>K49*M49</f>
        <v>42467.583796347848</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6963.3765467365747</v>
      </c>
      <c r="N50" s="280">
        <f>K50*M50</f>
        <v>3481.6882733682874</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77449.56895635507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109455.59963986138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21891.119927972279</v>
      </c>
      <c r="M84" s="852"/>
      <c r="N84" s="57"/>
    </row>
    <row r="85" spans="1:14">
      <c r="B85" s="95" t="s">
        <v>1057</v>
      </c>
      <c r="C85" s="96"/>
      <c r="D85" s="96"/>
      <c r="E85" s="96"/>
      <c r="F85" s="96"/>
      <c r="G85" s="96"/>
      <c r="H85" s="96"/>
      <c r="I85" s="93"/>
      <c r="J85" s="94"/>
      <c r="K85" s="312">
        <v>0.05</v>
      </c>
      <c r="L85" s="851">
        <f>N79*K85</f>
        <v>5472.7799819930697</v>
      </c>
      <c r="M85" s="852"/>
      <c r="N85" s="57"/>
    </row>
    <row r="86" spans="1:14" ht="15.75" thickBot="1">
      <c r="B86" s="97" t="s">
        <v>1058</v>
      </c>
      <c r="C86" s="98"/>
      <c r="D86" s="98"/>
      <c r="E86" s="98"/>
      <c r="F86" s="98"/>
      <c r="G86" s="98"/>
      <c r="H86" s="98"/>
      <c r="I86" s="99"/>
      <c r="J86" s="100"/>
      <c r="K86" s="313">
        <v>0.05</v>
      </c>
      <c r="L86" s="853">
        <f>N79*K86</f>
        <v>5472.7799819930697</v>
      </c>
      <c r="M86" s="854"/>
      <c r="N86" s="57"/>
    </row>
    <row r="87" spans="1:14" ht="15.75" thickBot="1">
      <c r="B87" s="817" t="s">
        <v>1037</v>
      </c>
      <c r="C87" s="818"/>
      <c r="D87" s="818"/>
      <c r="E87" s="818"/>
      <c r="F87" s="818"/>
      <c r="G87" s="818"/>
      <c r="H87" s="818"/>
      <c r="I87" s="818"/>
      <c r="J87" s="818"/>
      <c r="K87" s="818"/>
      <c r="L87" s="818"/>
      <c r="M87" s="819"/>
      <c r="N87" s="58">
        <f>L84+L85+L86</f>
        <v>32836.679891958418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142292.2795318198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7787.8502983185672</v>
      </c>
      <c r="N48" s="280">
        <f>K48*M48</f>
        <v>7787.8502983185672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7787.8502983185672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8524.677116292296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1704.9354232584592</v>
      </c>
      <c r="M84" s="852"/>
      <c r="N84" s="57"/>
    </row>
    <row r="85" spans="1:14">
      <c r="B85" s="95" t="s">
        <v>1057</v>
      </c>
      <c r="C85" s="96"/>
      <c r="D85" s="96"/>
      <c r="E85" s="96"/>
      <c r="F85" s="96"/>
      <c r="G85" s="96"/>
      <c r="H85" s="96"/>
      <c r="I85" s="93"/>
      <c r="J85" s="94"/>
      <c r="K85" s="312">
        <v>0.05</v>
      </c>
      <c r="L85" s="851">
        <f>N79*K85</f>
        <v>426.2338558146148</v>
      </c>
      <c r="M85" s="852"/>
      <c r="N85" s="57"/>
    </row>
    <row r="86" spans="1:14" ht="15.75" thickBot="1">
      <c r="B86" s="97" t="s">
        <v>1058</v>
      </c>
      <c r="C86" s="98"/>
      <c r="D86" s="98"/>
      <c r="E86" s="98"/>
      <c r="F86" s="98"/>
      <c r="G86" s="98"/>
      <c r="H86" s="98"/>
      <c r="I86" s="99"/>
      <c r="J86" s="100"/>
      <c r="K86" s="313">
        <v>0.05</v>
      </c>
      <c r="L86" s="853">
        <f>N79*K86</f>
        <v>426.2338558146148</v>
      </c>
      <c r="M86" s="854"/>
      <c r="N86" s="57"/>
    </row>
    <row r="87" spans="1:14" ht="15.75" thickBot="1">
      <c r="B87" s="817" t="s">
        <v>1037</v>
      </c>
      <c r="C87" s="818"/>
      <c r="D87" s="818"/>
      <c r="E87" s="818"/>
      <c r="F87" s="818"/>
      <c r="G87" s="818"/>
      <c r="H87" s="818"/>
      <c r="I87" s="818"/>
      <c r="J87" s="818"/>
      <c r="K87" s="818"/>
      <c r="L87" s="818"/>
      <c r="M87" s="819"/>
      <c r="N87" s="58">
        <f>L84+L85+L86</f>
        <v>2557.4031348876888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11082.080251179985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6"/>
      <c r="C1" s="918"/>
      <c r="D1" s="919"/>
      <c r="E1" s="919"/>
      <c r="F1" s="919"/>
      <c r="G1" s="919"/>
      <c r="H1" s="919"/>
      <c r="I1" s="919"/>
      <c r="J1" s="920"/>
      <c r="K1" s="921" t="s">
        <v>1017</v>
      </c>
      <c r="L1" s="923" t="s">
        <v>2304</v>
      </c>
      <c r="M1" s="924"/>
      <c r="N1" s="925"/>
    </row>
    <row r="2" spans="2:14" ht="24.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160</v>
      </c>
      <c r="N36" s="280">
        <f>K36/M36</f>
        <v>321.36755561433046</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19.1502019522875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340.51775756661795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26546.757973916741</v>
      </c>
      <c r="N48" s="280">
        <f>K48*M48</f>
        <v>26546.757973916741</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370343.43308624119</v>
      </c>
      <c r="N49" s="280">
        <f>K49*M49</f>
        <v>11110.302992587236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37657.060966503981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1915.0201952287498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39912.598919299344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7982.5197838598688</v>
      </c>
      <c r="M84" s="852"/>
      <c r="N84" s="57"/>
    </row>
    <row r="85" spans="1:14">
      <c r="B85" s="95" t="s">
        <v>1057</v>
      </c>
      <c r="C85" s="96"/>
      <c r="D85" s="96"/>
      <c r="E85" s="96"/>
      <c r="F85" s="96"/>
      <c r="G85" s="96"/>
      <c r="H85" s="96"/>
      <c r="I85" s="93"/>
      <c r="J85" s="94"/>
      <c r="K85" s="312">
        <v>0.05</v>
      </c>
      <c r="L85" s="851">
        <f>N79*K85</f>
        <v>1995.6299459649672</v>
      </c>
      <c r="M85" s="852"/>
      <c r="N85" s="57"/>
    </row>
    <row r="86" spans="1:14" ht="15.75" thickBot="1">
      <c r="B86" s="97" t="s">
        <v>1058</v>
      </c>
      <c r="C86" s="98"/>
      <c r="D86" s="98"/>
      <c r="E86" s="98"/>
      <c r="F86" s="98"/>
      <c r="G86" s="98"/>
      <c r="H86" s="98"/>
      <c r="I86" s="99"/>
      <c r="J86" s="100"/>
      <c r="K86" s="313">
        <v>0.05</v>
      </c>
      <c r="L86" s="853">
        <f>N79*K86</f>
        <v>1995.6299459649672</v>
      </c>
      <c r="M86" s="854"/>
      <c r="N86" s="57"/>
    </row>
    <row r="87" spans="1:14" ht="15.75" thickBot="1">
      <c r="B87" s="817" t="s">
        <v>1037</v>
      </c>
      <c r="C87" s="818"/>
      <c r="D87" s="818"/>
      <c r="E87" s="818"/>
      <c r="F87" s="818"/>
      <c r="G87" s="818"/>
      <c r="H87" s="818"/>
      <c r="I87" s="818"/>
      <c r="J87" s="818"/>
      <c r="K87" s="818"/>
      <c r="L87" s="818"/>
      <c r="M87" s="819"/>
      <c r="N87" s="58">
        <f>L84+L85+L86</f>
        <v>11973.779675789803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51886.378595089147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5940</v>
      </c>
      <c r="N48" s="280">
        <f>K48*M48</f>
        <v>237.6</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17306.333996263482</v>
      </c>
      <c r="N49" s="280">
        <f>K49*M49</f>
        <v>6922.5335985053935</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542</v>
      </c>
      <c r="N50" s="280">
        <f>K50*M50</f>
        <v>1626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8786.1335985053938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9535.1192748615267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1907.0238549723053</v>
      </c>
      <c r="M84" s="852"/>
      <c r="N84" s="57"/>
    </row>
    <row r="85" spans="1:14">
      <c r="B85" s="95" t="s">
        <v>1057</v>
      </c>
      <c r="C85" s="96"/>
      <c r="D85" s="96"/>
      <c r="E85" s="96"/>
      <c r="F85" s="96"/>
      <c r="G85" s="96"/>
      <c r="H85" s="96"/>
      <c r="I85" s="93"/>
      <c r="J85" s="94"/>
      <c r="K85" s="312">
        <v>0.05</v>
      </c>
      <c r="L85" s="851">
        <f>N79*K85</f>
        <v>476.75596374307634</v>
      </c>
      <c r="M85" s="852"/>
      <c r="N85" s="57"/>
    </row>
    <row r="86" spans="1:14" ht="15.75" thickBot="1">
      <c r="B86" s="97" t="s">
        <v>1058</v>
      </c>
      <c r="C86" s="98"/>
      <c r="D86" s="98"/>
      <c r="E86" s="98"/>
      <c r="F86" s="98"/>
      <c r="G86" s="98"/>
      <c r="H86" s="98"/>
      <c r="I86" s="99"/>
      <c r="J86" s="100"/>
      <c r="K86" s="313">
        <v>0.05</v>
      </c>
      <c r="L86" s="853">
        <f>N79*K86</f>
        <v>476.75596374307634</v>
      </c>
      <c r="M86" s="854"/>
      <c r="N86" s="57"/>
    </row>
    <row r="87" spans="1:14" ht="15.75" thickBot="1">
      <c r="B87" s="817" t="s">
        <v>1037</v>
      </c>
      <c r="C87" s="818"/>
      <c r="D87" s="818"/>
      <c r="E87" s="818"/>
      <c r="F87" s="818"/>
      <c r="G87" s="818"/>
      <c r="H87" s="818"/>
      <c r="I87" s="818"/>
      <c r="J87" s="818"/>
      <c r="K87" s="818"/>
      <c r="L87" s="818"/>
      <c r="M87" s="819"/>
      <c r="N87" s="58">
        <f>L84+L85+L86</f>
        <v>2860.535782458458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12395.655057319986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29821.945741469699</v>
      </c>
      <c r="N48" s="280">
        <f>K48*M48</f>
        <v>11928.77829658788</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542</v>
      </c>
      <c r="N49" s="280">
        <f>K49*M49</f>
        <v>1626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13554.77829658788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14303.763972944012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2860.7527945888028</v>
      </c>
      <c r="M84" s="852"/>
      <c r="N84" s="57"/>
    </row>
    <row r="85" spans="1:14">
      <c r="B85" s="95" t="s">
        <v>1057</v>
      </c>
      <c r="C85" s="96"/>
      <c r="D85" s="96"/>
      <c r="E85" s="96"/>
      <c r="F85" s="96"/>
      <c r="G85" s="96"/>
      <c r="H85" s="96"/>
      <c r="I85" s="93"/>
      <c r="J85" s="94"/>
      <c r="K85" s="312">
        <v>0.05</v>
      </c>
      <c r="L85" s="851">
        <f>N79*K85</f>
        <v>715.18819864720069</v>
      </c>
      <c r="M85" s="852"/>
      <c r="N85" s="57"/>
    </row>
    <row r="86" spans="1:14" ht="15.75" thickBot="1">
      <c r="B86" s="97" t="s">
        <v>1058</v>
      </c>
      <c r="C86" s="98"/>
      <c r="D86" s="98"/>
      <c r="E86" s="98"/>
      <c r="F86" s="98"/>
      <c r="G86" s="98"/>
      <c r="H86" s="98"/>
      <c r="I86" s="99"/>
      <c r="J86" s="100"/>
      <c r="K86" s="313">
        <v>0.05</v>
      </c>
      <c r="L86" s="853">
        <f>N79*K86</f>
        <v>715.18819864720069</v>
      </c>
      <c r="M86" s="854"/>
      <c r="N86" s="57"/>
    </row>
    <row r="87" spans="1:14" ht="15.75" thickBot="1">
      <c r="B87" s="817" t="s">
        <v>1037</v>
      </c>
      <c r="C87" s="818"/>
      <c r="D87" s="818"/>
      <c r="E87" s="818"/>
      <c r="F87" s="818"/>
      <c r="G87" s="818"/>
      <c r="H87" s="818"/>
      <c r="I87" s="818"/>
      <c r="J87" s="818"/>
      <c r="K87" s="818"/>
      <c r="L87" s="818"/>
      <c r="M87" s="819"/>
      <c r="N87" s="58">
        <f>L84+L85+L86</f>
        <v>4291.1291918832039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18594.893164827216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5940</v>
      </c>
      <c r="N48" s="280">
        <f>K48*M48</f>
        <v>475.2</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17306.333996263482</v>
      </c>
      <c r="N49" s="280">
        <f>K49*M49</f>
        <v>6922.5335985053935</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542</v>
      </c>
      <c r="N50" s="280">
        <f>K50*M50</f>
        <v>1626</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15827</v>
      </c>
      <c r="N51" s="280">
        <f>K51*M51</f>
        <v>23740.5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32764.233598505394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09">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35760.176303929926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7152.0352607859859</v>
      </c>
      <c r="M84" s="852"/>
      <c r="N84" s="57"/>
    </row>
    <row r="85" spans="1:14">
      <c r="B85" s="95" t="s">
        <v>1057</v>
      </c>
      <c r="C85" s="96"/>
      <c r="D85" s="96"/>
      <c r="E85" s="96"/>
      <c r="F85" s="96"/>
      <c r="G85" s="96"/>
      <c r="H85" s="96"/>
      <c r="I85" s="93"/>
      <c r="J85" s="94"/>
      <c r="K85" s="312">
        <v>0.05</v>
      </c>
      <c r="L85" s="851">
        <f>N79*K85</f>
        <v>1788.0088151964965</v>
      </c>
      <c r="M85" s="852"/>
      <c r="N85" s="57"/>
    </row>
    <row r="86" spans="1:14" ht="15.75" thickBot="1">
      <c r="B86" s="97" t="s">
        <v>1058</v>
      </c>
      <c r="C86" s="98"/>
      <c r="D86" s="98"/>
      <c r="E86" s="98"/>
      <c r="F86" s="98"/>
      <c r="G86" s="98"/>
      <c r="H86" s="98"/>
      <c r="I86" s="99"/>
      <c r="J86" s="100"/>
      <c r="K86" s="313">
        <v>0.05</v>
      </c>
      <c r="L86" s="853">
        <f>N79*K86</f>
        <v>1788.0088151964965</v>
      </c>
      <c r="M86" s="854"/>
      <c r="N86" s="57"/>
    </row>
    <row r="87" spans="1:14" ht="15.75" thickBot="1">
      <c r="B87" s="817" t="s">
        <v>1037</v>
      </c>
      <c r="C87" s="818"/>
      <c r="D87" s="818"/>
      <c r="E87" s="818"/>
      <c r="F87" s="818"/>
      <c r="G87" s="818"/>
      <c r="H87" s="818"/>
      <c r="I87" s="818"/>
      <c r="J87" s="818"/>
      <c r="K87" s="818"/>
      <c r="L87" s="818"/>
      <c r="M87" s="819"/>
      <c r="N87" s="58">
        <f>L84+L85+L86</f>
        <v>10728.052891178977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46488.229195108899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29821.945741469699</v>
      </c>
      <c r="N48" s="280">
        <f>K48*M48</f>
        <v>11928.77829658788</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542</v>
      </c>
      <c r="N49" s="280">
        <f>K49*M49</f>
        <v>1626</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15827</v>
      </c>
      <c r="N50" s="280">
        <f>K50*M50</f>
        <v>23740.5</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37295.27829658788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40291.221002012411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8058.2442004024824</v>
      </c>
      <c r="M84" s="852"/>
      <c r="N84" s="57"/>
    </row>
    <row r="85" spans="1:14">
      <c r="B85" s="95" t="s">
        <v>1057</v>
      </c>
      <c r="C85" s="96"/>
      <c r="D85" s="96"/>
      <c r="E85" s="96"/>
      <c r="F85" s="96"/>
      <c r="G85" s="96"/>
      <c r="H85" s="96"/>
      <c r="I85" s="93"/>
      <c r="J85" s="94"/>
      <c r="K85" s="312">
        <v>0.05</v>
      </c>
      <c r="L85" s="851">
        <f>N79*K85</f>
        <v>2014.5610501006206</v>
      </c>
      <c r="M85" s="852"/>
      <c r="N85" s="57"/>
    </row>
    <row r="86" spans="1:14" ht="15.75" thickBot="1">
      <c r="B86" s="97" t="s">
        <v>1058</v>
      </c>
      <c r="C86" s="98"/>
      <c r="D86" s="98"/>
      <c r="E86" s="98"/>
      <c r="F86" s="98"/>
      <c r="G86" s="98"/>
      <c r="H86" s="98"/>
      <c r="I86" s="99"/>
      <c r="J86" s="100"/>
      <c r="K86" s="313">
        <v>0.05</v>
      </c>
      <c r="L86" s="853">
        <f>N79*K86</f>
        <v>2014.5610501006206</v>
      </c>
      <c r="M86" s="854"/>
      <c r="N86" s="57"/>
    </row>
    <row r="87" spans="1:14" ht="15.75" thickBot="1">
      <c r="B87" s="817" t="s">
        <v>1037</v>
      </c>
      <c r="C87" s="818"/>
      <c r="D87" s="818"/>
      <c r="E87" s="818"/>
      <c r="F87" s="818"/>
      <c r="G87" s="818"/>
      <c r="H87" s="818"/>
      <c r="I87" s="818"/>
      <c r="J87" s="818"/>
      <c r="K87" s="818"/>
      <c r="L87" s="818"/>
      <c r="M87" s="819"/>
      <c r="N87" s="58">
        <f>L84+L85+L86</f>
        <v>12087.366300603724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52378.587302616135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241</v>
      </c>
      <c r="B36" s="830" t="str">
        <f>VLOOKUP(A36,EQUIPOS!A6:D154,3,FALSE)</f>
        <v>Grúa (capacidad 15 ton)</v>
      </c>
      <c r="C36" s="831"/>
      <c r="D36" s="831"/>
      <c r="E36" s="831"/>
      <c r="F36" s="831"/>
      <c r="G36" s="831"/>
      <c r="H36" s="832"/>
      <c r="I36" s="275"/>
      <c r="J36" s="276"/>
      <c r="K36" s="277">
        <f>VLOOKUP(A36,EQUIPOS!A6:D163,4,FALSE)</f>
        <v>168947.51495153375</v>
      </c>
      <c r="L36" s="278"/>
      <c r="M36" s="344">
        <v>0.75</v>
      </c>
      <c r="N36" s="280">
        <f>K36/M36</f>
        <v>225263.35326871168</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0.2</v>
      </c>
      <c r="N41" s="352">
        <f>N77*M41</f>
        <v>8511.2008676833339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233774.55413639502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12098</v>
      </c>
      <c r="N48" s="280">
        <f>K48*M48</f>
        <v>12098</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12098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42556.004338416664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288428.55847481167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57685.711694962338</v>
      </c>
      <c r="M84" s="852"/>
      <c r="N84" s="57"/>
    </row>
    <row r="85" spans="1:14">
      <c r="B85" s="95" t="s">
        <v>1057</v>
      </c>
      <c r="C85" s="96"/>
      <c r="D85" s="96"/>
      <c r="E85" s="96"/>
      <c r="F85" s="96"/>
      <c r="G85" s="96"/>
      <c r="H85" s="96"/>
      <c r="I85" s="93"/>
      <c r="J85" s="94"/>
      <c r="K85" s="312">
        <v>0.05</v>
      </c>
      <c r="L85" s="851">
        <f>N79*K85</f>
        <v>14421.427923740584</v>
      </c>
      <c r="M85" s="852"/>
      <c r="N85" s="57"/>
    </row>
    <row r="86" spans="1:14" ht="15.75" thickBot="1">
      <c r="B86" s="97" t="s">
        <v>1058</v>
      </c>
      <c r="C86" s="98"/>
      <c r="D86" s="98"/>
      <c r="E86" s="98"/>
      <c r="F86" s="98"/>
      <c r="G86" s="98"/>
      <c r="H86" s="98"/>
      <c r="I86" s="99"/>
      <c r="J86" s="100"/>
      <c r="K86" s="313">
        <v>0.05</v>
      </c>
      <c r="L86" s="853">
        <f>N79*K86</f>
        <v>14421.427923740584</v>
      </c>
      <c r="M86" s="854"/>
      <c r="N86" s="57"/>
    </row>
    <row r="87" spans="1:14" ht="15.75" thickBot="1">
      <c r="B87" s="817" t="s">
        <v>1037</v>
      </c>
      <c r="C87" s="818"/>
      <c r="D87" s="818"/>
      <c r="E87" s="818"/>
      <c r="F87" s="818"/>
      <c r="G87" s="818"/>
      <c r="H87" s="818"/>
      <c r="I87" s="818"/>
      <c r="J87" s="818"/>
      <c r="K87" s="818"/>
      <c r="L87" s="818"/>
      <c r="M87" s="819"/>
      <c r="N87" s="58">
        <f>L84+L85+L86</f>
        <v>86528.567542443503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374957.12601725518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0.2</v>
      </c>
      <c r="N41" s="352">
        <f>N77*M41</f>
        <v>6383.4006507624999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12098</v>
      </c>
      <c r="N48" s="280">
        <f>K48*M48</f>
        <v>12098</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12098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09">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50398.403904574996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10079.680780915</v>
      </c>
      <c r="M84" s="852"/>
      <c r="N84" s="57"/>
    </row>
    <row r="85" spans="1:14">
      <c r="B85" s="95" t="s">
        <v>1057</v>
      </c>
      <c r="C85" s="96"/>
      <c r="D85" s="96"/>
      <c r="E85" s="96"/>
      <c r="F85" s="96"/>
      <c r="G85" s="96"/>
      <c r="H85" s="96"/>
      <c r="I85" s="93"/>
      <c r="J85" s="94"/>
      <c r="K85" s="312">
        <v>0.05</v>
      </c>
      <c r="L85" s="851">
        <f>N79*K85</f>
        <v>2519.9201952287499</v>
      </c>
      <c r="M85" s="852"/>
      <c r="N85" s="57"/>
    </row>
    <row r="86" spans="1:14" ht="15.75" thickBot="1">
      <c r="B86" s="97" t="s">
        <v>1058</v>
      </c>
      <c r="C86" s="98"/>
      <c r="D86" s="98"/>
      <c r="E86" s="98"/>
      <c r="F86" s="98"/>
      <c r="G86" s="98"/>
      <c r="H86" s="98"/>
      <c r="I86" s="99"/>
      <c r="J86" s="100"/>
      <c r="K86" s="313">
        <v>0.05</v>
      </c>
      <c r="L86" s="853">
        <f>N79*K86</f>
        <v>2519.9201952287499</v>
      </c>
      <c r="M86" s="854"/>
      <c r="N86" s="57"/>
    </row>
    <row r="87" spans="1:14" ht="15.75" thickBot="1">
      <c r="B87" s="817" t="s">
        <v>1037</v>
      </c>
      <c r="C87" s="818"/>
      <c r="D87" s="818"/>
      <c r="E87" s="818"/>
      <c r="F87" s="818"/>
      <c r="G87" s="818"/>
      <c r="H87" s="818"/>
      <c r="I87" s="818"/>
      <c r="J87" s="818"/>
      <c r="K87" s="818"/>
      <c r="L87" s="818"/>
      <c r="M87" s="819"/>
      <c r="N87" s="58">
        <f>L84+L85+L86</f>
        <v>15119.521171372498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65517.925075947496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0.15</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12098</v>
      </c>
      <c r="N48" s="280">
        <f>K48*M48</f>
        <v>12098</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12098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09">
        <f>SUM(N71:N76)</f>
        <v>17022.401735366668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31673.761995671666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6334.7523991343332</v>
      </c>
      <c r="M84" s="852"/>
      <c r="N84" s="57"/>
    </row>
    <row r="85" spans="1:14">
      <c r="B85" s="95" t="s">
        <v>1057</v>
      </c>
      <c r="C85" s="96"/>
      <c r="D85" s="96"/>
      <c r="E85" s="96"/>
      <c r="F85" s="96"/>
      <c r="G85" s="96"/>
      <c r="H85" s="96"/>
      <c r="I85" s="93"/>
      <c r="J85" s="94"/>
      <c r="K85" s="312">
        <v>0.05</v>
      </c>
      <c r="L85" s="851">
        <f>N79*K85</f>
        <v>1583.6880997835833</v>
      </c>
      <c r="M85" s="852"/>
      <c r="N85" s="57"/>
    </row>
    <row r="86" spans="1:14" ht="15.75" thickBot="1">
      <c r="B86" s="97" t="s">
        <v>1058</v>
      </c>
      <c r="C86" s="98"/>
      <c r="D86" s="98"/>
      <c r="E86" s="98"/>
      <c r="F86" s="98"/>
      <c r="G86" s="98"/>
      <c r="H86" s="98"/>
      <c r="I86" s="99"/>
      <c r="J86" s="100"/>
      <c r="K86" s="313">
        <v>0.05</v>
      </c>
      <c r="L86" s="853">
        <f>N79*K86</f>
        <v>1583.6880997835833</v>
      </c>
      <c r="M86" s="854"/>
      <c r="N86" s="57"/>
    </row>
    <row r="87" spans="1:14" ht="15.75" thickBot="1">
      <c r="B87" s="817" t="s">
        <v>1037</v>
      </c>
      <c r="C87" s="818"/>
      <c r="D87" s="818"/>
      <c r="E87" s="818"/>
      <c r="F87" s="818"/>
      <c r="G87" s="818"/>
      <c r="H87" s="818"/>
      <c r="I87" s="818"/>
      <c r="J87" s="818"/>
      <c r="K87" s="818"/>
      <c r="L87" s="818"/>
      <c r="M87" s="819"/>
      <c r="N87" s="58">
        <f>L84+L85+L86</f>
        <v>9502.1285987014999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41175.890594373166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0.15</v>
      </c>
      <c r="N41" s="352">
        <f>N77*M41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12098</v>
      </c>
      <c r="N48" s="280">
        <f>K48*M48</f>
        <v>12098</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12098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12766.801301525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26779.82149675375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5355.9642993507505</v>
      </c>
      <c r="M84" s="852"/>
      <c r="N84" s="57"/>
    </row>
    <row r="85" spans="1:14">
      <c r="B85" s="95" t="s">
        <v>1057</v>
      </c>
      <c r="C85" s="96"/>
      <c r="D85" s="96"/>
      <c r="E85" s="96"/>
      <c r="F85" s="96"/>
      <c r="G85" s="96"/>
      <c r="H85" s="96"/>
      <c r="I85" s="93"/>
      <c r="J85" s="94"/>
      <c r="K85" s="312">
        <v>0.05</v>
      </c>
      <c r="L85" s="851">
        <f>N79*K85</f>
        <v>1338.9910748376876</v>
      </c>
      <c r="M85" s="852"/>
      <c r="N85" s="57"/>
    </row>
    <row r="86" spans="1:14" ht="15.75" thickBot="1">
      <c r="B86" s="97" t="s">
        <v>1058</v>
      </c>
      <c r="C86" s="98"/>
      <c r="D86" s="98"/>
      <c r="E86" s="98"/>
      <c r="F86" s="98"/>
      <c r="G86" s="98"/>
      <c r="H86" s="98"/>
      <c r="I86" s="99"/>
      <c r="J86" s="100"/>
      <c r="K86" s="313">
        <v>0.05</v>
      </c>
      <c r="L86" s="853">
        <f>N79*K86</f>
        <v>1338.9910748376876</v>
      </c>
      <c r="M86" s="854"/>
      <c r="N86" s="57"/>
    </row>
    <row r="87" spans="1:14" ht="15.75" thickBot="1">
      <c r="B87" s="817" t="s">
        <v>1037</v>
      </c>
      <c r="C87" s="818"/>
      <c r="D87" s="818"/>
      <c r="E87" s="818"/>
      <c r="F87" s="818"/>
      <c r="G87" s="818"/>
      <c r="H87" s="818"/>
      <c r="I87" s="818"/>
      <c r="J87" s="818"/>
      <c r="K87" s="818"/>
      <c r="L87" s="818"/>
      <c r="M87" s="819"/>
      <c r="N87" s="58">
        <f>L84+L85+L86</f>
        <v>8033.9464490261262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34813.767945779873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0.15</v>
      </c>
      <c r="N41" s="352">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184416.29506418365</v>
      </c>
      <c r="N48" s="280">
        <f>K48*M48</f>
        <v>387274.21963478567</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12098</v>
      </c>
      <c r="N49" s="280">
        <f>K49*M49</f>
        <v>12098</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399372.21963478567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481623.32045693556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96324.664091387123</v>
      </c>
      <c r="M84" s="852"/>
      <c r="N84" s="57"/>
    </row>
    <row r="85" spans="1:14">
      <c r="B85" s="95" t="s">
        <v>1057</v>
      </c>
      <c r="C85" s="96"/>
      <c r="D85" s="96"/>
      <c r="E85" s="96"/>
      <c r="F85" s="96"/>
      <c r="G85" s="96"/>
      <c r="H85" s="96"/>
      <c r="I85" s="93"/>
      <c r="J85" s="94"/>
      <c r="K85" s="312">
        <v>0.05</v>
      </c>
      <c r="L85" s="851">
        <f>N79*K85</f>
        <v>24081.166022846781</v>
      </c>
      <c r="M85" s="852"/>
      <c r="N85" s="57"/>
    </row>
    <row r="86" spans="1:14" ht="15.75" thickBot="1">
      <c r="B86" s="97" t="s">
        <v>1058</v>
      </c>
      <c r="C86" s="98"/>
      <c r="D86" s="98"/>
      <c r="E86" s="98"/>
      <c r="F86" s="98"/>
      <c r="G86" s="98"/>
      <c r="H86" s="98"/>
      <c r="I86" s="99"/>
      <c r="J86" s="100"/>
      <c r="K86" s="313">
        <v>0.05</v>
      </c>
      <c r="L86" s="853">
        <f>N79*K86</f>
        <v>24081.166022846781</v>
      </c>
      <c r="M86" s="854"/>
      <c r="N86" s="57"/>
    </row>
    <row r="87" spans="1:14" ht="15.75" thickBot="1">
      <c r="B87" s="817" t="s">
        <v>1037</v>
      </c>
      <c r="C87" s="818"/>
      <c r="D87" s="818"/>
      <c r="E87" s="818"/>
      <c r="F87" s="818"/>
      <c r="G87" s="818"/>
      <c r="H87" s="818"/>
      <c r="I87" s="818"/>
      <c r="J87" s="818"/>
      <c r="K87" s="818"/>
      <c r="L87" s="818"/>
      <c r="M87" s="819"/>
      <c r="N87" s="58">
        <f>L84+L85+L86</f>
        <v>144486.99613708069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626110.31659401627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0.15</v>
      </c>
      <c r="N41" s="352">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184416.29506418365</v>
      </c>
      <c r="N48" s="280">
        <f>K48*M48</f>
        <v>368832.5901283673</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12098</v>
      </c>
      <c r="N49" s="280">
        <f>K49*M49</f>
        <v>12098</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380930.5901283673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463181.69095051719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92636.338190103445</v>
      </c>
      <c r="M84" s="852"/>
      <c r="N84" s="57"/>
    </row>
    <row r="85" spans="1:14">
      <c r="B85" s="95" t="s">
        <v>1057</v>
      </c>
      <c r="C85" s="96"/>
      <c r="D85" s="96"/>
      <c r="E85" s="96"/>
      <c r="F85" s="96"/>
      <c r="G85" s="96"/>
      <c r="H85" s="96"/>
      <c r="I85" s="93"/>
      <c r="J85" s="94"/>
      <c r="K85" s="312">
        <v>0.05</v>
      </c>
      <c r="L85" s="851">
        <f>N79*K85</f>
        <v>23159.084547525861</v>
      </c>
      <c r="M85" s="852"/>
      <c r="N85" s="57"/>
    </row>
    <row r="86" spans="1:14" ht="15.75" thickBot="1">
      <c r="B86" s="97" t="s">
        <v>1058</v>
      </c>
      <c r="C86" s="98"/>
      <c r="D86" s="98"/>
      <c r="E86" s="98"/>
      <c r="F86" s="98"/>
      <c r="G86" s="98"/>
      <c r="H86" s="98"/>
      <c r="I86" s="99"/>
      <c r="J86" s="100"/>
      <c r="K86" s="313">
        <v>0.05</v>
      </c>
      <c r="L86" s="853">
        <f>N79*K86</f>
        <v>23159.084547525861</v>
      </c>
      <c r="M86" s="854"/>
      <c r="N86" s="57"/>
    </row>
    <row r="87" spans="1:14" ht="15.75" thickBot="1">
      <c r="B87" s="817" t="s">
        <v>1037</v>
      </c>
      <c r="C87" s="818"/>
      <c r="D87" s="818"/>
      <c r="E87" s="818"/>
      <c r="F87" s="818"/>
      <c r="G87" s="818"/>
      <c r="H87" s="818"/>
      <c r="I87" s="818"/>
      <c r="J87" s="818"/>
      <c r="K87" s="818"/>
      <c r="L87" s="818"/>
      <c r="M87" s="819"/>
      <c r="N87" s="58">
        <f>L84+L85+L86</f>
        <v>138954.50728515515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602136.19823567232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4479.5794040438586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184416.29506418365</v>
      </c>
      <c r="N48" s="280">
        <f>K48*M48</f>
        <v>241585.3465340806</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12098</v>
      </c>
      <c r="N49" s="280">
        <f>K49*M49</f>
        <v>12098</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253683.3465340806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44795.794040438588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302958.71997856302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60591.743995712604</v>
      </c>
      <c r="M84" s="852"/>
      <c r="N84" s="57"/>
    </row>
    <row r="85" spans="1:14">
      <c r="B85" s="95" t="s">
        <v>1057</v>
      </c>
      <c r="C85" s="96"/>
      <c r="D85" s="96"/>
      <c r="E85" s="96"/>
      <c r="F85" s="96"/>
      <c r="G85" s="96"/>
      <c r="H85" s="96"/>
      <c r="I85" s="93"/>
      <c r="J85" s="94"/>
      <c r="K85" s="312">
        <v>0.05</v>
      </c>
      <c r="L85" s="851">
        <f>N79*K85</f>
        <v>15147.935998928151</v>
      </c>
      <c r="M85" s="852"/>
      <c r="N85" s="57"/>
    </row>
    <row r="86" spans="1:14" ht="15.75" thickBot="1">
      <c r="B86" s="97" t="s">
        <v>1058</v>
      </c>
      <c r="C86" s="98"/>
      <c r="D86" s="98"/>
      <c r="E86" s="98"/>
      <c r="F86" s="98"/>
      <c r="G86" s="98"/>
      <c r="H86" s="98"/>
      <c r="I86" s="99"/>
      <c r="J86" s="100"/>
      <c r="K86" s="313">
        <v>0.05</v>
      </c>
      <c r="L86" s="853">
        <f>N79*K86</f>
        <v>15147.935998928151</v>
      </c>
      <c r="M86" s="854"/>
      <c r="N86" s="57"/>
    </row>
    <row r="87" spans="1:14" ht="15.75" thickBot="1">
      <c r="B87" s="817" t="s">
        <v>1037</v>
      </c>
      <c r="C87" s="818"/>
      <c r="D87" s="818"/>
      <c r="E87" s="818"/>
      <c r="F87" s="818"/>
      <c r="G87" s="818"/>
      <c r="H87" s="818"/>
      <c r="I87" s="818"/>
      <c r="J87" s="818"/>
      <c r="K87" s="818"/>
      <c r="L87" s="818"/>
      <c r="M87" s="819"/>
      <c r="N87" s="58">
        <f>L84+L85+L86</f>
        <v>90887.615993568907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393846.33597213193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3754.9415592720588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184416.29506418365</v>
      </c>
      <c r="N48" s="280">
        <f>K48*M48</f>
        <v>202857.92457060204</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12098</v>
      </c>
      <c r="N49" s="280">
        <f>K49*M49</f>
        <v>12098</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214955.92457060204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37549.415592720587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256260.28172259469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51252.05634451894</v>
      </c>
      <c r="M84" s="852"/>
      <c r="N84" s="57"/>
    </row>
    <row r="85" spans="1:14">
      <c r="B85" s="95" t="s">
        <v>1057</v>
      </c>
      <c r="C85" s="96"/>
      <c r="D85" s="96"/>
      <c r="E85" s="96"/>
      <c r="F85" s="96"/>
      <c r="G85" s="96"/>
      <c r="H85" s="96"/>
      <c r="I85" s="93"/>
      <c r="J85" s="94"/>
      <c r="K85" s="312">
        <v>0.05</v>
      </c>
      <c r="L85" s="851">
        <f>N79*K85</f>
        <v>12813.014086129735</v>
      </c>
      <c r="M85" s="852"/>
      <c r="N85" s="57"/>
    </row>
    <row r="86" spans="1:14" ht="15.75" thickBot="1">
      <c r="B86" s="97" t="s">
        <v>1058</v>
      </c>
      <c r="C86" s="98"/>
      <c r="D86" s="98"/>
      <c r="E86" s="98"/>
      <c r="F86" s="98"/>
      <c r="G86" s="98"/>
      <c r="H86" s="98"/>
      <c r="I86" s="99"/>
      <c r="J86" s="100"/>
      <c r="K86" s="313">
        <v>0.05</v>
      </c>
      <c r="L86" s="853">
        <f>N79*K86</f>
        <v>12813.014086129735</v>
      </c>
      <c r="M86" s="854"/>
      <c r="N86" s="57"/>
    </row>
    <row r="87" spans="1:14" ht="15.75" thickBot="1">
      <c r="B87" s="817" t="s">
        <v>1037</v>
      </c>
      <c r="C87" s="818"/>
      <c r="D87" s="818"/>
      <c r="E87" s="818"/>
      <c r="F87" s="818"/>
      <c r="G87" s="818"/>
      <c r="H87" s="818"/>
      <c r="I87" s="818"/>
      <c r="J87" s="818"/>
      <c r="K87" s="818"/>
      <c r="L87" s="818"/>
      <c r="M87" s="819"/>
      <c r="N87" s="58">
        <f>L84+L85+L86</f>
        <v>76878.084516778414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333138.36623937311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184416.29506418365</v>
      </c>
      <c r="N48" s="280">
        <f>K48*M48</f>
        <v>9220.8147532091825</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45.342595070210322</v>
      </c>
      <c r="N49" s="280">
        <f>K49*M49</f>
        <v>226.71297535105163</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5253.867020746753</v>
      </c>
      <c r="N50" s="280">
        <f>K50*M50</f>
        <v>5253.867020746753</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14701.394749306986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17510.091035642487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3502.0182071284976</v>
      </c>
      <c r="M84" s="852"/>
      <c r="N84" s="57"/>
    </row>
    <row r="85" spans="1:14">
      <c r="B85" s="95" t="s">
        <v>1057</v>
      </c>
      <c r="C85" s="96"/>
      <c r="D85" s="96"/>
      <c r="E85" s="96"/>
      <c r="F85" s="96"/>
      <c r="G85" s="96"/>
      <c r="H85" s="96"/>
      <c r="I85" s="93"/>
      <c r="J85" s="94"/>
      <c r="K85" s="312">
        <v>0.05</v>
      </c>
      <c r="L85" s="851">
        <f>N79*K85</f>
        <v>875.50455178212439</v>
      </c>
      <c r="M85" s="852"/>
      <c r="N85" s="57"/>
    </row>
    <row r="86" spans="1:14" ht="15.75" thickBot="1">
      <c r="B86" s="97" t="s">
        <v>1058</v>
      </c>
      <c r="C86" s="98"/>
      <c r="D86" s="98"/>
      <c r="E86" s="98"/>
      <c r="F86" s="98"/>
      <c r="G86" s="98"/>
      <c r="H86" s="98"/>
      <c r="I86" s="99"/>
      <c r="J86" s="100"/>
      <c r="K86" s="313">
        <v>0.05</v>
      </c>
      <c r="L86" s="853">
        <f>N79*K86</f>
        <v>875.50455178212439</v>
      </c>
      <c r="M86" s="854"/>
      <c r="N86" s="57"/>
    </row>
    <row r="87" spans="1:14" ht="15.75" thickBot="1">
      <c r="B87" s="817" t="s">
        <v>1037</v>
      </c>
      <c r="C87" s="818"/>
      <c r="D87" s="818"/>
      <c r="E87" s="818"/>
      <c r="F87" s="818"/>
      <c r="G87" s="818"/>
      <c r="H87" s="818"/>
      <c r="I87" s="818"/>
      <c r="J87" s="818"/>
      <c r="K87" s="818"/>
      <c r="L87" s="818"/>
      <c r="M87" s="819"/>
      <c r="N87" s="58">
        <f>L84+L85+L86</f>
        <v>5253.0273106927461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22763.118346335232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1129.8638754294091</v>
      </c>
      <c r="N48" s="280">
        <f>K48*M48</f>
        <v>1129.8638754294091</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21325</v>
      </c>
      <c r="N49" s="280">
        <f>K49*M49</f>
        <v>1066.25</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184416.29506418365</v>
      </c>
      <c r="N50" s="280">
        <f>K50*M50</f>
        <v>13831.222129813774</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45.342595070210322</v>
      </c>
      <c r="N51" s="280">
        <f>K51*M51</f>
        <v>226.71297535105163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16254.048980594232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17377.527495128434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3475.5054990256867</v>
      </c>
      <c r="M84" s="852"/>
      <c r="N84" s="57"/>
    </row>
    <row r="85" spans="1:14">
      <c r="B85" s="95" t="s">
        <v>1057</v>
      </c>
      <c r="C85" s="96"/>
      <c r="D85" s="96"/>
      <c r="E85" s="96"/>
      <c r="F85" s="96"/>
      <c r="G85" s="96"/>
      <c r="H85" s="96"/>
      <c r="I85" s="93"/>
      <c r="J85" s="94"/>
      <c r="K85" s="312">
        <v>0.05</v>
      </c>
      <c r="L85" s="851">
        <f>N79*K85</f>
        <v>868.87637475642168</v>
      </c>
      <c r="M85" s="852"/>
      <c r="N85" s="57"/>
    </row>
    <row r="86" spans="1:14" ht="15.75" thickBot="1">
      <c r="B86" s="97" t="s">
        <v>1058</v>
      </c>
      <c r="C86" s="98"/>
      <c r="D86" s="98"/>
      <c r="E86" s="98"/>
      <c r="F86" s="98"/>
      <c r="G86" s="98"/>
      <c r="H86" s="98"/>
      <c r="I86" s="99"/>
      <c r="J86" s="100"/>
      <c r="K86" s="313">
        <v>0.05</v>
      </c>
      <c r="L86" s="853">
        <f>N79*K86</f>
        <v>868.87637475642168</v>
      </c>
      <c r="M86" s="854"/>
      <c r="N86" s="57"/>
    </row>
    <row r="87" spans="1:14" ht="15.75" thickBot="1">
      <c r="B87" s="817" t="s">
        <v>1037</v>
      </c>
      <c r="C87" s="818"/>
      <c r="D87" s="818"/>
      <c r="E87" s="818"/>
      <c r="F87" s="818"/>
      <c r="G87" s="818"/>
      <c r="H87" s="818"/>
      <c r="I87" s="818"/>
      <c r="J87" s="818"/>
      <c r="K87" s="818"/>
      <c r="L87" s="818"/>
      <c r="M87" s="819"/>
      <c r="N87" s="58">
        <f>L84+L85+L86</f>
        <v>5213.2582485385301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22590.785743666966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253</v>
      </c>
      <c r="B36" s="830" t="str">
        <f>VLOOKUP(A36,EQUIPOS!A6:D154,3,FALSE)</f>
        <v>Máquina hidrosembradora</v>
      </c>
      <c r="C36" s="831"/>
      <c r="D36" s="831"/>
      <c r="E36" s="831"/>
      <c r="F36" s="831"/>
      <c r="G36" s="831"/>
      <c r="H36" s="832"/>
      <c r="I36" s="275"/>
      <c r="J36" s="276"/>
      <c r="K36" s="277">
        <f>VLOOKUP(A36,EQUIPOS!A6:D163,4,FALSE)</f>
        <v>23620.009044525355</v>
      </c>
      <c r="L36" s="278"/>
      <c r="M36" s="344">
        <v>350</v>
      </c>
      <c r="N36" s="280">
        <f>K36/M36</f>
        <v>67.485740127215294</v>
      </c>
    </row>
    <row r="37" spans="1:14">
      <c r="A37" s="119" t="s">
        <v>138</v>
      </c>
      <c r="B37" s="830" t="str">
        <f>VLOOKUP(A37,EQUIPOS!A7:D154,3,FALSE)</f>
        <v>Camioneta D-300</v>
      </c>
      <c r="C37" s="831"/>
      <c r="D37" s="831"/>
      <c r="E37" s="831"/>
      <c r="F37" s="831"/>
      <c r="G37" s="831"/>
      <c r="H37" s="832"/>
      <c r="I37" s="429"/>
      <c r="J37" s="430"/>
      <c r="K37" s="277">
        <f>VLOOKUP(A37,EQUIPOS!A7:D164,4,FALSE)</f>
        <v>51418.808898292875</v>
      </c>
      <c r="L37" s="343"/>
      <c r="M37" s="344">
        <v>350</v>
      </c>
      <c r="N37" s="280">
        <f>K37/M37</f>
        <v>146.91088256655107</v>
      </c>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4.5595718934017855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218.95619458716814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1129.8638754294091</v>
      </c>
      <c r="N48" s="280">
        <f>K48*M48</f>
        <v>1129.8638754294091</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2239.1858224514572</v>
      </c>
      <c r="N49" s="280">
        <f>K49*M49</f>
        <v>895.67432898058291</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45.342595070210322</v>
      </c>
      <c r="N50" s="280">
        <f>K50*M50</f>
        <v>226.71297535105163</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21325</v>
      </c>
      <c r="N51" s="280">
        <f>K51*M51</f>
        <v>1066.25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3318.5011797610437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91.191437868035706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3628.6488122162477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725.72976244324957</v>
      </c>
      <c r="M84" s="852"/>
      <c r="N84" s="57"/>
    </row>
    <row r="85" spans="1:14">
      <c r="B85" s="95" t="s">
        <v>1057</v>
      </c>
      <c r="C85" s="96"/>
      <c r="D85" s="96"/>
      <c r="E85" s="96"/>
      <c r="F85" s="96"/>
      <c r="G85" s="96"/>
      <c r="H85" s="96"/>
      <c r="I85" s="93"/>
      <c r="J85" s="94"/>
      <c r="K85" s="312">
        <v>0.05</v>
      </c>
      <c r="L85" s="851">
        <f>N79*K85</f>
        <v>181.43244061081239</v>
      </c>
      <c r="M85" s="852"/>
      <c r="N85" s="57"/>
    </row>
    <row r="86" spans="1:14" ht="15.75" thickBot="1">
      <c r="B86" s="97" t="s">
        <v>1058</v>
      </c>
      <c r="C86" s="98"/>
      <c r="D86" s="98"/>
      <c r="E86" s="98"/>
      <c r="F86" s="98"/>
      <c r="G86" s="98"/>
      <c r="H86" s="98"/>
      <c r="I86" s="99"/>
      <c r="J86" s="100"/>
      <c r="K86" s="313">
        <v>0.05</v>
      </c>
      <c r="L86" s="853">
        <f>N79*K86</f>
        <v>181.43244061081239</v>
      </c>
      <c r="M86" s="854"/>
      <c r="N86" s="57"/>
    </row>
    <row r="87" spans="1:14" ht="15.75" thickBot="1">
      <c r="B87" s="817" t="s">
        <v>1037</v>
      </c>
      <c r="C87" s="818"/>
      <c r="D87" s="818"/>
      <c r="E87" s="818"/>
      <c r="F87" s="818"/>
      <c r="G87" s="818"/>
      <c r="H87" s="818"/>
      <c r="I87" s="818"/>
      <c r="J87" s="818"/>
      <c r="K87" s="818"/>
      <c r="L87" s="818"/>
      <c r="M87" s="819"/>
      <c r="N87" s="58">
        <f>L84+L85+L86</f>
        <v>1088.5946436648744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4717.2434558811219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9.25" customHeight="1" thickBot="1">
      <c r="A31" t="s">
        <v>1929</v>
      </c>
      <c r="B31" s="86" t="s">
        <v>1810</v>
      </c>
      <c r="C31" s="957" t="s">
        <v>2155</v>
      </c>
      <c r="D31" s="958"/>
      <c r="E31" s="958"/>
      <c r="F31" s="958"/>
      <c r="G31" s="958"/>
      <c r="H31" s="958"/>
      <c r="I31" s="958"/>
      <c r="J31" s="958"/>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8000</v>
      </c>
      <c r="N36" s="280">
        <f>K36/M36</f>
        <v>6.4273511122866092</v>
      </c>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31.960953715336608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3919.3116251598281</v>
      </c>
      <c r="N48" s="280">
        <f>K48*M48</f>
        <v>4115.2772064178198</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15770.755706348975</v>
      </c>
      <c r="N49" s="280">
        <f>K49*M49</f>
        <v>15770.755706348975</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890.23933536192112</v>
      </c>
      <c r="N50" s="280">
        <f>K50*M50</f>
        <v>1780.4786707238422</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21666.511583490636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24251.832797510971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4850.3665595021948</v>
      </c>
      <c r="M84" s="852"/>
      <c r="N84" s="57"/>
    </row>
    <row r="85" spans="1:14">
      <c r="B85" s="95" t="s">
        <v>1057</v>
      </c>
      <c r="C85" s="96"/>
      <c r="D85" s="96"/>
      <c r="E85" s="96"/>
      <c r="F85" s="96"/>
      <c r="G85" s="96"/>
      <c r="H85" s="96"/>
      <c r="I85" s="93"/>
      <c r="J85" s="94"/>
      <c r="K85" s="312">
        <v>0.05</v>
      </c>
      <c r="L85" s="851">
        <f>N79*K85</f>
        <v>1212.5916398755487</v>
      </c>
      <c r="M85" s="852"/>
      <c r="N85" s="57"/>
    </row>
    <row r="86" spans="1:14" ht="15.75" thickBot="1">
      <c r="B86" s="97" t="s">
        <v>1058</v>
      </c>
      <c r="C86" s="98"/>
      <c r="D86" s="98"/>
      <c r="E86" s="98"/>
      <c r="F86" s="98"/>
      <c r="G86" s="98"/>
      <c r="H86" s="98"/>
      <c r="I86" s="99"/>
      <c r="J86" s="100"/>
      <c r="K86" s="313">
        <v>0.05</v>
      </c>
      <c r="L86" s="853">
        <f>N79*K86</f>
        <v>1212.5916398755487</v>
      </c>
      <c r="M86" s="854"/>
      <c r="N86" s="57"/>
    </row>
    <row r="87" spans="1:14" ht="15.75" thickBot="1">
      <c r="B87" s="817" t="s">
        <v>1037</v>
      </c>
      <c r="C87" s="818"/>
      <c r="D87" s="818"/>
      <c r="E87" s="818"/>
      <c r="F87" s="818"/>
      <c r="G87" s="818"/>
      <c r="H87" s="818"/>
      <c r="I87" s="818"/>
      <c r="J87" s="818"/>
      <c r="K87" s="818"/>
      <c r="L87" s="818"/>
      <c r="M87" s="819"/>
      <c r="N87" s="58">
        <f>L84+L85+L86</f>
        <v>7275.5498392532927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31527.382636764265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8.5" customHeight="1" thickBot="1">
      <c r="A31" t="s">
        <v>1929</v>
      </c>
      <c r="B31" s="86" t="s">
        <v>1811</v>
      </c>
      <c r="C31" s="957" t="s">
        <v>2158</v>
      </c>
      <c r="D31" s="958"/>
      <c r="E31" s="958"/>
      <c r="F31" s="958"/>
      <c r="G31" s="958"/>
      <c r="H31" s="958"/>
      <c r="I31" s="958"/>
      <c r="J31" s="958"/>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VLOOKUP(A36,EQUIPOS!A6:D163,4,FALSE)</f>
        <v>51418.808898292875</v>
      </c>
      <c r="L36" s="278"/>
      <c r="M36" s="344">
        <v>8000</v>
      </c>
      <c r="N36" s="280">
        <f>K36/M36</f>
        <v>6.4273511122866092</v>
      </c>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31.960953715336608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7575.1910479876342</v>
      </c>
      <c r="N48" s="280">
        <f>K48*M48</f>
        <v>7953.9506003870165</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15770.755706348975</v>
      </c>
      <c r="N49" s="280">
        <f>K49*M49</f>
        <v>15770.755706348975</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890.23933536192112</v>
      </c>
      <c r="N50" s="280">
        <f>K50*M50</f>
        <v>1780.4786707238422</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25505.184977459834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28090.50619148017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5618.1012382960344</v>
      </c>
      <c r="M84" s="852"/>
      <c r="N84" s="57"/>
    </row>
    <row r="85" spans="1:14">
      <c r="B85" s="95" t="s">
        <v>1057</v>
      </c>
      <c r="C85" s="96"/>
      <c r="D85" s="96"/>
      <c r="E85" s="96"/>
      <c r="F85" s="96"/>
      <c r="G85" s="96"/>
      <c r="H85" s="96"/>
      <c r="I85" s="93"/>
      <c r="J85" s="94"/>
      <c r="K85" s="312">
        <v>0.05</v>
      </c>
      <c r="L85" s="851">
        <f>N79*K85</f>
        <v>1404.5253095740086</v>
      </c>
      <c r="M85" s="852"/>
      <c r="N85" s="57"/>
    </row>
    <row r="86" spans="1:14" ht="15.75" thickBot="1">
      <c r="B86" s="97" t="s">
        <v>1058</v>
      </c>
      <c r="C86" s="98"/>
      <c r="D86" s="98"/>
      <c r="E86" s="98"/>
      <c r="F86" s="98"/>
      <c r="G86" s="98"/>
      <c r="H86" s="98"/>
      <c r="I86" s="99"/>
      <c r="J86" s="100"/>
      <c r="K86" s="313">
        <v>0.05</v>
      </c>
      <c r="L86" s="853">
        <f>N79*K86</f>
        <v>1404.5253095740086</v>
      </c>
      <c r="M86" s="854"/>
      <c r="N86" s="57"/>
    </row>
    <row r="87" spans="1:14" ht="15.75" thickBot="1">
      <c r="B87" s="817" t="s">
        <v>1037</v>
      </c>
      <c r="C87" s="818"/>
      <c r="D87" s="818"/>
      <c r="E87" s="818"/>
      <c r="F87" s="818"/>
      <c r="G87" s="818"/>
      <c r="H87" s="818"/>
      <c r="I87" s="818"/>
      <c r="J87" s="818"/>
      <c r="K87" s="818"/>
      <c r="L87" s="818"/>
      <c r="M87" s="819"/>
      <c r="N87" s="58">
        <f>L84+L85+L86</f>
        <v>8427.1518574440506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36517.658048924219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119</v>
      </c>
      <c r="B36" s="830" t="str">
        <f>VLOOKUP(A36,EQUIPOS!A6:D154,3,FALSE)</f>
        <v xml:space="preserve">Bomba de concreto, Producción: 30 m3/h, POTENCIA: 67 HP, MAX PRESION DE CONCRETO: 1150 PSI
</v>
      </c>
      <c r="C36" s="831"/>
      <c r="D36" s="831"/>
      <c r="E36" s="831"/>
      <c r="F36" s="831"/>
      <c r="G36" s="831"/>
      <c r="H36" s="832"/>
      <c r="I36" s="275"/>
      <c r="J36" s="276"/>
      <c r="K36" s="277">
        <f>VLOOKUP(A36,EQUIPOS!A6:D163,4,FALSE)</f>
        <v>45592.963037915877</v>
      </c>
      <c r="L36" s="278"/>
      <c r="M36" s="344">
        <v>100</v>
      </c>
      <c r="N36" s="280">
        <f>K36/M36</f>
        <v>455.92963037915877</v>
      </c>
    </row>
    <row r="37" spans="1:14">
      <c r="A37" s="119" t="s">
        <v>138</v>
      </c>
      <c r="B37" s="830" t="str">
        <f>VLOOKUP(A37,EQUIPOS!A7:D154,3,FALSE)</f>
        <v>Camioneta D-300</v>
      </c>
      <c r="C37" s="831"/>
      <c r="D37" s="831"/>
      <c r="E37" s="831"/>
      <c r="F37" s="831"/>
      <c r="G37" s="831"/>
      <c r="H37" s="832"/>
      <c r="I37" s="429"/>
      <c r="J37" s="430"/>
      <c r="K37" s="277">
        <f>VLOOKUP(A37,EQUIPOS!A7:D164,4,FALSE)</f>
        <v>51418.808898292875</v>
      </c>
      <c r="L37" s="343"/>
      <c r="M37" s="344">
        <v>1000</v>
      </c>
      <c r="N37" s="280">
        <f>K37/M37</f>
        <v>51.418808898292873</v>
      </c>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3.8300403904575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511.17847966790913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433869.44715964561</v>
      </c>
      <c r="N48" s="280">
        <f>K48*M48</f>
        <v>43386.944715964564</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3169</v>
      </c>
      <c r="N49" s="280">
        <f>K49*M49</f>
        <v>3485.9</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5649.3193771470451</v>
      </c>
      <c r="N50" s="280">
        <f>K50*M50</f>
        <v>5649.3193771470451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52522.164093111613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383.00403904575001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53416.346611825269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10683.269322365055</v>
      </c>
      <c r="M84" s="852"/>
      <c r="N84" s="57"/>
    </row>
    <row r="85" spans="1:14">
      <c r="B85" s="95" t="s">
        <v>1057</v>
      </c>
      <c r="C85" s="96"/>
      <c r="D85" s="96"/>
      <c r="E85" s="96"/>
      <c r="F85" s="96"/>
      <c r="G85" s="96"/>
      <c r="H85" s="96"/>
      <c r="I85" s="93"/>
      <c r="J85" s="94"/>
      <c r="K85" s="312">
        <v>0.05</v>
      </c>
      <c r="L85" s="851">
        <f>N79*K85</f>
        <v>2670.8173305912637</v>
      </c>
      <c r="M85" s="852"/>
      <c r="N85" s="57"/>
    </row>
    <row r="86" spans="1:14" ht="15.75" thickBot="1">
      <c r="B86" s="97" t="s">
        <v>1058</v>
      </c>
      <c r="C86" s="98"/>
      <c r="D86" s="98"/>
      <c r="E86" s="98"/>
      <c r="F86" s="98"/>
      <c r="G86" s="98"/>
      <c r="H86" s="98"/>
      <c r="I86" s="99"/>
      <c r="J86" s="100"/>
      <c r="K86" s="313">
        <v>0.05</v>
      </c>
      <c r="L86" s="853">
        <f>N79*K86</f>
        <v>2670.8173305912637</v>
      </c>
      <c r="M86" s="854"/>
      <c r="N86" s="57"/>
    </row>
    <row r="87" spans="1:14" ht="15.75" thickBot="1">
      <c r="B87" s="817" t="s">
        <v>1037</v>
      </c>
      <c r="C87" s="818"/>
      <c r="D87" s="818"/>
      <c r="E87" s="818"/>
      <c r="F87" s="818"/>
      <c r="G87" s="818"/>
      <c r="H87" s="818"/>
      <c r="I87" s="818"/>
      <c r="J87" s="818"/>
      <c r="K87" s="818"/>
      <c r="L87" s="818"/>
      <c r="M87" s="819"/>
      <c r="N87" s="58">
        <f>L84+L85+L86</f>
        <v>16024.903983547583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69441.250595372854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184416.29506418365</v>
      </c>
      <c r="N48" s="280">
        <f>K48*M48</f>
        <v>92208.147532091825</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20767.600795516177</v>
      </c>
      <c r="N49" s="280">
        <f>K49*M49</f>
        <v>20767.600795516177</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112975.748327608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118337.80487424851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23667.560974849705</v>
      </c>
      <c r="M84" s="852"/>
      <c r="N84" s="57"/>
    </row>
    <row r="85" spans="1:14">
      <c r="B85" s="95" t="s">
        <v>1057</v>
      </c>
      <c r="C85" s="96"/>
      <c r="D85" s="96"/>
      <c r="E85" s="96"/>
      <c r="F85" s="96"/>
      <c r="G85" s="96"/>
      <c r="H85" s="96"/>
      <c r="I85" s="93"/>
      <c r="J85" s="94"/>
      <c r="K85" s="312">
        <v>0.05</v>
      </c>
      <c r="L85" s="851">
        <f>N79*K85</f>
        <v>5916.8902437124261</v>
      </c>
      <c r="M85" s="852"/>
      <c r="N85" s="57"/>
    </row>
    <row r="86" spans="1:14" ht="15.75" thickBot="1">
      <c r="B86" s="97" t="s">
        <v>1058</v>
      </c>
      <c r="C86" s="98"/>
      <c r="D86" s="98"/>
      <c r="E86" s="98"/>
      <c r="F86" s="98"/>
      <c r="G86" s="98"/>
      <c r="H86" s="98"/>
      <c r="I86" s="99"/>
      <c r="J86" s="100"/>
      <c r="K86" s="313">
        <v>0.05</v>
      </c>
      <c r="L86" s="853">
        <f>N79*K86</f>
        <v>5916.8902437124261</v>
      </c>
      <c r="M86" s="854"/>
      <c r="N86" s="57"/>
    </row>
    <row r="87" spans="1:14" ht="15.75" thickBot="1">
      <c r="B87" s="817" t="s">
        <v>1037</v>
      </c>
      <c r="C87" s="818"/>
      <c r="D87" s="818"/>
      <c r="E87" s="818"/>
      <c r="F87" s="818"/>
      <c r="G87" s="818"/>
      <c r="H87" s="818"/>
      <c r="I87" s="818"/>
      <c r="J87" s="818"/>
      <c r="K87" s="818"/>
      <c r="L87" s="818"/>
      <c r="M87" s="819"/>
      <c r="N87" s="58">
        <f>L84+L85+L86</f>
        <v>35501.341462274555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153839.14633652306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N76*M41</f>
        <v>85112.008676833342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15575.700596637134</v>
      </c>
      <c r="N48" s="280">
        <f>K48*M48</f>
        <v>17133270.656300846</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17" t="s">
        <v>1037</v>
      </c>
      <c r="C54" s="818"/>
      <c r="D54" s="818"/>
      <c r="E54" s="818"/>
      <c r="F54" s="818"/>
      <c r="G54" s="818"/>
      <c r="H54" s="818"/>
      <c r="I54" s="818"/>
      <c r="J54" s="818"/>
      <c r="K54" s="818"/>
      <c r="L54" s="818"/>
      <c r="M54" s="819"/>
      <c r="N54" s="402">
        <f>SUM(N48:N53)</f>
        <v>17133270.656300846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89"/>
      <c r="M64" s="990"/>
      <c r="N64" s="493"/>
    </row>
    <row r="65" spans="1:15" ht="15.75" thickBot="1">
      <c r="B65" s="817" t="s">
        <v>1037</v>
      </c>
      <c r="C65" s="818"/>
      <c r="D65" s="818"/>
      <c r="E65" s="818"/>
      <c r="F65" s="818"/>
      <c r="G65" s="818"/>
      <c r="H65" s="818"/>
      <c r="I65" s="818"/>
      <c r="J65" s="818"/>
      <c r="K65" s="818"/>
      <c r="L65" s="818"/>
      <c r="M65" s="819"/>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969"/>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85"/>
      <c r="C75" s="986"/>
      <c r="D75" s="986"/>
      <c r="E75" s="986"/>
      <c r="F75" s="986"/>
      <c r="G75" s="986"/>
      <c r="H75" s="986"/>
      <c r="I75" s="175"/>
      <c r="J75" s="175"/>
      <c r="K75" s="175"/>
      <c r="L75" s="987"/>
      <c r="M75" s="988"/>
      <c r="N75" s="51"/>
    </row>
    <row r="76" spans="1:15" ht="15.75" thickBot="1">
      <c r="B76" s="817" t="s">
        <v>1037</v>
      </c>
      <c r="C76" s="818"/>
      <c r="D76" s="818"/>
      <c r="E76" s="818"/>
      <c r="F76" s="818"/>
      <c r="G76" s="818"/>
      <c r="H76" s="818"/>
      <c r="I76" s="818"/>
      <c r="J76" s="818"/>
      <c r="K76" s="818"/>
      <c r="L76" s="818"/>
      <c r="M76" s="819"/>
      <c r="N76" s="309">
        <f>SUM(N70:N75)</f>
        <v>1702240.1735366667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18920622.838514347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3784124.5677028694</v>
      </c>
      <c r="M83" s="852"/>
      <c r="N83" s="57"/>
    </row>
    <row r="84" spans="1:14">
      <c r="B84" s="95" t="s">
        <v>1057</v>
      </c>
      <c r="C84" s="96"/>
      <c r="D84" s="96"/>
      <c r="E84" s="96"/>
      <c r="F84" s="96"/>
      <c r="G84" s="96"/>
      <c r="H84" s="96"/>
      <c r="I84" s="93"/>
      <c r="J84" s="94"/>
      <c r="K84" s="312">
        <v>0.05</v>
      </c>
      <c r="L84" s="851">
        <f>N78*K84</f>
        <v>946031.14192571735</v>
      </c>
      <c r="M84" s="852"/>
      <c r="N84" s="57"/>
    </row>
    <row r="85" spans="1:14" ht="15.75" thickBot="1">
      <c r="B85" s="97" t="s">
        <v>1058</v>
      </c>
      <c r="C85" s="98"/>
      <c r="D85" s="98"/>
      <c r="E85" s="98"/>
      <c r="F85" s="98"/>
      <c r="G85" s="98"/>
      <c r="H85" s="98"/>
      <c r="I85" s="99"/>
      <c r="J85" s="100"/>
      <c r="K85" s="313">
        <v>0.05</v>
      </c>
      <c r="L85" s="853">
        <f>N78*K85</f>
        <v>946031.14192571735</v>
      </c>
      <c r="M85" s="854"/>
      <c r="N85" s="57"/>
    </row>
    <row r="86" spans="1:14" ht="15.75" thickBot="1">
      <c r="B86" s="817" t="s">
        <v>1037</v>
      </c>
      <c r="C86" s="818"/>
      <c r="D86" s="818"/>
      <c r="E86" s="818"/>
      <c r="F86" s="818"/>
      <c r="G86" s="818"/>
      <c r="H86" s="818"/>
      <c r="I86" s="818"/>
      <c r="J86" s="818"/>
      <c r="K86" s="818"/>
      <c r="L86" s="818"/>
      <c r="M86" s="819"/>
      <c r="N86" s="58">
        <f>L83+L84+L85</f>
        <v>5676186.8515543044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24596809.690068651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28.5" customHeight="1" thickBot="1">
      <c r="A31" t="s">
        <v>1929</v>
      </c>
      <c r="B31" s="113" t="s">
        <v>1250</v>
      </c>
      <c r="C31" s="991" t="s">
        <v>2299</v>
      </c>
      <c r="D31" s="992"/>
      <c r="E31" s="992"/>
      <c r="F31" s="992"/>
      <c r="G31" s="992"/>
      <c r="H31" s="992"/>
      <c r="I31" s="992"/>
      <c r="J31" s="992"/>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77" t="s">
        <v>373</v>
      </c>
      <c r="B36" s="830" t="str">
        <f>VLOOKUP(A36,EQUIPOS!A6:D154,3,FALSE)</f>
        <v>Volqueta 6 m3</v>
      </c>
      <c r="C36" s="831"/>
      <c r="D36" s="831"/>
      <c r="E36" s="831"/>
      <c r="F36" s="831"/>
      <c r="G36" s="831"/>
      <c r="H36" s="832"/>
      <c r="I36" s="275"/>
      <c r="J36" s="276"/>
      <c r="K36" s="277">
        <f>VLOOKUP(A36,EQUIPOS!A6:D161,4,FALSE)</f>
        <v>60863.079920428303</v>
      </c>
      <c r="L36" s="278"/>
      <c r="M36" s="463">
        <v>81</v>
      </c>
      <c r="N36" s="280">
        <f>K36/M36</f>
        <v>751.3960484003494</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1"/>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751.3960484003494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0" t="s">
        <v>1045</v>
      </c>
      <c r="M58" s="793"/>
      <c r="N58" s="82" t="s">
        <v>1035</v>
      </c>
    </row>
    <row r="59" spans="2:14">
      <c r="B59" s="52"/>
      <c r="C59" s="325"/>
      <c r="D59" s="325"/>
      <c r="E59" s="325"/>
      <c r="F59" s="325"/>
      <c r="G59" s="325"/>
      <c r="H59" s="319"/>
      <c r="I59" s="287"/>
      <c r="J59" s="294"/>
      <c r="K59" s="287"/>
      <c r="L59" s="821"/>
      <c r="M59" s="82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9"/>
      <c r="M64" s="990"/>
      <c r="N64" s="493"/>
    </row>
    <row r="65" spans="2:15" ht="15.75" thickBot="1">
      <c r="B65" s="817" t="s">
        <v>1037</v>
      </c>
      <c r="C65" s="818"/>
      <c r="D65" s="818"/>
      <c r="E65" s="818"/>
      <c r="F65" s="818"/>
      <c r="G65" s="818"/>
      <c r="H65" s="818"/>
      <c r="I65" s="818"/>
      <c r="J65" s="818"/>
      <c r="K65" s="818"/>
      <c r="L65" s="818"/>
      <c r="M65" s="819"/>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751.3960484003494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150.2792096800699</v>
      </c>
      <c r="M83" s="852"/>
      <c r="N83" s="57"/>
    </row>
    <row r="84" spans="1:14">
      <c r="B84" s="95" t="s">
        <v>1057</v>
      </c>
      <c r="C84" s="96"/>
      <c r="D84" s="96"/>
      <c r="E84" s="96"/>
      <c r="F84" s="96"/>
      <c r="G84" s="96"/>
      <c r="H84" s="96"/>
      <c r="I84" s="93"/>
      <c r="J84" s="94"/>
      <c r="K84" s="312">
        <v>0.05</v>
      </c>
      <c r="L84" s="851">
        <f>N78*K84</f>
        <v>37.569802420017474</v>
      </c>
      <c r="M84" s="852"/>
      <c r="N84" s="57"/>
    </row>
    <row r="85" spans="1:14" ht="15.75" thickBot="1">
      <c r="B85" s="97" t="s">
        <v>1058</v>
      </c>
      <c r="C85" s="98"/>
      <c r="D85" s="98"/>
      <c r="E85" s="98"/>
      <c r="F85" s="98"/>
      <c r="G85" s="98"/>
      <c r="H85" s="98"/>
      <c r="I85" s="99"/>
      <c r="J85" s="100"/>
      <c r="K85" s="313">
        <v>0.05</v>
      </c>
      <c r="L85" s="853">
        <f>N78*K85</f>
        <v>37.569802420017474</v>
      </c>
      <c r="M85" s="854"/>
      <c r="N85" s="57"/>
    </row>
    <row r="86" spans="1:14" ht="15.75" thickBot="1">
      <c r="B86" s="817" t="s">
        <v>1037</v>
      </c>
      <c r="C86" s="818"/>
      <c r="D86" s="818"/>
      <c r="E86" s="818"/>
      <c r="F86" s="818"/>
      <c r="G86" s="818"/>
      <c r="H86" s="818"/>
      <c r="I86" s="818"/>
      <c r="J86" s="818"/>
      <c r="K86" s="818"/>
      <c r="L86" s="818"/>
      <c r="M86" s="819"/>
      <c r="N86" s="58">
        <f>L83+L84+L85</f>
        <v>225.41881452010486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976.81486292045429</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41.25" customHeight="1" thickBot="1">
      <c r="A31" t="s">
        <v>1929</v>
      </c>
      <c r="B31" s="113" t="s">
        <v>1251</v>
      </c>
      <c r="C31" s="991" t="s">
        <v>2302</v>
      </c>
      <c r="D31" s="992"/>
      <c r="E31" s="992"/>
      <c r="F31" s="992"/>
      <c r="G31" s="992"/>
      <c r="H31" s="992"/>
      <c r="I31" s="992"/>
      <c r="J31" s="992"/>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5"/>
      <c r="J36" s="276"/>
      <c r="K36" s="277">
        <f>VLOOKUP(A36,EQUIPOS!A6:D161,4,FALSE)</f>
        <v>60863.079920428303</v>
      </c>
      <c r="L36" s="278"/>
      <c r="M36" s="291">
        <v>66</v>
      </c>
      <c r="N36" s="280">
        <f>K36/M36</f>
        <v>922.167877582247</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1"/>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922.167877582247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0" t="s">
        <v>1045</v>
      </c>
      <c r="M58" s="793"/>
      <c r="N58" s="82" t="s">
        <v>1035</v>
      </c>
    </row>
    <row r="59" spans="2:14">
      <c r="B59" s="52"/>
      <c r="C59" s="325"/>
      <c r="D59" s="325"/>
      <c r="E59" s="325"/>
      <c r="F59" s="325"/>
      <c r="G59" s="325"/>
      <c r="H59" s="319"/>
      <c r="I59" s="287"/>
      <c r="J59" s="294"/>
      <c r="K59" s="287"/>
      <c r="L59" s="821"/>
      <c r="M59" s="82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9"/>
      <c r="M64" s="990"/>
      <c r="N64" s="493"/>
    </row>
    <row r="65" spans="2:15" ht="15.75" thickBot="1">
      <c r="B65" s="817" t="s">
        <v>1037</v>
      </c>
      <c r="C65" s="818"/>
      <c r="D65" s="818"/>
      <c r="E65" s="818"/>
      <c r="F65" s="818"/>
      <c r="G65" s="818"/>
      <c r="H65" s="818"/>
      <c r="I65" s="818"/>
      <c r="J65" s="818"/>
      <c r="K65" s="818"/>
      <c r="L65" s="818"/>
      <c r="M65" s="819"/>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922.167877582247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184.43357551644942</v>
      </c>
      <c r="M83" s="852"/>
      <c r="N83" s="57"/>
    </row>
    <row r="84" spans="1:14">
      <c r="B84" s="95" t="s">
        <v>1057</v>
      </c>
      <c r="C84" s="96"/>
      <c r="D84" s="96"/>
      <c r="E84" s="96"/>
      <c r="F84" s="96"/>
      <c r="G84" s="96"/>
      <c r="H84" s="96"/>
      <c r="I84" s="93"/>
      <c r="J84" s="94"/>
      <c r="K84" s="312">
        <v>0.05</v>
      </c>
      <c r="L84" s="851">
        <f>N78*K84</f>
        <v>46.108393879112356</v>
      </c>
      <c r="M84" s="852"/>
      <c r="N84" s="57"/>
    </row>
    <row r="85" spans="1:14" ht="15.75" thickBot="1">
      <c r="B85" s="97" t="s">
        <v>1058</v>
      </c>
      <c r="C85" s="98"/>
      <c r="D85" s="98"/>
      <c r="E85" s="98"/>
      <c r="F85" s="98"/>
      <c r="G85" s="98"/>
      <c r="H85" s="98"/>
      <c r="I85" s="99"/>
      <c r="J85" s="100"/>
      <c r="K85" s="313">
        <v>0.05</v>
      </c>
      <c r="L85" s="853">
        <f>N78*K85</f>
        <v>46.108393879112356</v>
      </c>
      <c r="M85" s="854"/>
      <c r="N85" s="57"/>
    </row>
    <row r="86" spans="1:14" ht="15.75" thickBot="1">
      <c r="B86" s="817" t="s">
        <v>1037</v>
      </c>
      <c r="C86" s="818"/>
      <c r="D86" s="818"/>
      <c r="E86" s="818"/>
      <c r="F86" s="818"/>
      <c r="G86" s="818"/>
      <c r="H86" s="818"/>
      <c r="I86" s="818"/>
      <c r="J86" s="818"/>
      <c r="K86" s="818"/>
      <c r="L86" s="818"/>
      <c r="M86" s="819"/>
      <c r="N86" s="58">
        <f>L83+L84+L85</f>
        <v>276.65036327467413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1198.8182408569212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8"/>
      <c r="H25" s="89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75" thickBot="1">
      <c r="B28" s="39"/>
      <c r="C28" s="40"/>
      <c r="D28" s="40"/>
      <c r="E28" s="40"/>
      <c r="F28" s="40"/>
      <c r="G28" s="40"/>
      <c r="H28" s="40"/>
      <c r="I28" s="40"/>
      <c r="J28" s="40"/>
      <c r="K28" s="40"/>
      <c r="L28" s="40"/>
      <c r="M28" s="40"/>
      <c r="N28" s="41"/>
    </row>
    <row r="29" spans="1:14" ht="26.25" thickBot="1">
      <c r="B29" s="77" t="s">
        <v>1027</v>
      </c>
      <c r="C29" s="993" t="s">
        <v>1028</v>
      </c>
      <c r="D29" s="994"/>
      <c r="E29" s="994"/>
      <c r="F29" s="994"/>
      <c r="G29" s="994"/>
      <c r="H29" s="994"/>
      <c r="I29" s="994"/>
      <c r="J29" s="78"/>
      <c r="K29" s="350" t="s">
        <v>2321</v>
      </c>
      <c r="L29" s="998" t="s">
        <v>1029</v>
      </c>
      <c r="M29" s="99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5"/>
      <c r="J36" s="276"/>
      <c r="K36" s="277">
        <f>VLOOKUP(A36,EQUIPOS!A6:D161,4,FALSE)</f>
        <v>60863.079920428303</v>
      </c>
      <c r="L36" s="278"/>
      <c r="M36" s="291">
        <v>66</v>
      </c>
      <c r="N36" s="280">
        <f>K36/M36</f>
        <v>922.167877582247</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1"/>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922.167877582247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0" t="s">
        <v>1045</v>
      </c>
      <c r="M58" s="793"/>
      <c r="N58" s="82" t="s">
        <v>1035</v>
      </c>
    </row>
    <row r="59" spans="2:14">
      <c r="B59" s="52"/>
      <c r="C59" s="325"/>
      <c r="D59" s="325"/>
      <c r="E59" s="325"/>
      <c r="F59" s="325"/>
      <c r="G59" s="325"/>
      <c r="H59" s="319"/>
      <c r="I59" s="287"/>
      <c r="J59" s="294"/>
      <c r="K59" s="287"/>
      <c r="L59" s="821"/>
      <c r="M59" s="82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9"/>
      <c r="M64" s="990"/>
      <c r="N64" s="493"/>
    </row>
    <row r="65" spans="2:15" ht="15.75" thickBot="1">
      <c r="B65" s="817" t="s">
        <v>1037</v>
      </c>
      <c r="C65" s="818"/>
      <c r="D65" s="818"/>
      <c r="E65" s="818"/>
      <c r="F65" s="818"/>
      <c r="G65" s="818"/>
      <c r="H65" s="818"/>
      <c r="I65" s="818"/>
      <c r="J65" s="818"/>
      <c r="K65" s="818"/>
      <c r="L65" s="818"/>
      <c r="M65" s="819"/>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922.167877582247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184.43357551644942</v>
      </c>
      <c r="M83" s="852"/>
      <c r="N83" s="57"/>
    </row>
    <row r="84" spans="1:14">
      <c r="B84" s="95" t="s">
        <v>1057</v>
      </c>
      <c r="C84" s="96"/>
      <c r="D84" s="96"/>
      <c r="E84" s="96"/>
      <c r="F84" s="96"/>
      <c r="G84" s="96"/>
      <c r="H84" s="96"/>
      <c r="I84" s="93"/>
      <c r="J84" s="94"/>
      <c r="K84" s="312">
        <v>0.05</v>
      </c>
      <c r="L84" s="851">
        <f>N78*K84</f>
        <v>46.108393879112356</v>
      </c>
      <c r="M84" s="852"/>
      <c r="N84" s="57"/>
    </row>
    <row r="85" spans="1:14" ht="15.75" thickBot="1">
      <c r="B85" s="97" t="s">
        <v>1058</v>
      </c>
      <c r="C85" s="98"/>
      <c r="D85" s="98"/>
      <c r="E85" s="98"/>
      <c r="F85" s="98"/>
      <c r="G85" s="98"/>
      <c r="H85" s="98"/>
      <c r="I85" s="99"/>
      <c r="J85" s="100"/>
      <c r="K85" s="313">
        <v>0.05</v>
      </c>
      <c r="L85" s="853">
        <f>N78*K85</f>
        <v>46.108393879112356</v>
      </c>
      <c r="M85" s="854"/>
      <c r="N85" s="57"/>
    </row>
    <row r="86" spans="1:14" ht="15.75" thickBot="1">
      <c r="B86" s="817" t="s">
        <v>1037</v>
      </c>
      <c r="C86" s="818"/>
      <c r="D86" s="818"/>
      <c r="E86" s="818"/>
      <c r="F86" s="818"/>
      <c r="G86" s="818"/>
      <c r="H86" s="818"/>
      <c r="I86" s="818"/>
      <c r="J86" s="818"/>
      <c r="K86" s="818"/>
      <c r="L86" s="818"/>
      <c r="M86" s="819"/>
      <c r="N86" s="58">
        <f>L83+L84+L85</f>
        <v>276.65036327467413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1198.8182408569212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2019-12-12T19:55:48Z</dcterms:modified>
</cp:coreProperties>
</file>