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D05574EF-2D03-40E5-B2C3-F54A88D44DFC}" xr6:coauthVersionLast="44" xr6:coauthVersionMax="44" xr10:uidLastSave="{00000000-0000-0000-0000-000000000000}"/>
  <bookViews>
    <workbookView xWindow="1170" yWindow="117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26" l="1"/>
  <c r="N42" i="26" s="1"/>
  <c r="N76" i="68"/>
  <c r="N41" i="68" s="1"/>
  <c r="N76" i="84"/>
  <c r="N41" i="84" s="1"/>
  <c r="N76" i="90"/>
  <c r="N41" i="90" s="1"/>
  <c r="N75" i="325"/>
  <c r="N41" i="325" s="1"/>
  <c r="N77" i="329"/>
  <c r="N41" i="329" s="1"/>
  <c r="N43" i="329" s="1"/>
  <c r="N77" i="259"/>
  <c r="N41" i="259" s="1"/>
  <c r="N43" i="259" s="1"/>
  <c r="N83" i="279"/>
  <c r="N46" i="279" s="1"/>
  <c r="N76" i="56"/>
  <c r="N42" i="56" s="1"/>
  <c r="N43" i="56" s="1"/>
  <c r="N76" i="67"/>
  <c r="N41" i="67" s="1"/>
  <c r="N75" i="75"/>
  <c r="N41" i="75" s="1"/>
  <c r="N76" i="80"/>
  <c r="N41" i="80" s="1"/>
  <c r="N76" i="86"/>
  <c r="N41" i="86" s="1"/>
  <c r="N76" i="102"/>
  <c r="N41" i="102" s="1"/>
  <c r="N43" i="102" s="1"/>
  <c r="N80" i="164"/>
  <c r="N46" i="164" s="1"/>
  <c r="N83" i="165"/>
  <c r="N49" i="165" s="1"/>
  <c r="N81" i="170"/>
  <c r="N47" i="170" s="1"/>
  <c r="N81" i="176"/>
  <c r="N47" i="176" s="1"/>
  <c r="N81" i="171"/>
  <c r="N47" i="171" s="1"/>
  <c r="N81" i="178"/>
  <c r="N47" i="178" s="1"/>
  <c r="N80" i="179"/>
  <c r="N46" i="179" s="1"/>
  <c r="N80" i="180"/>
  <c r="N46" i="180" s="1"/>
  <c r="N80" i="177"/>
  <c r="N46" i="177" s="1"/>
  <c r="N48" i="177" s="1"/>
  <c r="N80" i="181"/>
  <c r="N46" i="181" s="1"/>
  <c r="N80" i="183"/>
  <c r="N46" i="183" s="1"/>
  <c r="N80" i="184"/>
  <c r="N46" i="184" s="1"/>
  <c r="N81" i="185"/>
  <c r="N47" i="185" s="1"/>
  <c r="N81" i="186"/>
  <c r="N47" i="186" s="1"/>
  <c r="N80" i="188"/>
  <c r="N46" i="188" s="1"/>
  <c r="N81" i="187"/>
  <c r="N47" i="187" s="1"/>
  <c r="N49" i="187" s="1"/>
  <c r="N77" i="233"/>
  <c r="N41" i="233" s="1"/>
  <c r="N43" i="233" s="1"/>
  <c r="N76" i="243"/>
  <c r="N40" i="243" s="1"/>
  <c r="N75" i="283"/>
  <c r="N41" i="283" s="1"/>
  <c r="N77" i="337"/>
  <c r="N41" i="337" s="1"/>
  <c r="N87" i="246"/>
  <c r="N45" i="246" s="1"/>
  <c r="N81" i="280"/>
  <c r="N44" i="280" s="1"/>
  <c r="N43" i="31"/>
  <c r="N76" i="63"/>
  <c r="N41" i="63" s="1"/>
  <c r="N43" i="63" s="1"/>
  <c r="N78" i="63" s="1"/>
  <c r="L83" i="63" s="1"/>
  <c r="N76" i="95"/>
  <c r="N41" i="95" s="1"/>
  <c r="N43" i="95" s="1"/>
  <c r="N76" i="97"/>
  <c r="N41" i="97" s="1"/>
  <c r="N76" i="99"/>
  <c r="N41" i="99" s="1"/>
  <c r="N76" i="103"/>
  <c r="N41" i="103" s="1"/>
  <c r="N43" i="103" s="1"/>
  <c r="N81" i="154"/>
  <c r="N47" i="154" s="1"/>
  <c r="N77" i="258"/>
  <c r="N41" i="258" s="1"/>
  <c r="N75" i="286"/>
  <c r="N41" i="286" s="1"/>
  <c r="N75" i="291"/>
  <c r="N41" i="291" s="1"/>
  <c r="N43" i="291" s="1"/>
  <c r="N75" i="302"/>
  <c r="N41" i="302" s="1"/>
  <c r="N43" i="302" s="1"/>
  <c r="N77" i="323"/>
  <c r="N77" i="328"/>
  <c r="N41" i="328" s="1"/>
  <c r="N43" i="328" s="1"/>
  <c r="N77" i="333"/>
  <c r="N41" i="333" s="1"/>
  <c r="N43" i="333" s="1"/>
  <c r="N77" i="362"/>
  <c r="N41" i="362" s="1"/>
  <c r="N61" i="221"/>
  <c r="N53" i="325"/>
  <c r="N76" i="65"/>
  <c r="N41" i="65" s="1"/>
  <c r="N43" i="65" s="1"/>
  <c r="N76" i="92"/>
  <c r="N41" i="92" s="1"/>
  <c r="N43" i="92" s="1"/>
  <c r="N76" i="96"/>
  <c r="N41" i="96" s="1"/>
  <c r="N76" i="98"/>
  <c r="N41" i="98" s="1"/>
  <c r="N76" i="101"/>
  <c r="N41" i="101" s="1"/>
  <c r="N43" i="101" s="1"/>
  <c r="N76" i="107"/>
  <c r="N41" i="107" s="1"/>
  <c r="N75" i="133"/>
  <c r="N41" i="133" s="1"/>
  <c r="N76" i="134"/>
  <c r="N41" i="134" s="1"/>
  <c r="N76" i="135"/>
  <c r="N41" i="135" s="1"/>
  <c r="N43" i="135" s="1"/>
  <c r="N76" i="136"/>
  <c r="N41" i="136" s="1"/>
  <c r="N43" i="136" s="1"/>
  <c r="N76" i="137"/>
  <c r="N41" i="137" s="1"/>
  <c r="N76" i="144"/>
  <c r="N41" i="144" s="1"/>
  <c r="N84" i="220"/>
  <c r="N46" i="220" s="1"/>
  <c r="N48" i="220" s="1"/>
  <c r="N83" i="221"/>
  <c r="N46" i="221" s="1"/>
  <c r="N76" i="242"/>
  <c r="N40" i="242" s="1"/>
  <c r="N78" i="273"/>
  <c r="N41" i="273" s="1"/>
  <c r="N81" i="282"/>
  <c r="N44" i="282" s="1"/>
  <c r="N46" i="282" s="1"/>
  <c r="N43" i="286"/>
  <c r="N75" i="289"/>
  <c r="N41" i="289" s="1"/>
  <c r="N43" i="289" s="1"/>
  <c r="N75" i="293"/>
  <c r="N41" i="293" s="1"/>
  <c r="N43" i="293" s="1"/>
  <c r="N77" i="295"/>
  <c r="N41" i="295" s="1"/>
  <c r="N43" i="295" s="1"/>
  <c r="N43" i="306"/>
  <c r="N76" i="19"/>
  <c r="N42" i="19" s="1"/>
  <c r="N43" i="22"/>
  <c r="N76" i="24"/>
  <c r="N42" i="24" s="1"/>
  <c r="N43" i="24" s="1"/>
  <c r="N76" i="25"/>
  <c r="N42" i="25" s="1"/>
  <c r="N43" i="25" s="1"/>
  <c r="N43" i="50"/>
  <c r="N76" i="61"/>
  <c r="N42" i="61" s="1"/>
  <c r="N76" i="64"/>
  <c r="N41" i="64" s="1"/>
  <c r="N43" i="64" s="1"/>
  <c r="N75" i="72"/>
  <c r="N41" i="72" s="1"/>
  <c r="N75" i="74"/>
  <c r="N41" i="74" s="1"/>
  <c r="N76" i="79"/>
  <c r="N41" i="79" s="1"/>
  <c r="N76" i="81"/>
  <c r="N41" i="81" s="1"/>
  <c r="N43" i="81" s="1"/>
  <c r="N76" i="83"/>
  <c r="N41" i="83" s="1"/>
  <c r="N43" i="83" s="1"/>
  <c r="N76" i="85"/>
  <c r="N41" i="85" s="1"/>
  <c r="N76" i="87"/>
  <c r="N41" i="87" s="1"/>
  <c r="N76" i="89"/>
  <c r="N41" i="89" s="1"/>
  <c r="N43" i="89" s="1"/>
  <c r="N76" i="91"/>
  <c r="N41" i="91" s="1"/>
  <c r="N76" i="100"/>
  <c r="N41" i="100" s="1"/>
  <c r="N76" i="106"/>
  <c r="N41" i="106" s="1"/>
  <c r="N80" i="160"/>
  <c r="N46" i="160" s="1"/>
  <c r="N48" i="160" s="1"/>
  <c r="N78" i="232"/>
  <c r="N41" i="232" s="1"/>
  <c r="N43" i="232" s="1"/>
  <c r="N76" i="234"/>
  <c r="N40" i="234" s="1"/>
  <c r="N81" i="244"/>
  <c r="N45" i="244" s="1"/>
  <c r="N77" i="250"/>
  <c r="N41" i="250" s="1"/>
  <c r="N43" i="250" s="1"/>
  <c r="N79" i="250" s="1"/>
  <c r="N77" i="254"/>
  <c r="N41" i="254" s="1"/>
  <c r="N91" i="260"/>
  <c r="N47" i="260" s="1"/>
  <c r="N81" i="266"/>
  <c r="N41" i="266" s="1"/>
  <c r="N43" i="267"/>
  <c r="N78" i="272"/>
  <c r="N41" i="272" s="1"/>
  <c r="N43" i="272" s="1"/>
  <c r="N75" i="290"/>
  <c r="N41" i="290" s="1"/>
  <c r="N43" i="290" s="1"/>
  <c r="N77" i="294"/>
  <c r="N41" i="294" s="1"/>
  <c r="N75" i="299"/>
  <c r="N41" i="299" s="1"/>
  <c r="N43" i="299" s="1"/>
  <c r="N77" i="321"/>
  <c r="N77" i="342"/>
  <c r="N41" i="342" s="1"/>
  <c r="N77" i="347"/>
  <c r="N41" i="347" s="1"/>
  <c r="N43" i="347" s="1"/>
  <c r="N77" i="364"/>
  <c r="N41" i="364" s="1"/>
  <c r="N43" i="364" s="1"/>
  <c r="N73" i="229"/>
  <c r="N40" i="229" s="1"/>
  <c r="N42" i="229" s="1"/>
  <c r="N77" i="262"/>
  <c r="N41" i="262" s="1"/>
  <c r="N78" i="270"/>
  <c r="N41" i="270" s="1"/>
  <c r="N78" i="271"/>
  <c r="N41" i="271" s="1"/>
  <c r="N43" i="271" s="1"/>
  <c r="N77" i="334"/>
  <c r="N41" i="334" s="1"/>
  <c r="N77" i="348"/>
  <c r="N41" i="348" s="1"/>
  <c r="N43" i="348" s="1"/>
  <c r="N77" i="354"/>
  <c r="N41" i="354" s="1"/>
  <c r="N43" i="354" s="1"/>
  <c r="N77" i="363"/>
  <c r="N41" i="363" s="1"/>
  <c r="N43" i="363" s="1"/>
  <c r="N77" i="365"/>
  <c r="N41" i="365" s="1"/>
  <c r="N43" i="365" s="1"/>
  <c r="N75" i="292"/>
  <c r="N41" i="292" s="1"/>
  <c r="N43" i="292" s="1"/>
  <c r="N76" i="146"/>
  <c r="N41" i="146"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83" i="245"/>
  <c r="N45" i="245" s="1"/>
  <c r="N47"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9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N43" i="100"/>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8"/>
  <c r="N43" i="107"/>
  <c r="N43" i="108"/>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9" i="176"/>
  <c r="N49" i="178"/>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2" i="234"/>
  <c r="N41" i="239"/>
  <c r="N47" i="244"/>
  <c r="N47" i="252"/>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6" i="280"/>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81" i="50" l="1"/>
  <c r="L87" i="50" s="1"/>
  <c r="L85" i="67"/>
  <c r="N78" i="34"/>
  <c r="L83" i="34" s="1"/>
  <c r="N78" i="42"/>
  <c r="L85" i="42" s="1"/>
  <c r="L84" i="208"/>
  <c r="N78" i="31"/>
  <c r="L83" i="31" s="1"/>
  <c r="N93" i="260"/>
  <c r="N79" i="333"/>
  <c r="L84" i="333" s="1"/>
  <c r="L83" i="51"/>
  <c r="L84" i="65"/>
  <c r="L83" i="78"/>
  <c r="N85" i="78" s="1"/>
  <c r="N87" i="78" s="1"/>
  <c r="D69" i="5" s="1"/>
  <c r="L84" i="78"/>
  <c r="L84" i="226"/>
  <c r="N79" i="306"/>
  <c r="L86" i="306" s="1"/>
  <c r="N81" i="248"/>
  <c r="N43" i="248" s="1"/>
  <c r="N45" i="248" s="1"/>
  <c r="L84" i="63"/>
  <c r="N78" i="39"/>
  <c r="L85" i="39" s="1"/>
  <c r="N78" i="43"/>
  <c r="L85" i="43" s="1"/>
  <c r="L83" i="67"/>
  <c r="N86" i="67" s="1"/>
  <c r="N88" i="67" s="1"/>
  <c r="D58" i="5" s="1"/>
  <c r="L86" i="323"/>
  <c r="L82" i="289"/>
  <c r="N78" i="25"/>
  <c r="L85" i="25" s="1"/>
  <c r="N78" i="37"/>
  <c r="L85" i="37" s="1"/>
  <c r="N78" i="21"/>
  <c r="L85" i="21" s="1"/>
  <c r="L83" i="7"/>
  <c r="L83" i="47"/>
  <c r="L82" i="74"/>
  <c r="L86" i="253"/>
  <c r="L84" i="253"/>
  <c r="L85" i="51"/>
  <c r="L83" i="65"/>
  <c r="L83" i="74"/>
  <c r="N79" i="364"/>
  <c r="L84" i="364" s="1"/>
  <c r="L83" i="289"/>
  <c r="N85" i="289" s="1"/>
  <c r="N87" i="289" s="1"/>
  <c r="D245" i="5" s="1"/>
  <c r="N79" i="356"/>
  <c r="N80" i="275"/>
  <c r="L85" i="275" s="1"/>
  <c r="L85" i="46"/>
  <c r="L83" i="46"/>
  <c r="N78" i="38"/>
  <c r="L85" i="38" s="1"/>
  <c r="L85" i="63"/>
  <c r="L82" i="72"/>
  <c r="N79" i="363"/>
  <c r="L86"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L64" i="155"/>
  <c r="N64" i="155" s="1"/>
  <c r="N70" i="155" s="1"/>
  <c r="L66" i="165"/>
  <c r="N66" i="165" s="1"/>
  <c r="L63" i="160"/>
  <c r="N63" i="160" s="1"/>
  <c r="L62" i="150"/>
  <c r="N62" i="150" s="1"/>
  <c r="N67"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N63" i="217" s="1"/>
  <c r="N69" i="217" s="1"/>
  <c r="L64" i="177"/>
  <c r="N64"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L58" i="147"/>
  <c r="N58" i="147" s="1"/>
  <c r="N64" i="147" s="1"/>
  <c r="N78"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L84" i="46"/>
  <c r="N86" i="46" s="1"/>
  <c r="N88" i="46" s="1"/>
  <c r="D38" i="5" s="1"/>
  <c r="L86" i="50"/>
  <c r="L84" i="339"/>
  <c r="N83" i="282"/>
  <c r="L89" i="282" s="1"/>
  <c r="N79" i="256"/>
  <c r="L84" i="256" s="1"/>
  <c r="N78" i="35"/>
  <c r="N77" i="284"/>
  <c r="L84" i="284" s="1"/>
  <c r="L88" i="218"/>
  <c r="L85" i="253"/>
  <c r="N87" i="253" s="1"/>
  <c r="N89" i="253" s="1"/>
  <c r="D213" i="5" s="1"/>
  <c r="N78" i="33"/>
  <c r="L83" i="33" s="1"/>
  <c r="L84" i="64"/>
  <c r="N78" i="53"/>
  <c r="L85" i="53" s="1"/>
  <c r="L84" i="348"/>
  <c r="L86" i="328"/>
  <c r="N80" i="272"/>
  <c r="L85" i="272" s="1"/>
  <c r="N79" i="257"/>
  <c r="L86" i="257" s="1"/>
  <c r="L85" i="32"/>
  <c r="L84" i="31"/>
  <c r="L84" i="32"/>
  <c r="L85" i="31"/>
  <c r="N74" i="227"/>
  <c r="L79" i="227" s="1"/>
  <c r="N69" i="188"/>
  <c r="N82" i="188" s="1"/>
  <c r="L87" i="188" s="1"/>
  <c r="N69" i="160"/>
  <c r="N82" i="160" s="1"/>
  <c r="N70" i="154"/>
  <c r="N83" i="154" s="1"/>
  <c r="L88" i="154" s="1"/>
  <c r="N79" i="261"/>
  <c r="L84" i="261" s="1"/>
  <c r="L82" i="305"/>
  <c r="L83" i="305"/>
  <c r="L87" i="281"/>
  <c r="N78" i="243"/>
  <c r="L83" i="243" s="1"/>
  <c r="N82" i="217"/>
  <c r="L89" i="217" s="1"/>
  <c r="N70" i="185"/>
  <c r="N83" i="185" s="1"/>
  <c r="L90" i="185" s="1"/>
  <c r="N70" i="158"/>
  <c r="L85" i="128"/>
  <c r="L85" i="92"/>
  <c r="L84" i="306"/>
  <c r="N77" i="301"/>
  <c r="L82" i="301" s="1"/>
  <c r="N78" i="231"/>
  <c r="L84" i="231" s="1"/>
  <c r="N70" i="267"/>
  <c r="N83" i="267" s="1"/>
  <c r="L88" i="267" s="1"/>
  <c r="N74" i="246"/>
  <c r="N89" i="246" s="1"/>
  <c r="N79" i="332"/>
  <c r="L84"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3" i="92"/>
  <c r="L86" i="360"/>
  <c r="L86" i="348"/>
  <c r="L85" i="131"/>
  <c r="N78" i="79"/>
  <c r="L83" i="79" s="1"/>
  <c r="N78" i="68"/>
  <c r="L84" i="130"/>
  <c r="L85" i="208"/>
  <c r="N86" i="208" s="1"/>
  <c r="N88" i="208" s="1"/>
  <c r="D119" i="5" s="1"/>
  <c r="N79" i="342"/>
  <c r="L85" i="342" s="1"/>
  <c r="L99" i="260"/>
  <c r="L100" i="260"/>
  <c r="N78" i="40"/>
  <c r="L84" i="40" s="1"/>
  <c r="L83" i="105"/>
  <c r="N77" i="309"/>
  <c r="L84" i="309" s="1"/>
  <c r="L87" i="277"/>
  <c r="L86" i="277"/>
  <c r="L85" i="250"/>
  <c r="L84" i="250"/>
  <c r="N69" i="181"/>
  <c r="N82" i="181" s="1"/>
  <c r="L89" i="181" s="1"/>
  <c r="N77" i="290"/>
  <c r="L84" i="290" s="1"/>
  <c r="N78" i="45"/>
  <c r="L85" i="45" s="1"/>
  <c r="N78" i="36"/>
  <c r="N80" i="274"/>
  <c r="L86" i="274" s="1"/>
  <c r="N79" i="259"/>
  <c r="L84" i="259" s="1"/>
  <c r="N78" i="143"/>
  <c r="L84" i="143" s="1"/>
  <c r="N78" i="90"/>
  <c r="L85" i="90" s="1"/>
  <c r="N78" i="144"/>
  <c r="L85" i="144" s="1"/>
  <c r="N77" i="283"/>
  <c r="N85" i="279"/>
  <c r="N83" i="244"/>
  <c r="L90"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3" i="42"/>
  <c r="L88" i="50"/>
  <c r="L84" i="57"/>
  <c r="L86" i="365"/>
  <c r="L86" i="347"/>
  <c r="L85" i="371"/>
  <c r="L86" i="343"/>
  <c r="L86" i="321"/>
  <c r="L85" i="328"/>
  <c r="L84" i="323"/>
  <c r="L86" i="250"/>
  <c r="L85" i="224"/>
  <c r="L84" i="132"/>
  <c r="L83" i="131"/>
  <c r="L83" i="127"/>
  <c r="L83" i="129"/>
  <c r="L84" i="129"/>
  <c r="L85" i="129"/>
  <c r="L84" i="52"/>
  <c r="L85" i="52"/>
  <c r="L83" i="52"/>
  <c r="L84" i="365"/>
  <c r="L85" i="306"/>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3" i="38"/>
  <c r="N86" i="28"/>
  <c r="N88" i="28" s="1"/>
  <c r="D20" i="5" s="1"/>
  <c r="L85" i="18"/>
  <c r="L83" i="18"/>
  <c r="L85" i="15"/>
  <c r="L83" i="15"/>
  <c r="N78" i="12"/>
  <c r="L85" i="12" s="1"/>
  <c r="N70" i="176" l="1"/>
  <c r="N83" i="176" s="1"/>
  <c r="L88" i="176" s="1"/>
  <c r="N70" i="168"/>
  <c r="N69" i="177"/>
  <c r="N82" i="177" s="1"/>
  <c r="L89" i="177" s="1"/>
  <c r="L84" i="21"/>
  <c r="L83" i="21"/>
  <c r="L86" i="251"/>
  <c r="L85" i="254"/>
  <c r="N70" i="268"/>
  <c r="N83" i="268" s="1"/>
  <c r="L90" i="268" s="1"/>
  <c r="N69" i="172"/>
  <c r="N79" i="316"/>
  <c r="N69" i="164"/>
  <c r="N82" i="164" s="1"/>
  <c r="L85" i="333"/>
  <c r="N86" i="224"/>
  <c r="N88" i="224" s="1"/>
  <c r="D185" i="5" s="1"/>
  <c r="N85" i="74"/>
  <c r="N87" i="74" s="1"/>
  <c r="D65" i="5" s="1"/>
  <c r="N86" i="47"/>
  <c r="N88" i="47" s="1"/>
  <c r="D39" i="5" s="1"/>
  <c r="N87" i="340"/>
  <c r="N89" i="340" s="1"/>
  <c r="D294" i="5" s="1"/>
  <c r="L84" i="30"/>
  <c r="L84" i="43"/>
  <c r="N87" i="339"/>
  <c r="N89" i="339" s="1"/>
  <c r="D292" i="5" s="1"/>
  <c r="L85" i="364"/>
  <c r="N83" i="155"/>
  <c r="L88" i="155" s="1"/>
  <c r="L92" i="221"/>
  <c r="L84" i="363"/>
  <c r="N86" i="7"/>
  <c r="N88" i="7" s="1"/>
  <c r="D3" i="5" s="1"/>
  <c r="N64" i="297"/>
  <c r="N77" i="297" s="1"/>
  <c r="L82" i="297" s="1"/>
  <c r="L86" i="333"/>
  <c r="N87" i="333" s="1"/>
  <c r="N89" i="333" s="1"/>
  <c r="D287" i="5" s="1"/>
  <c r="N86" i="63"/>
  <c r="N88" i="63" s="1"/>
  <c r="D54" i="5" s="1"/>
  <c r="N87" i="321"/>
  <c r="N89" i="321" s="1"/>
  <c r="D277" i="5" s="1"/>
  <c r="N87" i="371"/>
  <c r="N89" i="371" s="1"/>
  <c r="D293" i="5" s="1"/>
  <c r="N86" i="65"/>
  <c r="N88" i="65" s="1"/>
  <c r="D56" i="5" s="1"/>
  <c r="L90" i="282"/>
  <c r="N86" i="124"/>
  <c r="N88" i="124" s="1"/>
  <c r="D113" i="5" s="1"/>
  <c r="N86" i="131"/>
  <c r="N88" i="131" s="1"/>
  <c r="D122" i="5" s="1"/>
  <c r="L83" i="135"/>
  <c r="L83" i="43"/>
  <c r="L83" i="286"/>
  <c r="L83" i="102"/>
  <c r="L85" i="215"/>
  <c r="N87" i="328"/>
  <c r="N89" i="328" s="1"/>
  <c r="D282" i="5" s="1"/>
  <c r="L85" i="27"/>
  <c r="N86" i="130"/>
  <c r="N88" i="130" s="1"/>
  <c r="D121" i="5" s="1"/>
  <c r="N87" i="343"/>
  <c r="N89" i="343" s="1"/>
  <c r="D296" i="5" s="1"/>
  <c r="L84" i="342"/>
  <c r="L84" i="100"/>
  <c r="N86" i="64"/>
  <c r="N88" i="64" s="1"/>
  <c r="D55" i="5" s="1"/>
  <c r="N86" i="58"/>
  <c r="N88" i="58" s="1"/>
  <c r="D49" i="5" s="1"/>
  <c r="L85" i="69"/>
  <c r="L85" i="363"/>
  <c r="L83" i="302"/>
  <c r="L85" i="332"/>
  <c r="L84" i="37"/>
  <c r="L85" i="41"/>
  <c r="L91" i="221"/>
  <c r="L83" i="37"/>
  <c r="L84" i="39"/>
  <c r="L83" i="39"/>
  <c r="N86" i="121"/>
  <c r="N88" i="121" s="1"/>
  <c r="D111" i="5" s="1"/>
  <c r="N86" i="123"/>
  <c r="N88" i="123" s="1"/>
  <c r="D114" i="5" s="1"/>
  <c r="N87" i="327"/>
  <c r="N89" i="327" s="1"/>
  <c r="D281" i="5" s="1"/>
  <c r="N85" i="303"/>
  <c r="N87" i="303" s="1"/>
  <c r="D259" i="5" s="1"/>
  <c r="N72" i="165"/>
  <c r="N85" i="165" s="1"/>
  <c r="L91" i="165" s="1"/>
  <c r="N70" i="171"/>
  <c r="N83" i="171" s="1"/>
  <c r="L90" i="171" s="1"/>
  <c r="L83" i="24"/>
  <c r="L88" i="282"/>
  <c r="L86" i="232"/>
  <c r="L83" i="215"/>
  <c r="N79" i="314"/>
  <c r="N79" i="318"/>
  <c r="N79" i="239"/>
  <c r="L84" i="239" s="1"/>
  <c r="N89" i="50"/>
  <c r="N91" i="50" s="1"/>
  <c r="D42" i="5" s="1"/>
  <c r="L85" i="262"/>
  <c r="L84" i="103"/>
  <c r="L83" i="298"/>
  <c r="L82" i="298"/>
  <c r="L84" i="298"/>
  <c r="L83" i="138"/>
  <c r="L85" i="138"/>
  <c r="L83" i="147"/>
  <c r="L84" i="147"/>
  <c r="L85" i="147"/>
  <c r="L83" i="213"/>
  <c r="L85" i="213"/>
  <c r="N86" i="21"/>
  <c r="N88" i="21" s="1"/>
  <c r="D13" i="5" s="1"/>
  <c r="L84" i="24"/>
  <c r="L86" i="364"/>
  <c r="N87" i="364" s="1"/>
  <c r="N89" i="364" s="1"/>
  <c r="D314" i="5" s="1"/>
  <c r="L85" i="232"/>
  <c r="L85" i="142"/>
  <c r="L83" i="75"/>
  <c r="L87" i="274"/>
  <c r="L82" i="284"/>
  <c r="L86" i="332"/>
  <c r="N79" i="311"/>
  <c r="L84" i="311" s="1"/>
  <c r="N79" i="315"/>
  <c r="L84" i="315" s="1"/>
  <c r="N79" i="319"/>
  <c r="L84" i="319" s="1"/>
  <c r="L82" i="75"/>
  <c r="N77" i="285"/>
  <c r="L84" i="285" s="1"/>
  <c r="L86" i="240"/>
  <c r="N87" i="323"/>
  <c r="N89" i="323" s="1"/>
  <c r="D279" i="5" s="1"/>
  <c r="N82" i="174"/>
  <c r="L89" i="174" s="1"/>
  <c r="L85" i="135"/>
  <c r="L84" i="251"/>
  <c r="N87" i="251" s="1"/>
  <c r="N89" i="251" s="1"/>
  <c r="D211" i="5" s="1"/>
  <c r="L84" i="25"/>
  <c r="L85" i="240"/>
  <c r="L83" i="25"/>
  <c r="L83" i="30"/>
  <c r="L84" i="27"/>
  <c r="N66" i="294"/>
  <c r="N79" i="294" s="1"/>
  <c r="L85" i="294" s="1"/>
  <c r="N70" i="157"/>
  <c r="N83" i="157" s="1"/>
  <c r="L90" i="157" s="1"/>
  <c r="N90" i="219"/>
  <c r="N92" i="219" s="1"/>
  <c r="D181" i="5" s="1"/>
  <c r="N90" i="218"/>
  <c r="N92" i="218" s="1"/>
  <c r="D180" i="5" s="1"/>
  <c r="L84" i="356"/>
  <c r="L86" i="356"/>
  <c r="L84" i="38"/>
  <c r="N86" i="38" s="1"/>
  <c r="N88" i="38" s="1"/>
  <c r="D29" i="5" s="1"/>
  <c r="L84" i="142"/>
  <c r="L86" i="241"/>
  <c r="L86" i="262"/>
  <c r="L85" i="241"/>
  <c r="L82" i="302"/>
  <c r="L84" i="346"/>
  <c r="L84" i="19"/>
  <c r="L83" i="19"/>
  <c r="L84" i="26"/>
  <c r="L86" i="256"/>
  <c r="N86" i="132"/>
  <c r="N88" i="132" s="1"/>
  <c r="D123" i="5" s="1"/>
  <c r="L85" i="336"/>
  <c r="L83" i="59"/>
  <c r="L83" i="26"/>
  <c r="L85" i="105"/>
  <c r="N86" i="105" s="1"/>
  <c r="N88" i="105" s="1"/>
  <c r="D95" i="5" s="1"/>
  <c r="N85" i="72"/>
  <c r="N87" i="72" s="1"/>
  <c r="D63" i="5" s="1"/>
  <c r="L83" i="284"/>
  <c r="L82" i="286"/>
  <c r="L84" i="102"/>
  <c r="L82" i="325"/>
  <c r="L86" i="254"/>
  <c r="N87" i="254" s="1"/>
  <c r="N89" i="254" s="1"/>
  <c r="D214" i="5" s="1"/>
  <c r="L85" i="356"/>
  <c r="L87" i="275"/>
  <c r="L86" i="27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N88" i="274" s="1"/>
  <c r="N90" i="274" s="1"/>
  <c r="D232" i="5" s="1"/>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N86" i="92"/>
  <c r="N88" i="92" s="1"/>
  <c r="D83" i="5" s="1"/>
  <c r="L85" i="87"/>
  <c r="L83" i="106"/>
  <c r="N86" i="30"/>
  <c r="N88" i="30" s="1"/>
  <c r="D22" i="5" s="1"/>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0"/>
  <c r="L88" i="170"/>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7" i="365"/>
  <c r="N89" i="365" s="1"/>
  <c r="D315"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6" i="73"/>
  <c r="N88" i="73" s="1"/>
  <c r="D64" i="5" s="1"/>
  <c r="N87" i="354"/>
  <c r="N89" i="354" s="1"/>
  <c r="D306" i="5" s="1"/>
  <c r="N86" i="15"/>
  <c r="N88" i="15" s="1"/>
  <c r="D7" i="5" s="1"/>
  <c r="L83" i="12"/>
  <c r="L84" i="12"/>
  <c r="L88" i="268" l="1"/>
  <c r="N87" i="238"/>
  <c r="N89" i="238" s="1"/>
  <c r="D198" i="5" s="1"/>
  <c r="N86" i="59"/>
  <c r="N88" i="59" s="1"/>
  <c r="D50" i="5" s="1"/>
  <c r="L82" i="285"/>
  <c r="N86" i="102"/>
  <c r="N88" i="102" s="1"/>
  <c r="D92" i="5" s="1"/>
  <c r="N93" i="221"/>
  <c r="N95" i="221" s="1"/>
  <c r="D184" i="5" s="1"/>
  <c r="L88" i="171"/>
  <c r="L89" i="171"/>
  <c r="N91" i="171" s="1"/>
  <c r="N93" i="171" s="1"/>
  <c r="D156" i="5" s="1"/>
  <c r="L89" i="268"/>
  <c r="N85" i="286"/>
  <c r="N87" i="286" s="1"/>
  <c r="D243" i="5" s="1"/>
  <c r="N86" i="209"/>
  <c r="N88" i="209" s="1"/>
  <c r="D131" i="5" s="1"/>
  <c r="N86" i="26"/>
  <c r="N88" i="26" s="1"/>
  <c r="D18" i="5" s="1"/>
  <c r="N86" i="27"/>
  <c r="N88" i="27" s="1"/>
  <c r="D19" i="5" s="1"/>
  <c r="N86" i="215"/>
  <c r="N88" i="215" s="1"/>
  <c r="D177" i="5" s="1"/>
  <c r="L85" i="319"/>
  <c r="L83" i="60"/>
  <c r="N87" i="332"/>
  <c r="N89" i="332" s="1"/>
  <c r="D286" i="5" s="1"/>
  <c r="N87" i="342"/>
  <c r="N89" i="342" s="1"/>
  <c r="D295" i="5" s="1"/>
  <c r="N86" i="43"/>
  <c r="N88" i="43" s="1"/>
  <c r="D34" i="5" s="1"/>
  <c r="N85" i="302"/>
  <c r="N87" i="302" s="1"/>
  <c r="N87" i="240"/>
  <c r="N89" i="240" s="1"/>
  <c r="D200" i="5" s="1"/>
  <c r="L83" i="297"/>
  <c r="N86" i="135"/>
  <c r="N88" i="135" s="1"/>
  <c r="D126" i="5" s="1"/>
  <c r="N86" i="100"/>
  <c r="N88" i="100" s="1"/>
  <c r="D90" i="5" s="1"/>
  <c r="N86" i="149"/>
  <c r="N88" i="149" s="1"/>
  <c r="D135" i="5" s="1"/>
  <c r="N86" i="41"/>
  <c r="N88" i="41" s="1"/>
  <c r="D32" i="5" s="1"/>
  <c r="L85" i="311"/>
  <c r="L88" i="174"/>
  <c r="N90" i="174" s="1"/>
  <c r="N92" i="174" s="1"/>
  <c r="D154" i="5" s="1"/>
  <c r="L86" i="294"/>
  <c r="N86" i="147"/>
  <c r="N88" i="147" s="1"/>
  <c r="D137" i="5" s="1"/>
  <c r="N86" i="37"/>
  <c r="N88" i="37" s="1"/>
  <c r="D28" i="5" s="1"/>
  <c r="L85" i="239"/>
  <c r="L86" i="239"/>
  <c r="L89" i="157"/>
  <c r="L86" i="315"/>
  <c r="L89" i="155"/>
  <c r="L90" i="165"/>
  <c r="L90" i="155"/>
  <c r="N87" i="262"/>
  <c r="N89" i="262" s="1"/>
  <c r="D221" i="5" s="1"/>
  <c r="N86" i="39"/>
  <c r="N88" i="39" s="1"/>
  <c r="D30" i="5" s="1"/>
  <c r="N87" i="363"/>
  <c r="N89" i="363" s="1"/>
  <c r="D313" i="5" s="1"/>
  <c r="N86" i="25"/>
  <c r="N88" i="25" s="1"/>
  <c r="D17" i="5" s="1"/>
  <c r="N86" i="140"/>
  <c r="N88" i="140" s="1"/>
  <c r="D132" i="5" s="1"/>
  <c r="L85" i="315"/>
  <c r="N87" i="315" s="1"/>
  <c r="N89" i="315" s="1"/>
  <c r="D271" i="5" s="1"/>
  <c r="L92" i="165"/>
  <c r="N86" i="142"/>
  <c r="N88" i="142" s="1"/>
  <c r="D134" i="5" s="1"/>
  <c r="N86" i="69"/>
  <c r="N88" i="69" s="1"/>
  <c r="D60" i="5" s="1"/>
  <c r="L88" i="157"/>
  <c r="N86" i="19"/>
  <c r="N88" i="19" s="1"/>
  <c r="D11" i="5" s="1"/>
  <c r="N86" i="53"/>
  <c r="N88" i="53" s="1"/>
  <c r="D45" i="5" s="1"/>
  <c r="N86" i="24"/>
  <c r="N88" i="24" s="1"/>
  <c r="D16" i="5" s="1"/>
  <c r="N90" i="217"/>
  <c r="N92" i="217" s="1"/>
  <c r="D179" i="5" s="1"/>
  <c r="N91" i="249"/>
  <c r="N93" i="249" s="1"/>
  <c r="D209" i="5" s="1"/>
  <c r="N85" i="298"/>
  <c r="N87" i="298" s="1"/>
  <c r="D254" i="5" s="1"/>
  <c r="N86" i="83"/>
  <c r="N88" i="83" s="1"/>
  <c r="D74" i="5" s="1"/>
  <c r="N86" i="80"/>
  <c r="N88" i="80" s="1"/>
  <c r="D71" i="5" s="1"/>
  <c r="N82" i="227"/>
  <c r="N84" i="227" s="1"/>
  <c r="D188" i="5" s="1"/>
  <c r="N86" i="231"/>
  <c r="N88" i="231" s="1"/>
  <c r="D191" i="5" s="1"/>
  <c r="N87" i="264"/>
  <c r="N89" i="264" s="1"/>
  <c r="D223" i="5" s="1"/>
  <c r="N87" i="241"/>
  <c r="N89" i="241" s="1"/>
  <c r="D201" i="5" s="1"/>
  <c r="N85" i="75"/>
  <c r="N87" i="75" s="1"/>
  <c r="D66" i="5" s="1"/>
  <c r="N88" i="232"/>
  <c r="N90" i="232" s="1"/>
  <c r="D192" i="5" s="1"/>
  <c r="N85" i="325"/>
  <c r="N87" i="325" s="1"/>
  <c r="D280" i="5" s="1"/>
  <c r="N86" i="88"/>
  <c r="N88" i="88" s="1"/>
  <c r="D79" i="5" s="1"/>
  <c r="N87" i="336"/>
  <c r="N89" i="336" s="1"/>
  <c r="D290" i="5" s="1"/>
  <c r="N87" i="235"/>
  <c r="N89" i="235" s="1"/>
  <c r="D195" i="5" s="1"/>
  <c r="L84" i="294"/>
  <c r="N87" i="294" s="1"/>
  <c r="N89" i="294" s="1"/>
  <c r="D250" i="5" s="1"/>
  <c r="N86" i="103"/>
  <c r="N88" i="103" s="1"/>
  <c r="D93" i="5" s="1"/>
  <c r="L86" i="319"/>
  <c r="N87" i="319" s="1"/>
  <c r="N89" i="319" s="1"/>
  <c r="D275" i="5" s="1"/>
  <c r="L86" i="311"/>
  <c r="L83" i="285"/>
  <c r="N85" i="285" s="1"/>
  <c r="N87" i="285" s="1"/>
  <c r="D242" i="5" s="1"/>
  <c r="L89" i="189"/>
  <c r="N86" i="9"/>
  <c r="N88" i="9" s="1"/>
  <c r="D4" i="5" s="1"/>
  <c r="N86" i="99"/>
  <c r="N88" i="99" s="1"/>
  <c r="D89" i="5" s="1"/>
  <c r="N86" i="138"/>
  <c r="N88" i="138" s="1"/>
  <c r="D129" i="5" s="1"/>
  <c r="N87" i="256"/>
  <c r="N89" i="256" s="1"/>
  <c r="D215" i="5" s="1"/>
  <c r="N86" i="213"/>
  <c r="N88" i="213" s="1"/>
  <c r="D175" i="5" s="1"/>
  <c r="N85" i="284"/>
  <c r="N87" i="284" s="1"/>
  <c r="D241" i="5" s="1"/>
  <c r="N86" i="33"/>
  <c r="N88" i="33" s="1"/>
  <c r="D25" i="5" s="1"/>
  <c r="N86" i="29"/>
  <c r="N88" i="29" s="1"/>
  <c r="D21" i="5" s="1"/>
  <c r="L87" i="189"/>
  <c r="N91" i="268"/>
  <c r="N93" i="268" s="1"/>
  <c r="D227" i="5" s="1"/>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1" l="1"/>
  <c r="N89" i="311" s="1"/>
  <c r="D267" i="5" s="1"/>
  <c r="N86" i="60"/>
  <c r="N88" i="60" s="1"/>
  <c r="D51" i="5" s="1"/>
  <c r="N91" i="155"/>
  <c r="N93" i="155" s="1"/>
  <c r="D144" i="5" s="1"/>
  <c r="N87" i="239"/>
  <c r="N89" i="239" s="1"/>
  <c r="D199" i="5" s="1"/>
  <c r="N91" i="157"/>
  <c r="N93" i="157" s="1"/>
  <c r="D145" i="5" s="1"/>
  <c r="N93" i="165"/>
  <c r="N95" i="165" s="1"/>
  <c r="D150"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<sst xmlns="http://schemas.openxmlformats.org/spreadsheetml/2006/main" count="38555" uniqueCount="2343">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</sst>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2">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7" fillId="25"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OCAÑA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X58" sqref="X58"/>
    </sheetView>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8"/>
      <c r="B32" s="658"/>
      <c r="C32" s="658"/>
      <c r="D32" s="658"/>
      <c r="E32" s="658"/>
      <c r="F32" s="658"/>
      <c r="G32" s="658"/>
      <c r="H32" s="658"/>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8"/>
      <c r="B33" s="658"/>
      <c r="C33" s="658"/>
      <c r="D33" s="658"/>
      <c r="E33" s="658"/>
      <c r="F33" s="658"/>
      <c r="G33" s="658"/>
      <c r="H33" s="658"/>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8"/>
      <c r="B34" s="658"/>
      <c r="C34" s="658"/>
      <c r="D34" s="658"/>
      <c r="E34" s="658"/>
      <c r="F34" s="658"/>
      <c r="G34" s="658"/>
      <c r="H34" s="658"/>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8"/>
      <c r="B35" s="658"/>
      <c r="C35" s="658"/>
      <c r="D35" s="658"/>
      <c r="E35" s="658"/>
      <c r="F35" s="658"/>
      <c r="G35" s="658"/>
      <c r="H35" s="658"/>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8"/>
      <c r="B36" s="658"/>
      <c r="C36" s="658"/>
      <c r="D36" s="658"/>
      <c r="E36" s="658"/>
      <c r="F36" s="658"/>
      <c r="G36" s="658"/>
      <c r="H36" s="658"/>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8"/>
      <c r="B37" s="658"/>
      <c r="C37" s="658"/>
      <c r="D37" s="658"/>
      <c r="E37" s="658"/>
      <c r="F37" s="658"/>
      <c r="G37" s="658"/>
      <c r="H37" s="658"/>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8"/>
      <c r="B38" s="658"/>
      <c r="C38" s="658"/>
      <c r="D38" s="658"/>
      <c r="E38" s="658"/>
      <c r="F38" s="658"/>
      <c r="G38" s="658"/>
      <c r="H38" s="658"/>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59" t="s">
        <v>1933</v>
      </c>
      <c r="B1" s="660"/>
      <c r="C1" s="660"/>
      <c r="D1" s="661"/>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3417327.5203967206</v>
      </c>
      <c r="G3" t="s">
        <v>1064</v>
      </c>
      <c r="J3" s="1"/>
    </row>
    <row r="4" spans="1:10" ht="54" thickTop="1" thickBot="1">
      <c r="A4" s="137" t="s">
        <v>1069</v>
      </c>
      <c r="B4" s="138" t="s">
        <v>1253</v>
      </c>
      <c r="C4" s="136" t="s">
        <v>1068</v>
      </c>
      <c r="D4" s="183">
        <f>VLOOKUP('200.2'!A88,'200.2'!A37:N108,14,FALSE)</f>
        <v>244023.56118543175</v>
      </c>
      <c r="J4" s="1"/>
    </row>
    <row r="5" spans="1:10" ht="54" thickTop="1" thickBot="1">
      <c r="A5" s="137" t="s">
        <v>1070</v>
      </c>
      <c r="B5" s="138" t="s">
        <v>1254</v>
      </c>
      <c r="C5" s="139" t="s">
        <v>1071</v>
      </c>
      <c r="D5" s="183">
        <f>VLOOKUP('201.1'!A88,'201.1'!A38:N109,14,FALSE)</f>
        <v>175317.14514058171</v>
      </c>
    </row>
    <row r="6" spans="1:10" ht="54" thickTop="1" thickBot="1">
      <c r="A6" s="137" t="s">
        <v>1072</v>
      </c>
      <c r="B6" s="138" t="s">
        <v>1255</v>
      </c>
      <c r="C6" s="139" t="s">
        <v>1071</v>
      </c>
      <c r="D6" s="183">
        <f>VLOOKUP('201.2'!A88,'201.2'!A39:N110,14,FALSE)</f>
        <v>190333.1267185171</v>
      </c>
    </row>
    <row r="7" spans="1:10" ht="70.5" customHeight="1" thickTop="1" thickBot="1">
      <c r="A7" s="137" t="s">
        <v>1073</v>
      </c>
      <c r="B7" s="138" t="s">
        <v>1256</v>
      </c>
      <c r="C7" s="139" t="s">
        <v>1071</v>
      </c>
      <c r="D7" s="183">
        <f>VLOOKUP('201.3'!A88,'201.3'!A40:N111,14,FALSE)</f>
        <v>43366.419129672577</v>
      </c>
    </row>
    <row r="8" spans="1:10" ht="54" thickTop="1" thickBot="1">
      <c r="A8" s="137" t="s">
        <v>1074</v>
      </c>
      <c r="B8" s="138" t="s">
        <v>1257</v>
      </c>
      <c r="C8" s="139" t="s">
        <v>1071</v>
      </c>
      <c r="D8" s="184">
        <f>VLOOKUP('201.4'!A88,'201.4'!A41:N112,14,FALSE)</f>
        <v>72574.119011370582</v>
      </c>
    </row>
    <row r="9" spans="1:10" ht="54" thickTop="1" thickBot="1">
      <c r="A9" s="137" t="s">
        <v>1075</v>
      </c>
      <c r="B9" s="138" t="s">
        <v>1254</v>
      </c>
      <c r="C9" s="139" t="s">
        <v>1929</v>
      </c>
      <c r="D9" s="184">
        <f>VLOOKUP('201.5'!A88,'201.5'!A42:N113,14,FALSE)</f>
        <v>175317.14514058171</v>
      </c>
    </row>
    <row r="10" spans="1:10" ht="54" thickTop="1" thickBot="1">
      <c r="A10" s="137" t="s">
        <v>1076</v>
      </c>
      <c r="B10" s="138" t="s">
        <v>1255</v>
      </c>
      <c r="C10" s="139" t="s">
        <v>1929</v>
      </c>
      <c r="D10" s="184">
        <f>VLOOKUP('201.6'!A88,'201.6'!A43:N114,14,FALSE)</f>
        <v>190333.1267185171</v>
      </c>
    </row>
    <row r="11" spans="1:10" ht="54" thickTop="1" thickBot="1">
      <c r="A11" s="137" t="s">
        <v>1077</v>
      </c>
      <c r="B11" s="138" t="s">
        <v>1255</v>
      </c>
      <c r="C11" s="139" t="s">
        <v>388</v>
      </c>
      <c r="D11" s="184">
        <f>VLOOKUP('201.7'!A88,'201.7'!A44:N115,14,FALSE)</f>
        <v>187610.95611270994</v>
      </c>
    </row>
    <row r="12" spans="1:10" ht="54" thickTop="1" thickBot="1">
      <c r="A12" s="137" t="s">
        <v>1078</v>
      </c>
      <c r="B12" s="138" t="s">
        <v>1258</v>
      </c>
      <c r="C12" s="139" t="s">
        <v>233</v>
      </c>
      <c r="D12" s="184">
        <f>VLOOKUP('201.8'!A88,'201.8'!A45:N116,14,FALSE)</f>
        <v>18232.85396918124</v>
      </c>
    </row>
    <row r="13" spans="1:10" ht="54" thickTop="1" thickBot="1">
      <c r="A13" s="137" t="s">
        <v>1079</v>
      </c>
      <c r="B13" s="138" t="s">
        <v>1259</v>
      </c>
      <c r="C13" s="139" t="s">
        <v>233</v>
      </c>
      <c r="D13" s="184">
        <f>VLOOKUP('201.9'!A88,'201.9'!A46:N117,14,FALSE)</f>
        <v>17884.471792018663</v>
      </c>
    </row>
    <row r="14" spans="1:10" ht="54" thickTop="1" thickBot="1">
      <c r="A14" s="137" t="s">
        <v>1080</v>
      </c>
      <c r="B14" s="138" t="s">
        <v>1260</v>
      </c>
      <c r="C14" s="139" t="s">
        <v>144</v>
      </c>
      <c r="D14" s="184">
        <f>VLOOKUP('201.10'!A88,'201.10'!A47:N118,14,FALSE)</f>
        <v>8084.2852596845905</v>
      </c>
    </row>
    <row r="15" spans="1:10" ht="54" thickTop="1" thickBot="1">
      <c r="A15" s="137" t="s">
        <v>1081</v>
      </c>
      <c r="B15" s="138" t="s">
        <v>1261</v>
      </c>
      <c r="C15" s="139" t="s">
        <v>1082</v>
      </c>
      <c r="D15" s="184">
        <f>VLOOKUP('201.11'!A88,'201.11'!A48:N119,14,FALSE)</f>
        <v>1302.5238082601245</v>
      </c>
    </row>
    <row r="16" spans="1:10" ht="54" thickTop="1" thickBot="1">
      <c r="A16" s="137" t="s">
        <v>1083</v>
      </c>
      <c r="B16" s="138" t="s">
        <v>1262</v>
      </c>
      <c r="C16" s="139" t="s">
        <v>1929</v>
      </c>
      <c r="D16" s="184">
        <f>VLOOKUP('201.12'!A88,'201.12'!A49:N120,14,FALSE)</f>
        <v>121857.57658494776</v>
      </c>
    </row>
    <row r="17" spans="1:4" ht="64.5" thickTop="1" thickBot="1">
      <c r="A17" s="140" t="s">
        <v>1084</v>
      </c>
      <c r="B17" s="141" t="s">
        <v>1263</v>
      </c>
      <c r="C17" s="139" t="s">
        <v>1929</v>
      </c>
      <c r="D17" s="184">
        <f>VLOOKUP('201.13'!A88,'201.13'!A50:N121,14,FALSE)</f>
        <v>99917.342532424518</v>
      </c>
    </row>
    <row r="18" spans="1:4" ht="54" thickTop="1" thickBot="1">
      <c r="A18" s="137" t="s">
        <v>1085</v>
      </c>
      <c r="B18" s="138" t="s">
        <v>1264</v>
      </c>
      <c r="C18" s="139" t="s">
        <v>144</v>
      </c>
      <c r="D18" s="184">
        <f>VLOOKUP('201.14'!A88,'201.14'!A51:N122,14,FALSE)</f>
        <v>37658.869421578165</v>
      </c>
    </row>
    <row r="19" spans="1:4" ht="54" thickTop="1" thickBot="1">
      <c r="A19" s="137" t="s">
        <v>1086</v>
      </c>
      <c r="B19" s="138" t="s">
        <v>1265</v>
      </c>
      <c r="C19" s="139" t="s">
        <v>144</v>
      </c>
      <c r="D19" s="184">
        <f>VLOOKUP('201.15'!A88,'201.15'!A52:N123,14,FALSE)</f>
        <v>46423.869399235191</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85600.273785371872</v>
      </c>
    </row>
    <row r="22" spans="1:4" ht="54" thickTop="1" thickBot="1">
      <c r="A22" s="137" t="s">
        <v>1089</v>
      </c>
      <c r="B22" s="138" t="s">
        <v>1268</v>
      </c>
      <c r="C22" s="139" t="s">
        <v>1929</v>
      </c>
      <c r="D22" s="184">
        <f>VLOOKUP('201.18'!A88,'201.18'!A55:N126,14,FALSE)</f>
        <v>85600.273785371872</v>
      </c>
    </row>
    <row r="23" spans="1:4" ht="54" thickTop="1" thickBot="1">
      <c r="A23" s="137" t="s">
        <v>1090</v>
      </c>
      <c r="B23" s="138" t="s">
        <v>1269</v>
      </c>
      <c r="C23" s="139" t="s">
        <v>144</v>
      </c>
      <c r="D23" s="184">
        <f>VLOOKUP('201.19'!A88,'201.19'!A56:N127,14,FALSE)</f>
        <v>6289.8512042438897</v>
      </c>
    </row>
    <row r="24" spans="1:4" ht="54" thickTop="1" thickBot="1">
      <c r="A24" s="137" t="s">
        <v>1091</v>
      </c>
      <c r="B24" s="138" t="s">
        <v>1270</v>
      </c>
      <c r="C24" s="139" t="s">
        <v>144</v>
      </c>
      <c r="D24" s="184">
        <f>VLOOKUP('201.20'!A88,'201.20'!A57:N128,14,FALSE)</f>
        <v>817.3586453522687</v>
      </c>
    </row>
    <row r="25" spans="1:4" ht="54" thickTop="1" thickBot="1">
      <c r="A25" s="137" t="s">
        <v>1092</v>
      </c>
      <c r="B25" s="138" t="s">
        <v>1271</v>
      </c>
      <c r="C25" s="139" t="s">
        <v>144</v>
      </c>
      <c r="D25" s="184">
        <f>VLOOKUP('201.21'!A88,'201.21'!A58:N129,14,FALSE)</f>
        <v>7599.4766792018418</v>
      </c>
    </row>
    <row r="26" spans="1:4" ht="54" thickTop="1" thickBot="1">
      <c r="A26" s="137" t="s">
        <v>1509</v>
      </c>
      <c r="B26" s="138" t="s">
        <v>1497</v>
      </c>
      <c r="C26" s="139" t="s">
        <v>1929</v>
      </c>
      <c r="D26" s="184">
        <f>VLOOKUP('203.1'!A88,'203.1'!A59:N130,14,FALSE)</f>
        <v>915731.52014767204</v>
      </c>
    </row>
    <row r="27" spans="1:4" ht="54" thickTop="1" thickBot="1">
      <c r="A27" s="137" t="s">
        <v>1510</v>
      </c>
      <c r="B27" s="138" t="s">
        <v>1501</v>
      </c>
      <c r="C27" s="139" t="s">
        <v>1929</v>
      </c>
      <c r="D27" s="184">
        <f>VLOOKUP('203.2'!A88,'203.2'!A60:N131,14,FALSE)</f>
        <v>1054874.7934063002</v>
      </c>
    </row>
    <row r="28" spans="1:4" ht="54" thickTop="1" thickBot="1">
      <c r="A28" s="137" t="s">
        <v>1511</v>
      </c>
      <c r="B28" s="138" t="s">
        <v>1502</v>
      </c>
      <c r="C28" s="139" t="s">
        <v>1929</v>
      </c>
      <c r="D28" s="184">
        <f>VLOOKUP('203.3'!A88,'203.3'!A61:N132,14,FALSE)</f>
        <v>1154262.8457338922</v>
      </c>
    </row>
    <row r="29" spans="1:4" ht="54" thickTop="1" thickBot="1">
      <c r="A29" s="137" t="s">
        <v>1512</v>
      </c>
      <c r="B29" s="138" t="s">
        <v>1503</v>
      </c>
      <c r="C29" s="139" t="s">
        <v>1929</v>
      </c>
      <c r="D29" s="184">
        <f>VLOOKUP('203.4'!A88,'203.4'!A62:N133,14,FALSE)</f>
        <v>418013.62705107679</v>
      </c>
    </row>
    <row r="30" spans="1:4" ht="54" thickTop="1" thickBot="1">
      <c r="A30" s="137" t="s">
        <v>1513</v>
      </c>
      <c r="B30" s="138" t="s">
        <v>1504</v>
      </c>
      <c r="C30" s="139" t="s">
        <v>1929</v>
      </c>
      <c r="D30" s="184">
        <f>VLOOKUP('203.5'!A88,'203.5'!A63:N134,14,FALSE)</f>
        <v>482612.6444336063</v>
      </c>
    </row>
    <row r="31" spans="1:4" ht="54" thickTop="1" thickBot="1">
      <c r="A31" s="137" t="s">
        <v>1514</v>
      </c>
      <c r="B31" s="138" t="s">
        <v>1505</v>
      </c>
      <c r="C31" s="139" t="s">
        <v>1929</v>
      </c>
      <c r="D31" s="184">
        <f>VLOOKUP('203.6'!A88,'203.6'!A64:N135,14,FALSE)</f>
        <v>523721.11004067049</v>
      </c>
    </row>
    <row r="32" spans="1:4" ht="54" thickTop="1" thickBot="1">
      <c r="A32" s="137" t="s">
        <v>1515</v>
      </c>
      <c r="B32" s="138" t="s">
        <v>1506</v>
      </c>
      <c r="C32" s="139" t="s">
        <v>1929</v>
      </c>
      <c r="D32" s="184">
        <f>VLOOKUP('203.7'!A88,'203.7'!A65:N136,14,FALSE)</f>
        <v>183437.32318600593</v>
      </c>
    </row>
    <row r="33" spans="1:4" ht="54" thickTop="1" thickBot="1">
      <c r="A33" s="137" t="s">
        <v>1516</v>
      </c>
      <c r="B33" s="138" t="s">
        <v>1955</v>
      </c>
      <c r="C33" s="139" t="s">
        <v>1929</v>
      </c>
      <c r="D33" s="184">
        <f>VLOOKUP('203.8'!A88,'203.8'!A66:N137,14,FALSE)</f>
        <v>312056.08963372186</v>
      </c>
    </row>
    <row r="34" spans="1:4" ht="54" thickTop="1" thickBot="1">
      <c r="A34" s="137" t="s">
        <v>1517</v>
      </c>
      <c r="B34" s="138" t="s">
        <v>1508</v>
      </c>
      <c r="C34" s="139" t="s">
        <v>1929</v>
      </c>
      <c r="D34" s="184">
        <f>VLOOKUP('203.9'!A88,'203.9'!A67:N138,14,FALSE)</f>
        <v>330831.86075890996</v>
      </c>
    </row>
    <row r="35" spans="1:4" ht="54" thickTop="1" thickBot="1">
      <c r="A35" s="137" t="s">
        <v>1518</v>
      </c>
      <c r="B35" s="138" t="s">
        <v>1498</v>
      </c>
      <c r="C35" s="139" t="s">
        <v>1929</v>
      </c>
      <c r="D35" s="184">
        <f>VLOOKUP('203.10'!A88,'203.10'!A68:N139,14,FALSE)</f>
        <v>145182.87307847932</v>
      </c>
    </row>
    <row r="36" spans="1:4" ht="54" thickTop="1" thickBot="1">
      <c r="A36" s="137" t="s">
        <v>1519</v>
      </c>
      <c r="B36" s="138" t="s">
        <v>1499</v>
      </c>
      <c r="C36" s="139" t="s">
        <v>1929</v>
      </c>
      <c r="D36" s="184">
        <f>VLOOKUP('203.11'!A88,'203.11'!A69:N140,14,FALSE)</f>
        <v>235246.11684886122</v>
      </c>
    </row>
    <row r="37" spans="1:4" ht="54" thickTop="1" thickBot="1">
      <c r="A37" s="137" t="s">
        <v>1520</v>
      </c>
      <c r="B37" s="225" t="s">
        <v>1500</v>
      </c>
      <c r="C37" s="139" t="s">
        <v>1929</v>
      </c>
      <c r="D37" s="184">
        <f>VLOOKUP('203.12'!A88,'203.12'!A70:N141,14,FALSE)</f>
        <v>244999.76418662124</v>
      </c>
    </row>
    <row r="38" spans="1:4" ht="54" thickTop="1" thickBot="1">
      <c r="A38" s="137" t="s">
        <v>1093</v>
      </c>
      <c r="B38" s="138" t="s">
        <v>1272</v>
      </c>
      <c r="C38" s="139" t="s">
        <v>388</v>
      </c>
      <c r="D38" s="184">
        <f>VLOOKUP('210.1.1'!A88,'210.1.1'!A71:N142,14,FALSE)</f>
        <v>12962.612816949342</v>
      </c>
    </row>
    <row r="39" spans="1:4" ht="54" thickTop="1" thickBot="1">
      <c r="A39" s="137" t="s">
        <v>1094</v>
      </c>
      <c r="B39" s="138" t="s">
        <v>1273</v>
      </c>
      <c r="C39" s="139" t="s">
        <v>388</v>
      </c>
      <c r="D39" s="184">
        <f>VLOOKUP('210.1.2'!A88,'210.1.2'!A72:N143,14,FALSE)</f>
        <v>4274.3875102548118</v>
      </c>
    </row>
    <row r="40" spans="1:4" ht="54" thickTop="1" thickBot="1">
      <c r="A40" s="137" t="s">
        <v>1095</v>
      </c>
      <c r="B40" s="138" t="s">
        <v>1274</v>
      </c>
      <c r="C40" s="139" t="s">
        <v>388</v>
      </c>
      <c r="D40" s="184">
        <f>VLOOKUP('210.2.1'!A90,'210.2.1'!A73:N144,14,FALSE)</f>
        <v>27277.148798095157</v>
      </c>
    </row>
    <row r="41" spans="1:4" ht="54" thickTop="1" thickBot="1">
      <c r="A41" s="137" t="s">
        <v>1096</v>
      </c>
      <c r="B41" s="138" t="s">
        <v>1275</v>
      </c>
      <c r="C41" s="139" t="s">
        <v>388</v>
      </c>
      <c r="D41" s="184">
        <f>VLOOKUP('210.2.2'!A88,'210.2.2'!A74:N145,14,FALSE)</f>
        <v>12962.612816949342</v>
      </c>
    </row>
    <row r="42" spans="1:4" ht="54" thickTop="1" thickBot="1">
      <c r="A42" s="137" t="s">
        <v>1097</v>
      </c>
      <c r="B42" s="138" t="s">
        <v>1276</v>
      </c>
      <c r="C42" s="139" t="s">
        <v>388</v>
      </c>
      <c r="D42" s="184">
        <f>VLOOKUP('210.2.3'!A91,'210.2.3'!A91:N146,14,FALSE)</f>
        <v>18588.923491400623</v>
      </c>
    </row>
    <row r="43" spans="1:4" ht="54" thickTop="1" thickBot="1">
      <c r="A43" s="137" t="s">
        <v>1098</v>
      </c>
      <c r="B43" s="138" t="s">
        <v>1277</v>
      </c>
      <c r="C43" s="139" t="s">
        <v>388</v>
      </c>
      <c r="D43" s="184">
        <f>VLOOKUP('210.2.4'!A88,'210.2.4'!A88:N147,14,FALSE)</f>
        <v>4274.3875102548118</v>
      </c>
    </row>
    <row r="44" spans="1:4" ht="54" thickTop="1" thickBot="1">
      <c r="A44" s="137" t="s">
        <v>1099</v>
      </c>
      <c r="B44" s="138" t="s">
        <v>1278</v>
      </c>
      <c r="C44" s="139" t="s">
        <v>388</v>
      </c>
      <c r="D44" s="184">
        <f>VLOOKUP('211.1'!A88,'211.1'!A88:N148,14,FALSE)</f>
        <v>9227.5607952077498</v>
      </c>
    </row>
    <row r="45" spans="1:4" ht="54" thickTop="1" thickBot="1">
      <c r="A45" s="137" t="s">
        <v>1100</v>
      </c>
      <c r="B45" s="138" t="s">
        <v>1279</v>
      </c>
      <c r="C45" s="139" t="s">
        <v>388</v>
      </c>
      <c r="D45" s="184">
        <f>VLOOKUP('220.1'!A88,'220.1'!A88:N149,14,FALSE)</f>
        <v>14763.486995982712</v>
      </c>
    </row>
    <row r="46" spans="1:4" ht="54" thickTop="1" thickBot="1">
      <c r="A46" s="137" t="s">
        <v>1101</v>
      </c>
      <c r="B46" s="138" t="s">
        <v>1280</v>
      </c>
      <c r="C46" s="139" t="s">
        <v>388</v>
      </c>
      <c r="D46" s="184">
        <f>VLOOKUP('221.1'!A88,'221.1'!A88:N150,14,FALSE)</f>
        <v>11180.426197328979</v>
      </c>
    </row>
    <row r="47" spans="1:4" ht="54" thickTop="1" thickBot="1">
      <c r="A47" s="137" t="s">
        <v>1102</v>
      </c>
      <c r="B47" s="138" t="s">
        <v>1281</v>
      </c>
      <c r="C47" s="139" t="s">
        <v>388</v>
      </c>
      <c r="D47" s="184">
        <f>VLOOKUP('221.2'!A88,'221.2'!A88:N151,14,FALSE)</f>
        <v>6879.0069285494519</v>
      </c>
    </row>
    <row r="48" spans="1:4" ht="64.5" thickTop="1" thickBot="1">
      <c r="A48" s="137" t="s">
        <v>1525</v>
      </c>
      <c r="B48" s="138" t="s">
        <v>1522</v>
      </c>
      <c r="C48" s="139" t="s">
        <v>233</v>
      </c>
      <c r="D48" s="184">
        <f>VLOOKUP('223.1'!A88,'223.1'!A88:N152,14,FALSE)</f>
        <v>9497.1428617424372</v>
      </c>
    </row>
    <row r="49" spans="1:4" ht="54" thickTop="1" thickBot="1">
      <c r="A49" s="137" t="s">
        <v>1526</v>
      </c>
      <c r="B49" s="138" t="s">
        <v>1523</v>
      </c>
      <c r="C49" s="139" t="s">
        <v>233</v>
      </c>
      <c r="D49" s="184">
        <f>VLOOKUP('223.2'!A88,'223.2'!A88:N153,14,FALSE)</f>
        <v>19429.965761742438</v>
      </c>
    </row>
    <row r="50" spans="1:4" ht="54" thickTop="1" thickBot="1">
      <c r="A50" s="137" t="s">
        <v>1527</v>
      </c>
      <c r="B50" s="138" t="s">
        <v>1524</v>
      </c>
      <c r="C50" s="139" t="s">
        <v>388</v>
      </c>
      <c r="D50" s="184">
        <f>VLOOKUP('223.3.1'!A88,'223.3.1'!A88:N154,14,FALSE)</f>
        <v>55699</v>
      </c>
    </row>
    <row r="51" spans="1:4" ht="64.5" thickTop="1" thickBot="1">
      <c r="A51" s="137" t="s">
        <v>1528</v>
      </c>
      <c r="B51" s="138" t="s">
        <v>1530</v>
      </c>
      <c r="C51" s="139" t="s">
        <v>388</v>
      </c>
      <c r="D51" s="184">
        <f>VLOOKUP('223.3.2'!A88,'223.3.2'!A88:N155,14,FALSE)</f>
        <v>116483.27711021493</v>
      </c>
    </row>
    <row r="52" spans="1:4" ht="54" thickTop="1" thickBot="1">
      <c r="A52" s="137" t="s">
        <v>1529</v>
      </c>
      <c r="B52" s="138" t="s">
        <v>1531</v>
      </c>
      <c r="C52" s="139" t="s">
        <v>388</v>
      </c>
      <c r="D52" s="184">
        <f>VLOOKUP('223.3.3'!A88,'223.3.3'!A88:N156,14,FALSE)</f>
        <v>119539.5216116613</v>
      </c>
    </row>
    <row r="53" spans="1:4" ht="54" thickTop="1" thickBot="1">
      <c r="A53" s="143" t="s">
        <v>1103</v>
      </c>
      <c r="B53" s="144" t="s">
        <v>2062</v>
      </c>
      <c r="C53" s="139" t="s">
        <v>233</v>
      </c>
      <c r="D53" s="184">
        <f>VLOOKUP('230.1'!A88,'230.1'!A88:N157,14,FALSE)</f>
        <v>3110.0206850540203</v>
      </c>
    </row>
    <row r="54" spans="1:4" ht="54" thickTop="1" thickBot="1">
      <c r="A54" s="143" t="s">
        <v>1104</v>
      </c>
      <c r="B54" s="144" t="s">
        <v>1282</v>
      </c>
      <c r="C54" s="139" t="s">
        <v>233</v>
      </c>
      <c r="D54" s="184">
        <f>VLOOKUP('231.1'!A88,'231.1'!A88:N159,14,FALSE)</f>
        <v>11015.791422635582</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14769.036844006039</v>
      </c>
    </row>
    <row r="57" spans="1:4" ht="54" thickTop="1" thickBot="1">
      <c r="A57" s="143" t="s">
        <v>1535</v>
      </c>
      <c r="B57" s="144" t="s">
        <v>1536</v>
      </c>
      <c r="C57" s="139" t="s">
        <v>233</v>
      </c>
      <c r="D57" s="184">
        <f>VLOOKUP('233.10'!A88,'233.10'!A88:N162,14,FALSE)</f>
        <v>24373.249561742436</v>
      </c>
    </row>
    <row r="58" spans="1:4" ht="54" thickTop="1" thickBot="1">
      <c r="A58" s="143" t="s">
        <v>1106</v>
      </c>
      <c r="B58" s="144" t="s">
        <v>1537</v>
      </c>
      <c r="C58" s="139" t="s">
        <v>233</v>
      </c>
      <c r="D58" s="184">
        <f>VLOOKUP('234.1'!A88,'234.1'!A88:N163,14,FALSE)</f>
        <v>1029.2310706543637</v>
      </c>
    </row>
    <row r="59" spans="1:4" ht="54" thickTop="1" thickBot="1">
      <c r="A59" s="143" t="s">
        <v>1540</v>
      </c>
      <c r="B59" s="144" t="s">
        <v>1541</v>
      </c>
      <c r="C59" s="139" t="s">
        <v>388</v>
      </c>
      <c r="D59" s="184">
        <f>VLOOKUP('235.1'!A88,'235.1'!A88:N164,14,FALSE)</f>
        <v>56719.980044525051</v>
      </c>
    </row>
    <row r="60" spans="1:4" ht="54" thickTop="1" thickBot="1">
      <c r="A60" s="145" t="s">
        <v>1542</v>
      </c>
      <c r="B60" s="144" t="s">
        <v>1543</v>
      </c>
      <c r="C60" s="139" t="s">
        <v>388</v>
      </c>
      <c r="D60" s="184">
        <f>VLOOKUP('235.10'!A88,'235.10'!A88:N165,14,FALSE)</f>
        <v>15429.103168734062</v>
      </c>
    </row>
    <row r="61" spans="1:4" ht="54" thickTop="1" thickBot="1">
      <c r="A61" s="145" t="s">
        <v>1544</v>
      </c>
      <c r="B61" s="144" t="s">
        <v>1545</v>
      </c>
      <c r="C61" s="139" t="s">
        <v>377</v>
      </c>
      <c r="D61" s="184">
        <f>VLOOKUP('235.11'!A88,'235.11'!A88:N166,14,FALSE)</f>
        <v>516.13596094738739</v>
      </c>
    </row>
    <row r="62" spans="1:4" ht="54" thickTop="1" thickBot="1">
      <c r="A62" s="145" t="s">
        <v>1546</v>
      </c>
      <c r="B62" s="144" t="s">
        <v>1957</v>
      </c>
      <c r="C62" s="139" t="s">
        <v>388</v>
      </c>
      <c r="D62" s="184">
        <f>VLOOKUP('236.1'!A88,'236.1'!A88:N167,14,FALSE)</f>
        <v>97322.675639052861</v>
      </c>
    </row>
    <row r="63" spans="1:4" ht="54" thickTop="1" thickBot="1">
      <c r="A63" s="145" t="s">
        <v>1549</v>
      </c>
      <c r="B63" s="144" t="s">
        <v>1958</v>
      </c>
      <c r="C63" s="139" t="s">
        <v>388</v>
      </c>
      <c r="D63" s="184">
        <f>VLOOKUP('236.10'!A87,'236.10'!A87:N168,14,FALSE)</f>
        <v>15429.103168734062</v>
      </c>
    </row>
    <row r="64" spans="1:4" ht="54" thickTop="1" thickBot="1">
      <c r="A64" s="145" t="s">
        <v>1550</v>
      </c>
      <c r="B64" s="146" t="s">
        <v>1551</v>
      </c>
      <c r="C64" s="180" t="s">
        <v>377</v>
      </c>
      <c r="D64" s="184">
        <f>VLOOKUP('236.11'!A88,'236.11'!A88:N169,14,FALSE)</f>
        <v>1023.6696558789849</v>
      </c>
    </row>
    <row r="65" spans="1:4" ht="54" thickTop="1" thickBot="1">
      <c r="A65" s="143" t="s">
        <v>1107</v>
      </c>
      <c r="B65" s="144" t="s">
        <v>1283</v>
      </c>
      <c r="C65" s="139" t="s">
        <v>233</v>
      </c>
      <c r="D65" s="184">
        <f>VLOOKUP('310.1'!A87,'310.1'!A87:N170,14,FALSE)</f>
        <v>975.49866175237025</v>
      </c>
    </row>
    <row r="66" spans="1:4" ht="54" thickTop="1" thickBot="1">
      <c r="A66" s="143" t="s">
        <v>1108</v>
      </c>
      <c r="B66" s="144" t="s">
        <v>1284</v>
      </c>
      <c r="C66" s="139" t="s">
        <v>388</v>
      </c>
      <c r="D66" s="184">
        <f>VLOOKUP('311.1'!A87,'311.1'!A87:N171,14,FALSE)</f>
        <v>46267.344505030211</v>
      </c>
    </row>
    <row r="67" spans="1:4" ht="54" thickTop="1" thickBot="1">
      <c r="A67" s="143" t="s">
        <v>1109</v>
      </c>
      <c r="B67" s="144" t="s">
        <v>1285</v>
      </c>
      <c r="C67" s="139" t="s">
        <v>1082</v>
      </c>
      <c r="D67" s="184">
        <f>VLOOKUP('312.1'!A88,'312.1'!A88:N172,14,FALSE)</f>
        <v>7027.2331333626444</v>
      </c>
    </row>
    <row r="68" spans="1:4" ht="54" thickTop="1" thickBot="1">
      <c r="A68" s="143" t="s">
        <v>1110</v>
      </c>
      <c r="B68" s="144" t="s">
        <v>1286</v>
      </c>
      <c r="C68" s="139" t="s">
        <v>1082</v>
      </c>
      <c r="D68" s="184">
        <f>VLOOKUP('312.2'!A88,'312.2'!A88:N173,14,FALSE)</f>
        <v>3534.9949749162402</v>
      </c>
    </row>
    <row r="69" spans="1:4" ht="54" thickTop="1" thickBot="1">
      <c r="A69" s="143" t="s">
        <v>1111</v>
      </c>
      <c r="B69" s="144" t="s">
        <v>1287</v>
      </c>
      <c r="C69" s="139" t="s">
        <v>1548</v>
      </c>
      <c r="D69" s="184">
        <f>VLOOKUP('312.3'!A87,'312.3'!A87:N174,14,FALSE)</f>
        <v>1321.9090266234352</v>
      </c>
    </row>
    <row r="70" spans="1:4" ht="54" thickTop="1" thickBot="1">
      <c r="A70" s="143" t="s">
        <v>1112</v>
      </c>
      <c r="B70" s="144" t="s">
        <v>1288</v>
      </c>
      <c r="C70" s="139" t="s">
        <v>388</v>
      </c>
      <c r="D70" s="185">
        <f>VLOOKUP('312.4'!A88,'312.4'!A88:N175,14,FALSE)</f>
        <v>46259.968130944879</v>
      </c>
    </row>
    <row r="71" spans="1:4" ht="54" thickTop="1" thickBot="1">
      <c r="A71" s="143" t="s">
        <v>1113</v>
      </c>
      <c r="B71" s="144" t="s">
        <v>1553</v>
      </c>
      <c r="C71" s="139" t="s">
        <v>388</v>
      </c>
      <c r="D71" s="185">
        <f>VLOOKUP('320.1'!A88,'320.1'!A88:N176,14,FALSE)</f>
        <v>116093.12564563508</v>
      </c>
    </row>
    <row r="72" spans="1:4" ht="54" thickTop="1" thickBot="1">
      <c r="A72" s="143" t="s">
        <v>1114</v>
      </c>
      <c r="B72" s="144" t="s">
        <v>1554</v>
      </c>
      <c r="C72" s="139" t="s">
        <v>388</v>
      </c>
      <c r="D72" s="185">
        <f>VLOOKUP('320.2'!A88,'320.2'!A88:N177,14,FALSE)</f>
        <v>116093.12564563508</v>
      </c>
    </row>
    <row r="73" spans="1:4" ht="54" thickTop="1" thickBot="1">
      <c r="A73" s="143" t="s">
        <v>1557</v>
      </c>
      <c r="B73" s="144" t="s">
        <v>1558</v>
      </c>
      <c r="C73" s="139" t="s">
        <v>388</v>
      </c>
      <c r="D73" s="185">
        <f>VLOOKUP('320.3'!A88,'320.3'!A88:N178,14,FALSE)</f>
        <v>116093.12564563508</v>
      </c>
    </row>
    <row r="74" spans="1:4" ht="54" thickTop="1" thickBot="1">
      <c r="A74" s="143" t="s">
        <v>1559</v>
      </c>
      <c r="B74" s="144" t="s">
        <v>1560</v>
      </c>
      <c r="C74" s="139" t="s">
        <v>388</v>
      </c>
      <c r="D74" s="185">
        <f>VLOOKUP('320.4'!A88,'320.4'!A88:N179,14,FALSE)</f>
        <v>132829.52566920055</v>
      </c>
    </row>
    <row r="75" spans="1:4" ht="54" thickTop="1" thickBot="1">
      <c r="A75" s="143" t="s">
        <v>1561</v>
      </c>
      <c r="B75" s="144" t="s">
        <v>1562</v>
      </c>
      <c r="C75" s="139" t="s">
        <v>388</v>
      </c>
      <c r="D75" s="185">
        <f>VLOOKUP('320.5'!A88,'320.5'!A88:N180,14,FALSE)</f>
        <v>132829.52566920055</v>
      </c>
    </row>
    <row r="76" spans="1:4" ht="54" thickTop="1" thickBot="1">
      <c r="A76" s="143" t="s">
        <v>1563</v>
      </c>
      <c r="B76" s="144" t="s">
        <v>1564</v>
      </c>
      <c r="C76" s="139" t="s">
        <v>388</v>
      </c>
      <c r="D76" s="185">
        <f>VLOOKUP('320.6'!A88,'320.6'!A88:N181,14,FALSE)</f>
        <v>132829.52566920055</v>
      </c>
    </row>
    <row r="77" spans="1:4" ht="54" thickTop="1" thickBot="1">
      <c r="A77" s="143" t="s">
        <v>1115</v>
      </c>
      <c r="B77" s="144" t="s">
        <v>1565</v>
      </c>
      <c r="C77" s="139" t="s">
        <v>388</v>
      </c>
      <c r="D77" s="185">
        <f>VLOOKUP('330.1'!A88,'330.1'!A88:N182,14,FALSE)</f>
        <v>99462.020666668061</v>
      </c>
    </row>
    <row r="78" spans="1:4" ht="54" thickTop="1" thickBot="1">
      <c r="A78" s="145" t="s">
        <v>1116</v>
      </c>
      <c r="B78" s="144" t="s">
        <v>1566</v>
      </c>
      <c r="C78" s="139" t="s">
        <v>388</v>
      </c>
      <c r="D78" s="185">
        <f>VLOOKUP('330.2'!A88,'330.1'!A88:N183,14,FALSE)</f>
        <v>99462.020666668061</v>
      </c>
    </row>
    <row r="79" spans="1:4" ht="54" thickTop="1" thickBot="1">
      <c r="A79" s="145" t="s">
        <v>1567</v>
      </c>
      <c r="B79" s="146" t="s">
        <v>1568</v>
      </c>
      <c r="C79" s="139" t="s">
        <v>388</v>
      </c>
      <c r="D79" s="185">
        <f>VLOOKUP('330.3'!A88,'330.3'!A88:N184,14,FALSE)</f>
        <v>119271.61992713934</v>
      </c>
    </row>
    <row r="80" spans="1:4" ht="54" thickTop="1" thickBot="1">
      <c r="A80" s="145" t="s">
        <v>1569</v>
      </c>
      <c r="B80" s="146" t="s">
        <v>1570</v>
      </c>
      <c r="C80" s="139" t="s">
        <v>388</v>
      </c>
      <c r="D80" s="185">
        <f>VLOOKUP('330.4'!A88,'330.4'!A88:N185,14,FALSE)</f>
        <v>116198.4206902335</v>
      </c>
    </row>
    <row r="81" spans="1:4" ht="54" thickTop="1" thickBot="1">
      <c r="A81" s="145" t="s">
        <v>1571</v>
      </c>
      <c r="B81" s="146" t="s">
        <v>1572</v>
      </c>
      <c r="C81" s="139" t="s">
        <v>388</v>
      </c>
      <c r="D81" s="185">
        <f>VLOOKUP('330.5'!A88,'330.5'!A88:N186,14,FALSE)</f>
        <v>136008.01995070477</v>
      </c>
    </row>
    <row r="82" spans="1:4" ht="54" thickTop="1" thickBot="1">
      <c r="A82" s="145" t="s">
        <v>1573</v>
      </c>
      <c r="B82" s="146" t="s">
        <v>1574</v>
      </c>
      <c r="C82" s="139" t="s">
        <v>388</v>
      </c>
      <c r="D82" s="185">
        <f>VLOOKUP('330.6'!A88,'330.6'!A88:N187,14,FALSE)</f>
        <v>136008.01995070477</v>
      </c>
    </row>
    <row r="83" spans="1:4" ht="54" thickTop="1" thickBot="1">
      <c r="A83" s="143" t="s">
        <v>1117</v>
      </c>
      <c r="B83" s="144" t="s">
        <v>1575</v>
      </c>
      <c r="C83" s="139" t="s">
        <v>388</v>
      </c>
      <c r="D83" s="185">
        <f>VLOOKUP('340.1'!A88,'340.1'!A88:N188,14,FALSE)</f>
        <v>100024.59122020101</v>
      </c>
    </row>
    <row r="84" spans="1:4" ht="54" thickTop="1" thickBot="1">
      <c r="A84" s="143" t="s">
        <v>1118</v>
      </c>
      <c r="B84" s="144" t="s">
        <v>1576</v>
      </c>
      <c r="C84" s="139" t="s">
        <v>388</v>
      </c>
      <c r="D84" s="185">
        <f>VLOOKUP('340.2'!A88,'340.2'!A88:N190,14,FALSE)</f>
        <v>119072.282816808</v>
      </c>
    </row>
    <row r="85" spans="1:4" ht="54" thickTop="1" thickBot="1">
      <c r="A85" s="143" t="s">
        <v>1119</v>
      </c>
      <c r="B85" s="144" t="s">
        <v>1577</v>
      </c>
      <c r="C85" s="139" t="s">
        <v>388</v>
      </c>
      <c r="D85" s="185">
        <f>VLOOKUP('340.3'!A88,'340.3'!A88:N191,14,FALSE)</f>
        <v>119072.282816808</v>
      </c>
    </row>
    <row r="86" spans="1:4" ht="54" thickTop="1" thickBot="1">
      <c r="A86" s="143" t="s">
        <v>1578</v>
      </c>
      <c r="B86" s="144" t="s">
        <v>2127</v>
      </c>
      <c r="C86" s="139" t="s">
        <v>388</v>
      </c>
      <c r="D86" s="185">
        <f>VLOOKUP('350.1'!A88,'350.1'!A88:N192,14,FALSE)</f>
        <v>143824.39340318591</v>
      </c>
    </row>
    <row r="87" spans="1:4" ht="54" thickTop="1" thickBot="1">
      <c r="A87" s="203" t="s">
        <v>1579</v>
      </c>
      <c r="B87" s="144" t="s">
        <v>2128</v>
      </c>
      <c r="C87" s="139" t="s">
        <v>388</v>
      </c>
      <c r="D87" s="185">
        <f>VLOOKUP('350.2'!A88,'350.2'!A88:N193,14,FALSE)</f>
        <v>163633.99266365721</v>
      </c>
    </row>
    <row r="88" spans="1:4" ht="54" thickTop="1" thickBot="1">
      <c r="A88" s="145" t="s">
        <v>1580</v>
      </c>
      <c r="B88" s="146" t="s">
        <v>1581</v>
      </c>
      <c r="C88" s="139" t="s">
        <v>388</v>
      </c>
      <c r="D88" s="185">
        <f>VLOOKUP('350.3'!A88,'350.3'!A88:N194,14,FALSE)</f>
        <v>143824.39340318591</v>
      </c>
    </row>
    <row r="89" spans="1:4" ht="54" thickTop="1" thickBot="1">
      <c r="A89" s="143" t="s">
        <v>1582</v>
      </c>
      <c r="B89" s="144" t="s">
        <v>1583</v>
      </c>
      <c r="C89" s="139" t="s">
        <v>388</v>
      </c>
      <c r="D89" s="185">
        <f>VLOOKUP('350.4'!A88,'350.4'!A88:N195,14,FALSE)</f>
        <v>163633.99266365721</v>
      </c>
    </row>
    <row r="90" spans="1:4" ht="54" thickTop="1" thickBot="1">
      <c r="A90" s="145" t="s">
        <v>1584</v>
      </c>
      <c r="B90" s="146" t="s">
        <v>1585</v>
      </c>
      <c r="C90" s="139" t="s">
        <v>388</v>
      </c>
      <c r="D90" s="185">
        <f>VLOOKUP('350.10'!A88,'350.10'!A88:N196,14,FALSE)</f>
        <v>97372.156917921049</v>
      </c>
    </row>
    <row r="91" spans="1:4" ht="54" thickTop="1" thickBot="1">
      <c r="A91" s="145" t="s">
        <v>1586</v>
      </c>
      <c r="B91" s="146" t="s">
        <v>1587</v>
      </c>
      <c r="C91" s="139" t="s">
        <v>388</v>
      </c>
      <c r="D91" s="185">
        <f>VLOOKUP('350.11'!A88,'350.11'!A88:N197,14,FALSE)</f>
        <v>117181.75617839233</v>
      </c>
    </row>
    <row r="92" spans="1:4" ht="54" thickTop="1" thickBot="1">
      <c r="A92" s="145" t="s">
        <v>1588</v>
      </c>
      <c r="B92" s="146" t="s">
        <v>1589</v>
      </c>
      <c r="C92" s="139" t="s">
        <v>388</v>
      </c>
      <c r="D92" s="185">
        <f>VLOOKUP('350.12'!A88,'350.12'!A88:N198,14,FALSE)</f>
        <v>97372.156917921049</v>
      </c>
    </row>
    <row r="93" spans="1:4" ht="54" thickTop="1" thickBot="1">
      <c r="A93" s="145" t="s">
        <v>1590</v>
      </c>
      <c r="B93" s="146" t="s">
        <v>1591</v>
      </c>
      <c r="C93" s="139" t="s">
        <v>388</v>
      </c>
      <c r="D93" s="185">
        <f>VLOOKUP('350.13'!A88,'350.13'!A88:N199,14,FALSE)</f>
        <v>117181.75617839233</v>
      </c>
    </row>
    <row r="94" spans="1:4" ht="54" thickTop="1" thickBot="1">
      <c r="A94" s="143" t="s">
        <v>1592</v>
      </c>
      <c r="B94" s="144" t="s">
        <v>1593</v>
      </c>
      <c r="C94" s="139" t="s">
        <v>1082</v>
      </c>
      <c r="D94" s="185">
        <f>VLOOKUP('350.14'!A88,'350.14'!A88:N200,14,FALSE)</f>
        <v>516.13596094738739</v>
      </c>
    </row>
    <row r="95" spans="1:4" ht="54" thickTop="1" thickBot="1">
      <c r="A95" s="145" t="s">
        <v>1594</v>
      </c>
      <c r="B95" s="146" t="s">
        <v>1595</v>
      </c>
      <c r="C95" s="139" t="s">
        <v>388</v>
      </c>
      <c r="D95" s="185">
        <f>VLOOKUP('351.1'!A88,'351.1'!A88:N201,14,FALSE)</f>
        <v>163633.99266365721</v>
      </c>
    </row>
    <row r="96" spans="1:4" ht="54" thickTop="1" thickBot="1">
      <c r="A96" s="145" t="s">
        <v>1596</v>
      </c>
      <c r="B96" s="146" t="s">
        <v>1597</v>
      </c>
      <c r="C96" s="139" t="s">
        <v>388</v>
      </c>
      <c r="D96" s="185">
        <f>VLOOKUP('351.2'!A88,'351.2'!A88:N202,14,FALSE)</f>
        <v>163633.99266365721</v>
      </c>
    </row>
    <row r="97" spans="1:4" ht="54" thickTop="1" thickBot="1">
      <c r="A97" s="145" t="s">
        <v>1598</v>
      </c>
      <c r="B97" s="146" t="s">
        <v>1599</v>
      </c>
      <c r="C97" s="139" t="s">
        <v>388</v>
      </c>
      <c r="D97" s="185">
        <f>VLOOKUP('351.10'!A88,'351.10'!A88:N203,14,FALSE)</f>
        <v>117181.75617839233</v>
      </c>
    </row>
    <row r="98" spans="1:4" ht="54" thickTop="1" thickBot="1">
      <c r="A98" s="145" t="s">
        <v>1600</v>
      </c>
      <c r="B98" s="146" t="s">
        <v>1601</v>
      </c>
      <c r="C98" s="139" t="s">
        <v>388</v>
      </c>
      <c r="D98" s="185">
        <f>VLOOKUP('351.11'!A88,'351.11'!A88:N204,14,FALSE)</f>
        <v>117181.75617839233</v>
      </c>
    </row>
    <row r="99" spans="1:4" ht="54" thickTop="1" thickBot="1">
      <c r="A99" s="145" t="s">
        <v>1602</v>
      </c>
      <c r="B99" s="146" t="s">
        <v>1603</v>
      </c>
      <c r="C99" s="139" t="s">
        <v>1082</v>
      </c>
      <c r="D99" s="185">
        <f>VLOOKUP('351.12'!A88,'351.12'!A88:N205,14,FALSE)</f>
        <v>516.13596094738739</v>
      </c>
    </row>
    <row r="100" spans="1:4" ht="54" thickTop="1" thickBot="1">
      <c r="A100" s="145" t="s">
        <v>1606</v>
      </c>
      <c r="B100" s="146" t="s">
        <v>1604</v>
      </c>
      <c r="C100" s="139" t="s">
        <v>1082</v>
      </c>
      <c r="D100" s="185">
        <f>VLOOKUP('410.1'!A88,'410.1'!A88:N206,14,FALSE)</f>
        <v>11419.428730428492</v>
      </c>
    </row>
    <row r="101" spans="1:4" ht="54" thickTop="1" thickBot="1">
      <c r="A101" s="145" t="s">
        <v>1607</v>
      </c>
      <c r="B101" s="146" t="s">
        <v>1605</v>
      </c>
      <c r="C101" s="139" t="s">
        <v>1082</v>
      </c>
      <c r="D101" s="185">
        <f>VLOOKUP('410.2'!A88,'410.2'!A88:N207,14,FALSE)</f>
        <v>1655.195089736636</v>
      </c>
    </row>
    <row r="102" spans="1:4" ht="54" thickTop="1" thickBot="1">
      <c r="A102" s="145" t="s">
        <v>1609</v>
      </c>
      <c r="B102" s="146" t="s">
        <v>1608</v>
      </c>
      <c r="C102" s="139" t="s">
        <v>377</v>
      </c>
      <c r="D102" s="185">
        <f>VLOOKUP('410.3'!A88,'410.3'!A88:N208,14,FALSE)</f>
        <v>1842.605380582173</v>
      </c>
    </row>
    <row r="103" spans="1:4" ht="54" thickTop="1" thickBot="1">
      <c r="A103" s="145" t="s">
        <v>1611</v>
      </c>
      <c r="B103" s="146" t="s">
        <v>1610</v>
      </c>
      <c r="C103" s="139" t="s">
        <v>1548</v>
      </c>
      <c r="D103" s="185">
        <f>VLOOKUP('411.1'!A88,'411.1'!A88:N209,14,FALSE)</f>
        <v>2126.0831314409688</v>
      </c>
    </row>
    <row r="104" spans="1:4" ht="54" thickTop="1" thickBot="1">
      <c r="A104" s="143" t="s">
        <v>1120</v>
      </c>
      <c r="B104" s="144" t="s">
        <v>2064</v>
      </c>
      <c r="C104" s="139" t="s">
        <v>1548</v>
      </c>
      <c r="D104" s="185">
        <f>VLOOKUP('411.2'!A88,'411.2'!A88:N210,14,FALSE)</f>
        <v>2553.0052254990401</v>
      </c>
    </row>
    <row r="105" spans="1:4" ht="54" thickTop="1" thickBot="1">
      <c r="A105" s="143" t="s">
        <v>1121</v>
      </c>
      <c r="B105" s="144" t="s">
        <v>2160</v>
      </c>
      <c r="C105" s="139" t="s">
        <v>1548</v>
      </c>
      <c r="D105" s="185">
        <f>VLOOKUP('411.3'!A88,'411.3'!A88:N211,14,FALSE)</f>
        <v>2204.8269511239678</v>
      </c>
    </row>
    <row r="106" spans="1:4" ht="54" thickTop="1" thickBot="1">
      <c r="A106" s="143" t="s">
        <v>1612</v>
      </c>
      <c r="B106" s="144" t="s">
        <v>2161</v>
      </c>
      <c r="C106" s="139" t="s">
        <v>1548</v>
      </c>
      <c r="D106" s="185">
        <f>VLOOKUP('411.4'!A88,'411.4'!A88:N212,14,FALSE)</f>
        <v>2126.0831314409688</v>
      </c>
    </row>
    <row r="107" spans="1:4" ht="54" thickTop="1" thickBot="1">
      <c r="A107" s="143" t="s">
        <v>1619</v>
      </c>
      <c r="B107" s="199" t="s">
        <v>1690</v>
      </c>
      <c r="C107" s="139" t="s">
        <v>1082</v>
      </c>
      <c r="D107" s="185">
        <f>VLOOKUP('413.1'!A88,'413.1'!A88:N213,14,FALSE)</f>
        <v>3092.9826569864599</v>
      </c>
    </row>
    <row r="108" spans="1:4" ht="54" thickTop="1" thickBot="1">
      <c r="A108" s="143" t="s">
        <v>1621</v>
      </c>
      <c r="B108" s="144" t="s">
        <v>1691</v>
      </c>
      <c r="C108" s="139" t="s">
        <v>1082</v>
      </c>
      <c r="D108" s="185">
        <f>VLOOKUP('413.2'!A88,'413.2'!A88:N214,14,FALSE)</f>
        <v>3421.2570026394792</v>
      </c>
    </row>
    <row r="109" spans="1:4" ht="54" thickTop="1" thickBot="1">
      <c r="A109" s="143" t="s">
        <v>1623</v>
      </c>
      <c r="B109" s="144" t="s">
        <v>1692</v>
      </c>
      <c r="C109" s="139" t="s">
        <v>1082</v>
      </c>
      <c r="D109" s="185">
        <f>VLOOKUP('413.3'!A88,'413.3'!A88:N215,14,FALSE)</f>
        <v>3431.3195232354778</v>
      </c>
    </row>
    <row r="110" spans="1:4" ht="54" thickTop="1" thickBot="1">
      <c r="A110" s="143" t="s">
        <v>1122</v>
      </c>
      <c r="B110" s="144" t="s">
        <v>1289</v>
      </c>
      <c r="C110" s="139" t="s">
        <v>1082</v>
      </c>
      <c r="D110" s="185">
        <f>VLOOKUP('414.1'!A88,'414.1'!A88:N216,14,FALSE)</f>
        <v>3121.0920132608449</v>
      </c>
    </row>
    <row r="111" spans="1:4" ht="54" thickTop="1" thickBot="1">
      <c r="A111" s="143" t="s">
        <v>1123</v>
      </c>
      <c r="B111" s="144" t="s">
        <v>2065</v>
      </c>
      <c r="C111" s="139" t="s">
        <v>1082</v>
      </c>
      <c r="D111" s="185">
        <f>VLOOKUP('414.2'!A88,'414.2'!A88:N217,14,FALSE)</f>
        <v>3154.6337485808399</v>
      </c>
    </row>
    <row r="112" spans="1:4" ht="54" thickTop="1" thickBot="1">
      <c r="A112" s="143" t="s">
        <v>1124</v>
      </c>
      <c r="B112" s="144" t="s">
        <v>2066</v>
      </c>
      <c r="C112" s="139" t="s">
        <v>1082</v>
      </c>
      <c r="D112" s="185">
        <f>VLOOKUP('414.3'!A88,'414.3'!A88:N218,14,FALSE)</f>
        <v>3154.6337485808399</v>
      </c>
    </row>
    <row r="113" spans="1:4" ht="54" thickTop="1" thickBot="1">
      <c r="A113" s="143" t="s">
        <v>1125</v>
      </c>
      <c r="B113" s="144" t="s">
        <v>1290</v>
      </c>
      <c r="C113" s="139" t="s">
        <v>1082</v>
      </c>
      <c r="D113" s="185">
        <f>VLOOKUP('414.4'!A88,'414.4'!A88:N219,14,FALSE)</f>
        <v>3188.2856924597431</v>
      </c>
    </row>
    <row r="114" spans="1:4" ht="54" thickTop="1" thickBot="1">
      <c r="A114" s="143" t="s">
        <v>1126</v>
      </c>
      <c r="B114" s="144" t="s">
        <v>1291</v>
      </c>
      <c r="C114" s="139" t="s">
        <v>1082</v>
      </c>
      <c r="D114" s="185">
        <f>VLOOKUP('414.5'!A88,'414.5'!A88:N220,14,FALSE)</f>
        <v>3383.1631746689127</v>
      </c>
    </row>
    <row r="115" spans="1:4" ht="54" thickTop="1" thickBot="1">
      <c r="A115" s="143" t="s">
        <v>1630</v>
      </c>
      <c r="B115" s="144" t="s">
        <v>2162</v>
      </c>
      <c r="C115" s="139" t="s">
        <v>1082</v>
      </c>
      <c r="D115" s="185">
        <f>VLOOKUP('414.6'!A88,'414.6'!A88:N221,14,FALSE)</f>
        <v>4474.9466593347479</v>
      </c>
    </row>
    <row r="116" spans="1:4" ht="54" thickTop="1" thickBot="1">
      <c r="A116" s="143" t="s">
        <v>1127</v>
      </c>
      <c r="B116" s="144" t="s">
        <v>2067</v>
      </c>
      <c r="C116" s="139" t="s">
        <v>1548</v>
      </c>
      <c r="D116" s="185">
        <f>VLOOKUP('415.1'!A88,'415.1'!A88:N222,14,FALSE)</f>
        <v>2519.8022298559631</v>
      </c>
    </row>
    <row r="117" spans="1:4" ht="54" thickTop="1" thickBot="1">
      <c r="A117" s="143" t="s">
        <v>1128</v>
      </c>
      <c r="B117" s="144" t="s">
        <v>2164</v>
      </c>
      <c r="C117" s="139" t="s">
        <v>233</v>
      </c>
      <c r="D117" s="185">
        <f>VLOOKUP('420.1'!A87,'420.1'!A87:N223,14,FALSE)</f>
        <v>1758.8749991832212</v>
      </c>
    </row>
    <row r="118" spans="1:4" ht="54" thickTop="1" thickBot="1">
      <c r="A118" s="143" t="s">
        <v>1129</v>
      </c>
      <c r="B118" s="144" t="s">
        <v>2163</v>
      </c>
      <c r="C118" s="148" t="s">
        <v>233</v>
      </c>
      <c r="D118" s="185">
        <f>VLOOKUP('420.2 '!A88,'420.2 '!A59:N107,14,FALSE)</f>
        <v>1937.1263563820403</v>
      </c>
    </row>
    <row r="119" spans="1:4" ht="54" thickTop="1" thickBot="1">
      <c r="A119" s="143" t="s">
        <v>1635</v>
      </c>
      <c r="B119" s="144" t="s">
        <v>1636</v>
      </c>
      <c r="C119" s="139" t="s">
        <v>233</v>
      </c>
      <c r="D119" s="185">
        <f>VLOOKUP('420.3'!A88,'420.3'!A88:N225,14,FALSE)</f>
        <v>3994.6363563820405</v>
      </c>
    </row>
    <row r="120" spans="1:4" ht="54" thickTop="1" thickBot="1">
      <c r="A120" s="143" t="s">
        <v>1130</v>
      </c>
      <c r="B120" s="144" t="s">
        <v>1292</v>
      </c>
      <c r="C120" s="139" t="s">
        <v>233</v>
      </c>
      <c r="D120" s="185">
        <f>VLOOKUP('421.1'!A88,'421.1'!A88:N226,14,FALSE)</f>
        <v>1128.8188563820404</v>
      </c>
    </row>
    <row r="121" spans="1:4" ht="54" thickTop="1" thickBot="1">
      <c r="A121" s="143" t="s">
        <v>1131</v>
      </c>
      <c r="B121" s="144" t="s">
        <v>1293</v>
      </c>
      <c r="C121" s="139" t="s">
        <v>233</v>
      </c>
      <c r="D121" s="185">
        <f>VLOOKUP('421.2'!A88,'421.2'!A88:N227,14,FALSE)</f>
        <v>1565.9526409598743</v>
      </c>
    </row>
    <row r="122" spans="1:4" ht="54" thickTop="1" thickBot="1">
      <c r="A122" s="143" t="s">
        <v>1132</v>
      </c>
      <c r="B122" s="144" t="s">
        <v>2068</v>
      </c>
      <c r="C122" s="139" t="s">
        <v>233</v>
      </c>
      <c r="D122" s="185">
        <f>VLOOKUP('421.3'!A88,'421.3'!A88:N228,14,FALSE)</f>
        <v>1424.2137655304764</v>
      </c>
    </row>
    <row r="123" spans="1:4" ht="54" thickTop="1" thickBot="1">
      <c r="A123" s="143" t="s">
        <v>1133</v>
      </c>
      <c r="B123" s="144" t="s">
        <v>2069</v>
      </c>
      <c r="C123" s="139" t="s">
        <v>233</v>
      </c>
      <c r="D123" s="185">
        <f>VLOOKUP('421.4'!A88,'421.4'!A88:N229,14,FALSE)</f>
        <v>1636.8220786745733</v>
      </c>
    </row>
    <row r="124" spans="1:4" ht="54" thickTop="1" thickBot="1">
      <c r="A124" s="143" t="s">
        <v>1640</v>
      </c>
      <c r="B124" s="146" t="s">
        <v>1641</v>
      </c>
      <c r="C124" s="139" t="s">
        <v>233</v>
      </c>
      <c r="D124" s="185">
        <f>VLOOKUP('430.1.1'!A87,'430.1.1'!A87:N230,14,FALSE)</f>
        <v>7419.627189058443</v>
      </c>
    </row>
    <row r="125" spans="1:4" ht="54" thickTop="1" thickBot="1">
      <c r="A125" s="143" t="s">
        <v>1642</v>
      </c>
      <c r="B125" s="144" t="s">
        <v>1643</v>
      </c>
      <c r="C125" s="139" t="s">
        <v>233</v>
      </c>
      <c r="D125" s="185">
        <f>VLOOKUP('430.1.2'!A88,'430.1.2'!A88:N231,14,FALSE)</f>
        <v>6071.4970742710902</v>
      </c>
    </row>
    <row r="126" spans="1:4" ht="54" thickTop="1" thickBot="1">
      <c r="A126" s="143" t="s">
        <v>1644</v>
      </c>
      <c r="B126" s="144" t="s">
        <v>1693</v>
      </c>
      <c r="C126" s="139" t="s">
        <v>233</v>
      </c>
      <c r="D126" s="185">
        <f>VLOOKUP('430.2.1'!A88,'430.2.1'!A88:N232,14,FALSE)</f>
        <v>7419.627189058443</v>
      </c>
    </row>
    <row r="127" spans="1:4" ht="54" thickTop="1" thickBot="1">
      <c r="A127" s="143" t="s">
        <v>1646</v>
      </c>
      <c r="B127" s="144" t="s">
        <v>1694</v>
      </c>
      <c r="C127" s="139" t="s">
        <v>233</v>
      </c>
      <c r="D127" s="185">
        <f>VLOOKUP('430.2.2'!A88,'430.2.2'!A88:N233,14,FALSE)</f>
        <v>6071.4970742710902</v>
      </c>
    </row>
    <row r="128" spans="1:4" ht="54" thickTop="1" thickBot="1">
      <c r="A128" s="143" t="s">
        <v>1647</v>
      </c>
      <c r="B128" s="144" t="s">
        <v>1695</v>
      </c>
      <c r="C128" s="139" t="s">
        <v>233</v>
      </c>
      <c r="D128" s="185">
        <f>VLOOKUP('431.1.1'!A88,'431.1.1'!A88:N234,14,FALSE)</f>
        <v>15026.587264690748</v>
      </c>
    </row>
    <row r="129" spans="1:4" ht="54" thickTop="1" thickBot="1">
      <c r="A129" s="143" t="s">
        <v>1649</v>
      </c>
      <c r="B129" s="144" t="s">
        <v>1696</v>
      </c>
      <c r="C129" s="139" t="s">
        <v>233</v>
      </c>
      <c r="D129" s="185">
        <f>VLOOKUP('431.1.2'!A88,'431.1.2'!A88:N235,14,FALSE)</f>
        <v>11903.499615227029</v>
      </c>
    </row>
    <row r="130" spans="1:4" ht="54" thickTop="1" thickBot="1">
      <c r="A130" s="143" t="s">
        <v>1652</v>
      </c>
      <c r="B130" s="144" t="s">
        <v>1697</v>
      </c>
      <c r="C130" s="139" t="s">
        <v>233</v>
      </c>
      <c r="D130" s="185">
        <f>VLOOKUP('431.2.1'!A88,'431.2.1'!A88:N236,14,FALSE)</f>
        <v>15694.334855602579</v>
      </c>
    </row>
    <row r="131" spans="1:4" ht="54" thickTop="1" thickBot="1">
      <c r="A131" s="143" t="s">
        <v>1653</v>
      </c>
      <c r="B131" s="144" t="s">
        <v>1698</v>
      </c>
      <c r="C131" s="139" t="s">
        <v>233</v>
      </c>
      <c r="D131" s="185">
        <f>VLOOKUP('431.2.2'!A88,'431.2.2'!A88:N237,14,FALSE)</f>
        <v>12413.759566772862</v>
      </c>
    </row>
    <row r="132" spans="1:4" ht="54" thickTop="1" thickBot="1">
      <c r="A132" s="143" t="s">
        <v>1134</v>
      </c>
      <c r="B132" s="144" t="s">
        <v>1294</v>
      </c>
      <c r="C132" s="139" t="s">
        <v>233</v>
      </c>
      <c r="D132" s="185">
        <f>VLOOKUP('432.1'!A88,'432.1'!A88:N238,14,FALSE)</f>
        <v>4495.2945653634333</v>
      </c>
    </row>
    <row r="133" spans="1:4" ht="54" thickTop="1" thickBot="1">
      <c r="A133" s="143" t="s">
        <v>1135</v>
      </c>
      <c r="B133" s="144" t="s">
        <v>2070</v>
      </c>
      <c r="C133" s="139" t="s">
        <v>233</v>
      </c>
      <c r="D133" s="185">
        <f>VLOOKUP('432.2'!A88,'432.2'!A88:N239,14,FALSE)</f>
        <v>3281.0340526472282</v>
      </c>
    </row>
    <row r="134" spans="1:4" ht="54" thickTop="1" thickBot="1">
      <c r="A134" s="143" t="s">
        <v>1136</v>
      </c>
      <c r="B134" s="144" t="s">
        <v>2071</v>
      </c>
      <c r="C134" s="139" t="s">
        <v>233</v>
      </c>
      <c r="D134" s="185">
        <f>VLOOKUP('433.1'!A88,'433.1'!A88:N240,14,FALSE)</f>
        <v>4756.4263499501303</v>
      </c>
    </row>
    <row r="135" spans="1:4" ht="54" thickTop="1" thickBot="1">
      <c r="A135" s="143" t="s">
        <v>1137</v>
      </c>
      <c r="B135" s="144" t="s">
        <v>2072</v>
      </c>
      <c r="C135" s="139" t="s">
        <v>233</v>
      </c>
      <c r="D135" s="185">
        <f>VLOOKUP('433.2'!A88,'433.2'!A88:N241,14,FALSE)</f>
        <v>4161.6717340045507</v>
      </c>
    </row>
    <row r="136" spans="1:4" ht="54" thickTop="1" thickBot="1">
      <c r="A136" s="143" t="s">
        <v>1138</v>
      </c>
      <c r="B136" s="144" t="s">
        <v>2073</v>
      </c>
      <c r="C136" s="139" t="s">
        <v>233</v>
      </c>
      <c r="D136" s="185">
        <f>VLOOKUP('433.3'!A88,'433.3'!A88:N242,14,FALSE)</f>
        <v>5003.1865510750458</v>
      </c>
    </row>
    <row r="137" spans="1:4" ht="54" thickTop="1" thickBot="1">
      <c r="A137" s="143" t="s">
        <v>1139</v>
      </c>
      <c r="B137" s="144" t="s">
        <v>1295</v>
      </c>
      <c r="C137" s="139" t="s">
        <v>233</v>
      </c>
      <c r="D137" s="185">
        <f>VLOOKUP('433.4'!A88,'433.4'!A88:N243,14,FALSE)</f>
        <v>3197.3805676862121</v>
      </c>
    </row>
    <row r="138" spans="1:4" ht="54" thickTop="1" thickBot="1">
      <c r="A138" s="143" t="s">
        <v>1140</v>
      </c>
      <c r="B138" s="144" t="s">
        <v>2074</v>
      </c>
      <c r="C138" s="139" t="s">
        <v>233</v>
      </c>
      <c r="D138" s="185">
        <f>VLOOKUP('433.5'!A88,'433.5'!A88:N244,14,FALSE)</f>
        <v>4871.5891862365152</v>
      </c>
    </row>
    <row r="139" spans="1:4" ht="54" thickTop="1" thickBot="1">
      <c r="A139" s="143" t="s">
        <v>1141</v>
      </c>
      <c r="B139" s="144" t="s">
        <v>2075</v>
      </c>
      <c r="C139" s="139" t="s">
        <v>233</v>
      </c>
      <c r="D139" s="185">
        <f>VLOOKUP('433.6'!A88,'433.6'!A88:N245,14,FALSE)</f>
        <v>4272.7595776223416</v>
      </c>
    </row>
    <row r="140" spans="1:4" ht="54" thickTop="1" thickBot="1">
      <c r="A140" s="143" t="s">
        <v>1142</v>
      </c>
      <c r="B140" s="144" t="s">
        <v>2076</v>
      </c>
      <c r="C140" s="139" t="s">
        <v>233</v>
      </c>
      <c r="D140" s="185">
        <f>VLOOKUP('433.7'!A88,'433.7'!A88:N246,14,FALSE)</f>
        <v>5137.8384827329737</v>
      </c>
    </row>
    <row r="141" spans="1:4" ht="54" thickTop="1" thickBot="1">
      <c r="A141" s="143" t="s">
        <v>1143</v>
      </c>
      <c r="B141" s="144" t="s">
        <v>1296</v>
      </c>
      <c r="C141" s="139" t="s">
        <v>233</v>
      </c>
      <c r="D141" s="185">
        <f>VLOOKUP('433.8'!A88,'433.8'!A88:N247,14,FALSE)</f>
        <v>3281.5380249724167</v>
      </c>
    </row>
    <row r="142" spans="1:4" ht="54" thickTop="1" thickBot="1">
      <c r="A142" s="143" t="s">
        <v>1144</v>
      </c>
      <c r="B142" s="144" t="s">
        <v>2077</v>
      </c>
      <c r="C142" s="139" t="s">
        <v>388</v>
      </c>
      <c r="D142" s="185">
        <f>VLOOKUP('440.1'!A89,'440.1'!A89:N248,14,FALSE)</f>
        <v>192999.32057658141</v>
      </c>
    </row>
    <row r="143" spans="1:4" ht="54" thickTop="1" thickBot="1">
      <c r="A143" s="143" t="s">
        <v>1145</v>
      </c>
      <c r="B143" s="144" t="s">
        <v>2078</v>
      </c>
      <c r="C143" s="139" t="s">
        <v>388</v>
      </c>
      <c r="D143" s="185">
        <f>VLOOKUP('440.2'!A93,'440.2'!A93:N250,14,FALSE)</f>
        <v>192999.32057658141</v>
      </c>
    </row>
    <row r="144" spans="1:4" ht="54" thickTop="1" thickBot="1">
      <c r="A144" s="143" t="s">
        <v>1146</v>
      </c>
      <c r="B144" s="144" t="s">
        <v>2079</v>
      </c>
      <c r="C144" s="139" t="s">
        <v>388</v>
      </c>
      <c r="D144" s="185">
        <f>VLOOKUP('440.3'!A93,'440.3'!A93:N252,14,FALSE)</f>
        <v>192999.32057658141</v>
      </c>
    </row>
    <row r="145" spans="1:4" ht="54" thickTop="1" thickBot="1">
      <c r="A145" s="143" t="s">
        <v>1147</v>
      </c>
      <c r="B145" s="144" t="s">
        <v>1297</v>
      </c>
      <c r="C145" s="139" t="s">
        <v>388</v>
      </c>
      <c r="D145" s="185">
        <f>VLOOKUP('440.4'!A93,'440.4'!A93:N254,14,FALSE)</f>
        <v>211994.12096886087</v>
      </c>
    </row>
    <row r="146" spans="1:4" ht="54" thickTop="1" thickBot="1">
      <c r="A146" s="143" t="s">
        <v>1148</v>
      </c>
      <c r="B146" s="144" t="s">
        <v>2080</v>
      </c>
      <c r="C146" s="139" t="s">
        <v>388</v>
      </c>
      <c r="D146" s="185">
        <f>VLOOKUP('441.1'!A93,'441.1'!A93:N256,14,FALSE)</f>
        <v>192999.32057658141</v>
      </c>
    </row>
    <row r="147" spans="1:4" ht="54" thickTop="1" thickBot="1">
      <c r="A147" s="143" t="s">
        <v>1149</v>
      </c>
      <c r="B147" s="144" t="s">
        <v>2081</v>
      </c>
      <c r="C147" s="139" t="s">
        <v>388</v>
      </c>
      <c r="D147" s="185">
        <f>VLOOKUP('441.2'!A92,'441.2'!A92:N258,14,FALSE)</f>
        <v>192999.32057658141</v>
      </c>
    </row>
    <row r="148" spans="1:4" ht="54" thickTop="1" thickBot="1">
      <c r="A148" s="143" t="s">
        <v>1150</v>
      </c>
      <c r="B148" s="144" t="s">
        <v>2082</v>
      </c>
      <c r="C148" s="139" t="s">
        <v>388</v>
      </c>
      <c r="D148" s="185">
        <f>VLOOKUP('441.3'!A93,'441.3'!A93:N260,14,FALSE)</f>
        <v>192999.32057658141</v>
      </c>
    </row>
    <row r="149" spans="1:4" ht="54" thickTop="1" thickBot="1">
      <c r="A149" s="143" t="s">
        <v>1151</v>
      </c>
      <c r="B149" s="144" t="s">
        <v>2083</v>
      </c>
      <c r="C149" s="139" t="s">
        <v>388</v>
      </c>
      <c r="D149" s="185">
        <f>VLOOKUP('441.4'!A92,'441.4'!A92:N262,14,FALSE)</f>
        <v>211994.12096886087</v>
      </c>
    </row>
    <row r="150" spans="1:4" ht="54" thickTop="1" thickBot="1">
      <c r="A150" s="143" t="s">
        <v>1152</v>
      </c>
      <c r="B150" s="144" t="s">
        <v>2063</v>
      </c>
      <c r="C150" s="139" t="s">
        <v>388</v>
      </c>
      <c r="D150" s="185">
        <f>VLOOKUP('450.1'!A95,'450.1'!A95:N264,14,FALSE)</f>
        <v>223356.28967064712</v>
      </c>
    </row>
    <row r="151" spans="1:4" ht="54" thickTop="1" thickBot="1">
      <c r="A151" s="143" t="s">
        <v>1153</v>
      </c>
      <c r="B151" s="144" t="s">
        <v>2084</v>
      </c>
      <c r="C151" s="139" t="s">
        <v>388</v>
      </c>
      <c r="D151" s="185">
        <f>VLOOKUP('450.2'!A93,'450.2'!A93:N266,14,FALSE)</f>
        <v>223356.28967064712</v>
      </c>
    </row>
    <row r="152" spans="1:4" ht="54" thickTop="1" thickBot="1">
      <c r="A152" s="143" t="s">
        <v>1154</v>
      </c>
      <c r="B152" s="144" t="s">
        <v>2085</v>
      </c>
      <c r="C152" s="139" t="s">
        <v>388</v>
      </c>
      <c r="D152" s="185">
        <f>VLOOKUP('450.3'!A93,'450.3'!A93:N268,14,FALSE)</f>
        <v>223356.28967064712</v>
      </c>
    </row>
    <row r="153" spans="1:4" ht="54" thickTop="1" thickBot="1">
      <c r="A153" s="143" t="s">
        <v>1155</v>
      </c>
      <c r="B153" s="144" t="s">
        <v>2086</v>
      </c>
      <c r="C153" s="139" t="s">
        <v>388</v>
      </c>
      <c r="D153" s="185">
        <f>VLOOKUP('450.4'!A92,'450.4'!A92:N270,14,FALSE)</f>
        <v>223356.28967064712</v>
      </c>
    </row>
    <row r="154" spans="1:4" ht="63.75" customHeight="1" thickTop="1" thickBot="1">
      <c r="A154" s="143" t="s">
        <v>1156</v>
      </c>
      <c r="B154" s="144" t="s">
        <v>2087</v>
      </c>
      <c r="C154" s="139" t="s">
        <v>388</v>
      </c>
      <c r="D154" s="185">
        <f>VLOOKUP('450.5'!A92,'450.5'!A92:N272,14,FALSE)</f>
        <v>223356.28967064712</v>
      </c>
    </row>
    <row r="155" spans="1:4" ht="54" thickTop="1" thickBot="1">
      <c r="A155" s="143" t="s">
        <v>1157</v>
      </c>
      <c r="B155" s="144" t="s">
        <v>2088</v>
      </c>
      <c r="C155" s="139" t="s">
        <v>388</v>
      </c>
      <c r="D155" s="185">
        <f>VLOOKUP('450.6'!A93,'450.6'!A93:N274,14,FALSE)</f>
        <v>223356.28967064712</v>
      </c>
    </row>
    <row r="156" spans="1:4" ht="54" thickTop="1" thickBot="1">
      <c r="A156" s="143" t="s">
        <v>1158</v>
      </c>
      <c r="B156" s="144" t="s">
        <v>2089</v>
      </c>
      <c r="C156" s="139" t="s">
        <v>388</v>
      </c>
      <c r="D156" s="185">
        <f>VLOOKUP('450.7'!A93,'450.7'!A93:N275,14,FALSE)</f>
        <v>223356.28967064712</v>
      </c>
    </row>
    <row r="157" spans="1:4" ht="54" thickTop="1" thickBot="1">
      <c r="A157" s="143" t="s">
        <v>1159</v>
      </c>
      <c r="B157" s="144" t="s">
        <v>2090</v>
      </c>
      <c r="C157" s="139" t="s">
        <v>388</v>
      </c>
      <c r="D157" s="185">
        <f>VLOOKUP('450.8'!A93,'450.8'!A93:N276,14,FALSE)</f>
        <v>223356.28967064712</v>
      </c>
    </row>
    <row r="158" spans="1:4" ht="54" thickTop="1" thickBot="1">
      <c r="A158" s="143" t="s">
        <v>1668</v>
      </c>
      <c r="B158" s="144" t="s">
        <v>1699</v>
      </c>
      <c r="C158" s="139" t="s">
        <v>388</v>
      </c>
      <c r="D158" s="185">
        <f>VLOOKUP('450.10'!A92,'450.10'!A92:N277,14,FALSE)</f>
        <v>258428.20044127156</v>
      </c>
    </row>
    <row r="159" spans="1:4" ht="54" thickTop="1" thickBot="1">
      <c r="A159" s="143" t="s">
        <v>1670</v>
      </c>
      <c r="B159" s="144" t="s">
        <v>1700</v>
      </c>
      <c r="C159" s="139" t="s">
        <v>388</v>
      </c>
      <c r="D159" s="185">
        <f>VLOOKUP('450.11'!A92,'450.11'!A92:N278,14,FALSE)</f>
        <v>258428.20044127156</v>
      </c>
    </row>
    <row r="160" spans="1:4" ht="54" thickTop="1" thickBot="1">
      <c r="A160" s="143" t="s">
        <v>1672</v>
      </c>
      <c r="B160" s="144" t="s">
        <v>1701</v>
      </c>
      <c r="C160" s="139" t="s">
        <v>388</v>
      </c>
      <c r="D160" s="185">
        <f>VLOOKUP('450.12'!A92,'450.11'!A92:N279,14,FALSE)</f>
        <v>258428.20044127156</v>
      </c>
    </row>
    <row r="161" spans="1:4" ht="54" thickTop="1" thickBot="1">
      <c r="A161" s="143" t="s">
        <v>1160</v>
      </c>
      <c r="B161" s="144" t="s">
        <v>2091</v>
      </c>
      <c r="C161" s="139" t="s">
        <v>388</v>
      </c>
      <c r="D161" s="185">
        <f>VLOOKUP('451.1'!A92,'451.1'!A92:N280,14,FALSE)</f>
        <v>223356.28967064712</v>
      </c>
    </row>
    <row r="162" spans="1:4" ht="54" thickTop="1" thickBot="1">
      <c r="A162" s="143" t="s">
        <v>1161</v>
      </c>
      <c r="B162" s="144" t="s">
        <v>2092</v>
      </c>
      <c r="C162" s="139" t="s">
        <v>388</v>
      </c>
      <c r="D162" s="185">
        <f>VLOOKUP('451.2'!A93,'451.2'!A93:N281,14,FALSE)</f>
        <v>223356.28967064712</v>
      </c>
    </row>
    <row r="163" spans="1:4" ht="54" thickTop="1" thickBot="1">
      <c r="A163" s="143" t="s">
        <v>1162</v>
      </c>
      <c r="B163" s="144" t="s">
        <v>2093</v>
      </c>
      <c r="C163" s="139" t="s">
        <v>388</v>
      </c>
      <c r="D163" s="185">
        <f>VLOOKUP('451.3'!A92,'451.3'!A92:N282,14,FALSE)</f>
        <v>223356.28967064712</v>
      </c>
    </row>
    <row r="164" spans="1:4" ht="54" thickTop="1" thickBot="1">
      <c r="A164" s="143" t="s">
        <v>1163</v>
      </c>
      <c r="B164" s="144" t="s">
        <v>2094</v>
      </c>
      <c r="C164" s="139" t="s">
        <v>388</v>
      </c>
      <c r="D164" s="185">
        <f>VLOOKUP('451.4'!A92,'451.4'!A92:N283,14,FALSE)</f>
        <v>258428.20044127156</v>
      </c>
    </row>
    <row r="165" spans="1:4" ht="54" thickTop="1" thickBot="1">
      <c r="A165" s="143" t="s">
        <v>1164</v>
      </c>
      <c r="B165" s="144" t="s">
        <v>2095</v>
      </c>
      <c r="C165" s="139" t="s">
        <v>388</v>
      </c>
      <c r="D165" s="185">
        <f>VLOOKUP('452.1'!A93,'452.1'!A93:N284,14,FALSE)</f>
        <v>223356.28967064712</v>
      </c>
    </row>
    <row r="166" spans="1:4" ht="54" thickTop="1" thickBot="1">
      <c r="A166" s="143" t="s">
        <v>1165</v>
      </c>
      <c r="B166" s="144" t="s">
        <v>2096</v>
      </c>
      <c r="C166" s="139" t="s">
        <v>388</v>
      </c>
      <c r="D166" s="185">
        <f>VLOOKUP('452.2'!A93,'452.2'!A93:N285,14,FALSE)</f>
        <v>223356.28967064712</v>
      </c>
    </row>
    <row r="167" spans="1:4" ht="54" thickTop="1" thickBot="1">
      <c r="A167" s="143" t="s">
        <v>1166</v>
      </c>
      <c r="B167" s="144" t="s">
        <v>2097</v>
      </c>
      <c r="C167" s="139" t="s">
        <v>388</v>
      </c>
      <c r="D167" s="185">
        <f>VLOOKUP('452.3'!A92,'452.3'!A92:N286,14,FALSE)</f>
        <v>223356.28967064712</v>
      </c>
    </row>
    <row r="168" spans="1:4" ht="54" thickTop="1" thickBot="1">
      <c r="A168" s="143" t="s">
        <v>1167</v>
      </c>
      <c r="B168" s="144" t="s">
        <v>2098</v>
      </c>
      <c r="C168" s="139" t="s">
        <v>388</v>
      </c>
      <c r="D168" s="185">
        <f>VLOOKUP('452.4'!A93,'452.4'!A93:N287,14,FALSE)</f>
        <v>223356.28967064712</v>
      </c>
    </row>
    <row r="169" spans="1:4" ht="54" thickTop="1" thickBot="1">
      <c r="A169" s="143" t="s">
        <v>1168</v>
      </c>
      <c r="B169" s="144" t="s">
        <v>1298</v>
      </c>
      <c r="C169" s="139" t="s">
        <v>388</v>
      </c>
      <c r="D169" s="185">
        <f>VLOOKUP('453.1'!A92,'453.1'!A92:N288,14,FALSE)</f>
        <v>225991.70108633488</v>
      </c>
    </row>
    <row r="170" spans="1:4" ht="54" thickTop="1" thickBot="1">
      <c r="A170" s="143" t="s">
        <v>1169</v>
      </c>
      <c r="B170" s="144" t="s">
        <v>2099</v>
      </c>
      <c r="C170" s="139" t="s">
        <v>233</v>
      </c>
      <c r="D170" s="185">
        <f>VLOOKUP('460.1'!A87,'460.1'!A87:N289,14,FALSE)</f>
        <v>2654.9867325096402</v>
      </c>
    </row>
    <row r="171" spans="1:4" ht="54" thickTop="1" thickBot="1">
      <c r="A171" s="204" t="s">
        <v>2123</v>
      </c>
      <c r="B171" s="144" t="s">
        <v>2179</v>
      </c>
      <c r="C171" s="139" t="s">
        <v>233</v>
      </c>
      <c r="D171" s="185">
        <f>VLOOKUP('460.2'!A87,'460.2'!A87:N290,14,FALSE)</f>
        <v>1327.4933662548201</v>
      </c>
    </row>
    <row r="172" spans="1:4" ht="51.75" customHeight="1" thickTop="1" thickBot="1">
      <c r="A172" s="143" t="s">
        <v>1170</v>
      </c>
      <c r="B172" s="144" t="s">
        <v>1299</v>
      </c>
      <c r="C172" s="139" t="s">
        <v>388</v>
      </c>
      <c r="D172" s="185">
        <f>VLOOKUP('461.1'!A87,'461.1'!A87:N291,14,FALSE)</f>
        <v>94361.291399584501</v>
      </c>
    </row>
    <row r="173" spans="1:4" ht="54" thickTop="1" thickBot="1">
      <c r="A173" s="143" t="s">
        <v>1171</v>
      </c>
      <c r="B173" s="144" t="s">
        <v>1300</v>
      </c>
      <c r="C173" s="139" t="s">
        <v>388</v>
      </c>
      <c r="D173" s="185">
        <f>VLOOKUP('461.2'!A89,'461.2'!A89:N294,14,FALSE)</f>
        <v>112568.84129734385</v>
      </c>
    </row>
    <row r="174" spans="1:4" ht="54" thickTop="1" thickBot="1">
      <c r="A174" s="143" t="s">
        <v>1682</v>
      </c>
      <c r="B174" s="144" t="s">
        <v>2184</v>
      </c>
      <c r="C174" s="139" t="s">
        <v>388</v>
      </c>
      <c r="D174" s="185">
        <f>VLOOKUP('462.1.1'!A88,'462.1.1'!A88:N293,14,FALSE)</f>
        <v>140345.33266313409</v>
      </c>
    </row>
    <row r="175" spans="1:4" ht="54" thickTop="1" thickBot="1">
      <c r="A175" s="143" t="s">
        <v>1683</v>
      </c>
      <c r="B175" s="144" t="s">
        <v>2185</v>
      </c>
      <c r="C175" s="139" t="s">
        <v>388</v>
      </c>
      <c r="D175" s="185">
        <f>VLOOKUP('462.1.2'!A88,'462.1.2'!A88:N294,14,FALSE)</f>
        <v>140661.08638076924</v>
      </c>
    </row>
    <row r="176" spans="1:4" ht="54" thickTop="1" thickBot="1">
      <c r="A176" s="143" t="s">
        <v>1684</v>
      </c>
      <c r="B176" s="144" t="s">
        <v>2188</v>
      </c>
      <c r="C176" s="139" t="s">
        <v>388</v>
      </c>
      <c r="D176" s="185">
        <f>VLOOKUP('462.2.1'!A88,'462.2.1'!A88:N295,14,FALSE)</f>
        <v>154420.70854112066</v>
      </c>
    </row>
    <row r="177" spans="1:4" ht="54" thickTop="1" thickBot="1">
      <c r="A177" s="143" t="s">
        <v>1685</v>
      </c>
      <c r="B177" s="144" t="s">
        <v>2189</v>
      </c>
      <c r="C177" s="139" t="s">
        <v>388</v>
      </c>
      <c r="D177" s="185">
        <f>VLOOKUP('462.2.2'!A88,'462.2.2'!A88:N296,14,FALSE)</f>
        <v>154736.46225875581</v>
      </c>
    </row>
    <row r="178" spans="1:4" ht="54" thickTop="1" thickBot="1">
      <c r="A178" s="143" t="s">
        <v>1172</v>
      </c>
      <c r="B178" s="144" t="s">
        <v>1702</v>
      </c>
      <c r="C178" s="139" t="s">
        <v>233</v>
      </c>
      <c r="D178" s="185">
        <f>VLOOKUP('464.1'!A88,'464.1'!A88:N297,14,FALSE)</f>
        <v>8612.9351512929843</v>
      </c>
    </row>
    <row r="179" spans="1:4" ht="54" thickTop="1" thickBot="1">
      <c r="A179" s="143" t="s">
        <v>1173</v>
      </c>
      <c r="B179" s="144" t="s">
        <v>1703</v>
      </c>
      <c r="C179" s="139" t="s">
        <v>388</v>
      </c>
      <c r="D179" s="185">
        <f>VLOOKUP('465.1'!A92,'465.1'!A92:N298,14,FALSE)</f>
        <v>91896.669322956426</v>
      </c>
    </row>
    <row r="180" spans="1:4" ht="54" thickTop="1" thickBot="1">
      <c r="A180" s="143" t="s">
        <v>1686</v>
      </c>
      <c r="B180" s="144" t="s">
        <v>1704</v>
      </c>
      <c r="C180" s="139" t="s">
        <v>388</v>
      </c>
      <c r="D180" s="185">
        <f>VLOOKUP('465.2'!A92,'465.2'!A92:N299,14,FALSE)</f>
        <v>23141.959382280158</v>
      </c>
    </row>
    <row r="181" spans="1:4" ht="54" thickTop="1" thickBot="1">
      <c r="A181" s="143" t="s">
        <v>1174</v>
      </c>
      <c r="B181" s="144" t="s">
        <v>1705</v>
      </c>
      <c r="C181" s="139" t="s">
        <v>144</v>
      </c>
      <c r="D181" s="185">
        <f>VLOOKUP('466.1'!A92,'466.1'!A92:N300,14,FALSE)</f>
        <v>3247.5831433828157</v>
      </c>
    </row>
    <row r="182" spans="1:4" ht="54" thickTop="1" thickBot="1">
      <c r="A182" s="143" t="s">
        <v>1175</v>
      </c>
      <c r="B182" s="144" t="s">
        <v>1706</v>
      </c>
      <c r="C182" s="139" t="s">
        <v>144</v>
      </c>
      <c r="D182" s="185">
        <f>VLOOKUP('466.2'!A96,'466.2'!A96:N301,14,FALSE)</f>
        <v>3748.3794128466971</v>
      </c>
    </row>
    <row r="183" spans="1:4" ht="54" thickTop="1" thickBot="1">
      <c r="A183" s="145" t="s">
        <v>1176</v>
      </c>
      <c r="B183" s="146" t="s">
        <v>1819</v>
      </c>
      <c r="C183" s="139" t="s">
        <v>388</v>
      </c>
      <c r="D183" s="185">
        <f>VLOOKUP('500.1'!A95,'500.1'!A95:N302,14,FALSE)</f>
        <v>767993.43817395938</v>
      </c>
    </row>
    <row r="184" spans="1:4" ht="54" thickTop="1" thickBot="1">
      <c r="A184" s="143" t="s">
        <v>1708</v>
      </c>
      <c r="B184" s="144" t="s">
        <v>1820</v>
      </c>
      <c r="C184" s="139" t="s">
        <v>388</v>
      </c>
      <c r="D184" s="185">
        <f>VLOOKUP('500.2'!A95,'500.2'!A95:N303,14,FALSE)</f>
        <v>792329.02217395953</v>
      </c>
    </row>
    <row r="185" spans="1:4" ht="57.75" thickTop="1" thickBot="1">
      <c r="A185" s="143" t="s">
        <v>1177</v>
      </c>
      <c r="B185" s="144" t="s">
        <v>1959</v>
      </c>
      <c r="C185" s="139" t="s">
        <v>377</v>
      </c>
      <c r="D185" s="185">
        <f>VLOOKUP('501.1'!A88,'501.1'!A88:N304,14,FALSE)</f>
        <v>1037.0385809471277</v>
      </c>
    </row>
    <row r="186" spans="1:4" ht="57.75" thickTop="1" thickBot="1">
      <c r="A186" s="143" t="s">
        <v>1710</v>
      </c>
      <c r="B186" s="144" t="s">
        <v>1960</v>
      </c>
      <c r="C186" s="139" t="s">
        <v>377</v>
      </c>
      <c r="D186" s="185">
        <f>VLOOKUP('501.10'!A88,'501.10'!A88:N305,14,FALSE)</f>
        <v>1092.1029297641194</v>
      </c>
    </row>
    <row r="187" spans="1:4" ht="57.75" thickTop="1" thickBot="1">
      <c r="A187" s="143" t="s">
        <v>1711</v>
      </c>
      <c r="B187" s="144" t="s">
        <v>1961</v>
      </c>
      <c r="C187" s="139" t="s">
        <v>377</v>
      </c>
      <c r="D187" s="185">
        <f>VLOOKUP('501.20'!A88,'501.20'!A88:N306,14,FALSE)</f>
        <v>516.13596094738739</v>
      </c>
    </row>
    <row r="188" spans="1:4" ht="54" thickTop="1" thickBot="1">
      <c r="A188" s="143" t="s">
        <v>1712</v>
      </c>
      <c r="B188" s="144" t="s">
        <v>1821</v>
      </c>
      <c r="C188" s="139" t="s">
        <v>388</v>
      </c>
      <c r="D188" s="185">
        <f>VLOOKUP('505.1'!A84,'505.1'!A84:N307,14,FALSE)</f>
        <v>694478.84700336866</v>
      </c>
    </row>
    <row r="189" spans="1:4" ht="54" thickTop="1" thickBot="1">
      <c r="A189" s="143" t="s">
        <v>1178</v>
      </c>
      <c r="B189" s="144" t="s">
        <v>1822</v>
      </c>
      <c r="C189" s="139" t="s">
        <v>233</v>
      </c>
      <c r="D189" s="185">
        <f>VLOOKUP('510.1'!A84,'510.1'!A84:N308,14,FALSE)</f>
        <v>88619.81085345849</v>
      </c>
    </row>
    <row r="190" spans="1:4" ht="54" thickTop="1" thickBot="1">
      <c r="A190" s="143" t="s">
        <v>1716</v>
      </c>
      <c r="B190" s="144" t="s">
        <v>1301</v>
      </c>
      <c r="C190" s="139" t="s">
        <v>388</v>
      </c>
      <c r="D190" s="185">
        <f>VLOOKUP('600.1.1'!A85,'600.1.1'!A85:N311,14,FALSE)</f>
        <v>23005.698887021099</v>
      </c>
    </row>
    <row r="191" spans="1:4" ht="54" thickTop="1" thickBot="1">
      <c r="A191" s="143" t="s">
        <v>1717</v>
      </c>
      <c r="B191" s="144" t="s">
        <v>1823</v>
      </c>
      <c r="C191" s="139" t="s">
        <v>388</v>
      </c>
      <c r="D191" s="185">
        <f>VLOOKUP('600.2.1'!A88,'600.2.1'!A88:N310,14,FALSE)</f>
        <v>107393.90266065461</v>
      </c>
    </row>
    <row r="192" spans="1:4" ht="54" thickTop="1" thickBot="1">
      <c r="A192" s="143" t="s">
        <v>1718</v>
      </c>
      <c r="B192" s="144" t="s">
        <v>1824</v>
      </c>
      <c r="C192" s="139" t="s">
        <v>388</v>
      </c>
      <c r="D192" s="185">
        <f>VLOOKUP('600.2.2'!A90,'600.2.2'!A90:N312,14,FALSE)</f>
        <v>149440.21355045561</v>
      </c>
    </row>
    <row r="193" spans="1:4" ht="54" thickTop="1" thickBot="1">
      <c r="A193" s="143" t="s">
        <v>1719</v>
      </c>
      <c r="B193" s="144" t="s">
        <v>1825</v>
      </c>
      <c r="C193" s="139" t="s">
        <v>388</v>
      </c>
      <c r="D193" s="185">
        <f>VLOOKUP('600.2.3'!A89,'600.2.3'!A89:N312,14,FALSE)</f>
        <v>21486.210777773085</v>
      </c>
    </row>
    <row r="194" spans="1:4" ht="54" thickTop="1" thickBot="1">
      <c r="A194" s="143" t="s">
        <v>1720</v>
      </c>
      <c r="B194" s="144" t="s">
        <v>1826</v>
      </c>
      <c r="C194" s="139" t="s">
        <v>388</v>
      </c>
      <c r="D194" s="185">
        <f>VLOOKUP('600.2.4'!A88,'600.2.4'!A88:N312,14,FALSE)</f>
        <v>28009.039822872404</v>
      </c>
    </row>
    <row r="195" spans="1:4" ht="54" thickTop="1" thickBot="1">
      <c r="A195" s="143" t="s">
        <v>1179</v>
      </c>
      <c r="B195" s="144" t="s">
        <v>2200</v>
      </c>
      <c r="C195" s="139" t="s">
        <v>388</v>
      </c>
      <c r="D195" s="185">
        <f>VLOOKUP('610.1'!A89,'610.1'!A89:N314,14,FALSE)</f>
        <v>59453.892203442716</v>
      </c>
    </row>
    <row r="196" spans="1:4" ht="54" thickTop="1" thickBot="1">
      <c r="A196" s="143" t="s">
        <v>1180</v>
      </c>
      <c r="B196" s="144" t="s">
        <v>1827</v>
      </c>
      <c r="C196" s="139" t="s">
        <v>388</v>
      </c>
      <c r="D196" s="185">
        <f>VLOOKUP('610.2'!A89,'610.2'!A89:N315,14,FALSE)</f>
        <v>46764.361456406506</v>
      </c>
    </row>
    <row r="197" spans="1:4" ht="54" thickTop="1" thickBot="1">
      <c r="A197" s="143" t="s">
        <v>1722</v>
      </c>
      <c r="B197" s="144" t="s">
        <v>1828</v>
      </c>
      <c r="C197" s="139" t="s">
        <v>388</v>
      </c>
      <c r="D197" s="185">
        <f>VLOOKUP('610.3'!A89,'610.3'!A89:N316,14,FALSE)</f>
        <v>80609.977095531445</v>
      </c>
    </row>
    <row r="198" spans="1:4" ht="54" thickTop="1" thickBot="1">
      <c r="A198" s="143" t="s">
        <v>1724</v>
      </c>
      <c r="B198" s="144" t="s">
        <v>1829</v>
      </c>
      <c r="C198" s="139" t="s">
        <v>388</v>
      </c>
      <c r="D198" s="185">
        <f>VLOOKUP('610.4'!A89,'610.4'!A89:N317,14,FALSE)</f>
        <v>77063.999763712724</v>
      </c>
    </row>
    <row r="199" spans="1:4" ht="54" thickTop="1" thickBot="1">
      <c r="A199" s="143" t="s">
        <v>1726</v>
      </c>
      <c r="B199" s="144" t="s">
        <v>1302</v>
      </c>
      <c r="C199" s="139" t="s">
        <v>388</v>
      </c>
      <c r="D199" s="185">
        <f>VLOOKUP('610.5'!A89,'610.5'!A89:N318,14,FALSE)</f>
        <v>93966.739856198721</v>
      </c>
    </row>
    <row r="200" spans="1:4" ht="54" thickTop="1" thickBot="1">
      <c r="A200" s="143" t="s">
        <v>1728</v>
      </c>
      <c r="B200" s="144" t="s">
        <v>1830</v>
      </c>
      <c r="C200" s="139" t="s">
        <v>388</v>
      </c>
      <c r="D200" s="185">
        <f>VLOOKUP('610.6'!A89,'610.6'!A89:N319,14,FALSE)</f>
        <v>80219.643450540592</v>
      </c>
    </row>
    <row r="201" spans="1:4" ht="54" thickTop="1" thickBot="1">
      <c r="A201" s="143" t="s">
        <v>1730</v>
      </c>
      <c r="B201" s="144" t="s">
        <v>1831</v>
      </c>
      <c r="C201" s="139" t="s">
        <v>388</v>
      </c>
      <c r="D201" s="185">
        <f>VLOOKUP('610.7'!A89,'610.7'!A89:N320,14,FALSE)</f>
        <v>51384.306695224252</v>
      </c>
    </row>
    <row r="202" spans="1:4" ht="54" thickTop="1" thickBot="1">
      <c r="A202" s="143" t="s">
        <v>1181</v>
      </c>
      <c r="B202" s="144" t="s">
        <v>1832</v>
      </c>
      <c r="C202" s="139" t="s">
        <v>144</v>
      </c>
      <c r="D202" s="185">
        <f>VLOOKUP('620.1'!A88,'620.1'!A88:N321,14,FALSE)</f>
        <v>601849.76563165744</v>
      </c>
    </row>
    <row r="203" spans="1:4" ht="54" thickTop="1" thickBot="1">
      <c r="A203" s="143" t="s">
        <v>1182</v>
      </c>
      <c r="B203" s="144" t="s">
        <v>1962</v>
      </c>
      <c r="C203" s="139" t="s">
        <v>144</v>
      </c>
      <c r="D203" s="185">
        <f>VLOOKUP('620.2'!A88,'620.2'!A88:N322,14,FALSE)</f>
        <v>601849.76563165744</v>
      </c>
    </row>
    <row r="204" spans="1:4" ht="54" thickTop="1" thickBot="1">
      <c r="A204" s="143" t="s">
        <v>1183</v>
      </c>
      <c r="B204" s="144" t="s">
        <v>1833</v>
      </c>
      <c r="C204" s="139" t="s">
        <v>1929</v>
      </c>
      <c r="D204" s="185">
        <f>VLOOKUP('620.3'!A93,'620.3'!A93:N323,14,FALSE)</f>
        <v>92433075.796687767</v>
      </c>
    </row>
    <row r="205" spans="1:4" ht="54" thickTop="1" thickBot="1">
      <c r="A205" s="143" t="s">
        <v>1734</v>
      </c>
      <c r="B205" s="144" t="s">
        <v>1834</v>
      </c>
      <c r="C205" s="139" t="s">
        <v>144</v>
      </c>
      <c r="D205" s="185">
        <f>VLOOKUP('621.1.1'!A95,'621.1.1'!A95:N325,14,FALSE)</f>
        <v>4975647.6095381323</v>
      </c>
    </row>
    <row r="206" spans="1:4" ht="54" thickTop="1" thickBot="1">
      <c r="A206" s="143" t="s">
        <v>1736</v>
      </c>
      <c r="B206" s="144" t="s">
        <v>1835</v>
      </c>
      <c r="C206" s="139" t="s">
        <v>144</v>
      </c>
      <c r="D206" s="185">
        <f>VLOOKUP('621.1.2'!A99,'621.1.2'!A99:N326,14,FALSE)</f>
        <v>7238293.6154957656</v>
      </c>
    </row>
    <row r="207" spans="1:4" ht="54" thickTop="1" thickBot="1">
      <c r="A207" s="143" t="s">
        <v>1184</v>
      </c>
      <c r="B207" s="144" t="s">
        <v>1836</v>
      </c>
      <c r="C207" s="139" t="s">
        <v>388</v>
      </c>
      <c r="D207" s="185">
        <f>VLOOKUP('621.2'!A89,'621.2'!A89:N326,14,FALSE)</f>
        <v>2681300.0203987067</v>
      </c>
    </row>
    <row r="208" spans="1:4" ht="54" thickTop="1" thickBot="1">
      <c r="A208" s="143" t="s">
        <v>1185</v>
      </c>
      <c r="B208" s="144" t="s">
        <v>1837</v>
      </c>
      <c r="C208" s="139" t="s">
        <v>144</v>
      </c>
      <c r="D208" s="185">
        <f>VLOOKUP('621.3'!A93,'621.3'!A93:N327,14,FALSE)</f>
        <v>83301711.812079161</v>
      </c>
    </row>
    <row r="209" spans="1:4" ht="54" thickTop="1" thickBot="1">
      <c r="A209" s="143" t="s">
        <v>1186</v>
      </c>
      <c r="B209" s="144" t="s">
        <v>1838</v>
      </c>
      <c r="C209" s="139" t="s">
        <v>388</v>
      </c>
      <c r="D209" s="185">
        <f>VLOOKUP('621.4'!A93,'621.4'!A93:N328,14,FALSE)</f>
        <v>75623434.976821065</v>
      </c>
    </row>
    <row r="210" spans="1:4" ht="54" thickTop="1" thickBot="1">
      <c r="A210" s="143" t="s">
        <v>1187</v>
      </c>
      <c r="B210" s="144" t="s">
        <v>1839</v>
      </c>
      <c r="C210" s="139" t="s">
        <v>144</v>
      </c>
      <c r="D210" s="185">
        <f>VLOOKUP('621.5'!A89,'621.5'!A89:N329,14,FALSE)</f>
        <v>4652707.3279463565</v>
      </c>
    </row>
    <row r="211" spans="1:4" ht="54" thickTop="1" thickBot="1">
      <c r="A211" s="143" t="s">
        <v>1740</v>
      </c>
      <c r="B211" s="144" t="s">
        <v>1840</v>
      </c>
      <c r="C211" s="139" t="s">
        <v>144</v>
      </c>
      <c r="D211" s="185">
        <f>VLOOKUP('621.5.1'!A89,'621.5.1'!A89:N330,14,FALSE)</f>
        <v>1553905.1651294415</v>
      </c>
    </row>
    <row r="212" spans="1:4" ht="54" thickTop="1" thickBot="1">
      <c r="A212" s="143" t="s">
        <v>1188</v>
      </c>
      <c r="B212" s="144" t="s">
        <v>1841</v>
      </c>
      <c r="C212" s="139" t="s">
        <v>1929</v>
      </c>
      <c r="D212" s="185">
        <f>VLOOKUP('621.6'!A98,'621.6'!A98:N331,14,FALSE)</f>
        <v>84234682.312027007</v>
      </c>
    </row>
    <row r="213" spans="1:4" ht="54" thickTop="1" thickBot="1">
      <c r="A213" s="143" t="s">
        <v>1815</v>
      </c>
      <c r="B213" s="144" t="s">
        <v>1842</v>
      </c>
      <c r="C213" s="139" t="s">
        <v>1929</v>
      </c>
      <c r="D213" s="185">
        <f>VLOOKUP('621.7'!A89,'621.7'!A89:N332,14,FALSE)</f>
        <v>2691186.234785994</v>
      </c>
    </row>
    <row r="214" spans="1:4" ht="54" thickTop="1" thickBot="1">
      <c r="A214" s="143" t="s">
        <v>1189</v>
      </c>
      <c r="B214" s="144" t="s">
        <v>2100</v>
      </c>
      <c r="C214" s="139" t="s">
        <v>233</v>
      </c>
      <c r="D214" s="185">
        <f>VLOOKUP('622.1'!A89,'622.1'!A89:N333,14,FALSE)</f>
        <v>76719.682502678173</v>
      </c>
    </row>
    <row r="215" spans="1:4" ht="54" thickTop="1" thickBot="1">
      <c r="A215" s="143" t="s">
        <v>1190</v>
      </c>
      <c r="B215" s="144" t="s">
        <v>1843</v>
      </c>
      <c r="C215" s="139" t="s">
        <v>233</v>
      </c>
      <c r="D215" s="185">
        <f>VLOOKUP('622.2'!A89,'622.2'!A89:N335,14,FALSE)</f>
        <v>34145.540840497575</v>
      </c>
    </row>
    <row r="216" spans="1:4" ht="54" thickTop="1" thickBot="1">
      <c r="A216" s="143" t="s">
        <v>1191</v>
      </c>
      <c r="B216" s="144" t="s">
        <v>1844</v>
      </c>
      <c r="C216" s="139" t="s">
        <v>233</v>
      </c>
      <c r="D216" s="185">
        <f>VLOOKUP('622.3'!A89,'622.3'!A89:N336,14,FALSE)</f>
        <v>1449160.469184611</v>
      </c>
    </row>
    <row r="217" spans="1:4" ht="54" thickTop="1" thickBot="1">
      <c r="A217" s="143" t="s">
        <v>1192</v>
      </c>
      <c r="B217" s="144" t="s">
        <v>1845</v>
      </c>
      <c r="C217" s="139" t="s">
        <v>233</v>
      </c>
      <c r="D217" s="185">
        <f>VLOOKUP('622.4'!A89,'622.4'!A89:N337,14,FALSE)</f>
        <v>1431504.7372276043</v>
      </c>
    </row>
    <row r="218" spans="1:4" ht="54" thickTop="1" thickBot="1">
      <c r="A218" s="143" t="s">
        <v>1193</v>
      </c>
      <c r="B218" s="144" t="s">
        <v>1846</v>
      </c>
      <c r="C218" s="139" t="s">
        <v>144</v>
      </c>
      <c r="D218" s="185">
        <f>VLOOKUP('622.5'!A89,'622.5'!A89:N338,14,FALSE)</f>
        <v>73233.352093913694</v>
      </c>
    </row>
    <row r="219" spans="1:4" ht="54" thickTop="1" thickBot="1">
      <c r="A219" s="143" t="s">
        <v>1194</v>
      </c>
      <c r="B219" s="144" t="s">
        <v>1847</v>
      </c>
      <c r="C219" s="139" t="s">
        <v>144</v>
      </c>
      <c r="D219" s="185">
        <f>VLOOKUP('623.1'!A103,'623.1'!A103:N339,14,FALSE)</f>
        <v>412650.25724020496</v>
      </c>
    </row>
    <row r="220" spans="1:4" ht="54" thickTop="1" thickBot="1">
      <c r="A220" s="143" t="s">
        <v>1195</v>
      </c>
      <c r="B220" s="144" t="s">
        <v>1303</v>
      </c>
      <c r="C220" s="139" t="s">
        <v>2101</v>
      </c>
      <c r="D220" s="185">
        <f>VLOOKUP('623.2'!A89,'623.2'!A89:N340,14,FALSE)</f>
        <v>2654111.8677543444</v>
      </c>
    </row>
    <row r="221" spans="1:4" ht="54" thickTop="1" thickBot="1">
      <c r="A221" s="143" t="s">
        <v>1196</v>
      </c>
      <c r="B221" s="144" t="s">
        <v>2220</v>
      </c>
      <c r="C221" s="139" t="s">
        <v>388</v>
      </c>
      <c r="D221" s="185">
        <f>VLOOKUP('630.1'!A89,'630.1'!A89:N341,14,FALSE)</f>
        <v>1064401.67954189</v>
      </c>
    </row>
    <row r="222" spans="1:4" ht="54" thickTop="1" thickBot="1">
      <c r="A222" s="143" t="s">
        <v>1197</v>
      </c>
      <c r="B222" s="144" t="s">
        <v>2221</v>
      </c>
      <c r="C222" s="139" t="s">
        <v>388</v>
      </c>
      <c r="D222" s="185">
        <f>VLOOKUP('630.2'!A89,'630.2'!A89:N342,14,FALSE)</f>
        <v>1096431.2857143355</v>
      </c>
    </row>
    <row r="223" spans="1:4" ht="54" thickTop="1" thickBot="1">
      <c r="A223" s="143" t="s">
        <v>1198</v>
      </c>
      <c r="B223" s="144" t="s">
        <v>2222</v>
      </c>
      <c r="C223" s="139" t="s">
        <v>388</v>
      </c>
      <c r="D223" s="185">
        <f>VLOOKUP('630.3'!A89,'630.3'!A89:N343,14,FALSE)</f>
        <v>694358.51470887754</v>
      </c>
    </row>
    <row r="224" spans="1:4" ht="54" thickTop="1" thickBot="1">
      <c r="A224" s="143" t="s">
        <v>1199</v>
      </c>
      <c r="B224" s="144" t="s">
        <v>2223</v>
      </c>
      <c r="C224" s="139" t="s">
        <v>388</v>
      </c>
      <c r="D224" s="185">
        <f>VLOOKUP('630.4'!A89,'630.4'!A89:N344,14,FALSE)</f>
        <v>598731.31682011823</v>
      </c>
    </row>
    <row r="225" spans="1:4" ht="54" thickTop="1" thickBot="1">
      <c r="A225" s="143" t="s">
        <v>1200</v>
      </c>
      <c r="B225" s="144" t="s">
        <v>2224</v>
      </c>
      <c r="C225" s="139" t="s">
        <v>388</v>
      </c>
      <c r="D225" s="185">
        <f>VLOOKUP('630.5'!A93,'630.5'!A93:N345,14,FALSE)</f>
        <v>380736.66557148099</v>
      </c>
    </row>
    <row r="226" spans="1:4" ht="54" thickTop="1" thickBot="1">
      <c r="A226" s="143" t="s">
        <v>1201</v>
      </c>
      <c r="B226" s="144" t="s">
        <v>2225</v>
      </c>
      <c r="C226" s="139" t="s">
        <v>388</v>
      </c>
      <c r="D226" s="185">
        <f>VLOOKUP('630.6'!A93,'630.6'!A89:N346,14,FALSE)</f>
        <v>320299.29268588498</v>
      </c>
    </row>
    <row r="227" spans="1:4" ht="54" thickTop="1" thickBot="1">
      <c r="A227" s="143" t="s">
        <v>1202</v>
      </c>
      <c r="B227" s="144" t="s">
        <v>2226</v>
      </c>
      <c r="C227" s="139" t="s">
        <v>388</v>
      </c>
      <c r="D227" s="185">
        <f>VLOOKUP('630.7'!A93,'630.7'!A90:N347,14,FALSE)</f>
        <v>238260.70864720474</v>
      </c>
    </row>
    <row r="228" spans="1:4" ht="54" thickTop="1" thickBot="1">
      <c r="A228" s="143" t="s">
        <v>1203</v>
      </c>
      <c r="B228" s="144" t="s">
        <v>1848</v>
      </c>
      <c r="C228" s="139" t="s">
        <v>144</v>
      </c>
      <c r="D228" s="185">
        <f>VLOOKUP('632.1'!A90,'632.1'!A90:N349,14,FALSE)</f>
        <v>1074204.3110266337</v>
      </c>
    </row>
    <row r="229" spans="1:4" ht="54" thickTop="1" thickBot="1">
      <c r="A229" s="143" t="s">
        <v>1743</v>
      </c>
      <c r="B229" s="144" t="s">
        <v>1849</v>
      </c>
      <c r="C229" s="139" t="s">
        <v>144</v>
      </c>
      <c r="D229" s="185">
        <f>VLOOKUP('632.2'!A90,'632.2'!A90:N350,14,FALSE)</f>
        <v>1078524.7908418032</v>
      </c>
    </row>
    <row r="230" spans="1:4" ht="54" thickTop="1" thickBot="1">
      <c r="A230" s="143" t="s">
        <v>1746</v>
      </c>
      <c r="B230" s="144" t="s">
        <v>1850</v>
      </c>
      <c r="C230" s="139" t="s">
        <v>377</v>
      </c>
      <c r="D230" s="185">
        <f>VLOOKUP('640.1'!A90,'640.1'!A90:N351,14,FALSE)</f>
        <v>27556.505677027912</v>
      </c>
    </row>
    <row r="231" spans="1:4" ht="54" thickTop="1" thickBot="1">
      <c r="A231" s="143" t="s">
        <v>1747</v>
      </c>
      <c r="B231" s="144" t="s">
        <v>1851</v>
      </c>
      <c r="C231" s="139" t="s">
        <v>377</v>
      </c>
      <c r="D231" s="185">
        <f>VLOOKUP('640.2'!A90,'640.2'!A90:N352,14,FALSE)</f>
        <v>6186.2813407594194</v>
      </c>
    </row>
    <row r="232" spans="1:4" ht="54" thickTop="1" thickBot="1">
      <c r="A232" s="143" t="s">
        <v>1204</v>
      </c>
      <c r="B232" s="144" t="s">
        <v>1852</v>
      </c>
      <c r="C232" s="139" t="s">
        <v>1748</v>
      </c>
      <c r="D232" s="185">
        <f>VLOOKUP('641.1'!A90,'641.1'!A90:N353,14,FALSE)</f>
        <v>1888.3264618233002</v>
      </c>
    </row>
    <row r="233" spans="1:4" ht="54" thickTop="1" thickBot="1">
      <c r="A233" s="143" t="s">
        <v>1205</v>
      </c>
      <c r="B233" s="144" t="s">
        <v>1852</v>
      </c>
      <c r="C233" s="139" t="s">
        <v>377</v>
      </c>
      <c r="D233" s="185">
        <f>VLOOKUP('641.2'!A90,'641.2'!A90:N354,14,FALSE)</f>
        <v>41345.259409896433</v>
      </c>
    </row>
    <row r="234" spans="1:4" ht="54" thickTop="1" thickBot="1">
      <c r="A234" s="143" t="s">
        <v>1206</v>
      </c>
      <c r="B234" s="144" t="s">
        <v>1853</v>
      </c>
      <c r="C234" s="139" t="s">
        <v>1929</v>
      </c>
      <c r="D234" s="185">
        <f>VLOOKUP('642.1'!A90,'642.1'!A90:N355,14,FALSE)</f>
        <v>593039.87331069948</v>
      </c>
    </row>
    <row r="235" spans="1:4" ht="54" thickTop="1" thickBot="1">
      <c r="A235" s="143" t="s">
        <v>1207</v>
      </c>
      <c r="B235" s="144" t="s">
        <v>1854</v>
      </c>
      <c r="C235" s="139" t="s">
        <v>144</v>
      </c>
      <c r="D235" s="185">
        <f>VLOOKUP('642.2'!A90,'642.2'!A90:N356,14,FALSE)</f>
        <v>47720.596702126531</v>
      </c>
    </row>
    <row r="236" spans="1:4" ht="54" thickTop="1" thickBot="1">
      <c r="A236" s="143" t="s">
        <v>1208</v>
      </c>
      <c r="B236" s="144" t="s">
        <v>1855</v>
      </c>
      <c r="C236" s="139" t="s">
        <v>377</v>
      </c>
      <c r="D236" s="185">
        <f>VLOOKUP('650.1'!A95,'650.1'!A95:N358,14,FALSE)</f>
        <v>12851.096874767005</v>
      </c>
    </row>
    <row r="237" spans="1:4" ht="54" thickTop="1" thickBot="1">
      <c r="A237" s="143" t="s">
        <v>1209</v>
      </c>
      <c r="B237" s="144" t="s">
        <v>2233</v>
      </c>
      <c r="C237" s="139" t="s">
        <v>377</v>
      </c>
      <c r="D237" s="185">
        <f>VLOOKUP('650.2'!A93,'650.2'!A93:N359,14,FALSE)</f>
        <v>10893.222816863146</v>
      </c>
    </row>
    <row r="238" spans="1:4" ht="54" thickTop="1" thickBot="1">
      <c r="A238" s="143" t="s">
        <v>1210</v>
      </c>
      <c r="B238" s="144" t="s">
        <v>1856</v>
      </c>
      <c r="C238" s="139" t="s">
        <v>377</v>
      </c>
      <c r="D238" s="210">
        <f>VLOOKUP('650.3'!A90,'650.3'!A90:N360,14,FALSE)</f>
        <v>0.58121911867878795</v>
      </c>
    </row>
    <row r="239" spans="1:4" ht="54" thickTop="1" thickBot="1">
      <c r="A239" s="143" t="s">
        <v>1211</v>
      </c>
      <c r="B239" s="144" t="s">
        <v>2237</v>
      </c>
      <c r="C239" s="139" t="s">
        <v>377</v>
      </c>
      <c r="D239" s="185">
        <f>VLOOKUP('650.4'!A93,'650.4'!A93:N361,14,FALSE)</f>
        <v>4166.6495399320638</v>
      </c>
    </row>
    <row r="240" spans="1:4" ht="57.75" thickTop="1" thickBot="1">
      <c r="A240" s="143" t="s">
        <v>1212</v>
      </c>
      <c r="B240" s="144" t="s">
        <v>1857</v>
      </c>
      <c r="C240" s="139" t="s">
        <v>233</v>
      </c>
      <c r="D240" s="185">
        <f>VLOOKUP('660.1'!A87,'660.1'!A87:N362,14,FALSE)</f>
        <v>373880.77696980757</v>
      </c>
    </row>
    <row r="241" spans="1:4" ht="76.5" thickTop="1" thickBot="1">
      <c r="A241" s="143" t="s">
        <v>1213</v>
      </c>
      <c r="B241" s="144" t="s">
        <v>1964</v>
      </c>
      <c r="C241" s="139" t="s">
        <v>144</v>
      </c>
      <c r="D241" s="185">
        <f>VLOOKUP('660.2'!A87,'660.2'!A87:N363,14,FALSE)</f>
        <v>428967.54467297235</v>
      </c>
    </row>
    <row r="242" spans="1:4" ht="54" thickTop="1" thickBot="1">
      <c r="A242" s="143" t="s">
        <v>1761</v>
      </c>
      <c r="B242" s="144" t="s">
        <v>1858</v>
      </c>
      <c r="C242" s="139" t="s">
        <v>144</v>
      </c>
      <c r="D242" s="185">
        <f>VLOOKUP('661.1'!A87,'661.1'!A87:N364,14,FALSE)</f>
        <v>638364.7338179145</v>
      </c>
    </row>
    <row r="243" spans="1:4" ht="54" thickTop="1" thickBot="1">
      <c r="A243" s="143" t="s">
        <v>1214</v>
      </c>
      <c r="B243" s="144" t="s">
        <v>1859</v>
      </c>
      <c r="C243" s="139" t="s">
        <v>144</v>
      </c>
      <c r="D243" s="185">
        <f>VLOOKUP('662.1'!A87,'662.1'!A87:N365,14,FALSE)</f>
        <v>419017.15366102359</v>
      </c>
    </row>
    <row r="244" spans="1:4" ht="54" thickTop="1" thickBot="1">
      <c r="A244" s="143" t="s">
        <v>1215</v>
      </c>
      <c r="B244" s="144" t="s">
        <v>1860</v>
      </c>
      <c r="C244" s="139" t="s">
        <v>144</v>
      </c>
      <c r="D244" s="185">
        <f>VLOOKUP('662.2'!A87,'662.2'!A87:N366,14,FALSE)</f>
        <v>392133.98503099254</v>
      </c>
    </row>
    <row r="245" spans="1:4" ht="54" thickTop="1" thickBot="1">
      <c r="A245" s="143" t="s">
        <v>1762</v>
      </c>
      <c r="B245" s="144" t="s">
        <v>1861</v>
      </c>
      <c r="C245" s="139" t="s">
        <v>144</v>
      </c>
      <c r="D245" s="185">
        <f>VLOOKUP('663.1'!A87,'663.1'!A87:N367,14,FALSE)</f>
        <v>9000.0509842080264</v>
      </c>
    </row>
    <row r="246" spans="1:4" ht="54" thickTop="1" thickBot="1">
      <c r="A246" s="143" t="s">
        <v>1216</v>
      </c>
      <c r="B246" s="144" t="s">
        <v>1862</v>
      </c>
      <c r="C246" s="139" t="s">
        <v>388</v>
      </c>
      <c r="D246" s="185">
        <f>VLOOKUP('670.1'!A87,'670.1'!A87:N368,14,FALSE)</f>
        <v>237836.79225147731</v>
      </c>
    </row>
    <row r="247" spans="1:4" ht="54" thickTop="1" thickBot="1">
      <c r="A247" s="143" t="s">
        <v>1217</v>
      </c>
      <c r="B247" s="144" t="s">
        <v>1863</v>
      </c>
      <c r="C247" s="139" t="s">
        <v>388</v>
      </c>
      <c r="D247" s="185">
        <f>VLOOKUP('670.2'!A87,'670.2'!A87:N369,14,FALSE)</f>
        <v>302793.12749419751</v>
      </c>
    </row>
    <row r="248" spans="1:4" ht="54" thickTop="1" thickBot="1">
      <c r="A248" s="143" t="s">
        <v>1764</v>
      </c>
      <c r="B248" s="144" t="s">
        <v>1864</v>
      </c>
      <c r="C248" s="139" t="s">
        <v>388</v>
      </c>
      <c r="D248" s="185">
        <f>VLOOKUP('670.3'!A87,'670.3'!A87:N370,14,FALSE)</f>
        <v>303812.54468491045</v>
      </c>
    </row>
    <row r="249" spans="1:4" ht="54" thickTop="1" thickBot="1">
      <c r="A249" s="143" t="s">
        <v>1765</v>
      </c>
      <c r="B249" s="144" t="s">
        <v>1865</v>
      </c>
      <c r="C249" s="139" t="s">
        <v>388</v>
      </c>
      <c r="D249" s="185">
        <f>VLOOKUP('670.4'!A87,'670.4'!A87:N371,14,FALSE)</f>
        <v>288853.85156057763</v>
      </c>
    </row>
    <row r="250" spans="1:4" ht="54" thickTop="1" thickBot="1">
      <c r="A250" s="143" t="s">
        <v>1766</v>
      </c>
      <c r="B250" s="144" t="s">
        <v>1866</v>
      </c>
      <c r="C250" s="139" t="s">
        <v>388</v>
      </c>
      <c r="D250" s="185">
        <f>VLOOKUP('670.5'!A89,'670.5'!A89:N372,14,FALSE)</f>
        <v>272143.92610707076</v>
      </c>
    </row>
    <row r="251" spans="1:4" ht="54" thickTop="1" thickBot="1">
      <c r="A251" s="143" t="s">
        <v>1218</v>
      </c>
      <c r="B251" s="144" t="s">
        <v>1867</v>
      </c>
      <c r="C251" s="139" t="s">
        <v>388</v>
      </c>
      <c r="D251" s="185">
        <f>VLOOKUP('671.1'!A89,'671.1'!A89:N373,14,FALSE)</f>
        <v>562147.20934347948</v>
      </c>
    </row>
    <row r="252" spans="1:4" ht="54" thickTop="1" thickBot="1">
      <c r="A252" s="143" t="s">
        <v>1219</v>
      </c>
      <c r="B252" s="144" t="s">
        <v>1868</v>
      </c>
      <c r="C252" s="139" t="s">
        <v>144</v>
      </c>
      <c r="D252" s="185">
        <f>VLOOKUP('671.2'!A89,'671.2'!A89:N374,14,FALSE)</f>
        <v>74227.878979757297</v>
      </c>
    </row>
    <row r="253" spans="1:4" ht="54" thickTop="1" thickBot="1">
      <c r="A253" s="143" t="s">
        <v>1767</v>
      </c>
      <c r="B253" s="144" t="s">
        <v>1869</v>
      </c>
      <c r="C253" s="139" t="s">
        <v>388</v>
      </c>
      <c r="D253" s="185">
        <f>VLOOKUP('671.3'!A87,'671.3'!A87:N375,14,FALSE)</f>
        <v>599527.0032797436</v>
      </c>
    </row>
    <row r="254" spans="1:4" ht="54" thickTop="1" thickBot="1">
      <c r="A254" s="143" t="s">
        <v>1768</v>
      </c>
      <c r="B254" s="144" t="s">
        <v>1870</v>
      </c>
      <c r="C254" s="139" t="s">
        <v>144</v>
      </c>
      <c r="D254" s="185">
        <f>VLOOKUP('671.4'!A87,'671.4'!A87:N376,14,FALSE)</f>
        <v>77241.146806008212</v>
      </c>
    </row>
    <row r="255" spans="1:4" ht="54" thickTop="1" thickBot="1">
      <c r="A255" s="143" t="s">
        <v>1220</v>
      </c>
      <c r="B255" s="144" t="s">
        <v>1871</v>
      </c>
      <c r="C255" s="139" t="s">
        <v>144</v>
      </c>
      <c r="D255" s="185">
        <f>VLOOKUP('672.1'!A87,'672.1'!A87:N377,14,FALSE)</f>
        <v>42270.493534053399</v>
      </c>
    </row>
    <row r="256" spans="1:4" ht="54" thickTop="1" thickBot="1">
      <c r="A256" s="143" t="s">
        <v>1769</v>
      </c>
      <c r="B256" s="144" t="s">
        <v>1872</v>
      </c>
      <c r="C256" s="139" t="s">
        <v>144</v>
      </c>
      <c r="D256" s="185">
        <f>VLOOKUP('672.2'!A87,'672.2'!A87:N378,14,FALSE)</f>
        <v>34358.846269502043</v>
      </c>
    </row>
    <row r="257" spans="1:4" ht="54" thickTop="1" thickBot="1">
      <c r="A257" s="143" t="s">
        <v>1770</v>
      </c>
      <c r="B257" s="144" t="s">
        <v>1873</v>
      </c>
      <c r="C257" s="139" t="s">
        <v>144</v>
      </c>
      <c r="D257" s="185">
        <f>VLOOKUP('672.3'!A87,'672.3'!A87:N379,14,FALSE)</f>
        <v>44162.481740509094</v>
      </c>
    </row>
    <row r="258" spans="1:4" ht="54" thickTop="1" thickBot="1">
      <c r="A258" s="143" t="s">
        <v>1771</v>
      </c>
      <c r="B258" s="144" t="s">
        <v>1874</v>
      </c>
      <c r="C258" s="139" t="s">
        <v>144</v>
      </c>
      <c r="D258" s="185">
        <f>VLOOKUP('672.4'!A87,'672.3'!A87:N380,14,FALSE)</f>
        <v>44162.481740509094</v>
      </c>
    </row>
    <row r="259" spans="1:4" ht="54" thickTop="1" thickBot="1">
      <c r="A259" s="143" t="s">
        <v>1816</v>
      </c>
      <c r="B259" s="144" t="s">
        <v>1875</v>
      </c>
      <c r="C259" s="139" t="s">
        <v>233</v>
      </c>
      <c r="D259" s="185">
        <f>VLOOKUP('673.1.1'!A87,'673.1.1'!A87:N381,14,FALSE)</f>
        <v>8389.9907592193886</v>
      </c>
    </row>
    <row r="260" spans="1:4" ht="54" thickTop="1" thickBot="1">
      <c r="A260" s="143" t="s">
        <v>1817</v>
      </c>
      <c r="B260" s="144" t="s">
        <v>2152</v>
      </c>
      <c r="C260" s="139" t="s">
        <v>233</v>
      </c>
      <c r="D260" s="185">
        <f>VLOOKUP('673.1.2'!A87,'673.1.2'!A87:N382,14,FALSE)</f>
        <v>10432.843715038105</v>
      </c>
    </row>
    <row r="261" spans="1:4" ht="54" thickTop="1" thickBot="1">
      <c r="A261" s="143" t="s">
        <v>1221</v>
      </c>
      <c r="B261" s="144" t="s">
        <v>1876</v>
      </c>
      <c r="C261" s="139" t="s">
        <v>388</v>
      </c>
      <c r="D261" s="185">
        <f>VLOOKUP('673.2'!A87,'673.2'!A87:N383,14,FALSE)</f>
        <v>75705.139027658937</v>
      </c>
    </row>
    <row r="262" spans="1:4" ht="54" thickTop="1" thickBot="1">
      <c r="A262" s="143" t="s">
        <v>1222</v>
      </c>
      <c r="B262" s="144" t="s">
        <v>1877</v>
      </c>
      <c r="C262" s="139" t="s">
        <v>388</v>
      </c>
      <c r="D262" s="185">
        <f>VLOOKUP('673.3'!A89,'673.3'!A89:N384,14,FALSE)</f>
        <v>109215.74919032393</v>
      </c>
    </row>
    <row r="263" spans="1:4" ht="54" thickTop="1" thickBot="1">
      <c r="A263" s="143" t="s">
        <v>1223</v>
      </c>
      <c r="B263" s="144" t="s">
        <v>2102</v>
      </c>
      <c r="C263" s="139" t="s">
        <v>144</v>
      </c>
      <c r="D263" s="185">
        <f>VLOOKUP('674.1'!A89,'674.1'!A89:N385,14,FALSE)</f>
        <v>67651.462296833794</v>
      </c>
    </row>
    <row r="264" spans="1:4" ht="54" thickTop="1" thickBot="1">
      <c r="A264" s="143" t="s">
        <v>1224</v>
      </c>
      <c r="B264" s="144" t="s">
        <v>1878</v>
      </c>
      <c r="C264" s="139" t="s">
        <v>144</v>
      </c>
      <c r="D264" s="185">
        <f>VLOOKUP('674.2'!A89,'674.2'!A89:N386,14,FALSE)</f>
        <v>134476.42041475163</v>
      </c>
    </row>
    <row r="265" spans="1:4" ht="54" thickTop="1" thickBot="1">
      <c r="A265" s="143" t="s">
        <v>1225</v>
      </c>
      <c r="B265" s="144" t="s">
        <v>1879</v>
      </c>
      <c r="C265" s="139" t="s">
        <v>233</v>
      </c>
      <c r="D265" s="185">
        <f>VLOOKUP('680.1'!A87,'680.1'!A87:N387,14,FALSE)</f>
        <v>241128.12687319767</v>
      </c>
    </row>
    <row r="266" spans="1:4" ht="54" thickTop="1" thickBot="1">
      <c r="A266" s="143" t="s">
        <v>1226</v>
      </c>
      <c r="B266" s="144" t="s">
        <v>1880</v>
      </c>
      <c r="C266" s="139" t="s">
        <v>144</v>
      </c>
      <c r="D266" s="185">
        <f>VLOOKUP('680.2'!A87,'680.2'!A87:N388,14,FALSE)</f>
        <v>12134.690627069205</v>
      </c>
    </row>
    <row r="267" spans="1:4" ht="54" thickTop="1" thickBot="1">
      <c r="A267" s="143" t="s">
        <v>1227</v>
      </c>
      <c r="B267" s="144" t="s">
        <v>1881</v>
      </c>
      <c r="C267" s="139" t="s">
        <v>388</v>
      </c>
      <c r="D267" s="185">
        <f>VLOOKUP('680.3'!A89,'680.3'!A89:N389,14,FALSE)</f>
        <v>62680.840016463699</v>
      </c>
    </row>
    <row r="268" spans="1:4" ht="54" thickTop="1" thickBot="1">
      <c r="A268" s="143" t="s">
        <v>1228</v>
      </c>
      <c r="B268" s="144" t="s">
        <v>1882</v>
      </c>
      <c r="C268" s="139" t="s">
        <v>388</v>
      </c>
      <c r="D268" s="185">
        <f>VLOOKUP('681.1'!A89,'681.1'!A89:N390,14,FALSE)</f>
        <v>141895.49678487133</v>
      </c>
    </row>
    <row r="269" spans="1:4" ht="54" thickTop="1" thickBot="1">
      <c r="A269" s="143" t="s">
        <v>1776</v>
      </c>
      <c r="B269" s="144" t="s">
        <v>1883</v>
      </c>
      <c r="C269" s="139" t="s">
        <v>388</v>
      </c>
      <c r="D269" s="185">
        <f>VLOOKUP('681.2'!A89,'681.2'!A89:N391,14,FALSE)</f>
        <v>206851.83202759156</v>
      </c>
    </row>
    <row r="270" spans="1:4" ht="54" thickTop="1" thickBot="1">
      <c r="A270" s="143" t="s">
        <v>1777</v>
      </c>
      <c r="B270" s="144" t="s">
        <v>1884</v>
      </c>
      <c r="C270" s="139" t="s">
        <v>388</v>
      </c>
      <c r="D270" s="185">
        <f>VLOOKUP('681.3'!A89,'681.3'!A89:N392,14,FALSE)</f>
        <v>207871.2492183045</v>
      </c>
    </row>
    <row r="271" spans="1:4" ht="54" thickTop="1" thickBot="1">
      <c r="A271" s="143" t="s">
        <v>1778</v>
      </c>
      <c r="B271" s="144" t="s">
        <v>1885</v>
      </c>
      <c r="C271" s="139" t="s">
        <v>388</v>
      </c>
      <c r="D271" s="185">
        <f>VLOOKUP('681.4'!A89,'681.4'!A89:N393,14,FALSE)</f>
        <v>192912.55609397159</v>
      </c>
    </row>
    <row r="272" spans="1:4" ht="54" thickTop="1" thickBot="1">
      <c r="A272" s="143" t="s">
        <v>1229</v>
      </c>
      <c r="B272" s="144" t="s">
        <v>1886</v>
      </c>
      <c r="C272" s="139" t="s">
        <v>388</v>
      </c>
      <c r="D272" s="185">
        <f>VLOOKUP('682.1'!A89,'682.1'!A89:N394,14,FALSE)</f>
        <v>80483.654129331728</v>
      </c>
    </row>
    <row r="273" spans="1:4" ht="54" thickTop="1" thickBot="1">
      <c r="A273" s="143" t="s">
        <v>1779</v>
      </c>
      <c r="B273" s="144" t="s">
        <v>1887</v>
      </c>
      <c r="C273" s="139" t="s">
        <v>388</v>
      </c>
      <c r="D273" s="185">
        <f>VLOOKUP('682.2'!A89,'682.2'!A89:N395,14,FALSE)</f>
        <v>80483.654129331728</v>
      </c>
    </row>
    <row r="274" spans="1:4" ht="54" thickTop="1" thickBot="1">
      <c r="A274" s="143" t="s">
        <v>1781</v>
      </c>
      <c r="B274" s="144" t="s">
        <v>1888</v>
      </c>
      <c r="C274" s="139" t="s">
        <v>388</v>
      </c>
      <c r="D274" s="185">
        <f>VLOOKUP('682.3'!A89,'682.3'!A89:N396,14,FALSE)</f>
        <v>80483.654129331728</v>
      </c>
    </row>
    <row r="275" spans="1:4" ht="54" thickTop="1" thickBot="1">
      <c r="A275" s="143" t="s">
        <v>1783</v>
      </c>
      <c r="B275" s="144" t="s">
        <v>2103</v>
      </c>
      <c r="C275" s="139" t="s">
        <v>388</v>
      </c>
      <c r="D275" s="185">
        <f>VLOOKUP('682.4'!A89,'682.4'!A89:N397,14,FALSE)</f>
        <v>80483.654129331728</v>
      </c>
    </row>
    <row r="276" spans="1:4" ht="54" thickTop="1" thickBot="1">
      <c r="A276" s="143" t="s">
        <v>1785</v>
      </c>
      <c r="B276" s="144" t="s">
        <v>1889</v>
      </c>
      <c r="C276" s="139" t="s">
        <v>233</v>
      </c>
      <c r="D276" s="185">
        <f>VLOOKUP('683.1'!A89,'683.1'!A89:N398,14,FALSE)</f>
        <v>13991.8547030379</v>
      </c>
    </row>
    <row r="277" spans="1:4" ht="54" thickTop="1" thickBot="1">
      <c r="A277" s="143" t="s">
        <v>1787</v>
      </c>
      <c r="B277" s="144" t="s">
        <v>1890</v>
      </c>
      <c r="C277" s="139" t="s">
        <v>233</v>
      </c>
      <c r="D277" s="185">
        <f>VLOOKUP('683.2'!A89,'683.2'!A89:N399,14,FALSE)</f>
        <v>26096.665603037902</v>
      </c>
    </row>
    <row r="278" spans="1:4" ht="54" thickTop="1" thickBot="1">
      <c r="A278" s="143" t="s">
        <v>1789</v>
      </c>
      <c r="B278" s="144" t="s">
        <v>1891</v>
      </c>
      <c r="C278" s="139" t="s">
        <v>233</v>
      </c>
      <c r="D278" s="185">
        <f>VLOOKUP('683.3'!A89,'683.3'!A89:N400,14,FALSE)</f>
        <v>13991.8547030379</v>
      </c>
    </row>
    <row r="279" spans="1:4" ht="54" thickTop="1" thickBot="1">
      <c r="A279" s="143" t="s">
        <v>1790</v>
      </c>
      <c r="B279" s="144" t="s">
        <v>1892</v>
      </c>
      <c r="C279" s="139" t="s">
        <v>233</v>
      </c>
      <c r="D279" s="185">
        <f>VLOOKUP('683.4'!A89,'683.4'!A89:N401,14,FALSE)</f>
        <v>26096.665603037902</v>
      </c>
    </row>
    <row r="280" spans="1:4" ht="54" thickTop="1" thickBot="1">
      <c r="A280" s="143" t="s">
        <v>1791</v>
      </c>
      <c r="B280" s="144" t="s">
        <v>1893</v>
      </c>
      <c r="C280" s="139" t="s">
        <v>233</v>
      </c>
      <c r="D280" s="185">
        <f>VLOOKUP('683.5'!A87,'683.5'!A87:N402,14,FALSE)</f>
        <v>71657.339689570479</v>
      </c>
    </row>
    <row r="281" spans="1:4" ht="54" thickTop="1" thickBot="1">
      <c r="A281" s="143" t="s">
        <v>2153</v>
      </c>
      <c r="B281" s="144" t="s">
        <v>1894</v>
      </c>
      <c r="C281" s="139" t="s">
        <v>233</v>
      </c>
      <c r="D281" s="185">
        <f>VLOOKUP('690.1.1'!A89,'690.1.1'!A89:N403,14,FALSE)</f>
        <v>14804.703667586993</v>
      </c>
    </row>
    <row r="282" spans="1:4" ht="54" thickTop="1" thickBot="1">
      <c r="A282" s="143" t="s">
        <v>1794</v>
      </c>
      <c r="B282" s="144" t="s">
        <v>1895</v>
      </c>
      <c r="C282" s="139" t="s">
        <v>233</v>
      </c>
      <c r="D282" s="185">
        <f>VLOOKUP('690.1.2'!A89,'690.1.2'!A89:N404,14,FALSE)</f>
        <v>28258.013824663471</v>
      </c>
    </row>
    <row r="283" spans="1:4" ht="54" thickTop="1" thickBot="1">
      <c r="A283" s="143" t="s">
        <v>1230</v>
      </c>
      <c r="B283" s="144" t="s">
        <v>1896</v>
      </c>
      <c r="C283" s="139" t="s">
        <v>144</v>
      </c>
      <c r="D283" s="185">
        <f>VLOOKUP('700.1'!A89,'700.1'!A89:N405,14,FALSE)</f>
        <v>1848.4453519498111</v>
      </c>
    </row>
    <row r="284" spans="1:4" ht="54" thickTop="1" thickBot="1">
      <c r="A284" s="143" t="s">
        <v>1231</v>
      </c>
      <c r="B284" s="144" t="s">
        <v>1897</v>
      </c>
      <c r="C284" s="139" t="s">
        <v>144</v>
      </c>
      <c r="D284" s="185">
        <f>VLOOKUP('700.2'!A89,'700.2'!A89:N406,14,FALSE)</f>
        <v>1937.2692514713624</v>
      </c>
    </row>
    <row r="285" spans="1:4" ht="54" thickTop="1" thickBot="1">
      <c r="A285" s="143" t="s">
        <v>1232</v>
      </c>
      <c r="B285" s="144" t="s">
        <v>1898</v>
      </c>
      <c r="C285" s="139" t="s">
        <v>233</v>
      </c>
      <c r="D285" s="185">
        <f>VLOOKUP('700.3'!A89,'700.3'!A89:N407,14,FALSE)</f>
        <v>36055.451040864697</v>
      </c>
    </row>
    <row r="286" spans="1:4" ht="54" thickTop="1" thickBot="1">
      <c r="A286" s="143" t="s">
        <v>1233</v>
      </c>
      <c r="B286" s="144" t="s">
        <v>1899</v>
      </c>
      <c r="C286" s="139" t="s">
        <v>233</v>
      </c>
      <c r="D286" s="185">
        <f>VLOOKUP('700.4'!A89,'700.4'!A89:N408,14,FALSE)</f>
        <v>48139.958056932774</v>
      </c>
    </row>
    <row r="287" spans="1:4" ht="54" thickTop="1" thickBot="1">
      <c r="A287" s="143" t="s">
        <v>1234</v>
      </c>
      <c r="B287" s="144" t="s">
        <v>1900</v>
      </c>
      <c r="C287" s="139" t="s">
        <v>1929</v>
      </c>
      <c r="D287" s="185">
        <f>VLOOKUP('701.1'!A89,'701.1'!A89:N409,14,FALSE)</f>
        <v>6077.6300365974366</v>
      </c>
    </row>
    <row r="288" spans="1:4" ht="54" thickTop="1" thickBot="1">
      <c r="A288" s="143" t="s">
        <v>1797</v>
      </c>
      <c r="B288" s="144" t="s">
        <v>1901</v>
      </c>
      <c r="C288" s="139" t="s">
        <v>1929</v>
      </c>
      <c r="D288" s="185">
        <f>VLOOKUP('710.1'!A89,'710.1'!A89:N410,14,FALSE)</f>
        <v>757771.34089226101</v>
      </c>
    </row>
    <row r="289" spans="1:4" ht="54" thickTop="1" thickBot="1">
      <c r="A289" s="143" t="s">
        <v>1235</v>
      </c>
      <c r="B289" s="144" t="s">
        <v>1902</v>
      </c>
      <c r="C289" s="139" t="s">
        <v>233</v>
      </c>
      <c r="D289" s="185">
        <f>VLOOKUP('710.2'!A89,'710.2'!A89:N411,14,FALSE)</f>
        <v>765269.32740247622</v>
      </c>
    </row>
    <row r="290" spans="1:4" ht="54" thickTop="1" thickBot="1">
      <c r="A290" s="143" t="s">
        <v>1236</v>
      </c>
      <c r="B290" s="144" t="s">
        <v>1903</v>
      </c>
      <c r="C290" s="139" t="s">
        <v>1929</v>
      </c>
      <c r="D290" s="185">
        <f>VLOOKUP('720.1'!A89,'720.1'!A89:N412,14,FALSE)</f>
        <v>435786.69394826598</v>
      </c>
    </row>
    <row r="291" spans="1:4" ht="54" thickTop="1" thickBot="1">
      <c r="A291" s="143" t="s">
        <v>1237</v>
      </c>
      <c r="B291" s="144" t="s">
        <v>1904</v>
      </c>
      <c r="C291" s="139" t="s">
        <v>144</v>
      </c>
      <c r="D291" s="185">
        <f>VLOOKUP('730.1'!A89,'730.1'!A89:N413,14,FALSE)</f>
        <v>118988.82819312652</v>
      </c>
    </row>
    <row r="292" spans="1:4" ht="54" thickTop="1" thickBot="1">
      <c r="A292" s="143" t="s">
        <v>1238</v>
      </c>
      <c r="B292" s="144" t="s">
        <v>1905</v>
      </c>
      <c r="C292" s="139" t="s">
        <v>1929</v>
      </c>
      <c r="D292" s="185">
        <f>VLOOKUP('730.2'!A89,'730.2'!A89:N414,14,FALSE)</f>
        <v>103138.84715124143</v>
      </c>
    </row>
    <row r="293" spans="1:4" ht="54" thickTop="1" thickBot="1">
      <c r="A293" s="143" t="s">
        <v>1239</v>
      </c>
      <c r="B293" s="144" t="s">
        <v>1906</v>
      </c>
      <c r="C293" s="139" t="s">
        <v>1929</v>
      </c>
      <c r="D293" s="185">
        <f>VLOOKUP('730.3'!A89,'730.3'!A89:N415,14,FALSE)</f>
        <v>77759.824633188357</v>
      </c>
    </row>
    <row r="294" spans="1:4" ht="54" thickTop="1" thickBot="1">
      <c r="A294" s="143" t="s">
        <v>1798</v>
      </c>
      <c r="B294" s="144" t="s">
        <v>1907</v>
      </c>
      <c r="C294" s="139" t="s">
        <v>1929</v>
      </c>
      <c r="D294" s="185">
        <f>VLOOKUP('730.4'!A89,'730.4'!A89:N416,14,FALSE)</f>
        <v>43840.262079161068</v>
      </c>
    </row>
    <row r="295" spans="1:4" ht="54" thickTop="1" thickBot="1">
      <c r="A295" s="143" t="s">
        <v>1240</v>
      </c>
      <c r="B295" s="144" t="s">
        <v>1908</v>
      </c>
      <c r="C295" s="139" t="s">
        <v>144</v>
      </c>
      <c r="D295" s="185">
        <f>VLOOKUP('731.1'!A89,'731.1'!A89:N417,14,FALSE)</f>
        <v>363661.98381635791</v>
      </c>
    </row>
    <row r="296" spans="1:4" ht="54" thickTop="1" thickBot="1">
      <c r="A296" s="143" t="s">
        <v>1241</v>
      </c>
      <c r="B296" s="144" t="s">
        <v>1909</v>
      </c>
      <c r="C296" s="139" t="s">
        <v>2101</v>
      </c>
      <c r="D296" s="185">
        <f>VLOOKUP('740.1'!A89,'740.1'!A89:N418,14,FALSE)</f>
        <v>14655.329211584974</v>
      </c>
    </row>
    <row r="297" spans="1:4" ht="54" thickTop="1" thickBot="1">
      <c r="A297" s="143" t="s">
        <v>1801</v>
      </c>
      <c r="B297" s="144" t="s">
        <v>1910</v>
      </c>
      <c r="C297" s="139" t="s">
        <v>1929</v>
      </c>
      <c r="D297" s="185">
        <f>VLOOKUP('741.1'!A89,'741.1'!A89:N419,14,FALSE)</f>
        <v>67401.773370352574</v>
      </c>
    </row>
    <row r="298" spans="1:4" ht="54" thickTop="1" thickBot="1">
      <c r="A298" s="143" t="s">
        <v>1242</v>
      </c>
      <c r="B298" s="144" t="s">
        <v>1911</v>
      </c>
      <c r="C298" s="139" t="s">
        <v>144</v>
      </c>
      <c r="D298" s="185">
        <f>VLOOKUP('800.1'!A89,'800.1'!A89:N420,14,FALSE)</f>
        <v>14382.774801062526</v>
      </c>
    </row>
    <row r="299" spans="1:4" ht="54" thickTop="1" thickBot="1">
      <c r="A299" s="143" t="s">
        <v>1243</v>
      </c>
      <c r="B299" s="144" t="s">
        <v>1912</v>
      </c>
      <c r="C299" s="139" t="s">
        <v>144</v>
      </c>
      <c r="D299" s="185">
        <f>VLOOKUP('800.2'!A89,'800.2'!A89:N421,14,FALSE)</f>
        <v>23519.043241971343</v>
      </c>
    </row>
    <row r="300" spans="1:4" ht="54" thickTop="1" thickBot="1">
      <c r="A300" s="143" t="s">
        <v>1244</v>
      </c>
      <c r="B300" s="144" t="s">
        <v>1913</v>
      </c>
      <c r="C300" s="139" t="s">
        <v>144</v>
      </c>
      <c r="D300" s="185">
        <f>VLOOKUP('800.3'!A89,'800.3'!A89:N422,14,FALSE)</f>
        <v>44350.402032927261</v>
      </c>
    </row>
    <row r="301" spans="1:4" ht="54" thickTop="1" thickBot="1">
      <c r="A301" s="143" t="s">
        <v>1245</v>
      </c>
      <c r="B301" s="144" t="s">
        <v>1914</v>
      </c>
      <c r="C301" s="139" t="s">
        <v>144</v>
      </c>
      <c r="D301" s="185">
        <f>VLOOKUP('800.4'!A89,'800.4'!A89:N423,14,FALSE)</f>
        <v>53140.197667230881</v>
      </c>
    </row>
    <row r="302" spans="1:4" ht="54" thickTop="1" thickBot="1">
      <c r="A302" s="143" t="s">
        <v>1802</v>
      </c>
      <c r="B302" s="144" t="s">
        <v>1915</v>
      </c>
      <c r="C302" s="139" t="s">
        <v>1929</v>
      </c>
      <c r="D302" s="185">
        <f>VLOOKUP('802.1'!A89,'802.1'!A89:N424,14,FALSE)</f>
        <v>271382.45193562668</v>
      </c>
    </row>
    <row r="303" spans="1:4" ht="54" thickTop="1" thickBot="1">
      <c r="A303" s="143" t="s">
        <v>1803</v>
      </c>
      <c r="B303" s="144" t="s">
        <v>1965</v>
      </c>
      <c r="C303" s="139" t="s">
        <v>1929</v>
      </c>
      <c r="D303" s="185">
        <f>VLOOKUP('802.2'!A89,'802.2'!A89:N425,14,FALSE)</f>
        <v>71730.066336035481</v>
      </c>
    </row>
    <row r="304" spans="1:4" ht="54" thickTop="1" thickBot="1">
      <c r="A304" s="143" t="s">
        <v>1804</v>
      </c>
      <c r="B304" s="144" t="s">
        <v>1916</v>
      </c>
      <c r="C304" s="139" t="s">
        <v>1929</v>
      </c>
      <c r="D304" s="185">
        <f>VLOOKUP('802.3'!A89,'802.3'!A89:N426,14,FALSE)</f>
        <v>47388.031854461151</v>
      </c>
    </row>
    <row r="305" spans="1:4" ht="54" thickTop="1" thickBot="1">
      <c r="A305" s="143" t="s">
        <v>1805</v>
      </c>
      <c r="B305" s="144" t="s">
        <v>1917</v>
      </c>
      <c r="C305" s="139" t="s">
        <v>1929</v>
      </c>
      <c r="D305" s="185">
        <f>VLOOKUP('802.4'!A89,'802.4'!A89:N427,14,FALSE)</f>
        <v>41025.909205867865</v>
      </c>
    </row>
    <row r="306" spans="1:4" ht="54" thickTop="1" thickBot="1">
      <c r="A306" s="143" t="s">
        <v>1806</v>
      </c>
      <c r="B306" s="144" t="s">
        <v>1918</v>
      </c>
      <c r="C306" s="139" t="s">
        <v>1929</v>
      </c>
      <c r="D306" s="185">
        <f>VLOOKUP('802.5'!A89,'802.5'!A89:N428,14,FALSE)</f>
        <v>474041.82190400484</v>
      </c>
    </row>
    <row r="307" spans="1:4" ht="54" thickTop="1" thickBot="1">
      <c r="A307" s="143" t="s">
        <v>1807</v>
      </c>
      <c r="B307" s="144" t="s">
        <v>1919</v>
      </c>
      <c r="C307" s="139" t="s">
        <v>1929</v>
      </c>
      <c r="D307" s="185">
        <f>VLOOKUP('802.6'!A89,'802.6'!A89:N429,14,FALSE)</f>
        <v>457604.87668614188</v>
      </c>
    </row>
    <row r="308" spans="1:4" ht="54" thickTop="1" thickBot="1">
      <c r="A308" s="143" t="s">
        <v>1808</v>
      </c>
      <c r="B308" s="144" t="s">
        <v>1920</v>
      </c>
      <c r="C308" s="139" t="s">
        <v>1929</v>
      </c>
      <c r="D308" s="185">
        <f>VLOOKUP('802.7'!A89,'802.7'!A89:N430,14,FALSE)</f>
        <v>301321.50909191981</v>
      </c>
    </row>
    <row r="309" spans="1:4" ht="54" thickTop="1" thickBot="1">
      <c r="A309" s="143" t="s">
        <v>1809</v>
      </c>
      <c r="B309" s="144" t="s">
        <v>1921</v>
      </c>
      <c r="C309" s="139" t="s">
        <v>1929</v>
      </c>
      <c r="D309" s="185">
        <f>VLOOKUP('802.8'!A89,'802.8'!A89:N431,14,FALSE)</f>
        <v>256441.6029541709</v>
      </c>
    </row>
    <row r="310" spans="1:4" ht="54" thickTop="1" thickBot="1">
      <c r="A310" s="143" t="s">
        <v>1246</v>
      </c>
      <c r="B310" s="144" t="s">
        <v>1922</v>
      </c>
      <c r="C310" s="139" t="s">
        <v>233</v>
      </c>
      <c r="D310" s="185">
        <f>VLOOKUP('810.1'!A89,'810.1'!A89:N432,14,FALSE)</f>
        <v>22380.102967354007</v>
      </c>
    </row>
    <row r="311" spans="1:4" ht="54" thickTop="1" thickBot="1">
      <c r="A311" s="143" t="s">
        <v>1247</v>
      </c>
      <c r="B311" s="144" t="s">
        <v>1923</v>
      </c>
      <c r="C311" s="139" t="s">
        <v>233</v>
      </c>
      <c r="D311" s="185">
        <f>VLOOKUP('810.2'!A89,'810.2'!A89:N433,14,FALSE)</f>
        <v>19807.567369925011</v>
      </c>
    </row>
    <row r="312" spans="1:4" ht="54" thickTop="1" thickBot="1">
      <c r="A312" s="143" t="s">
        <v>1248</v>
      </c>
      <c r="B312" s="144" t="s">
        <v>1924</v>
      </c>
      <c r="C312" s="139" t="s">
        <v>233</v>
      </c>
      <c r="D312" s="185">
        <f>VLOOKUP('810.3'!A89,'810.3'!A89:N435,14,FALSE)</f>
        <v>12942.478358558697</v>
      </c>
    </row>
    <row r="313" spans="1:4" ht="57.75" thickTop="1" thickBot="1">
      <c r="A313" s="143" t="s">
        <v>1810</v>
      </c>
      <c r="B313" s="144" t="s">
        <v>2156</v>
      </c>
      <c r="C313" s="139" t="s">
        <v>233</v>
      </c>
      <c r="D313" s="185">
        <f>VLOOKUP('811.1'!A89,'811.1'!A89:N436,14,FALSE)</f>
        <v>39740.572561763292</v>
      </c>
    </row>
    <row r="314" spans="1:4" ht="57.75" thickTop="1" thickBot="1">
      <c r="A314" s="143" t="s">
        <v>1811</v>
      </c>
      <c r="B314" s="144" t="s">
        <v>2157</v>
      </c>
      <c r="C314" s="139" t="s">
        <v>233</v>
      </c>
      <c r="D314" s="185">
        <f>VLOOKUP('811.2'!A89,'811.2'!A89:N437,14,FALSE)</f>
        <v>46016.228311763291</v>
      </c>
    </row>
    <row r="315" spans="1:4" ht="54" thickTop="1" thickBot="1">
      <c r="A315" s="143" t="s">
        <v>1249</v>
      </c>
      <c r="B315" s="144" t="s">
        <v>2159</v>
      </c>
      <c r="C315" s="139" t="s">
        <v>233</v>
      </c>
      <c r="D315" s="185">
        <f>VLOOKUP('812.1'!A89,'812.1'!A89:N438,14,FALSE)</f>
        <v>60445.890004704539</v>
      </c>
    </row>
    <row r="316" spans="1:4" ht="54" thickTop="1" thickBot="1">
      <c r="A316" s="143" t="s">
        <v>1812</v>
      </c>
      <c r="B316" s="144" t="s">
        <v>1925</v>
      </c>
      <c r="C316" s="139" t="s">
        <v>2101</v>
      </c>
      <c r="D316" s="185">
        <f>VLOOKUP('820.1'!A89,'820.1'!A89:N439,14,FALSE)</f>
        <v>130247.76264460479</v>
      </c>
    </row>
    <row r="317" spans="1:4" ht="54" thickTop="1" thickBot="1">
      <c r="A317" s="143" t="s">
        <v>1813</v>
      </c>
      <c r="B317" s="144" t="s">
        <v>1926</v>
      </c>
      <c r="C317" s="139" t="s">
        <v>1068</v>
      </c>
      <c r="D317" s="185">
        <f>VLOOKUP('820.1.2'!A88,'820.1.2'!A88:N440,14,FALSE)</f>
        <v>7345957.7645578962</v>
      </c>
    </row>
    <row r="318" spans="1:4" ht="57.75" thickTop="1" thickBot="1">
      <c r="A318" s="143" t="s">
        <v>1250</v>
      </c>
      <c r="B318" s="144" t="s">
        <v>1927</v>
      </c>
      <c r="C318" s="139" t="s">
        <v>2104</v>
      </c>
      <c r="D318" s="185">
        <f>VLOOKUP('900.1'!A88,'900.1'!A88:N441,14,FALSE)</f>
        <v>1351.7474246166989</v>
      </c>
    </row>
    <row r="319" spans="1:4" ht="57.75" thickTop="1" thickBot="1">
      <c r="A319" s="143" t="s">
        <v>1251</v>
      </c>
      <c r="B319" s="144" t="s">
        <v>2301</v>
      </c>
      <c r="C319" s="139" t="s">
        <v>2105</v>
      </c>
      <c r="D319" s="185">
        <f>VLOOKUP('900.2'!A88,'900.2'!A88:N442,14,FALSE)</f>
        <v>1658.9627483932211</v>
      </c>
    </row>
    <row r="320" spans="1:4" ht="54" thickTop="1" thickBot="1">
      <c r="A320" s="143" t="s">
        <v>1252</v>
      </c>
      <c r="B320" s="144" t="s">
        <v>1928</v>
      </c>
      <c r="C320" s="139" t="s">
        <v>2105</v>
      </c>
      <c r="D320" s="185">
        <f>VLOOKUP('900.3'!A88,'900.3'!A88:N443,14,FALSE)</f>
        <v>1658.9627483932211</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10" sqref="E10"/>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3" t="s">
        <v>1934</v>
      </c>
      <c r="B1" s="664"/>
      <c r="C1" s="664"/>
      <c r="D1" s="665"/>
    </row>
    <row r="2" spans="1:4" ht="20.25" customHeight="1" thickBot="1">
      <c r="A2" s="666"/>
      <c r="B2" s="667"/>
      <c r="C2" s="667"/>
      <c r="D2" s="668"/>
    </row>
    <row r="3" spans="1:4" ht="16.5" thickTop="1" thickBot="1">
      <c r="A3" s="662" t="s">
        <v>2329</v>
      </c>
      <c r="B3" s="662"/>
      <c r="C3" s="662"/>
      <c r="D3" s="662"/>
    </row>
    <row r="4" spans="1:4" ht="16.5" thickTop="1" thickBot="1">
      <c r="A4" s="662"/>
      <c r="B4" s="662"/>
      <c r="C4" s="662"/>
      <c r="D4" s="662"/>
    </row>
    <row r="5" spans="1:4" ht="16.5" thickTop="1" thickBot="1">
      <c r="A5" s="662"/>
      <c r="B5" s="662"/>
      <c r="C5" s="662"/>
      <c r="D5" s="662"/>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56173.925726710004</v>
      </c>
    </row>
    <row r="9" spans="1:4" ht="16.5" thickTop="1" thickBot="1">
      <c r="A9" s="9" t="s">
        <v>102</v>
      </c>
      <c r="B9" s="10" t="s">
        <v>1966</v>
      </c>
      <c r="C9" s="11" t="s">
        <v>103</v>
      </c>
      <c r="D9" s="656">
        <v>51067.205206099999</v>
      </c>
    </row>
    <row r="10" spans="1:4" ht="16.5" thickTop="1" thickBot="1">
      <c r="A10" s="9" t="s">
        <v>0</v>
      </c>
      <c r="B10" s="10" t="s">
        <v>1966</v>
      </c>
      <c r="C10" s="11" t="s">
        <v>1</v>
      </c>
      <c r="D10" s="656">
        <v>66387.366767929998</v>
      </c>
    </row>
    <row r="11" spans="1:4" ht="16.5" thickTop="1" thickBot="1">
      <c r="A11" s="9" t="s">
        <v>1758</v>
      </c>
      <c r="B11" s="10" t="s">
        <v>1966</v>
      </c>
      <c r="C11" s="11" t="s">
        <v>1757</v>
      </c>
      <c r="D11" s="656">
        <v>306403.23123659997</v>
      </c>
    </row>
    <row r="12" spans="1:4" ht="16.5" thickTop="1" thickBot="1">
      <c r="A12" s="9" t="s">
        <v>100</v>
      </c>
      <c r="B12" s="10" t="s">
        <v>1966</v>
      </c>
      <c r="C12" s="11" t="s">
        <v>101</v>
      </c>
      <c r="D12" s="656">
        <v>76600.807809149992</v>
      </c>
    </row>
    <row r="13" spans="1:4" ht="16.5" thickTop="1" thickBot="1">
      <c r="A13" s="9" t="s">
        <v>62</v>
      </c>
      <c r="B13" s="10" t="s">
        <v>1966</v>
      </c>
      <c r="C13" s="11" t="s">
        <v>63</v>
      </c>
      <c r="D13" s="656">
        <v>561739.25726709992</v>
      </c>
    </row>
    <row r="14" spans="1:4" ht="16.5" thickTop="1" thickBot="1">
      <c r="A14" s="9" t="s">
        <v>108</v>
      </c>
      <c r="B14" s="10" t="s">
        <v>1966</v>
      </c>
      <c r="C14" s="11" t="s">
        <v>109</v>
      </c>
      <c r="D14" s="656">
        <v>306403.23123659997</v>
      </c>
    </row>
    <row r="15" spans="1:4" ht="16.5" thickTop="1" thickBot="1">
      <c r="A15" s="9" t="s">
        <v>41</v>
      </c>
      <c r="B15" s="10" t="s">
        <v>1966</v>
      </c>
      <c r="C15" s="11" t="s">
        <v>42</v>
      </c>
      <c r="D15" s="656">
        <v>204268.8208244</v>
      </c>
    </row>
    <row r="16" spans="1:4" ht="16.5" thickTop="1" thickBot="1">
      <c r="A16" s="9" t="s">
        <v>43</v>
      </c>
      <c r="B16" s="10" t="s">
        <v>1966</v>
      </c>
      <c r="C16" s="11" t="s">
        <v>44</v>
      </c>
      <c r="D16" s="656">
        <v>306403.23123659997</v>
      </c>
    </row>
    <row r="17" spans="1:4" ht="16.5" thickTop="1" thickBot="1">
      <c r="A17" s="9" t="s">
        <v>106</v>
      </c>
      <c r="B17" s="10" t="s">
        <v>1966</v>
      </c>
      <c r="C17" s="11" t="s">
        <v>107</v>
      </c>
      <c r="D17" s="656">
        <v>102134.4104122</v>
      </c>
    </row>
    <row r="18" spans="1:4" ht="16.5" thickTop="1" thickBot="1">
      <c r="A18" s="9" t="s">
        <v>1759</v>
      </c>
      <c r="B18" s="10" t="s">
        <v>1966</v>
      </c>
      <c r="C18" s="11" t="s">
        <v>2106</v>
      </c>
      <c r="D18" s="656">
        <v>91920.96937097999</v>
      </c>
    </row>
    <row r="19" spans="1:4" ht="16.5" thickTop="1" thickBot="1">
      <c r="A19" s="9" t="s">
        <v>96</v>
      </c>
      <c r="B19" s="10" t="s">
        <v>92</v>
      </c>
      <c r="C19" s="11" t="s">
        <v>97</v>
      </c>
      <c r="D19" s="656">
        <v>2042688.2082439999</v>
      </c>
    </row>
    <row r="20" spans="1:4" ht="16.5" thickTop="1" thickBot="1">
      <c r="A20" s="9" t="s">
        <v>76</v>
      </c>
      <c r="B20" s="10" t="s">
        <v>1966</v>
      </c>
      <c r="C20" s="11" t="s">
        <v>77</v>
      </c>
      <c r="D20" s="656">
        <v>465180.576</v>
      </c>
    </row>
    <row r="21" spans="1:4" ht="16.5" thickTop="1" thickBot="1">
      <c r="A21" s="9" t="s">
        <v>74</v>
      </c>
      <c r="B21" s="10" t="s">
        <v>1966</v>
      </c>
      <c r="C21" s="11" t="s">
        <v>75</v>
      </c>
      <c r="D21" s="656">
        <v>456873.78</v>
      </c>
    </row>
    <row r="22" spans="1:4" ht="16.5" thickTop="1" thickBot="1">
      <c r="A22" s="9" t="s">
        <v>84</v>
      </c>
      <c r="B22" s="10" t="s">
        <v>1966</v>
      </c>
      <c r="C22" s="11" t="s">
        <v>85</v>
      </c>
      <c r="D22" s="656">
        <v>521251.44899999996</v>
      </c>
    </row>
    <row r="23" spans="1:4" ht="16.5" thickTop="1" thickBot="1">
      <c r="A23" s="9" t="s">
        <v>78</v>
      </c>
      <c r="B23" s="10" t="s">
        <v>1966</v>
      </c>
      <c r="C23" s="11" t="s">
        <v>79</v>
      </c>
      <c r="D23" s="656">
        <v>579399.02099999995</v>
      </c>
    </row>
    <row r="24" spans="1:4" ht="16.5" thickTop="1" thickBot="1">
      <c r="A24" s="9" t="s">
        <v>64</v>
      </c>
      <c r="B24" s="10" t="s">
        <v>1966</v>
      </c>
      <c r="C24" s="11" t="s">
        <v>65</v>
      </c>
      <c r="D24" s="656">
        <v>448566.984</v>
      </c>
    </row>
    <row r="25" spans="1:4" ht="16.5" thickTop="1" thickBot="1">
      <c r="A25" s="9" t="s">
        <v>80</v>
      </c>
      <c r="B25" s="10" t="s">
        <v>1966</v>
      </c>
      <c r="C25" s="11" t="s">
        <v>81</v>
      </c>
      <c r="D25" s="656">
        <v>533711.64300000004</v>
      </c>
    </row>
    <row r="26" spans="1:4" ht="16.5" thickTop="1" thickBot="1">
      <c r="A26" s="9" t="s">
        <v>82</v>
      </c>
      <c r="B26" s="10" t="s">
        <v>1966</v>
      </c>
      <c r="C26" s="11" t="s">
        <v>83</v>
      </c>
      <c r="D26" s="656">
        <v>552401.93400000001</v>
      </c>
    </row>
    <row r="27" spans="1:4" ht="16.5" thickTop="1" thickBot="1">
      <c r="A27" s="9" t="s">
        <v>104</v>
      </c>
      <c r="B27" s="10" t="s">
        <v>1966</v>
      </c>
      <c r="C27" s="11" t="s">
        <v>105</v>
      </c>
      <c r="D27" s="656">
        <v>139138.83299999998</v>
      </c>
    </row>
    <row r="28" spans="1:4" ht="16.5"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6.5" thickTop="1" thickBot="1">
      <c r="A30" s="9" t="s">
        <v>66</v>
      </c>
      <c r="B30" s="10" t="s">
        <v>1966</v>
      </c>
      <c r="C30" s="11" t="s">
        <v>67</v>
      </c>
      <c r="D30" s="656">
        <v>153201.61561829998</v>
      </c>
    </row>
    <row r="31" spans="1:4" ht="16.5" thickTop="1" thickBot="1">
      <c r="A31" s="9" t="s">
        <v>23</v>
      </c>
      <c r="B31" s="10" t="s">
        <v>1966</v>
      </c>
      <c r="C31" s="11" t="s">
        <v>24</v>
      </c>
      <c r="D31" s="656">
        <v>510672.05206099997</v>
      </c>
    </row>
    <row r="32" spans="1:4" ht="16.5" thickTop="1" thickBot="1">
      <c r="A32" s="9" t="s">
        <v>7</v>
      </c>
      <c r="B32" s="10" t="s">
        <v>1966</v>
      </c>
      <c r="C32" s="11" t="s">
        <v>8</v>
      </c>
      <c r="D32" s="656">
        <v>102134.4104122</v>
      </c>
    </row>
    <row r="33" spans="1:4" ht="16.5" thickTop="1" thickBot="1">
      <c r="A33" s="9" t="s">
        <v>9</v>
      </c>
      <c r="B33" s="10" t="s">
        <v>1966</v>
      </c>
      <c r="C33" s="11" t="s">
        <v>10</v>
      </c>
      <c r="D33" s="656">
        <v>153201.61561829998</v>
      </c>
    </row>
    <row r="34" spans="1:4" ht="16.5" thickTop="1" thickBot="1">
      <c r="A34" s="9" t="s">
        <v>11</v>
      </c>
      <c r="B34" s="10" t="s">
        <v>1966</v>
      </c>
      <c r="C34" s="11" t="s">
        <v>12</v>
      </c>
      <c r="D34" s="656">
        <v>204268.8208244</v>
      </c>
    </row>
    <row r="35" spans="1:4" ht="16.5" thickTop="1" thickBot="1">
      <c r="A35" s="9" t="s">
        <v>13</v>
      </c>
      <c r="B35" s="10" t="s">
        <v>1966</v>
      </c>
      <c r="C35" s="11" t="s">
        <v>14</v>
      </c>
      <c r="D35" s="656">
        <v>255336.02603049998</v>
      </c>
    </row>
    <row r="36" spans="1:4" ht="16.5" thickTop="1" thickBot="1">
      <c r="A36" s="9" t="s">
        <v>15</v>
      </c>
      <c r="B36" s="10" t="s">
        <v>1966</v>
      </c>
      <c r="C36" s="11" t="s">
        <v>16</v>
      </c>
      <c r="D36" s="656">
        <v>306403.23123659997</v>
      </c>
    </row>
    <row r="37" spans="1:4" ht="16.5" thickTop="1" thickBot="1">
      <c r="A37" s="9" t="s">
        <v>17</v>
      </c>
      <c r="B37" s="10" t="s">
        <v>1966</v>
      </c>
      <c r="C37" s="11" t="s">
        <v>18</v>
      </c>
      <c r="D37" s="656">
        <v>357470.43644269998</v>
      </c>
    </row>
    <row r="38" spans="1:4" ht="16.5" thickTop="1" thickBot="1">
      <c r="A38" s="9" t="s">
        <v>19</v>
      </c>
      <c r="B38" s="10" t="s">
        <v>1966</v>
      </c>
      <c r="C38" s="11" t="s">
        <v>20</v>
      </c>
      <c r="D38" s="656">
        <v>408537.6416488</v>
      </c>
    </row>
    <row r="39" spans="1:4" ht="16.5" thickTop="1" thickBot="1">
      <c r="A39" s="9" t="s">
        <v>21</v>
      </c>
      <c r="B39" s="10" t="s">
        <v>1966</v>
      </c>
      <c r="C39" s="11" t="s">
        <v>22</v>
      </c>
      <c r="D39" s="656">
        <v>459604.84685490001</v>
      </c>
    </row>
    <row r="40" spans="1:4" ht="16.5" thickTop="1" thickBot="1">
      <c r="A40" s="9" t="s">
        <v>72</v>
      </c>
      <c r="B40" s="10" t="s">
        <v>1966</v>
      </c>
      <c r="C40" s="11" t="s">
        <v>73</v>
      </c>
      <c r="D40" s="656">
        <v>56173.925726710004</v>
      </c>
    </row>
    <row r="41" spans="1:4" ht="16.5" thickTop="1" thickBot="1">
      <c r="A41" s="9" t="s">
        <v>27</v>
      </c>
      <c r="B41" s="10" t="s">
        <v>1966</v>
      </c>
      <c r="C41" s="11" t="s">
        <v>28</v>
      </c>
      <c r="D41" s="656">
        <v>112347.85145342001</v>
      </c>
    </row>
    <row r="42" spans="1:4" ht="16.5" thickTop="1" thickBot="1">
      <c r="A42" s="9" t="s">
        <v>25</v>
      </c>
      <c r="B42" s="10" t="s">
        <v>1966</v>
      </c>
      <c r="C42" s="11" t="s">
        <v>26</v>
      </c>
      <c r="D42" s="656">
        <v>112347.85145342001</v>
      </c>
    </row>
    <row r="43" spans="1:4" ht="16.5"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6.5" thickTop="1" thickBot="1">
      <c r="A45" s="9" t="s">
        <v>32</v>
      </c>
      <c r="B45" s="10" t="s">
        <v>1966</v>
      </c>
      <c r="C45" s="11" t="s">
        <v>33</v>
      </c>
      <c r="D45" s="656">
        <v>204268.8208244</v>
      </c>
    </row>
    <row r="46" spans="1:4" ht="16.5" thickTop="1" thickBot="1">
      <c r="A46" s="9" t="s">
        <v>34</v>
      </c>
      <c r="B46" s="10" t="s">
        <v>1966</v>
      </c>
      <c r="C46" s="11" t="s">
        <v>35</v>
      </c>
      <c r="D46" s="656">
        <v>306403.23123659997</v>
      </c>
    </row>
    <row r="47" spans="1:4" ht="16.5" thickTop="1" thickBot="1">
      <c r="A47" s="9" t="s">
        <v>70</v>
      </c>
      <c r="B47" s="10" t="s">
        <v>1966</v>
      </c>
      <c r="C47" s="11" t="s">
        <v>71</v>
      </c>
      <c r="D47" s="656">
        <v>270656.18759232998</v>
      </c>
    </row>
    <row r="48" spans="1:4" ht="16.5" thickTop="1" thickBot="1">
      <c r="A48" s="9" t="s">
        <v>36</v>
      </c>
      <c r="B48" s="10" t="s">
        <v>1966</v>
      </c>
      <c r="C48" s="11" t="s">
        <v>37</v>
      </c>
      <c r="D48" s="656">
        <v>112347.85145342001</v>
      </c>
    </row>
    <row r="49" spans="1:4" ht="16.5" thickTop="1" thickBot="1">
      <c r="A49" s="9" t="s">
        <v>38</v>
      </c>
      <c r="B49" s="10" t="s">
        <v>1966</v>
      </c>
      <c r="C49" s="11" t="s">
        <v>39</v>
      </c>
      <c r="D49" s="656">
        <v>122561.29249463999</v>
      </c>
    </row>
    <row r="50" spans="1:4" ht="16.5" thickTop="1" thickBot="1">
      <c r="A50" s="9" t="s">
        <v>89</v>
      </c>
      <c r="B50" s="10" t="s">
        <v>1966</v>
      </c>
      <c r="C50" s="11" t="s">
        <v>90</v>
      </c>
      <c r="D50" s="656">
        <v>127668.01301524999</v>
      </c>
    </row>
    <row r="51" spans="1:4" ht="16.5" thickTop="1" thickBot="1">
      <c r="A51" s="9" t="s">
        <v>46</v>
      </c>
      <c r="B51" s="10" t="s">
        <v>1966</v>
      </c>
      <c r="C51" s="11" t="s">
        <v>47</v>
      </c>
      <c r="D51" s="656">
        <v>51067.205206099999</v>
      </c>
    </row>
    <row r="52" spans="1:4" ht="16.5" thickTop="1" thickBot="1">
      <c r="A52" s="9" t="s">
        <v>48</v>
      </c>
      <c r="B52" s="10" t="s">
        <v>1966</v>
      </c>
      <c r="C52" s="11" t="s">
        <v>49</v>
      </c>
      <c r="D52" s="656">
        <v>102134.4104122</v>
      </c>
    </row>
    <row r="53" spans="1:4" ht="16.5" thickTop="1" thickBot="1">
      <c r="A53" s="9" t="s">
        <v>50</v>
      </c>
      <c r="B53" s="10" t="s">
        <v>1966</v>
      </c>
      <c r="C53" s="11" t="s">
        <v>51</v>
      </c>
      <c r="D53" s="656">
        <v>102134.4104122</v>
      </c>
    </row>
    <row r="54" spans="1:4" ht="16.5" thickTop="1" thickBot="1">
      <c r="A54" s="9" t="s">
        <v>68</v>
      </c>
      <c r="B54" s="10" t="s">
        <v>1966</v>
      </c>
      <c r="C54" s="11" t="s">
        <v>69</v>
      </c>
      <c r="D54" s="656">
        <v>204268.8208244</v>
      </c>
    </row>
    <row r="55" spans="1:4" ht="46.5" thickTop="1" thickBot="1">
      <c r="A55" s="9" t="s">
        <v>29</v>
      </c>
      <c r="B55" s="10" t="s">
        <v>1966</v>
      </c>
      <c r="C55" s="11" t="s">
        <v>1967</v>
      </c>
      <c r="D55" s="656">
        <v>766008.07809149986</v>
      </c>
    </row>
    <row r="56" spans="1:4" ht="16.5" thickTop="1" thickBot="1">
      <c r="A56" s="9" t="s">
        <v>52</v>
      </c>
      <c r="B56" s="10" t="s">
        <v>1966</v>
      </c>
      <c r="C56" s="11" t="s">
        <v>53</v>
      </c>
      <c r="D56" s="656">
        <v>76600.807809149992</v>
      </c>
    </row>
    <row r="57" spans="1:4" ht="16.5" thickTop="1" thickBot="1">
      <c r="A57" s="9" t="s">
        <v>54</v>
      </c>
      <c r="B57" s="10" t="s">
        <v>1966</v>
      </c>
      <c r="C57" s="11" t="s">
        <v>55</v>
      </c>
      <c r="D57" s="656">
        <v>153201.61561829998</v>
      </c>
    </row>
    <row r="58" spans="1:4" ht="16.5" thickTop="1" thickBot="1">
      <c r="A58" s="9" t="s">
        <v>56</v>
      </c>
      <c r="B58" s="10" t="s">
        <v>1966</v>
      </c>
      <c r="C58" s="11" t="s">
        <v>57</v>
      </c>
      <c r="D58" s="656">
        <v>102134.4104122</v>
      </c>
    </row>
    <row r="59" spans="1:4" ht="16.5" thickTop="1" thickBot="1">
      <c r="A59" s="9" t="s">
        <v>2</v>
      </c>
      <c r="B59" s="10" t="s">
        <v>1966</v>
      </c>
      <c r="C59" s="11" t="s">
        <v>3</v>
      </c>
      <c r="D59" s="656">
        <v>204268.8208244</v>
      </c>
    </row>
    <row r="60" spans="1:4" ht="16.5" thickTop="1" thickBot="1">
      <c r="A60" s="9" t="s">
        <v>58</v>
      </c>
      <c r="B60" s="10" t="s">
        <v>1966</v>
      </c>
      <c r="C60" s="11" t="s">
        <v>59</v>
      </c>
      <c r="D60" s="656">
        <v>127668.01301524999</v>
      </c>
    </row>
    <row r="61" spans="1:4" ht="16.5" thickTop="1" thickBot="1">
      <c r="A61" s="9" t="s">
        <v>86</v>
      </c>
      <c r="B61" s="10" t="s">
        <v>1966</v>
      </c>
      <c r="C61" s="11" t="s">
        <v>87</v>
      </c>
      <c r="D61" s="656">
        <v>153201.61561829998</v>
      </c>
    </row>
    <row r="62" spans="1:4" ht="16.5" thickTop="1" thickBot="1">
      <c r="A62" s="9" t="s">
        <v>88</v>
      </c>
      <c r="B62" s="10" t="s">
        <v>1966</v>
      </c>
      <c r="C62" s="11" t="s">
        <v>87</v>
      </c>
      <c r="D62" s="656">
        <v>153201.61561829998</v>
      </c>
    </row>
    <row r="63" spans="1:4" ht="16.5"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6.5" thickTop="1" thickBot="1">
      <c r="A65" s="9" t="s">
        <v>91</v>
      </c>
      <c r="B65" s="10" t="s">
        <v>92</v>
      </c>
      <c r="C65" s="11" t="s">
        <v>93</v>
      </c>
      <c r="D65" s="656">
        <v>510672.05206099997</v>
      </c>
    </row>
    <row r="66" spans="1:4" ht="16.5" thickTop="1" thickBot="1">
      <c r="A66" s="9" t="s">
        <v>94</v>
      </c>
      <c r="B66" s="10" t="s">
        <v>92</v>
      </c>
      <c r="C66" s="11" t="s">
        <v>95</v>
      </c>
      <c r="D66" s="656">
        <v>255336.02603049998</v>
      </c>
    </row>
    <row r="67" spans="1:4" ht="16.5" thickTop="1" thickBot="1">
      <c r="A67" s="9" t="s">
        <v>2334</v>
      </c>
      <c r="B67" s="10" t="s">
        <v>1966</v>
      </c>
      <c r="C67" s="11" t="s">
        <v>2333</v>
      </c>
      <c r="D67" s="656">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2" t="s">
        <v>1934</v>
      </c>
      <c r="B1" s="673"/>
      <c r="C1" s="673"/>
      <c r="D1" s="674"/>
    </row>
    <row r="2" spans="1:4" ht="89.25" customHeight="1" thickBot="1">
      <c r="A2" s="675"/>
      <c r="B2" s="676"/>
      <c r="C2" s="676"/>
      <c r="D2" s="677"/>
    </row>
    <row r="3" spans="1:4" ht="53.25" customHeight="1" thickTop="1" thickBot="1">
      <c r="A3" s="669" t="s">
        <v>110</v>
      </c>
      <c r="B3" s="670"/>
      <c r="C3" s="670"/>
      <c r="D3" s="671"/>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0">
        <v>67008.773326551731</v>
      </c>
    </row>
    <row r="8" spans="1:4" ht="30" customHeight="1" thickTop="1" thickBot="1">
      <c r="A8" s="16" t="s">
        <v>112</v>
      </c>
      <c r="B8" s="14" t="s">
        <v>113</v>
      </c>
      <c r="C8" s="17" t="s">
        <v>114</v>
      </c>
      <c r="D8" s="1000">
        <v>2286.0135889655171</v>
      </c>
    </row>
    <row r="9" spans="1:4" ht="30" customHeight="1" thickTop="1" thickBot="1">
      <c r="A9" s="16" t="s">
        <v>117</v>
      </c>
      <c r="B9" s="14" t="s">
        <v>113</v>
      </c>
      <c r="C9" s="17" t="s">
        <v>118</v>
      </c>
      <c r="D9" s="1000">
        <v>67378.5696424138</v>
      </c>
    </row>
    <row r="10" spans="1:4" ht="30" customHeight="1" thickTop="1" thickBot="1">
      <c r="A10" s="16" t="s">
        <v>119</v>
      </c>
      <c r="B10" s="14" t="s">
        <v>113</v>
      </c>
      <c r="C10" s="17" t="s">
        <v>120</v>
      </c>
      <c r="D10" s="1000">
        <v>43447.253352490428</v>
      </c>
    </row>
    <row r="11" spans="1:4" ht="30" customHeight="1" thickTop="1" thickBot="1">
      <c r="A11" s="16" t="s">
        <v>123</v>
      </c>
      <c r="B11" s="14" t="s">
        <v>113</v>
      </c>
      <c r="C11" s="17" t="s">
        <v>124</v>
      </c>
      <c r="D11" s="1000">
        <v>15829.083995876712</v>
      </c>
    </row>
    <row r="12" spans="1:4" ht="30" customHeight="1" thickTop="1" thickBot="1">
      <c r="A12" s="16" t="s">
        <v>121</v>
      </c>
      <c r="B12" s="14" t="s">
        <v>113</v>
      </c>
      <c r="C12" s="17" t="s">
        <v>122</v>
      </c>
      <c r="D12" s="1000">
        <v>70133.131972499992</v>
      </c>
    </row>
    <row r="13" spans="1:4" ht="30" customHeight="1" thickTop="1" thickBot="1">
      <c r="A13" s="16" t="s">
        <v>125</v>
      </c>
      <c r="B13" s="14" t="s">
        <v>113</v>
      </c>
      <c r="C13" s="17" t="s">
        <v>126</v>
      </c>
      <c r="D13" s="1000">
        <v>45721.322337025864</v>
      </c>
    </row>
    <row r="14" spans="1:4" ht="30" customHeight="1" thickTop="1" thickBot="1">
      <c r="A14" s="16" t="s">
        <v>131</v>
      </c>
      <c r="B14" s="14" t="s">
        <v>113</v>
      </c>
      <c r="C14" s="17" t="s">
        <v>132</v>
      </c>
      <c r="D14" s="1000">
        <v>204543.5872112069</v>
      </c>
    </row>
    <row r="15" spans="1:4" ht="30" customHeight="1" thickTop="1" thickBot="1">
      <c r="A15" s="16" t="s">
        <v>129</v>
      </c>
      <c r="B15" s="14" t="s">
        <v>113</v>
      </c>
      <c r="C15" s="17" t="s">
        <v>130</v>
      </c>
      <c r="D15" s="1000">
        <v>192511.54969538795</v>
      </c>
    </row>
    <row r="16" spans="1:4" ht="30" customHeight="1" thickTop="1" thickBot="1">
      <c r="A16" s="16" t="s">
        <v>127</v>
      </c>
      <c r="B16" s="14" t="s">
        <v>113</v>
      </c>
      <c r="C16" s="17" t="s">
        <v>128</v>
      </c>
      <c r="D16" s="1000">
        <v>117913.54743193967</v>
      </c>
    </row>
    <row r="17" spans="1:4" ht="30" customHeight="1" thickTop="1" thickBot="1">
      <c r="A17" s="16" t="s">
        <v>1795</v>
      </c>
      <c r="B17" s="14" t="s">
        <v>113</v>
      </c>
      <c r="C17" s="17" t="s">
        <v>1796</v>
      </c>
      <c r="D17" s="1000">
        <v>68286.251508620699</v>
      </c>
    </row>
    <row r="18" spans="1:4" ht="30" customHeight="1" thickTop="1" thickBot="1">
      <c r="A18" s="16" t="s">
        <v>133</v>
      </c>
      <c r="B18" s="14" t="s">
        <v>113</v>
      </c>
      <c r="C18" s="17" t="s">
        <v>134</v>
      </c>
      <c r="D18" s="1000">
        <v>47541.692148340786</v>
      </c>
    </row>
    <row r="19" spans="1:4" ht="30" customHeight="1" thickTop="1" thickBot="1">
      <c r="A19" s="16" t="s">
        <v>146</v>
      </c>
      <c r="B19" s="14" t="s">
        <v>113</v>
      </c>
      <c r="C19" s="17" t="s">
        <v>147</v>
      </c>
      <c r="D19" s="1000">
        <v>128461.39674954642</v>
      </c>
    </row>
    <row r="20" spans="1:4" ht="30" customHeight="1" thickTop="1" thickBot="1">
      <c r="A20" s="16" t="s">
        <v>135</v>
      </c>
      <c r="B20" s="14" t="s">
        <v>113</v>
      </c>
      <c r="C20" s="17" t="s">
        <v>1968</v>
      </c>
      <c r="D20" s="1000">
        <v>39966.200362053482</v>
      </c>
    </row>
    <row r="21" spans="1:4" ht="30" customHeight="1" thickTop="1" thickBot="1">
      <c r="A21" s="16" t="s">
        <v>136</v>
      </c>
      <c r="B21" s="14" t="s">
        <v>113</v>
      </c>
      <c r="C21" s="17" t="s">
        <v>137</v>
      </c>
      <c r="D21" s="1000">
        <v>114303.83112142242</v>
      </c>
    </row>
    <row r="22" spans="1:4" ht="30" customHeight="1" thickTop="1" thickBot="1">
      <c r="A22" s="16" t="s">
        <v>138</v>
      </c>
      <c r="B22" s="14" t="s">
        <v>113</v>
      </c>
      <c r="C22" s="17" t="s">
        <v>139</v>
      </c>
      <c r="D22" s="1000">
        <v>36096.112547456905</v>
      </c>
    </row>
    <row r="23" spans="1:4" ht="30" customHeight="1" thickTop="1" thickBot="1">
      <c r="A23" s="16" t="s">
        <v>143</v>
      </c>
      <c r="B23" s="14" t="s">
        <v>144</v>
      </c>
      <c r="C23" s="17" t="s">
        <v>145</v>
      </c>
      <c r="D23" s="1000">
        <v>31384.36119336207</v>
      </c>
    </row>
    <row r="24" spans="1:4" ht="30" customHeight="1" thickTop="1" thickBot="1">
      <c r="A24" s="16" t="s">
        <v>140</v>
      </c>
      <c r="B24" s="14" t="s">
        <v>1082</v>
      </c>
      <c r="C24" s="17" t="s">
        <v>142</v>
      </c>
      <c r="D24" s="1000">
        <v>42938.394948620691</v>
      </c>
    </row>
    <row r="25" spans="1:4" ht="30" customHeight="1" thickTop="1" thickBot="1">
      <c r="A25" s="16" t="s">
        <v>148</v>
      </c>
      <c r="B25" s="14" t="s">
        <v>113</v>
      </c>
      <c r="C25" s="17" t="s">
        <v>149</v>
      </c>
      <c r="D25" s="1000">
        <v>132351.36211629311</v>
      </c>
    </row>
    <row r="26" spans="1:4" ht="30" customHeight="1" thickTop="1" thickBot="1">
      <c r="A26" s="16" t="s">
        <v>150</v>
      </c>
      <c r="B26" s="14" t="s">
        <v>113</v>
      </c>
      <c r="C26" s="17" t="s">
        <v>151</v>
      </c>
      <c r="D26" s="1000">
        <v>162431.98118469829</v>
      </c>
    </row>
    <row r="27" spans="1:4" ht="30" customHeight="1" thickTop="1" thickBot="1">
      <c r="A27" s="16" t="s">
        <v>152</v>
      </c>
      <c r="B27" s="14" t="s">
        <v>113</v>
      </c>
      <c r="C27" s="17" t="s">
        <v>153</v>
      </c>
      <c r="D27" s="1000">
        <v>62437.796706336208</v>
      </c>
    </row>
    <row r="28" spans="1:4" ht="30" customHeight="1" thickTop="1" thickBot="1">
      <c r="A28" s="16" t="s">
        <v>154</v>
      </c>
      <c r="B28" s="14" t="s">
        <v>113</v>
      </c>
      <c r="C28" s="17" t="s">
        <v>155</v>
      </c>
      <c r="D28" s="1000">
        <v>84224.262610732767</v>
      </c>
    </row>
    <row r="29" spans="1:4" ht="30" customHeight="1" thickTop="1" thickBot="1">
      <c r="A29" s="16" t="s">
        <v>156</v>
      </c>
      <c r="B29" s="14" t="s">
        <v>113</v>
      </c>
      <c r="C29" s="17" t="s">
        <v>157</v>
      </c>
      <c r="D29" s="1000">
        <v>1009.585964612069</v>
      </c>
    </row>
    <row r="30" spans="1:4" ht="30" customHeight="1" thickTop="1" thickBot="1">
      <c r="A30" s="16" t="s">
        <v>166</v>
      </c>
      <c r="B30" s="14" t="s">
        <v>113</v>
      </c>
      <c r="C30" s="17" t="s">
        <v>167</v>
      </c>
      <c r="D30" s="1000">
        <v>124135.00957854406</v>
      </c>
    </row>
    <row r="31" spans="1:4" ht="30" customHeight="1" thickTop="1" thickBot="1">
      <c r="A31" s="16" t="s">
        <v>162</v>
      </c>
      <c r="B31" s="14" t="s">
        <v>113</v>
      </c>
      <c r="C31" s="17" t="s">
        <v>163</v>
      </c>
      <c r="D31" s="1000">
        <v>13189.605555555558</v>
      </c>
    </row>
    <row r="32" spans="1:4" ht="30" customHeight="1" thickTop="1" thickBot="1">
      <c r="A32" s="16" t="s">
        <v>164</v>
      </c>
      <c r="B32" s="14" t="s">
        <v>113</v>
      </c>
      <c r="C32" s="17" t="s">
        <v>165</v>
      </c>
      <c r="D32" s="1000">
        <v>21231.771430603454</v>
      </c>
    </row>
    <row r="33" spans="1:4" ht="30" customHeight="1" thickTop="1" thickBot="1">
      <c r="A33" s="16" t="s">
        <v>171</v>
      </c>
      <c r="B33" s="14" t="s">
        <v>113</v>
      </c>
      <c r="C33" s="17" t="s">
        <v>172</v>
      </c>
      <c r="D33" s="1000">
        <v>11250</v>
      </c>
    </row>
    <row r="34" spans="1:4" ht="30" customHeight="1" thickTop="1" thickBot="1">
      <c r="A34" s="16" t="s">
        <v>160</v>
      </c>
      <c r="B34" s="14" t="s">
        <v>113</v>
      </c>
      <c r="C34" s="17" t="s">
        <v>161</v>
      </c>
      <c r="D34" s="1000">
        <v>7500</v>
      </c>
    </row>
    <row r="35" spans="1:4" ht="30" customHeight="1" thickTop="1" thickBot="1">
      <c r="A35" s="16" t="s">
        <v>173</v>
      </c>
      <c r="B35" s="14" t="s">
        <v>113</v>
      </c>
      <c r="C35" s="17" t="s">
        <v>1970</v>
      </c>
      <c r="D35" s="1000">
        <v>120319.32460047414</v>
      </c>
    </row>
    <row r="36" spans="1:4" ht="30" customHeight="1" thickTop="1" thickBot="1">
      <c r="A36" s="16" t="s">
        <v>170</v>
      </c>
      <c r="B36" s="14" t="s">
        <v>113</v>
      </c>
      <c r="C36" s="17" t="s">
        <v>1969</v>
      </c>
      <c r="D36" s="1000">
        <v>147720.66139846743</v>
      </c>
    </row>
    <row r="37" spans="1:4" ht="30" customHeight="1" thickTop="1" thickBot="1">
      <c r="A37" s="16" t="s">
        <v>168</v>
      </c>
      <c r="B37" s="14" t="s">
        <v>113</v>
      </c>
      <c r="C37" s="17" t="s">
        <v>169</v>
      </c>
      <c r="D37" s="1000">
        <v>89754.398425215521</v>
      </c>
    </row>
    <row r="38" spans="1:4" ht="30" customHeight="1" thickTop="1" thickBot="1">
      <c r="A38" s="16" t="s">
        <v>174</v>
      </c>
      <c r="B38" s="14" t="s">
        <v>113</v>
      </c>
      <c r="C38" s="17" t="s">
        <v>175</v>
      </c>
      <c r="D38" s="1000">
        <v>84224.262610732767</v>
      </c>
    </row>
    <row r="39" spans="1:4" ht="30" customHeight="1" thickTop="1" thickBot="1">
      <c r="A39" s="16" t="s">
        <v>176</v>
      </c>
      <c r="B39" s="14" t="s">
        <v>113</v>
      </c>
      <c r="C39" s="17" t="s">
        <v>177</v>
      </c>
      <c r="D39" s="1000">
        <v>69785.397368663791</v>
      </c>
    </row>
    <row r="40" spans="1:4" ht="30" customHeight="1" thickTop="1" thickBot="1">
      <c r="A40" s="16" t="s">
        <v>180</v>
      </c>
      <c r="B40" s="14" t="s">
        <v>113</v>
      </c>
      <c r="C40" s="17" t="s">
        <v>181</v>
      </c>
      <c r="D40" s="1000">
        <v>108288.33764237069</v>
      </c>
    </row>
    <row r="41" spans="1:4" ht="30" customHeight="1" thickTop="1" thickBot="1">
      <c r="A41" s="16" t="s">
        <v>178</v>
      </c>
      <c r="B41" s="14" t="s">
        <v>113</v>
      </c>
      <c r="C41" s="17" t="s">
        <v>179</v>
      </c>
      <c r="D41" s="1000">
        <v>69785.397368663791</v>
      </c>
    </row>
    <row r="42" spans="1:4" ht="30" customHeight="1" thickTop="1" thickBot="1">
      <c r="A42" s="16" t="s">
        <v>182</v>
      </c>
      <c r="B42" s="14" t="s">
        <v>113</v>
      </c>
      <c r="C42" s="17" t="s">
        <v>183</v>
      </c>
      <c r="D42" s="1000">
        <v>86173.047173017258</v>
      </c>
    </row>
    <row r="43" spans="1:4" ht="30" customHeight="1" thickTop="1" thickBot="1">
      <c r="A43" s="16" t="s">
        <v>1756</v>
      </c>
      <c r="B43" s="14" t="s">
        <v>113</v>
      </c>
      <c r="C43" s="17" t="s">
        <v>1755</v>
      </c>
      <c r="D43" s="1000">
        <v>12094.508301404856</v>
      </c>
    </row>
    <row r="44" spans="1:4" ht="30" customHeight="1" thickTop="1" thickBot="1">
      <c r="A44" s="16" t="s">
        <v>184</v>
      </c>
      <c r="B44" s="14" t="s">
        <v>113</v>
      </c>
      <c r="C44" s="17" t="s">
        <v>185</v>
      </c>
      <c r="D44" s="1000">
        <v>19212.599501379311</v>
      </c>
    </row>
    <row r="45" spans="1:4" ht="30" customHeight="1" thickTop="1" thickBot="1">
      <c r="A45" s="16" t="s">
        <v>1687</v>
      </c>
      <c r="B45" s="14" t="s">
        <v>113</v>
      </c>
      <c r="C45" s="17" t="s">
        <v>1688</v>
      </c>
      <c r="D45" s="1000">
        <v>3676.9520043103453</v>
      </c>
    </row>
    <row r="46" spans="1:4" ht="30" customHeight="1" thickTop="1" thickBot="1">
      <c r="A46" s="16" t="s">
        <v>188</v>
      </c>
      <c r="B46" s="14" t="s">
        <v>113</v>
      </c>
      <c r="C46" s="17" t="s">
        <v>189</v>
      </c>
      <c r="D46" s="1000">
        <v>3364.9363628017245</v>
      </c>
    </row>
    <row r="47" spans="1:4" ht="30" customHeight="1" thickTop="1" thickBot="1">
      <c r="A47" s="16" t="s">
        <v>186</v>
      </c>
      <c r="B47" s="14" t="s">
        <v>113</v>
      </c>
      <c r="C47" s="17" t="s">
        <v>187</v>
      </c>
      <c r="D47" s="1000">
        <v>3620.2218876724141</v>
      </c>
    </row>
    <row r="48" spans="1:4" ht="30" customHeight="1" thickTop="1" thickBot="1">
      <c r="A48" s="16" t="s">
        <v>190</v>
      </c>
      <c r="B48" s="14" t="s">
        <v>113</v>
      </c>
      <c r="C48" s="17" t="s">
        <v>191</v>
      </c>
      <c r="D48" s="1000">
        <v>4499.5386955603453</v>
      </c>
    </row>
    <row r="49" spans="1:4" ht="30" customHeight="1" thickTop="1" thickBot="1">
      <c r="A49" s="16" t="s">
        <v>201</v>
      </c>
      <c r="B49" s="14" t="s">
        <v>113</v>
      </c>
      <c r="C49" s="17" t="s">
        <v>1972</v>
      </c>
      <c r="D49" s="1000">
        <v>117641.45298362071</v>
      </c>
    </row>
    <row r="50" spans="1:4" ht="30" customHeight="1" thickTop="1" thickBot="1">
      <c r="A50" s="16" t="s">
        <v>192</v>
      </c>
      <c r="B50" s="14" t="s">
        <v>113</v>
      </c>
      <c r="C50" s="17" t="s">
        <v>193</v>
      </c>
      <c r="D50" s="1000">
        <v>40240.562735172425</v>
      </c>
    </row>
    <row r="51" spans="1:4" ht="30" customHeight="1" thickTop="1" thickBot="1">
      <c r="A51" s="16" t="s">
        <v>194</v>
      </c>
      <c r="B51" s="14" t="s">
        <v>113</v>
      </c>
      <c r="C51" s="17" t="s">
        <v>1971</v>
      </c>
      <c r="D51" s="1000">
        <v>2166.2500093965518</v>
      </c>
    </row>
    <row r="52" spans="1:4" ht="30" customHeight="1" thickTop="1" thickBot="1">
      <c r="A52" s="16" t="s">
        <v>224</v>
      </c>
      <c r="B52" s="14" t="s">
        <v>92</v>
      </c>
      <c r="C52" s="17" t="s">
        <v>1975</v>
      </c>
      <c r="D52" s="1000">
        <v>167293.38927265469</v>
      </c>
    </row>
    <row r="53" spans="1:4" ht="30" customHeight="1" thickTop="1" thickBot="1">
      <c r="A53" s="16" t="s">
        <v>195</v>
      </c>
      <c r="B53" s="14" t="s">
        <v>113</v>
      </c>
      <c r="C53" s="17" t="s">
        <v>196</v>
      </c>
      <c r="D53" s="1000">
        <v>11431.118502543104</v>
      </c>
    </row>
    <row r="54" spans="1:4" ht="30" customHeight="1" thickTop="1" thickBot="1">
      <c r="A54" s="16" t="s">
        <v>214</v>
      </c>
      <c r="B54" s="14" t="s">
        <v>113</v>
      </c>
      <c r="C54" s="17" t="s">
        <v>215</v>
      </c>
      <c r="D54" s="1000">
        <v>14499.797589568965</v>
      </c>
    </row>
    <row r="55" spans="1:4" ht="30" customHeight="1" thickTop="1" thickBot="1">
      <c r="A55" s="16" t="s">
        <v>197</v>
      </c>
      <c r="B55" s="14" t="s">
        <v>113</v>
      </c>
      <c r="C55" s="17" t="s">
        <v>198</v>
      </c>
      <c r="D55" s="1000">
        <v>94996.681425646559</v>
      </c>
    </row>
    <row r="56" spans="1:4" ht="30" customHeight="1" thickTop="1" thickBot="1">
      <c r="A56" s="16" t="s">
        <v>199</v>
      </c>
      <c r="B56" s="14" t="s">
        <v>113</v>
      </c>
      <c r="C56" s="17" t="s">
        <v>200</v>
      </c>
      <c r="D56" s="1000">
        <v>11053.968282672415</v>
      </c>
    </row>
    <row r="57" spans="1:4" ht="30" customHeight="1" thickTop="1" thickBot="1">
      <c r="A57" s="16" t="s">
        <v>202</v>
      </c>
      <c r="B57" s="14" t="s">
        <v>113</v>
      </c>
      <c r="C57" s="17" t="s">
        <v>203</v>
      </c>
      <c r="D57" s="1000">
        <v>89734.437828620692</v>
      </c>
    </row>
    <row r="58" spans="1:4" ht="30" customHeight="1" thickTop="1" thickBot="1">
      <c r="A58" s="16" t="s">
        <v>212</v>
      </c>
      <c r="B58" s="14" t="s">
        <v>113</v>
      </c>
      <c r="C58" s="17" t="s">
        <v>213</v>
      </c>
      <c r="D58" s="1000">
        <v>26060.901048820462</v>
      </c>
    </row>
    <row r="59" spans="1:4" ht="30" customHeight="1" thickTop="1" thickBot="1">
      <c r="A59" s="16" t="s">
        <v>206</v>
      </c>
      <c r="B59" s="14" t="s">
        <v>113</v>
      </c>
      <c r="C59" s="17" t="s">
        <v>207</v>
      </c>
      <c r="D59" s="1000">
        <v>10146.286416465518</v>
      </c>
    </row>
    <row r="60" spans="1:4" ht="30" customHeight="1" thickTop="1" thickBot="1">
      <c r="A60" s="16" t="s">
        <v>204</v>
      </c>
      <c r="B60" s="14" t="s">
        <v>113</v>
      </c>
      <c r="C60" s="17" t="s">
        <v>205</v>
      </c>
      <c r="D60" s="1000">
        <v>14588.044437672415</v>
      </c>
    </row>
    <row r="61" spans="1:4" ht="30" customHeight="1" thickTop="1" thickBot="1">
      <c r="A61" s="16" t="s">
        <v>208</v>
      </c>
      <c r="B61" s="14" t="s">
        <v>113</v>
      </c>
      <c r="C61" s="17" t="s">
        <v>209</v>
      </c>
      <c r="D61" s="1000">
        <v>15515.686900474138</v>
      </c>
    </row>
    <row r="62" spans="1:4" ht="30" customHeight="1" thickTop="1" thickBot="1">
      <c r="A62" s="16" t="s">
        <v>210</v>
      </c>
      <c r="B62" s="14" t="s">
        <v>113</v>
      </c>
      <c r="C62" s="17" t="s">
        <v>211</v>
      </c>
      <c r="D62" s="1000">
        <v>17337.225162077055</v>
      </c>
    </row>
    <row r="63" spans="1:4" ht="30" customHeight="1" thickTop="1" thickBot="1">
      <c r="A63" s="16" t="s">
        <v>217</v>
      </c>
      <c r="B63" s="14" t="s">
        <v>113</v>
      </c>
      <c r="C63" s="17" t="s">
        <v>218</v>
      </c>
      <c r="D63" s="1000">
        <v>31657.506199396557</v>
      </c>
    </row>
    <row r="64" spans="1:4" ht="30" customHeight="1" thickTop="1" thickBot="1">
      <c r="A64" s="16" t="s">
        <v>219</v>
      </c>
      <c r="B64" s="14" t="s">
        <v>113</v>
      </c>
      <c r="C64" s="17" t="s">
        <v>220</v>
      </c>
      <c r="D64" s="1000">
        <v>18047.530994870689</v>
      </c>
    </row>
    <row r="65" spans="1:4" ht="30" customHeight="1" thickTop="1" thickBot="1">
      <c r="A65" s="16" t="s">
        <v>216</v>
      </c>
      <c r="B65" s="14" t="s">
        <v>113</v>
      </c>
      <c r="C65" s="17" t="s">
        <v>1973</v>
      </c>
      <c r="D65" s="1000">
        <v>18047.530994870689</v>
      </c>
    </row>
    <row r="66" spans="1:4" ht="30" customHeight="1" thickTop="1" thickBot="1">
      <c r="A66" s="16" t="s">
        <v>221</v>
      </c>
      <c r="B66" s="14" t="s">
        <v>113</v>
      </c>
      <c r="C66" s="17" t="s">
        <v>1974</v>
      </c>
      <c r="D66" s="1000">
        <v>88842.514328146572</v>
      </c>
    </row>
    <row r="67" spans="1:4" ht="30" customHeight="1" thickTop="1" thickBot="1">
      <c r="A67" s="16" t="s">
        <v>222</v>
      </c>
      <c r="B67" s="14" t="s">
        <v>113</v>
      </c>
      <c r="C67" s="17" t="s">
        <v>223</v>
      </c>
      <c r="D67" s="1000">
        <v>33332.095197931041</v>
      </c>
    </row>
    <row r="68" spans="1:4" ht="30" customHeight="1" thickTop="1" thickBot="1">
      <c r="A68" s="16" t="s">
        <v>225</v>
      </c>
      <c r="B68" s="14" t="s">
        <v>113</v>
      </c>
      <c r="C68" s="17" t="s">
        <v>226</v>
      </c>
      <c r="D68" s="1000">
        <v>66777.650629137948</v>
      </c>
    </row>
    <row r="69" spans="1:4" ht="30" customHeight="1" thickTop="1" thickBot="1">
      <c r="A69" s="16" t="s">
        <v>227</v>
      </c>
      <c r="B69" s="14" t="s">
        <v>113</v>
      </c>
      <c r="C69" s="17" t="s">
        <v>1976</v>
      </c>
      <c r="D69" s="1000">
        <v>21392.506761077591</v>
      </c>
    </row>
    <row r="70" spans="1:4" ht="30" customHeight="1" thickTop="1" thickBot="1">
      <c r="A70" s="16" t="s">
        <v>232</v>
      </c>
      <c r="B70" s="14" t="s">
        <v>233</v>
      </c>
      <c r="C70" s="17" t="s">
        <v>1979</v>
      </c>
      <c r="D70" s="1000">
        <v>3924.8836251724138</v>
      </c>
    </row>
    <row r="71" spans="1:4" ht="30" customHeight="1" thickTop="1" thickBot="1">
      <c r="A71" s="16" t="s">
        <v>228</v>
      </c>
      <c r="B71" s="14" t="s">
        <v>113</v>
      </c>
      <c r="C71" s="17" t="s">
        <v>1977</v>
      </c>
      <c r="D71" s="1000">
        <v>4627.7067368534481</v>
      </c>
    </row>
    <row r="72" spans="1:4" ht="30" customHeight="1" thickTop="1" thickBot="1">
      <c r="A72" s="16" t="s">
        <v>229</v>
      </c>
      <c r="B72" s="14" t="s">
        <v>113</v>
      </c>
      <c r="C72" s="17" t="s">
        <v>1978</v>
      </c>
      <c r="D72" s="1000">
        <v>9222.7996980689932</v>
      </c>
    </row>
    <row r="73" spans="1:4" ht="30" customHeight="1" thickTop="1" thickBot="1">
      <c r="A73" s="16" t="s">
        <v>230</v>
      </c>
      <c r="B73" s="14" t="s">
        <v>113</v>
      </c>
      <c r="C73" s="17" t="s">
        <v>231</v>
      </c>
      <c r="D73" s="1000">
        <v>3889.1646628448279</v>
      </c>
    </row>
    <row r="74" spans="1:4" ht="30" customHeight="1" thickTop="1" thickBot="1">
      <c r="A74" s="16" t="s">
        <v>234</v>
      </c>
      <c r="B74" s="14" t="s">
        <v>113</v>
      </c>
      <c r="C74" s="17" t="s">
        <v>235</v>
      </c>
      <c r="D74" s="1000">
        <v>13234.926100086206</v>
      </c>
    </row>
    <row r="75" spans="1:4" ht="30" customHeight="1" thickTop="1" thickBot="1">
      <c r="A75" s="16" t="s">
        <v>236</v>
      </c>
      <c r="B75" s="14" t="s">
        <v>113</v>
      </c>
      <c r="C75" s="17" t="s">
        <v>237</v>
      </c>
      <c r="D75" s="1000">
        <v>55860.754310344826</v>
      </c>
    </row>
    <row r="76" spans="1:4" ht="30" customHeight="1" thickTop="1" thickBot="1">
      <c r="A76" s="16" t="s">
        <v>238</v>
      </c>
      <c r="B76" s="14" t="s">
        <v>113</v>
      </c>
      <c r="C76" s="17" t="s">
        <v>239</v>
      </c>
      <c r="D76" s="1000">
        <v>511358.96802801726</v>
      </c>
    </row>
    <row r="77" spans="1:4" ht="30" customHeight="1" thickTop="1" thickBot="1">
      <c r="A77" s="16" t="s">
        <v>240</v>
      </c>
      <c r="B77" s="14" t="s">
        <v>113</v>
      </c>
      <c r="C77" s="17" t="s">
        <v>1980</v>
      </c>
      <c r="D77" s="1000">
        <v>144383.39963211206</v>
      </c>
    </row>
    <row r="78" spans="1:4" ht="30" customHeight="1" thickTop="1" thickBot="1">
      <c r="A78" s="16" t="s">
        <v>241</v>
      </c>
      <c r="B78" s="14" t="s">
        <v>113</v>
      </c>
      <c r="C78" s="17" t="s">
        <v>1981</v>
      </c>
      <c r="D78" s="1000">
        <v>105608.96763900502</v>
      </c>
    </row>
    <row r="79" spans="1:4" ht="30" customHeight="1" thickTop="1" thickBot="1">
      <c r="A79" s="16" t="s">
        <v>246</v>
      </c>
      <c r="B79" s="14" t="s">
        <v>113</v>
      </c>
      <c r="C79" s="17" t="s">
        <v>1986</v>
      </c>
      <c r="D79" s="1000">
        <v>155199.94187107758</v>
      </c>
    </row>
    <row r="80" spans="1:4" ht="30" customHeight="1" thickTop="1" thickBot="1">
      <c r="A80" s="16" t="s">
        <v>243</v>
      </c>
      <c r="B80" s="14" t="s">
        <v>113</v>
      </c>
      <c r="C80" s="17" t="s">
        <v>1983</v>
      </c>
      <c r="D80" s="1000">
        <v>162431.98118469829</v>
      </c>
    </row>
    <row r="81" spans="1:4" ht="30" customHeight="1" thickTop="1" thickBot="1">
      <c r="A81" s="16" t="s">
        <v>244</v>
      </c>
      <c r="B81" s="14" t="s">
        <v>113</v>
      </c>
      <c r="C81" s="17" t="s">
        <v>1984</v>
      </c>
      <c r="D81" s="1000">
        <v>369663.94558991387</v>
      </c>
    </row>
    <row r="82" spans="1:4" ht="30" customHeight="1" thickTop="1" thickBot="1">
      <c r="A82" s="16" t="s">
        <v>245</v>
      </c>
      <c r="B82" s="14" t="s">
        <v>113</v>
      </c>
      <c r="C82" s="17" t="s">
        <v>1985</v>
      </c>
      <c r="D82" s="1000">
        <v>201902.48511439655</v>
      </c>
    </row>
    <row r="83" spans="1:4" ht="30" customHeight="1" thickTop="1" thickBot="1">
      <c r="A83" s="16" t="s">
        <v>247</v>
      </c>
      <c r="B83" s="14" t="s">
        <v>113</v>
      </c>
      <c r="C83" s="17" t="s">
        <v>1987</v>
      </c>
      <c r="D83" s="1000">
        <v>159963.17055323278</v>
      </c>
    </row>
    <row r="84" spans="1:4" ht="30" customHeight="1" thickTop="1" thickBot="1">
      <c r="A84" s="16" t="s">
        <v>242</v>
      </c>
      <c r="B84" s="14" t="s">
        <v>113</v>
      </c>
      <c r="C84" s="17" t="s">
        <v>1982</v>
      </c>
      <c r="D84" s="1000">
        <v>180479.51217956902</v>
      </c>
    </row>
    <row r="85" spans="1:4" ht="30" customHeight="1" thickTop="1" thickBot="1">
      <c r="A85" s="16" t="s">
        <v>248</v>
      </c>
      <c r="B85" s="14" t="s">
        <v>113</v>
      </c>
      <c r="C85" s="17" t="s">
        <v>1988</v>
      </c>
      <c r="D85" s="1000">
        <v>253874.62585875002</v>
      </c>
    </row>
    <row r="86" spans="1:4" ht="30" customHeight="1" thickTop="1" thickBot="1">
      <c r="A86" s="16" t="s">
        <v>249</v>
      </c>
      <c r="B86" s="14" t="s">
        <v>113</v>
      </c>
      <c r="C86" s="17" t="s">
        <v>250</v>
      </c>
      <c r="D86" s="1000">
        <v>5372.5521571551735</v>
      </c>
    </row>
    <row r="87" spans="1:4" ht="30" customHeight="1" thickTop="1" thickBot="1">
      <c r="A87" s="16" t="s">
        <v>255</v>
      </c>
      <c r="B87" s="14" t="s">
        <v>113</v>
      </c>
      <c r="C87" s="17" t="s">
        <v>256</v>
      </c>
      <c r="D87" s="1000">
        <v>1962940.8275010779</v>
      </c>
    </row>
    <row r="88" spans="1:4" ht="30" customHeight="1" thickTop="1" thickBot="1">
      <c r="A88" s="16" t="s">
        <v>253</v>
      </c>
      <c r="B88" s="14" t="s">
        <v>113</v>
      </c>
      <c r="C88" s="17" t="s">
        <v>254</v>
      </c>
      <c r="D88" s="1000">
        <v>24181.310438396049</v>
      </c>
    </row>
    <row r="89" spans="1:4" ht="30" customHeight="1" thickTop="1" thickBot="1">
      <c r="A89" s="16" t="s">
        <v>251</v>
      </c>
      <c r="B89" s="14" t="s">
        <v>113</v>
      </c>
      <c r="C89" s="17" t="s">
        <v>252</v>
      </c>
      <c r="D89" s="1000">
        <v>24670.246833491379</v>
      </c>
    </row>
    <row r="90" spans="1:4" ht="30" customHeight="1" thickTop="1" thickBot="1">
      <c r="A90" s="16" t="s">
        <v>257</v>
      </c>
      <c r="B90" s="14" t="s">
        <v>113</v>
      </c>
      <c r="C90" s="17" t="s">
        <v>258</v>
      </c>
      <c r="D90" s="1000">
        <v>7500</v>
      </c>
    </row>
    <row r="91" spans="1:4" ht="30" customHeight="1" thickTop="1" thickBot="1">
      <c r="A91" s="16" t="s">
        <v>259</v>
      </c>
      <c r="B91" s="14" t="s">
        <v>113</v>
      </c>
      <c r="C91" s="17" t="s">
        <v>260</v>
      </c>
      <c r="D91" s="1000">
        <v>67170.559214741384</v>
      </c>
    </row>
    <row r="92" spans="1:4" ht="30" customHeight="1" thickTop="1" thickBot="1">
      <c r="A92" s="16" t="s">
        <v>261</v>
      </c>
      <c r="B92" s="14" t="s">
        <v>113</v>
      </c>
      <c r="C92" s="17" t="s">
        <v>262</v>
      </c>
      <c r="D92" s="1000">
        <v>7758.9596743295024</v>
      </c>
    </row>
    <row r="93" spans="1:4" ht="30" customHeight="1" thickTop="1" thickBot="1">
      <c r="A93" s="16" t="s">
        <v>263</v>
      </c>
      <c r="B93" s="14" t="s">
        <v>113</v>
      </c>
      <c r="C93" s="17" t="s">
        <v>264</v>
      </c>
      <c r="D93" s="1000">
        <v>10829.148931551725</v>
      </c>
    </row>
    <row r="94" spans="1:4" ht="30" customHeight="1" thickTop="1" thickBot="1">
      <c r="A94" s="16" t="s">
        <v>265</v>
      </c>
      <c r="B94" s="14" t="s">
        <v>113</v>
      </c>
      <c r="C94" s="17" t="s">
        <v>266</v>
      </c>
      <c r="D94" s="1000">
        <v>17647.268505258624</v>
      </c>
    </row>
    <row r="95" spans="1:4" ht="30" customHeight="1" thickTop="1" thickBot="1">
      <c r="A95" s="16" t="s">
        <v>267</v>
      </c>
      <c r="B95" s="14" t="s">
        <v>113</v>
      </c>
      <c r="C95" s="17" t="s">
        <v>268</v>
      </c>
      <c r="D95" s="1000">
        <v>79097.54095900862</v>
      </c>
    </row>
    <row r="96" spans="1:4" ht="30" customHeight="1" thickTop="1" thickBot="1">
      <c r="A96" s="16" t="s">
        <v>269</v>
      </c>
      <c r="B96" s="14" t="s">
        <v>113</v>
      </c>
      <c r="C96" s="17" t="s">
        <v>270</v>
      </c>
      <c r="D96" s="1000">
        <v>161375.5124521073</v>
      </c>
    </row>
    <row r="97" spans="1:4" ht="30" customHeight="1" thickTop="1" thickBot="1">
      <c r="A97" s="16" t="s">
        <v>271</v>
      </c>
      <c r="B97" s="14" t="s">
        <v>113</v>
      </c>
      <c r="C97" s="17" t="s">
        <v>272</v>
      </c>
      <c r="D97" s="1000">
        <v>130000</v>
      </c>
    </row>
    <row r="98" spans="1:4" ht="30" customHeight="1" thickTop="1" thickBot="1">
      <c r="A98" s="16" t="s">
        <v>273</v>
      </c>
      <c r="B98" s="14" t="s">
        <v>113</v>
      </c>
      <c r="C98" s="17" t="s">
        <v>274</v>
      </c>
      <c r="D98" s="1000">
        <v>7389.6229709482759</v>
      </c>
    </row>
    <row r="99" spans="1:4" ht="30" customHeight="1" thickTop="1" thickBot="1">
      <c r="A99" s="16" t="s">
        <v>275</v>
      </c>
      <c r="B99" s="14" t="s">
        <v>113</v>
      </c>
      <c r="C99" s="17" t="s">
        <v>276</v>
      </c>
      <c r="D99" s="1000">
        <v>10134.215277777779</v>
      </c>
    </row>
    <row r="100" spans="1:4" ht="30" customHeight="1" thickTop="1" thickBot="1">
      <c r="A100" s="16" t="s">
        <v>277</v>
      </c>
      <c r="B100" s="14" t="s">
        <v>113</v>
      </c>
      <c r="C100" s="17" t="s">
        <v>278</v>
      </c>
      <c r="D100" s="1000">
        <v>360959.02435913804</v>
      </c>
    </row>
    <row r="101" spans="1:4" ht="30" customHeight="1" thickTop="1" thickBot="1">
      <c r="A101" s="16" t="s">
        <v>279</v>
      </c>
      <c r="B101" s="14" t="s">
        <v>113</v>
      </c>
      <c r="C101" s="17" t="s">
        <v>1989</v>
      </c>
      <c r="D101" s="1000">
        <v>347577.02017887932</v>
      </c>
    </row>
    <row r="102" spans="1:4" ht="30" customHeight="1" thickTop="1" thickBot="1">
      <c r="A102" s="16" t="s">
        <v>280</v>
      </c>
      <c r="B102" s="14" t="s">
        <v>113</v>
      </c>
      <c r="C102" s="17" t="s">
        <v>281</v>
      </c>
      <c r="D102" s="1000">
        <v>549623.43170030182</v>
      </c>
    </row>
    <row r="103" spans="1:4" ht="30" customHeight="1" thickTop="1" thickBot="1">
      <c r="A103" s="16" t="s">
        <v>282</v>
      </c>
      <c r="B103" s="14" t="s">
        <v>113</v>
      </c>
      <c r="C103" s="17" t="s">
        <v>283</v>
      </c>
      <c r="D103" s="1000">
        <v>616924.26007176726</v>
      </c>
    </row>
    <row r="104" spans="1:4" ht="30" customHeight="1" thickTop="1" thickBot="1">
      <c r="A104" s="16" t="s">
        <v>284</v>
      </c>
      <c r="B104" s="14" t="s">
        <v>113</v>
      </c>
      <c r="C104" s="17" t="s">
        <v>285</v>
      </c>
      <c r="D104" s="1000">
        <v>505343.47454896552</v>
      </c>
    </row>
    <row r="105" spans="1:4" ht="30" customHeight="1" thickTop="1" thickBot="1">
      <c r="A105" s="16" t="s">
        <v>286</v>
      </c>
      <c r="B105" s="14" t="s">
        <v>113</v>
      </c>
      <c r="C105" s="17" t="s">
        <v>287</v>
      </c>
      <c r="D105" s="1000">
        <v>216575.62472702589</v>
      </c>
    </row>
    <row r="106" spans="1:4" ht="30" customHeight="1" thickTop="1" thickBot="1">
      <c r="A106" s="16" t="s">
        <v>288</v>
      </c>
      <c r="B106" s="14" t="s">
        <v>113</v>
      </c>
      <c r="C106" s="17" t="s">
        <v>289</v>
      </c>
      <c r="D106" s="1000">
        <v>7758.9596743295024</v>
      </c>
    </row>
    <row r="107" spans="1:4" ht="30" customHeight="1" thickTop="1" thickBot="1">
      <c r="A107" s="16" t="s">
        <v>290</v>
      </c>
      <c r="B107" s="14" t="s">
        <v>113</v>
      </c>
      <c r="C107" s="17" t="s">
        <v>291</v>
      </c>
      <c r="D107" s="1000">
        <v>433151.24945405178</v>
      </c>
    </row>
    <row r="108" spans="1:4" ht="30" customHeight="1" thickTop="1" thickBot="1">
      <c r="A108" s="16" t="s">
        <v>292</v>
      </c>
      <c r="B108" s="14" t="s">
        <v>113</v>
      </c>
      <c r="C108" s="17" t="s">
        <v>293</v>
      </c>
      <c r="D108" s="1000">
        <v>7758.9596743295024</v>
      </c>
    </row>
    <row r="109" spans="1:4" ht="30" customHeight="1" thickTop="1" thickBot="1">
      <c r="A109" s="16" t="s">
        <v>294</v>
      </c>
      <c r="B109" s="14" t="s">
        <v>113</v>
      </c>
      <c r="C109" s="17" t="s">
        <v>1990</v>
      </c>
      <c r="D109" s="1000">
        <v>729373.79381252779</v>
      </c>
    </row>
    <row r="110" spans="1:4" ht="30" customHeight="1" thickTop="1" thickBot="1">
      <c r="A110" s="16" t="s">
        <v>295</v>
      </c>
      <c r="B110" s="14" t="s">
        <v>113</v>
      </c>
      <c r="C110" s="17" t="s">
        <v>296</v>
      </c>
      <c r="D110" s="1000">
        <v>2940.5110457327587</v>
      </c>
    </row>
    <row r="111" spans="1:4" ht="30" customHeight="1" thickTop="1" thickBot="1">
      <c r="A111" s="16" t="s">
        <v>297</v>
      </c>
      <c r="B111" s="14" t="s">
        <v>113</v>
      </c>
      <c r="C111" s="17" t="s">
        <v>298</v>
      </c>
      <c r="D111" s="1000">
        <v>117776.97492892241</v>
      </c>
    </row>
    <row r="112" spans="1:4" ht="30" customHeight="1" thickTop="1" thickBot="1">
      <c r="A112" s="16" t="s">
        <v>299</v>
      </c>
      <c r="B112" s="14" t="s">
        <v>113</v>
      </c>
      <c r="C112" s="17" t="s">
        <v>300</v>
      </c>
      <c r="D112" s="1000">
        <v>482482.28810159484</v>
      </c>
    </row>
    <row r="113" spans="1:4" ht="30" customHeight="1" thickTop="1" thickBot="1">
      <c r="A113" s="16" t="s">
        <v>301</v>
      </c>
      <c r="B113" s="14" t="s">
        <v>113</v>
      </c>
      <c r="C113" s="17" t="s">
        <v>302</v>
      </c>
      <c r="D113" s="1000">
        <v>9145.1049135775884</v>
      </c>
    </row>
    <row r="114" spans="1:4" ht="30" customHeight="1" thickTop="1" thickBot="1">
      <c r="A114" s="16" t="s">
        <v>305</v>
      </c>
      <c r="B114" s="14" t="s">
        <v>113</v>
      </c>
      <c r="C114" s="17" t="s">
        <v>306</v>
      </c>
      <c r="D114" s="1000">
        <v>134601.65674293105</v>
      </c>
    </row>
    <row r="115" spans="1:4" ht="30" customHeight="1" thickTop="1" thickBot="1">
      <c r="A115" s="16" t="s">
        <v>303</v>
      </c>
      <c r="B115" s="14" t="s">
        <v>113</v>
      </c>
      <c r="C115" s="17" t="s">
        <v>304</v>
      </c>
      <c r="D115" s="1000">
        <v>86894.506704980857</v>
      </c>
    </row>
    <row r="116" spans="1:4" ht="30" customHeight="1" thickTop="1" thickBot="1">
      <c r="A116" s="16" t="s">
        <v>309</v>
      </c>
      <c r="B116" s="14" t="s">
        <v>113</v>
      </c>
      <c r="C116" s="17" t="s">
        <v>1991</v>
      </c>
      <c r="D116" s="1000">
        <v>121432.91577892243</v>
      </c>
    </row>
    <row r="117" spans="1:4" ht="30" customHeight="1" thickTop="1" thickBot="1">
      <c r="A117" s="16" t="s">
        <v>310</v>
      </c>
      <c r="B117" s="14" t="s">
        <v>113</v>
      </c>
      <c r="C117" s="17" t="s">
        <v>311</v>
      </c>
      <c r="D117" s="1000">
        <v>165220.84747833555</v>
      </c>
    </row>
    <row r="118" spans="1:4" ht="30" customHeight="1" thickTop="1" thickBot="1">
      <c r="A118" s="16" t="s">
        <v>313</v>
      </c>
      <c r="B118" s="14" t="s">
        <v>113</v>
      </c>
      <c r="C118" s="17" t="s">
        <v>1993</v>
      </c>
      <c r="D118" s="1000">
        <v>252378.63167185345</v>
      </c>
    </row>
    <row r="119" spans="1:4" ht="30" customHeight="1" thickTop="1" thickBot="1">
      <c r="A119" s="16" t="s">
        <v>318</v>
      </c>
      <c r="B119" s="14" t="s">
        <v>113</v>
      </c>
      <c r="C119" s="17" t="s">
        <v>319</v>
      </c>
      <c r="D119" s="1000">
        <v>154792.32547745691</v>
      </c>
    </row>
    <row r="120" spans="1:4" ht="30" customHeight="1" thickTop="1" thickBot="1">
      <c r="A120" s="16" t="s">
        <v>314</v>
      </c>
      <c r="B120" s="14" t="s">
        <v>113</v>
      </c>
      <c r="C120" s="17" t="s">
        <v>315</v>
      </c>
      <c r="D120" s="1000">
        <v>144383.39963211206</v>
      </c>
    </row>
    <row r="121" spans="1:4" ht="30" customHeight="1" thickTop="1" thickBot="1">
      <c r="A121" s="16" t="s">
        <v>1732</v>
      </c>
      <c r="B121" s="14" t="s">
        <v>113</v>
      </c>
      <c r="C121" s="17" t="s">
        <v>1733</v>
      </c>
      <c r="D121" s="1000">
        <v>161375.5124521073</v>
      </c>
    </row>
    <row r="122" spans="1:4" ht="30" customHeight="1" thickTop="1" thickBot="1">
      <c r="A122" s="16" t="s">
        <v>322</v>
      </c>
      <c r="B122" s="14" t="s">
        <v>113</v>
      </c>
      <c r="C122" s="17" t="s">
        <v>323</v>
      </c>
      <c r="D122" s="1000">
        <v>109925.10656314656</v>
      </c>
    </row>
    <row r="123" spans="1:4" ht="30" customHeight="1" thickTop="1" thickBot="1">
      <c r="A123" s="16" t="s">
        <v>320</v>
      </c>
      <c r="B123" s="14" t="s">
        <v>113</v>
      </c>
      <c r="C123" s="17" t="s">
        <v>321</v>
      </c>
      <c r="D123" s="1000">
        <v>117913.54743193967</v>
      </c>
    </row>
    <row r="124" spans="1:4" ht="30" customHeight="1" thickTop="1" thickBot="1">
      <c r="A124" s="16" t="s">
        <v>312</v>
      </c>
      <c r="B124" s="14" t="s">
        <v>113</v>
      </c>
      <c r="C124" s="17" t="s">
        <v>1992</v>
      </c>
      <c r="D124" s="1000">
        <v>210560.13124797415</v>
      </c>
    </row>
    <row r="125" spans="1:4" ht="30" customHeight="1" thickTop="1" thickBot="1">
      <c r="A125" s="16" t="s">
        <v>316</v>
      </c>
      <c r="B125" s="14" t="s">
        <v>113</v>
      </c>
      <c r="C125" s="17" t="s">
        <v>317</v>
      </c>
      <c r="D125" s="1000">
        <v>179468.87565724138</v>
      </c>
    </row>
    <row r="126" spans="1:4" ht="30" customHeight="1" thickTop="1" thickBot="1">
      <c r="A126" s="16" t="s">
        <v>307</v>
      </c>
      <c r="B126" s="14" t="s">
        <v>113</v>
      </c>
      <c r="C126" s="17" t="s">
        <v>308</v>
      </c>
      <c r="D126" s="1000">
        <v>114303.83112142242</v>
      </c>
    </row>
    <row r="127" spans="1:4" ht="30" customHeight="1" thickTop="1" thickBot="1">
      <c r="A127" s="16" t="s">
        <v>324</v>
      </c>
      <c r="B127" s="14" t="s">
        <v>113</v>
      </c>
      <c r="C127" s="17" t="s">
        <v>325</v>
      </c>
      <c r="D127" s="1000">
        <v>5775.9663199137931</v>
      </c>
    </row>
    <row r="128" spans="1:4" ht="30" customHeight="1" thickTop="1" thickBot="1">
      <c r="A128" s="16" t="s">
        <v>326</v>
      </c>
      <c r="B128" s="14" t="s">
        <v>113</v>
      </c>
      <c r="C128" s="17" t="s">
        <v>327</v>
      </c>
      <c r="D128" s="1000">
        <v>123384.85201435346</v>
      </c>
    </row>
    <row r="129" spans="1:4" ht="30" customHeight="1" thickTop="1" thickBot="1">
      <c r="A129" s="16" t="s">
        <v>328</v>
      </c>
      <c r="B129" s="14" t="s">
        <v>113</v>
      </c>
      <c r="C129" s="17" t="s">
        <v>329</v>
      </c>
      <c r="D129" s="1000">
        <v>60.932347500000006</v>
      </c>
    </row>
    <row r="130" spans="1:4" ht="30" customHeight="1" thickTop="1" thickBot="1">
      <c r="A130" s="16" t="s">
        <v>330</v>
      </c>
      <c r="B130" s="14" t="s">
        <v>113</v>
      </c>
      <c r="C130" s="17" t="s">
        <v>331</v>
      </c>
      <c r="D130" s="1000">
        <v>1904.9153526827681</v>
      </c>
    </row>
    <row r="131" spans="1:4" ht="30" customHeight="1" thickTop="1" thickBot="1">
      <c r="A131" s="16" t="s">
        <v>332</v>
      </c>
      <c r="B131" s="14" t="s">
        <v>113</v>
      </c>
      <c r="C131" s="17" t="s">
        <v>333</v>
      </c>
      <c r="D131" s="1000">
        <v>1682.9934602586209</v>
      </c>
    </row>
    <row r="132" spans="1:4" ht="30" customHeight="1" thickTop="1" thickBot="1">
      <c r="A132" s="16" t="s">
        <v>334</v>
      </c>
      <c r="B132" s="14" t="s">
        <v>113</v>
      </c>
      <c r="C132" s="17" t="s">
        <v>1760</v>
      </c>
      <c r="D132" s="1000">
        <v>3119.2087889953023</v>
      </c>
    </row>
    <row r="133" spans="1:4" ht="30" customHeight="1" thickTop="1" thickBot="1">
      <c r="A133" s="16" t="s">
        <v>335</v>
      </c>
      <c r="B133" s="14" t="s">
        <v>92</v>
      </c>
      <c r="C133" s="17" t="s">
        <v>1994</v>
      </c>
      <c r="D133" s="1000">
        <v>364546.67895762931</v>
      </c>
    </row>
    <row r="134" spans="1:4" ht="30" customHeight="1" thickTop="1" thickBot="1">
      <c r="A134" s="16" t="s">
        <v>336</v>
      </c>
      <c r="B134" s="14" t="s">
        <v>113</v>
      </c>
      <c r="C134" s="17" t="s">
        <v>337</v>
      </c>
      <c r="D134" s="1000">
        <v>59448.96000568966</v>
      </c>
    </row>
    <row r="135" spans="1:4" ht="30" customHeight="1" thickTop="1" thickBot="1">
      <c r="A135" s="16" t="s">
        <v>338</v>
      </c>
      <c r="B135" s="14" t="s">
        <v>339</v>
      </c>
      <c r="C135" s="17" t="s">
        <v>340</v>
      </c>
      <c r="D135" s="1000">
        <v>1443.4663011206899</v>
      </c>
    </row>
    <row r="136" spans="1:4" ht="30" customHeight="1" thickTop="1" thickBot="1">
      <c r="A136" s="16" t="s">
        <v>352</v>
      </c>
      <c r="B136" s="14" t="s">
        <v>339</v>
      </c>
      <c r="C136" s="17" t="s">
        <v>353</v>
      </c>
      <c r="D136" s="1000">
        <v>1580.0388041379313</v>
      </c>
    </row>
    <row r="137" spans="1:4" ht="30" customHeight="1" thickTop="1" thickBot="1">
      <c r="A137" s="16" t="s">
        <v>343</v>
      </c>
      <c r="B137" s="14" t="s">
        <v>344</v>
      </c>
      <c r="C137" s="17" t="s">
        <v>345</v>
      </c>
      <c r="D137" s="1000">
        <v>0.44564895445715158</v>
      </c>
    </row>
    <row r="138" spans="1:4" ht="30" customHeight="1" thickTop="1" thickBot="1">
      <c r="A138" s="16" t="s">
        <v>346</v>
      </c>
      <c r="B138" s="14" t="s">
        <v>344</v>
      </c>
      <c r="C138" s="17" t="s">
        <v>347</v>
      </c>
      <c r="D138" s="1000">
        <v>0.457397745951095</v>
      </c>
    </row>
    <row r="139" spans="1:4" ht="30" customHeight="1" thickTop="1" thickBot="1">
      <c r="A139" s="16" t="s">
        <v>350</v>
      </c>
      <c r="B139" s="14" t="s">
        <v>339</v>
      </c>
      <c r="C139" s="17" t="s">
        <v>351</v>
      </c>
      <c r="D139" s="1000">
        <v>1443.4663011206899</v>
      </c>
    </row>
    <row r="140" spans="1:4" ht="30" customHeight="1" thickTop="1" thickBot="1">
      <c r="A140" s="16" t="s">
        <v>348</v>
      </c>
      <c r="B140" s="14" t="s">
        <v>339</v>
      </c>
      <c r="C140" s="17" t="s">
        <v>349</v>
      </c>
      <c r="D140" s="1000">
        <v>1254.3659123275863</v>
      </c>
    </row>
    <row r="141" spans="1:4" ht="30" customHeight="1" thickTop="1" thickBot="1">
      <c r="A141" s="16" t="s">
        <v>356</v>
      </c>
      <c r="B141" s="14" t="s">
        <v>113</v>
      </c>
      <c r="C141" s="17" t="s">
        <v>357</v>
      </c>
      <c r="D141" s="1000">
        <v>67300.828371465526</v>
      </c>
    </row>
    <row r="142" spans="1:4" ht="30" customHeight="1" thickTop="1" thickBot="1">
      <c r="A142" s="16" t="s">
        <v>341</v>
      </c>
      <c r="B142" s="14" t="s">
        <v>339</v>
      </c>
      <c r="C142" s="17" t="s">
        <v>342</v>
      </c>
      <c r="D142" s="1000">
        <v>1443.4663011206899</v>
      </c>
    </row>
    <row r="143" spans="1:4" ht="30" customHeight="1" thickTop="1" thickBot="1">
      <c r="A143" s="16" t="s">
        <v>354</v>
      </c>
      <c r="B143" s="14" t="s">
        <v>113</v>
      </c>
      <c r="C143" s="17" t="s">
        <v>355</v>
      </c>
      <c r="D143" s="1000">
        <v>67300.828371465526</v>
      </c>
    </row>
    <row r="144" spans="1:4" ht="30" customHeight="1" thickTop="1" thickBot="1">
      <c r="A144" s="16" t="s">
        <v>359</v>
      </c>
      <c r="B144" s="14" t="s">
        <v>113</v>
      </c>
      <c r="C144" s="17" t="s">
        <v>360</v>
      </c>
      <c r="D144" s="1000">
        <v>148962.01149425289</v>
      </c>
    </row>
    <row r="145" spans="1:4" ht="68.25" customHeight="1" thickTop="1" thickBot="1">
      <c r="A145" s="16" t="s">
        <v>358</v>
      </c>
      <c r="B145" s="14" t="s">
        <v>113</v>
      </c>
      <c r="C145" s="17" t="s">
        <v>2303</v>
      </c>
      <c r="D145" s="1000">
        <v>204543.5872112069</v>
      </c>
    </row>
    <row r="146" spans="1:4" ht="30" customHeight="1" thickTop="1" thickBot="1">
      <c r="A146" s="16" t="s">
        <v>361</v>
      </c>
      <c r="B146" s="14" t="s">
        <v>113</v>
      </c>
      <c r="C146" s="17" t="s">
        <v>1995</v>
      </c>
      <c r="D146" s="1000">
        <v>119100.67765047414</v>
      </c>
    </row>
    <row r="147" spans="1:4" ht="30" customHeight="1" thickTop="1" thickBot="1">
      <c r="A147" s="16" t="s">
        <v>362</v>
      </c>
      <c r="B147" s="14" t="s">
        <v>113</v>
      </c>
      <c r="C147" s="17" t="s">
        <v>1996</v>
      </c>
      <c r="D147" s="1000">
        <v>156415.43714793105</v>
      </c>
    </row>
    <row r="148" spans="1:4" ht="30" customHeight="1" thickTop="1" thickBot="1">
      <c r="A148" s="16" t="s">
        <v>367</v>
      </c>
      <c r="B148" s="14" t="s">
        <v>113</v>
      </c>
      <c r="C148" s="17" t="s">
        <v>368</v>
      </c>
      <c r="D148" s="1000">
        <v>8818.912303107707</v>
      </c>
    </row>
    <row r="149" spans="1:4" ht="30" customHeight="1" thickTop="1" thickBot="1">
      <c r="A149" s="16" t="s">
        <v>363</v>
      </c>
      <c r="B149" s="14" t="s">
        <v>113</v>
      </c>
      <c r="C149" s="17" t="s">
        <v>364</v>
      </c>
      <c r="D149" s="1000">
        <v>7758.9596743295024</v>
      </c>
    </row>
    <row r="150" spans="1:4" ht="30" customHeight="1" thickTop="1" thickBot="1">
      <c r="A150" s="16" t="s">
        <v>158</v>
      </c>
      <c r="B150" s="14" t="s">
        <v>113</v>
      </c>
      <c r="C150" s="17" t="s">
        <v>159</v>
      </c>
      <c r="D150" s="1000">
        <v>66175.681058146554</v>
      </c>
    </row>
    <row r="151" spans="1:4" ht="30" customHeight="1" thickTop="1" thickBot="1">
      <c r="A151" s="16" t="s">
        <v>369</v>
      </c>
      <c r="B151" s="14" t="s">
        <v>113</v>
      </c>
      <c r="C151" s="17" t="s">
        <v>370</v>
      </c>
      <c r="D151" s="1000">
        <v>109925.10656314656</v>
      </c>
    </row>
    <row r="152" spans="1:4" ht="30" customHeight="1" thickTop="1" thickBot="1">
      <c r="A152" s="16" t="s">
        <v>371</v>
      </c>
      <c r="B152" s="14" t="s">
        <v>113</v>
      </c>
      <c r="C152" s="17" t="s">
        <v>372</v>
      </c>
      <c r="D152" s="1000">
        <v>128993.77965750001</v>
      </c>
    </row>
    <row r="153" spans="1:4" ht="30" customHeight="1" thickTop="1" thickBot="1">
      <c r="A153" s="16" t="s">
        <v>365</v>
      </c>
      <c r="B153" s="14" t="s">
        <v>113</v>
      </c>
      <c r="C153" s="17" t="s">
        <v>366</v>
      </c>
      <c r="D153" s="1000">
        <v>132351.36211629311</v>
      </c>
    </row>
    <row r="154" spans="1:4" ht="30" customHeight="1" thickTop="1" thickBot="1">
      <c r="A154" s="16" t="s">
        <v>373</v>
      </c>
      <c r="B154" s="14" t="s">
        <v>113</v>
      </c>
      <c r="C154" s="17" t="s">
        <v>374</v>
      </c>
      <c r="D154" s="1000">
        <v>84224.262610732767</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441"/>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79" t="s">
        <v>1934</v>
      </c>
      <c r="B1" s="680"/>
      <c r="C1" s="680"/>
      <c r="D1" s="681"/>
    </row>
    <row r="2" spans="1:4" ht="60.75" customHeight="1" thickTop="1" thickBot="1">
      <c r="A2" s="678" t="s">
        <v>375</v>
      </c>
      <c r="B2" s="678"/>
      <c r="C2" s="678"/>
      <c r="D2" s="678"/>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999">
        <v>4258.81250594829</v>
      </c>
    </row>
    <row r="7" spans="1:4" ht="16.5" thickTop="1" thickBot="1">
      <c r="A7" s="200" t="s">
        <v>814</v>
      </c>
      <c r="B7" s="200" t="s">
        <v>377</v>
      </c>
      <c r="C7" s="205" t="s">
        <v>815</v>
      </c>
      <c r="D7" s="999">
        <v>4018.3694996203212</v>
      </c>
    </row>
    <row r="8" spans="1:4" ht="16.5" thickTop="1" thickBot="1">
      <c r="A8" s="200" t="s">
        <v>810</v>
      </c>
      <c r="B8" s="200" t="s">
        <v>377</v>
      </c>
      <c r="C8" s="205" t="s">
        <v>811</v>
      </c>
      <c r="D8" s="999">
        <v>3606.1077332489594</v>
      </c>
    </row>
    <row r="9" spans="1:4" ht="16.5" thickTop="1" thickBot="1">
      <c r="A9" s="200" t="s">
        <v>812</v>
      </c>
      <c r="B9" s="200" t="s">
        <v>377</v>
      </c>
      <c r="C9" s="205" t="s">
        <v>813</v>
      </c>
      <c r="D9" s="999">
        <v>19261.949737841256</v>
      </c>
    </row>
    <row r="10" spans="1:4" ht="16.5" thickTop="1" thickBot="1">
      <c r="A10" s="200" t="s">
        <v>1752</v>
      </c>
      <c r="B10" s="200" t="s">
        <v>377</v>
      </c>
      <c r="C10" s="205" t="s">
        <v>1751</v>
      </c>
      <c r="D10" s="999">
        <v>3513.1858012414868</v>
      </c>
    </row>
    <row r="11" spans="1:4" ht="16.5" thickTop="1" thickBot="1">
      <c r="A11" s="200" t="s">
        <v>818</v>
      </c>
      <c r="B11" s="200" t="s">
        <v>377</v>
      </c>
      <c r="C11" s="205" t="s">
        <v>819</v>
      </c>
      <c r="D11" s="999">
        <v>16714</v>
      </c>
    </row>
    <row r="12" spans="1:4" ht="16.5" thickTop="1" thickBot="1">
      <c r="A12" s="200" t="s">
        <v>816</v>
      </c>
      <c r="B12" s="200" t="s">
        <v>377</v>
      </c>
      <c r="C12" s="205" t="s">
        <v>817</v>
      </c>
      <c r="D12" s="999">
        <v>5870.2</v>
      </c>
    </row>
    <row r="13" spans="1:4" ht="16.5" thickTop="1" thickBot="1">
      <c r="A13" s="200" t="s">
        <v>820</v>
      </c>
      <c r="B13" s="200" t="s">
        <v>92</v>
      </c>
      <c r="C13" s="205" t="s">
        <v>2029</v>
      </c>
      <c r="D13" s="999">
        <v>1138.1459651660336</v>
      </c>
    </row>
    <row r="14" spans="1:4" ht="16.5" thickTop="1" thickBot="1">
      <c r="A14" s="200" t="s">
        <v>822</v>
      </c>
      <c r="B14" s="200" t="s">
        <v>233</v>
      </c>
      <c r="C14" s="205" t="s">
        <v>2031</v>
      </c>
      <c r="D14" s="999">
        <v>46500</v>
      </c>
    </row>
    <row r="15" spans="1:4" ht="16.5" thickTop="1" thickBot="1">
      <c r="A15" s="200" t="s">
        <v>823</v>
      </c>
      <c r="B15" s="200" t="s">
        <v>92</v>
      </c>
      <c r="C15" s="205" t="s">
        <v>2032</v>
      </c>
      <c r="D15" s="999">
        <v>1059.0999999999999</v>
      </c>
    </row>
    <row r="16" spans="1:4" ht="16.5" thickTop="1" thickBot="1">
      <c r="A16" s="200" t="s">
        <v>821</v>
      </c>
      <c r="B16" s="200" t="s">
        <v>233</v>
      </c>
      <c r="C16" s="205" t="s">
        <v>2030</v>
      </c>
      <c r="D16" s="999">
        <v>50641.596026035062</v>
      </c>
    </row>
    <row r="17" spans="1:4" ht="16.5" thickTop="1" thickBot="1">
      <c r="A17" s="200" t="s">
        <v>847</v>
      </c>
      <c r="B17" s="200" t="s">
        <v>425</v>
      </c>
      <c r="C17" s="205" t="s">
        <v>848</v>
      </c>
      <c r="D17" s="999">
        <v>12128.470337411341</v>
      </c>
    </row>
    <row r="18" spans="1:4" ht="16.5" thickTop="1" thickBot="1">
      <c r="A18" s="200" t="s">
        <v>824</v>
      </c>
      <c r="B18" s="200" t="s">
        <v>388</v>
      </c>
      <c r="C18" s="205" t="s">
        <v>2033</v>
      </c>
      <c r="D18" s="999">
        <v>52359.386015508077</v>
      </c>
    </row>
    <row r="19" spans="1:4" ht="31.5" thickTop="1" thickBot="1">
      <c r="A19" s="200" t="s">
        <v>825</v>
      </c>
      <c r="B19" s="200" t="s">
        <v>388</v>
      </c>
      <c r="C19" s="205" t="s">
        <v>826</v>
      </c>
      <c r="D19" s="999">
        <v>56343.480708627023</v>
      </c>
    </row>
    <row r="20" spans="1:4" ht="16.5" thickTop="1" thickBot="1">
      <c r="A20" s="200" t="s">
        <v>831</v>
      </c>
      <c r="B20" s="200" t="s">
        <v>388</v>
      </c>
      <c r="C20" s="205" t="s">
        <v>832</v>
      </c>
      <c r="D20" s="999">
        <v>68281.389758561039</v>
      </c>
    </row>
    <row r="21" spans="1:4" ht="31.5" thickTop="1" thickBot="1">
      <c r="A21" s="200" t="s">
        <v>827</v>
      </c>
      <c r="B21" s="200" t="s">
        <v>388</v>
      </c>
      <c r="C21" s="205" t="s">
        <v>828</v>
      </c>
      <c r="D21" s="999">
        <v>55897.854796518521</v>
      </c>
    </row>
    <row r="22" spans="1:4" ht="31.5" thickTop="1" thickBot="1">
      <c r="A22" s="200" t="s">
        <v>829</v>
      </c>
      <c r="B22" s="200" t="s">
        <v>388</v>
      </c>
      <c r="C22" s="205" t="s">
        <v>830</v>
      </c>
      <c r="D22" s="999">
        <v>59242.813566067467</v>
      </c>
    </row>
    <row r="23" spans="1:4" ht="16.5" thickTop="1" thickBot="1">
      <c r="A23" s="200" t="s">
        <v>833</v>
      </c>
      <c r="B23" s="200" t="s">
        <v>388</v>
      </c>
      <c r="C23" s="205" t="s">
        <v>834</v>
      </c>
      <c r="D23" s="999">
        <v>68838.698591570181</v>
      </c>
    </row>
    <row r="24" spans="1:4" ht="16.5" thickTop="1" thickBot="1">
      <c r="A24" s="200" t="s">
        <v>843</v>
      </c>
      <c r="B24" s="200" t="s">
        <v>388</v>
      </c>
      <c r="C24" s="205" t="s">
        <v>844</v>
      </c>
      <c r="D24" s="999">
        <v>21300.844880686866</v>
      </c>
    </row>
    <row r="25" spans="1:4" ht="16.5" thickTop="1" thickBot="1">
      <c r="A25" s="200" t="s">
        <v>835</v>
      </c>
      <c r="B25" s="200" t="s">
        <v>388</v>
      </c>
      <c r="C25" s="205" t="s">
        <v>836</v>
      </c>
      <c r="D25" s="999">
        <v>68745.813786068655</v>
      </c>
    </row>
    <row r="26" spans="1:4" ht="16.5" thickTop="1" thickBot="1">
      <c r="A26" s="200" t="s">
        <v>838</v>
      </c>
      <c r="B26" s="200" t="s">
        <v>388</v>
      </c>
      <c r="C26" s="205" t="s">
        <v>2108</v>
      </c>
      <c r="D26" s="999">
        <v>53750.181792561241</v>
      </c>
    </row>
    <row r="27" spans="1:4" ht="16.5" thickTop="1" thickBot="1">
      <c r="A27" s="200" t="s">
        <v>837</v>
      </c>
      <c r="B27" s="200" t="s">
        <v>388</v>
      </c>
      <c r="C27" s="205" t="s">
        <v>2110</v>
      </c>
      <c r="D27" s="999">
        <v>70372.403653839399</v>
      </c>
    </row>
    <row r="28" spans="1:4" ht="16.5" thickTop="1" thickBot="1">
      <c r="A28" s="200" t="s">
        <v>840</v>
      </c>
      <c r="B28" s="200" t="s">
        <v>388</v>
      </c>
      <c r="C28" s="205" t="s">
        <v>2109</v>
      </c>
      <c r="D28" s="999">
        <v>70372.403653839399</v>
      </c>
    </row>
    <row r="29" spans="1:4" ht="16.5" thickTop="1" thickBot="1">
      <c r="A29" s="200" t="s">
        <v>839</v>
      </c>
      <c r="B29" s="200" t="s">
        <v>388</v>
      </c>
      <c r="C29" s="205" t="s">
        <v>2107</v>
      </c>
      <c r="D29" s="999">
        <v>70372.403653839399</v>
      </c>
    </row>
    <row r="30" spans="1:4" ht="31.5" thickTop="1" thickBot="1">
      <c r="A30" s="200" t="s">
        <v>841</v>
      </c>
      <c r="B30" s="200" t="s">
        <v>388</v>
      </c>
      <c r="C30" s="205" t="s">
        <v>842</v>
      </c>
      <c r="D30" s="999">
        <v>65959.269621022919</v>
      </c>
    </row>
    <row r="31" spans="1:4" ht="16.5" thickTop="1" thickBot="1">
      <c r="A31" s="200" t="s">
        <v>845</v>
      </c>
      <c r="B31" s="200" t="s">
        <v>425</v>
      </c>
      <c r="C31" s="205" t="s">
        <v>846</v>
      </c>
      <c r="D31" s="999">
        <v>37.931412041222195</v>
      </c>
    </row>
    <row r="32" spans="1:4" ht="16.5" thickTop="1" thickBot="1">
      <c r="A32" s="200" t="s">
        <v>850</v>
      </c>
      <c r="B32" s="200" t="s">
        <v>144</v>
      </c>
      <c r="C32" s="205" t="s">
        <v>2035</v>
      </c>
      <c r="D32" s="999">
        <v>560.72868274573602</v>
      </c>
    </row>
    <row r="33" spans="1:4" ht="16.5" thickTop="1" thickBot="1">
      <c r="A33" s="200" t="s">
        <v>851</v>
      </c>
      <c r="B33" s="200" t="s">
        <v>377</v>
      </c>
      <c r="C33" s="205" t="s">
        <v>852</v>
      </c>
      <c r="D33" s="999">
        <v>5779.6962049001768</v>
      </c>
    </row>
    <row r="34" spans="1:4" ht="16.5" thickTop="1" thickBot="1">
      <c r="A34" s="200" t="s">
        <v>857</v>
      </c>
      <c r="B34" s="200" t="s">
        <v>377</v>
      </c>
      <c r="C34" s="205" t="s">
        <v>858</v>
      </c>
      <c r="D34" s="999">
        <v>6456.5997538500069</v>
      </c>
    </row>
    <row r="35" spans="1:4" ht="16.5" thickTop="1" thickBot="1">
      <c r="A35" s="200" t="s">
        <v>853</v>
      </c>
      <c r="B35" s="200" t="s">
        <v>377</v>
      </c>
      <c r="C35" s="205" t="s">
        <v>854</v>
      </c>
      <c r="D35" s="999">
        <v>7026.3716024829737</v>
      </c>
    </row>
    <row r="36" spans="1:4" ht="16.5" thickTop="1" thickBot="1">
      <c r="A36" s="200" t="s">
        <v>855</v>
      </c>
      <c r="B36" s="200" t="s">
        <v>377</v>
      </c>
      <c r="C36" s="205" t="s">
        <v>856</v>
      </c>
      <c r="D36" s="999">
        <v>7696.1695986977293</v>
      </c>
    </row>
    <row r="37" spans="1:4" ht="16.5" thickTop="1" thickBot="1">
      <c r="A37" s="200" t="s">
        <v>976</v>
      </c>
      <c r="B37" s="200" t="s">
        <v>377</v>
      </c>
      <c r="C37" s="205" t="s">
        <v>977</v>
      </c>
      <c r="D37" s="999">
        <v>5451.4952088229966</v>
      </c>
    </row>
    <row r="38" spans="1:4" ht="16.5" thickTop="1" thickBot="1">
      <c r="A38" s="200" t="s">
        <v>859</v>
      </c>
      <c r="B38" s="200" t="s">
        <v>377</v>
      </c>
      <c r="C38" s="205" t="s">
        <v>860</v>
      </c>
      <c r="D38" s="999">
        <v>5451.4952088229966</v>
      </c>
    </row>
    <row r="39" spans="1:4" ht="31.5" thickTop="1" thickBot="1">
      <c r="A39" s="200" t="s">
        <v>999</v>
      </c>
      <c r="B39" s="200" t="s">
        <v>92</v>
      </c>
      <c r="C39" s="205" t="s">
        <v>1000</v>
      </c>
      <c r="D39" s="999">
        <v>454572.70926698978</v>
      </c>
    </row>
    <row r="40" spans="1:4" ht="16.5" thickTop="1" thickBot="1">
      <c r="A40" s="200" t="s">
        <v>974</v>
      </c>
      <c r="B40" s="200" t="s">
        <v>92</v>
      </c>
      <c r="C40" s="205" t="s">
        <v>975</v>
      </c>
      <c r="D40" s="999">
        <v>30166.183539110138</v>
      </c>
    </row>
    <row r="41" spans="1:4" ht="16.5" thickTop="1" thickBot="1">
      <c r="A41" s="200" t="s">
        <v>899</v>
      </c>
      <c r="B41" s="200" t="s">
        <v>92</v>
      </c>
      <c r="C41" s="205" t="s">
        <v>900</v>
      </c>
      <c r="D41" s="999">
        <v>699.51227168012849</v>
      </c>
    </row>
    <row r="42" spans="1:4" ht="16.5" thickTop="1" thickBot="1">
      <c r="A42" s="200" t="s">
        <v>437</v>
      </c>
      <c r="B42" s="200" t="s">
        <v>92</v>
      </c>
      <c r="C42" s="205" t="s">
        <v>438</v>
      </c>
      <c r="D42" s="999">
        <v>19682.732594370631</v>
      </c>
    </row>
    <row r="43" spans="1:4" ht="16.5" thickTop="1" thickBot="1">
      <c r="A43" s="200" t="s">
        <v>376</v>
      </c>
      <c r="B43" s="200" t="s">
        <v>377</v>
      </c>
      <c r="C43" s="205" t="s">
        <v>378</v>
      </c>
      <c r="D43" s="999">
        <v>5876.2199999999993</v>
      </c>
    </row>
    <row r="44" spans="1:4" ht="31.5" thickTop="1" thickBot="1">
      <c r="A44" s="200" t="s">
        <v>379</v>
      </c>
      <c r="B44" s="200" t="s">
        <v>144</v>
      </c>
      <c r="C44" s="205" t="s">
        <v>380</v>
      </c>
      <c r="D44" s="999">
        <v>11666</v>
      </c>
    </row>
    <row r="45" spans="1:4" ht="16.5" thickTop="1" thickBot="1">
      <c r="A45" s="200" t="s">
        <v>849</v>
      </c>
      <c r="B45" s="200" t="s">
        <v>377</v>
      </c>
      <c r="C45" s="205" t="s">
        <v>2034</v>
      </c>
      <c r="D45" s="999">
        <v>6260.8208280600247</v>
      </c>
    </row>
    <row r="46" spans="1:4" ht="16.5" thickTop="1" thickBot="1">
      <c r="A46" s="200" t="s">
        <v>995</v>
      </c>
      <c r="B46" s="200" t="s">
        <v>92</v>
      </c>
      <c r="C46" s="205" t="s">
        <v>2060</v>
      </c>
      <c r="D46" s="999">
        <v>3512.1677815946477</v>
      </c>
    </row>
    <row r="47" spans="1:4" ht="16.5" thickTop="1" thickBot="1">
      <c r="A47" s="200" t="s">
        <v>996</v>
      </c>
      <c r="B47" s="200" t="s">
        <v>92</v>
      </c>
      <c r="C47" s="205" t="s">
        <v>2061</v>
      </c>
      <c r="D47" s="999">
        <v>31609.510034351828</v>
      </c>
    </row>
    <row r="48" spans="1:4" ht="16.5" thickTop="1" thickBot="1">
      <c r="A48" s="200" t="s">
        <v>868</v>
      </c>
      <c r="B48" s="200" t="s">
        <v>388</v>
      </c>
      <c r="C48" s="205" t="s">
        <v>869</v>
      </c>
      <c r="D48" s="999">
        <v>56587.344863496648</v>
      </c>
    </row>
    <row r="49" spans="1:4" ht="16.5" thickTop="1" thickBot="1">
      <c r="A49" s="200" t="s">
        <v>871</v>
      </c>
      <c r="B49" s="200" t="s">
        <v>388</v>
      </c>
      <c r="C49" s="205" t="s">
        <v>872</v>
      </c>
      <c r="D49" s="999">
        <v>62692.194901464456</v>
      </c>
    </row>
    <row r="50" spans="1:4" ht="16.5" thickTop="1" thickBot="1">
      <c r="A50" s="200" t="s">
        <v>870</v>
      </c>
      <c r="B50" s="200" t="s">
        <v>388</v>
      </c>
      <c r="C50" s="205" t="s">
        <v>2037</v>
      </c>
      <c r="D50" s="999">
        <v>40000</v>
      </c>
    </row>
    <row r="51" spans="1:4" ht="16.5" thickTop="1" thickBot="1">
      <c r="A51" s="200" t="s">
        <v>867</v>
      </c>
      <c r="B51" s="200" t="s">
        <v>388</v>
      </c>
      <c r="C51" s="205" t="s">
        <v>2036</v>
      </c>
      <c r="D51" s="999">
        <v>35630.687639365991</v>
      </c>
    </row>
    <row r="52" spans="1:4" ht="16.5" thickTop="1" thickBot="1">
      <c r="A52" s="200" t="s">
        <v>873</v>
      </c>
      <c r="B52" s="200" t="s">
        <v>388</v>
      </c>
      <c r="C52" s="205" t="s">
        <v>874</v>
      </c>
      <c r="D52" s="999">
        <v>25000</v>
      </c>
    </row>
    <row r="53" spans="1:4" ht="16.5" thickTop="1" thickBot="1">
      <c r="A53" s="200" t="s">
        <v>381</v>
      </c>
      <c r="B53" s="200" t="s">
        <v>144</v>
      </c>
      <c r="C53" s="205" t="s">
        <v>382</v>
      </c>
      <c r="D53" s="999">
        <v>5353.592688519404</v>
      </c>
    </row>
    <row r="54" spans="1:4" ht="16.5" thickTop="1" thickBot="1">
      <c r="A54" s="200" t="s">
        <v>865</v>
      </c>
      <c r="B54" s="200" t="s">
        <v>377</v>
      </c>
      <c r="C54" s="205" t="s">
        <v>866</v>
      </c>
      <c r="D54" s="999">
        <v>2023</v>
      </c>
    </row>
    <row r="55" spans="1:4" ht="16.5" thickTop="1" thickBot="1">
      <c r="A55" s="200" t="s">
        <v>861</v>
      </c>
      <c r="B55" s="200" t="s">
        <v>425</v>
      </c>
      <c r="C55" s="205" t="s">
        <v>862</v>
      </c>
      <c r="D55" s="999">
        <v>2844.8559030916649</v>
      </c>
    </row>
    <row r="56" spans="1:4" ht="16.5" thickTop="1" thickBot="1">
      <c r="A56" s="200" t="s">
        <v>863</v>
      </c>
      <c r="B56" s="200" t="s">
        <v>637</v>
      </c>
      <c r="C56" s="205" t="s">
        <v>864</v>
      </c>
      <c r="D56" s="999">
        <v>9044</v>
      </c>
    </row>
    <row r="57" spans="1:4" ht="16.5" thickTop="1" thickBot="1">
      <c r="A57" s="200" t="s">
        <v>383</v>
      </c>
      <c r="B57" s="200" t="s">
        <v>377</v>
      </c>
      <c r="C57" s="205" t="s">
        <v>384</v>
      </c>
      <c r="D57" s="999">
        <v>5392.110395562695</v>
      </c>
    </row>
    <row r="58" spans="1:4" ht="16.5" thickTop="1" thickBot="1">
      <c r="A58" s="200" t="s">
        <v>385</v>
      </c>
      <c r="B58" s="200" t="s">
        <v>377</v>
      </c>
      <c r="C58" s="205" t="s">
        <v>386</v>
      </c>
      <c r="D58" s="999">
        <v>4065.184602683777</v>
      </c>
    </row>
    <row r="59" spans="1:4" ht="31.5" thickTop="1" thickBot="1">
      <c r="A59" s="200" t="s">
        <v>387</v>
      </c>
      <c r="B59" s="200" t="s">
        <v>388</v>
      </c>
      <c r="C59" s="205" t="s">
        <v>389</v>
      </c>
      <c r="D59" s="999">
        <v>40000</v>
      </c>
    </row>
    <row r="60" spans="1:4" ht="16.5" thickTop="1" thickBot="1">
      <c r="A60" s="200" t="s">
        <v>390</v>
      </c>
      <c r="B60" s="200" t="s">
        <v>377</v>
      </c>
      <c r="C60" s="205" t="s">
        <v>391</v>
      </c>
      <c r="D60" s="999">
        <v>8768.399357443499</v>
      </c>
    </row>
    <row r="61" spans="1:4" ht="16.5" thickTop="1" thickBot="1">
      <c r="A61" s="200" t="s">
        <v>392</v>
      </c>
      <c r="B61" s="200" t="s">
        <v>233</v>
      </c>
      <c r="C61" s="205" t="s">
        <v>393</v>
      </c>
      <c r="D61" s="999">
        <v>96760.534588224822</v>
      </c>
    </row>
    <row r="62" spans="1:4" ht="16.5" thickTop="1" thickBot="1">
      <c r="A62" s="200" t="s">
        <v>400</v>
      </c>
      <c r="B62" s="200" t="s">
        <v>233</v>
      </c>
      <c r="C62" s="205" t="s">
        <v>401</v>
      </c>
      <c r="D62" s="999">
        <v>6647.5296318253613</v>
      </c>
    </row>
    <row r="63" spans="1:4" ht="16.5" thickTop="1" thickBot="1">
      <c r="A63" s="200" t="s">
        <v>394</v>
      </c>
      <c r="B63" s="200" t="s">
        <v>388</v>
      </c>
      <c r="C63" s="205" t="s">
        <v>395</v>
      </c>
      <c r="D63" s="999">
        <v>28190.287446513586</v>
      </c>
    </row>
    <row r="64" spans="1:4" ht="16.5" thickTop="1" thickBot="1">
      <c r="A64" s="200" t="s">
        <v>402</v>
      </c>
      <c r="B64" s="200" t="s">
        <v>92</v>
      </c>
      <c r="C64" s="205" t="s">
        <v>403</v>
      </c>
      <c r="D64" s="999">
        <v>20000</v>
      </c>
    </row>
    <row r="65" spans="1:4" ht="16.5" thickTop="1" thickBot="1">
      <c r="A65" s="200" t="s">
        <v>396</v>
      </c>
      <c r="B65" s="200" t="s">
        <v>92</v>
      </c>
      <c r="C65" s="205" t="s">
        <v>397</v>
      </c>
      <c r="D65" s="999">
        <v>63724.772229253285</v>
      </c>
    </row>
    <row r="66" spans="1:4" ht="16.5" thickTop="1" thickBot="1">
      <c r="A66" s="200" t="s">
        <v>398</v>
      </c>
      <c r="B66" s="200" t="s">
        <v>92</v>
      </c>
      <c r="C66" s="205" t="s">
        <v>399</v>
      </c>
      <c r="D66" s="999">
        <v>99425.443888923328</v>
      </c>
    </row>
    <row r="67" spans="1:4" ht="16.5" thickTop="1" thickBot="1">
      <c r="A67" s="200" t="s">
        <v>1001</v>
      </c>
      <c r="B67" s="200" t="s">
        <v>144</v>
      </c>
      <c r="C67" s="205" t="s">
        <v>1002</v>
      </c>
      <c r="D67" s="999">
        <v>12484.160168002496</v>
      </c>
    </row>
    <row r="68" spans="1:4" ht="16.5" thickTop="1" thickBot="1">
      <c r="A68" s="200" t="s">
        <v>404</v>
      </c>
      <c r="B68" s="200" t="s">
        <v>377</v>
      </c>
      <c r="C68" s="205" t="s">
        <v>405</v>
      </c>
      <c r="D68" s="999">
        <v>787.43819682998844</v>
      </c>
    </row>
    <row r="69" spans="1:4" ht="16.5" thickTop="1" thickBot="1">
      <c r="A69" s="200" t="s">
        <v>406</v>
      </c>
      <c r="B69" s="200" t="s">
        <v>377</v>
      </c>
      <c r="C69" s="205" t="s">
        <v>407</v>
      </c>
      <c r="D69" s="999">
        <v>11113.003515360944</v>
      </c>
    </row>
    <row r="70" spans="1:4" ht="16.5" thickTop="1" thickBot="1">
      <c r="A70" s="200" t="s">
        <v>408</v>
      </c>
      <c r="B70" s="200" t="s">
        <v>144</v>
      </c>
      <c r="C70" s="205" t="s">
        <v>409</v>
      </c>
      <c r="D70" s="999">
        <v>44947.677529878354</v>
      </c>
    </row>
    <row r="71" spans="1:4" ht="16.5" thickTop="1" thickBot="1">
      <c r="A71" s="200" t="s">
        <v>410</v>
      </c>
      <c r="B71" s="200" t="s">
        <v>92</v>
      </c>
      <c r="C71" s="205" t="s">
        <v>411</v>
      </c>
      <c r="D71" s="999">
        <v>10536.503344783943</v>
      </c>
    </row>
    <row r="72" spans="1:4" ht="16.5" thickTop="1" thickBot="1">
      <c r="A72" s="200" t="s">
        <v>412</v>
      </c>
      <c r="B72" s="200" t="s">
        <v>92</v>
      </c>
      <c r="C72" s="205" t="s">
        <v>413</v>
      </c>
      <c r="D72" s="999">
        <v>19910322.483279247</v>
      </c>
    </row>
    <row r="73" spans="1:4" ht="16.5" thickTop="1" thickBot="1">
      <c r="A73" s="200" t="s">
        <v>882</v>
      </c>
      <c r="B73" s="200" t="s">
        <v>377</v>
      </c>
      <c r="C73" s="205" t="s">
        <v>883</v>
      </c>
      <c r="D73" s="999">
        <v>8784.1759464834558</v>
      </c>
    </row>
    <row r="74" spans="1:4" ht="16.5" thickTop="1" thickBot="1">
      <c r="A74" s="200" t="s">
        <v>877</v>
      </c>
      <c r="B74" s="200" t="s">
        <v>377</v>
      </c>
      <c r="C74" s="205" t="s">
        <v>878</v>
      </c>
      <c r="D74" s="999">
        <v>1273.2269921051045</v>
      </c>
    </row>
    <row r="75" spans="1:4" ht="16.5" thickTop="1" thickBot="1">
      <c r="A75" s="200" t="s">
        <v>880</v>
      </c>
      <c r="B75" s="200" t="s">
        <v>377</v>
      </c>
      <c r="C75" s="205" t="s">
        <v>881</v>
      </c>
      <c r="D75" s="999">
        <v>1417.3887542939792</v>
      </c>
    </row>
    <row r="76" spans="1:4" ht="16.5" thickTop="1" thickBot="1">
      <c r="A76" s="200" t="s">
        <v>894</v>
      </c>
      <c r="B76" s="200" t="s">
        <v>377</v>
      </c>
      <c r="C76" s="205" t="s">
        <v>895</v>
      </c>
      <c r="D76" s="999">
        <v>2496.1756505922131</v>
      </c>
    </row>
    <row r="77" spans="1:4" ht="16.5" thickTop="1" thickBot="1">
      <c r="A77" s="200" t="s">
        <v>879</v>
      </c>
      <c r="B77" s="200" t="s">
        <v>377</v>
      </c>
      <c r="C77" s="205" t="s">
        <v>2143</v>
      </c>
      <c r="D77" s="999">
        <v>1661.1267974353955</v>
      </c>
    </row>
    <row r="78" spans="1:4" ht="16.5" thickTop="1" thickBot="1">
      <c r="A78" s="200" t="s">
        <v>889</v>
      </c>
      <c r="B78" s="200" t="s">
        <v>377</v>
      </c>
      <c r="C78" s="205" t="s">
        <v>890</v>
      </c>
      <c r="D78" s="999">
        <v>2379.2174284511229</v>
      </c>
    </row>
    <row r="79" spans="1:4" ht="16.5" thickTop="1" thickBot="1">
      <c r="A79" s="200" t="s">
        <v>891</v>
      </c>
      <c r="B79" s="200" t="s">
        <v>377</v>
      </c>
      <c r="C79" s="205" t="s">
        <v>2129</v>
      </c>
      <c r="D79" s="999">
        <v>2631.7361558765224</v>
      </c>
    </row>
    <row r="80" spans="1:4" ht="16.5" thickTop="1" thickBot="1">
      <c r="A80" s="200" t="s">
        <v>892</v>
      </c>
      <c r="B80" s="200" t="s">
        <v>377</v>
      </c>
      <c r="C80" s="205" t="s">
        <v>2130</v>
      </c>
      <c r="D80" s="999">
        <v>2639.4765563349829</v>
      </c>
    </row>
    <row r="81" spans="1:4" ht="31.5" thickTop="1" thickBot="1">
      <c r="A81" s="200" t="s">
        <v>884</v>
      </c>
      <c r="B81" s="200" t="s">
        <v>377</v>
      </c>
      <c r="C81" s="205" t="s">
        <v>2038</v>
      </c>
      <c r="D81" s="999">
        <v>2400.8400102006499</v>
      </c>
    </row>
    <row r="82" spans="1:4" ht="31.5" thickTop="1" thickBot="1">
      <c r="A82" s="200" t="s">
        <v>885</v>
      </c>
      <c r="B82" s="200" t="s">
        <v>377</v>
      </c>
      <c r="C82" s="205" t="s">
        <v>2039</v>
      </c>
      <c r="D82" s="999">
        <v>2426.6413450621844</v>
      </c>
    </row>
    <row r="83" spans="1:4" ht="31.5" thickTop="1" thickBot="1">
      <c r="A83" s="200" t="s">
        <v>886</v>
      </c>
      <c r="B83" s="200" t="s">
        <v>377</v>
      </c>
      <c r="C83" s="205" t="s">
        <v>2040</v>
      </c>
      <c r="D83" s="999">
        <v>2452.5274557382641</v>
      </c>
    </row>
    <row r="84" spans="1:4" ht="31.5" thickTop="1" thickBot="1">
      <c r="A84" s="200" t="s">
        <v>887</v>
      </c>
      <c r="B84" s="200" t="s">
        <v>377</v>
      </c>
      <c r="C84" s="205" t="s">
        <v>2041</v>
      </c>
      <c r="D84" s="999">
        <v>2602.4332112837792</v>
      </c>
    </row>
    <row r="85" spans="1:4" ht="16.5" thickTop="1" thickBot="1">
      <c r="A85" s="200" t="s">
        <v>893</v>
      </c>
      <c r="B85" s="200" t="s">
        <v>377</v>
      </c>
      <c r="C85" s="205" t="s">
        <v>2043</v>
      </c>
      <c r="D85" s="999">
        <v>2813.7461437997472</v>
      </c>
    </row>
    <row r="86" spans="1:4" ht="31.5" thickTop="1" thickBot="1">
      <c r="A86" s="200" t="s">
        <v>888</v>
      </c>
      <c r="B86" s="200" t="s">
        <v>377</v>
      </c>
      <c r="C86" s="205" t="s">
        <v>2042</v>
      </c>
      <c r="D86" s="999">
        <v>3442.2666610267293</v>
      </c>
    </row>
    <row r="87" spans="1:4" ht="31.5" thickTop="1" thickBot="1">
      <c r="A87" s="200" t="s">
        <v>875</v>
      </c>
      <c r="B87" s="200" t="s">
        <v>377</v>
      </c>
      <c r="C87" s="205" t="s">
        <v>876</v>
      </c>
      <c r="D87" s="999">
        <v>397.02766226722105</v>
      </c>
    </row>
    <row r="88" spans="1:4" ht="16.5" thickTop="1" thickBot="1">
      <c r="A88" s="200" t="s">
        <v>898</v>
      </c>
      <c r="B88" s="200" t="s">
        <v>377</v>
      </c>
      <c r="C88" s="205" t="s">
        <v>2044</v>
      </c>
      <c r="D88" s="999">
        <v>840.07917674163036</v>
      </c>
    </row>
    <row r="89" spans="1:4" ht="16.5" thickTop="1" thickBot="1">
      <c r="A89" s="200" t="s">
        <v>896</v>
      </c>
      <c r="B89" s="200" t="s">
        <v>377</v>
      </c>
      <c r="C89" s="205" t="s">
        <v>897</v>
      </c>
      <c r="D89" s="999">
        <v>797.72198534394443</v>
      </c>
    </row>
    <row r="90" spans="1:4" ht="16.5" thickTop="1" thickBot="1">
      <c r="A90" s="200" t="s">
        <v>997</v>
      </c>
      <c r="B90" s="200" t="s">
        <v>233</v>
      </c>
      <c r="C90" s="205" t="s">
        <v>998</v>
      </c>
      <c r="D90" s="999">
        <v>7895.2084676295672</v>
      </c>
    </row>
    <row r="91" spans="1:4" ht="31.5" thickTop="1" thickBot="1">
      <c r="A91" s="200" t="s">
        <v>414</v>
      </c>
      <c r="B91" s="200" t="s">
        <v>377</v>
      </c>
      <c r="C91" s="205" t="s">
        <v>415</v>
      </c>
      <c r="D91" s="999">
        <v>16876.570200067683</v>
      </c>
    </row>
    <row r="92" spans="1:4" ht="16.5" thickTop="1" thickBot="1">
      <c r="A92" s="200" t="s">
        <v>416</v>
      </c>
      <c r="B92" s="200" t="s">
        <v>144</v>
      </c>
      <c r="C92" s="205" t="s">
        <v>417</v>
      </c>
      <c r="D92" s="999">
        <v>33938.800000000003</v>
      </c>
    </row>
    <row r="93" spans="1:4" ht="16.5" thickTop="1" thickBot="1">
      <c r="A93" s="200" t="s">
        <v>418</v>
      </c>
      <c r="B93" s="200" t="s">
        <v>144</v>
      </c>
      <c r="C93" s="205" t="s">
        <v>419</v>
      </c>
      <c r="D93" s="999">
        <v>916</v>
      </c>
    </row>
    <row r="94" spans="1:4" ht="16.5" thickTop="1" thickBot="1">
      <c r="A94" s="200" t="s">
        <v>420</v>
      </c>
      <c r="B94" s="200" t="s">
        <v>144</v>
      </c>
      <c r="C94" s="205" t="s">
        <v>421</v>
      </c>
      <c r="D94" s="999">
        <v>3141.2249999999999</v>
      </c>
    </row>
    <row r="95" spans="1:4" ht="16.5" thickTop="1" thickBot="1">
      <c r="A95" s="200" t="s">
        <v>422</v>
      </c>
      <c r="B95" s="200" t="s">
        <v>377</v>
      </c>
      <c r="C95" s="205" t="s">
        <v>423</v>
      </c>
      <c r="D95" s="999">
        <v>5399.4822055231352</v>
      </c>
    </row>
    <row r="96" spans="1:4" ht="16.5" thickTop="1" thickBot="1">
      <c r="A96" s="200" t="s">
        <v>441</v>
      </c>
      <c r="B96" s="200" t="s">
        <v>377</v>
      </c>
      <c r="C96" s="205" t="s">
        <v>442</v>
      </c>
      <c r="D96" s="999">
        <v>2719.2269037817232</v>
      </c>
    </row>
    <row r="97" spans="1:4" ht="16.5" thickTop="1" thickBot="1">
      <c r="A97" s="200" t="s">
        <v>439</v>
      </c>
      <c r="B97" s="200" t="s">
        <v>377</v>
      </c>
      <c r="C97" s="205" t="s">
        <v>440</v>
      </c>
      <c r="D97" s="999">
        <v>5405.563948740496</v>
      </c>
    </row>
    <row r="98" spans="1:4" ht="16.5" thickTop="1" thickBot="1">
      <c r="A98" s="200" t="s">
        <v>424</v>
      </c>
      <c r="B98" s="200" t="s">
        <v>425</v>
      </c>
      <c r="C98" s="205" t="s">
        <v>426</v>
      </c>
      <c r="D98" s="999">
        <v>3952.0273197910469</v>
      </c>
    </row>
    <row r="99" spans="1:4" ht="31.5" thickTop="1" thickBot="1">
      <c r="A99" s="200" t="s">
        <v>907</v>
      </c>
      <c r="B99" s="200" t="s">
        <v>388</v>
      </c>
      <c r="C99" s="205" t="s">
        <v>2045</v>
      </c>
      <c r="D99" s="999">
        <v>422696.63440755592</v>
      </c>
    </row>
    <row r="100" spans="1:4" ht="31.5" thickTop="1" thickBot="1">
      <c r="A100" s="200" t="s">
        <v>908</v>
      </c>
      <c r="B100" s="200" t="s">
        <v>388</v>
      </c>
      <c r="C100" s="205" t="s">
        <v>2046</v>
      </c>
      <c r="D100" s="999">
        <v>492371.29624863982</v>
      </c>
    </row>
    <row r="101" spans="1:4" ht="31.5" thickTop="1" thickBot="1">
      <c r="A101" s="200" t="s">
        <v>909</v>
      </c>
      <c r="B101" s="200" t="s">
        <v>388</v>
      </c>
      <c r="C101" s="205" t="s">
        <v>2047</v>
      </c>
      <c r="D101" s="999">
        <v>540522.62158741627</v>
      </c>
    </row>
    <row r="102" spans="1:4" ht="31.5" thickTop="1" thickBot="1">
      <c r="A102" s="200" t="s">
        <v>910</v>
      </c>
      <c r="B102" s="200" t="s">
        <v>388</v>
      </c>
      <c r="C102" s="205" t="s">
        <v>2048</v>
      </c>
      <c r="D102" s="999">
        <v>511249.02719533053</v>
      </c>
    </row>
    <row r="103" spans="1:4" ht="31.5" thickTop="1" thickBot="1">
      <c r="A103" s="200" t="s">
        <v>911</v>
      </c>
      <c r="B103" s="200" t="s">
        <v>388</v>
      </c>
      <c r="C103" s="205" t="s">
        <v>2049</v>
      </c>
      <c r="D103" s="999">
        <v>584674.46594428539</v>
      </c>
    </row>
    <row r="104" spans="1:4" ht="16.5" thickTop="1" thickBot="1">
      <c r="A104" s="200" t="s">
        <v>905</v>
      </c>
      <c r="B104" s="200" t="s">
        <v>388</v>
      </c>
      <c r="C104" s="205" t="s">
        <v>2112</v>
      </c>
      <c r="D104" s="999">
        <v>397804.10330681602</v>
      </c>
    </row>
    <row r="105" spans="1:4" ht="16.5" thickTop="1" thickBot="1">
      <c r="A105" s="200" t="s">
        <v>904</v>
      </c>
      <c r="B105" s="200" t="s">
        <v>388</v>
      </c>
      <c r="C105" s="205" t="s">
        <v>2113</v>
      </c>
      <c r="D105" s="999">
        <v>392073.29913758807</v>
      </c>
    </row>
    <row r="106" spans="1:4" ht="16.5" thickTop="1" thickBot="1">
      <c r="A106" s="200" t="s">
        <v>1745</v>
      </c>
      <c r="B106" s="200" t="s">
        <v>388</v>
      </c>
      <c r="C106" s="205" t="s">
        <v>2111</v>
      </c>
      <c r="D106" s="999">
        <v>418449.85478575289</v>
      </c>
    </row>
    <row r="107" spans="1:4" ht="16.5" thickTop="1" thickBot="1">
      <c r="A107" s="200" t="s">
        <v>901</v>
      </c>
      <c r="B107" s="200" t="s">
        <v>388</v>
      </c>
      <c r="C107" s="205" t="s">
        <v>2111</v>
      </c>
      <c r="D107" s="999">
        <v>418449.85478575289</v>
      </c>
    </row>
    <row r="108" spans="1:4" ht="16.5" thickTop="1" thickBot="1">
      <c r="A108" s="200" t="s">
        <v>903</v>
      </c>
      <c r="B108" s="200" t="s">
        <v>388</v>
      </c>
      <c r="C108" s="205" t="s">
        <v>2114</v>
      </c>
      <c r="D108" s="999">
        <v>478495.70695060451</v>
      </c>
    </row>
    <row r="109" spans="1:4" ht="16.5" thickTop="1" thickBot="1">
      <c r="A109" s="200" t="s">
        <v>902</v>
      </c>
      <c r="B109" s="200" t="s">
        <v>388</v>
      </c>
      <c r="C109" s="205" t="s">
        <v>2115</v>
      </c>
      <c r="D109" s="999">
        <v>447154.97767311509</v>
      </c>
    </row>
    <row r="110" spans="1:4" ht="16.5" thickTop="1" thickBot="1">
      <c r="A110" s="200" t="s">
        <v>906</v>
      </c>
      <c r="B110" s="200" t="s">
        <v>388</v>
      </c>
      <c r="C110" s="205" t="s">
        <v>2116</v>
      </c>
      <c r="D110" s="999">
        <v>402048.9318893638</v>
      </c>
    </row>
    <row r="111" spans="1:4" ht="16.5" thickTop="1" thickBot="1">
      <c r="A111" s="200" t="s">
        <v>427</v>
      </c>
      <c r="B111" s="200" t="s">
        <v>144</v>
      </c>
      <c r="C111" s="205" t="s">
        <v>428</v>
      </c>
      <c r="D111" s="999">
        <v>1497</v>
      </c>
    </row>
    <row r="112" spans="1:4" ht="16.5" thickTop="1" thickBot="1">
      <c r="A112" s="200" t="s">
        <v>429</v>
      </c>
      <c r="B112" s="200" t="s">
        <v>233</v>
      </c>
      <c r="C112" s="205" t="s">
        <v>430</v>
      </c>
      <c r="D112" s="999">
        <v>2544.031097450732</v>
      </c>
    </row>
    <row r="113" spans="1:4" ht="31.5" thickTop="1" thickBot="1">
      <c r="A113" s="200" t="s">
        <v>431</v>
      </c>
      <c r="B113" s="200" t="s">
        <v>92</v>
      </c>
      <c r="C113" s="205" t="s">
        <v>432</v>
      </c>
      <c r="D113" s="999">
        <v>509.00982341951419</v>
      </c>
    </row>
    <row r="114" spans="1:4" ht="31.5" thickTop="1" thickBot="1">
      <c r="A114" s="200" t="s">
        <v>433</v>
      </c>
      <c r="B114" s="200" t="s">
        <v>144</v>
      </c>
      <c r="C114" s="205" t="s">
        <v>434</v>
      </c>
      <c r="D114" s="999">
        <v>55604.825350591098</v>
      </c>
    </row>
    <row r="115" spans="1:4" ht="16.5" thickTop="1" thickBot="1">
      <c r="A115" s="200" t="s">
        <v>435</v>
      </c>
      <c r="B115" s="200" t="s">
        <v>92</v>
      </c>
      <c r="C115" s="655" t="s">
        <v>436</v>
      </c>
      <c r="D115" s="999">
        <v>43086.778116203655</v>
      </c>
    </row>
    <row r="116" spans="1:4" ht="16.5" thickTop="1" thickBot="1">
      <c r="A116" s="200" t="s">
        <v>443</v>
      </c>
      <c r="B116" s="200" t="s">
        <v>92</v>
      </c>
      <c r="C116" s="205" t="s">
        <v>1997</v>
      </c>
      <c r="D116" s="999">
        <v>205366</v>
      </c>
    </row>
    <row r="117" spans="1:4" ht="16.5" thickTop="1" thickBot="1">
      <c r="A117" s="200" t="s">
        <v>446</v>
      </c>
      <c r="B117" s="200" t="s">
        <v>92</v>
      </c>
      <c r="C117" s="205" t="s">
        <v>447</v>
      </c>
      <c r="D117" s="999">
        <v>34636.080508621977</v>
      </c>
    </row>
    <row r="118" spans="1:4" ht="31.5" thickTop="1" thickBot="1">
      <c r="A118" s="200" t="s">
        <v>444</v>
      </c>
      <c r="B118" s="200" t="s">
        <v>92</v>
      </c>
      <c r="C118" s="655" t="s">
        <v>445</v>
      </c>
      <c r="D118" s="999">
        <v>37753.623777387176</v>
      </c>
    </row>
    <row r="119" spans="1:4" ht="31.5" thickTop="1" thickBot="1">
      <c r="A119" s="200" t="s">
        <v>449</v>
      </c>
      <c r="B119" s="200" t="s">
        <v>388</v>
      </c>
      <c r="C119" s="205" t="s">
        <v>450</v>
      </c>
      <c r="D119" s="999">
        <v>4013.9505234587295</v>
      </c>
    </row>
    <row r="120" spans="1:4" ht="31.5" thickTop="1" thickBot="1">
      <c r="A120" s="200" t="s">
        <v>448</v>
      </c>
      <c r="B120" s="200" t="s">
        <v>388</v>
      </c>
      <c r="C120" s="205" t="s">
        <v>1998</v>
      </c>
      <c r="D120" s="999">
        <v>4758.13473896499</v>
      </c>
    </row>
    <row r="121" spans="1:4" ht="31.5" thickTop="1" thickBot="1">
      <c r="A121" s="200" t="s">
        <v>912</v>
      </c>
      <c r="B121" s="200" t="s">
        <v>637</v>
      </c>
      <c r="C121" s="205" t="s">
        <v>913</v>
      </c>
      <c r="D121" s="999">
        <v>16797.324172843968</v>
      </c>
    </row>
    <row r="122" spans="1:4" ht="16.5" thickTop="1" thickBot="1">
      <c r="A122" s="200" t="s">
        <v>914</v>
      </c>
      <c r="B122" s="200" t="s">
        <v>637</v>
      </c>
      <c r="C122" s="205" t="s">
        <v>2050</v>
      </c>
      <c r="D122" s="999">
        <v>33844.642991269306</v>
      </c>
    </row>
    <row r="123" spans="1:4" ht="16.5" thickTop="1" thickBot="1">
      <c r="A123" s="200" t="s">
        <v>451</v>
      </c>
      <c r="B123" s="200" t="s">
        <v>388</v>
      </c>
      <c r="C123" s="205" t="s">
        <v>1999</v>
      </c>
      <c r="D123" s="999">
        <v>2972.313776048778</v>
      </c>
    </row>
    <row r="124" spans="1:4" ht="16.5" thickTop="1" thickBot="1">
      <c r="A124" s="200" t="s">
        <v>452</v>
      </c>
      <c r="B124" s="200" t="s">
        <v>144</v>
      </c>
      <c r="C124" s="205" t="s">
        <v>453</v>
      </c>
      <c r="D124" s="999">
        <v>19029.516513776176</v>
      </c>
    </row>
    <row r="125" spans="1:4" ht="16.5" thickTop="1" thickBot="1">
      <c r="A125" s="200" t="s">
        <v>939</v>
      </c>
      <c r="B125" s="200" t="s">
        <v>425</v>
      </c>
      <c r="C125" s="205" t="s">
        <v>2052</v>
      </c>
      <c r="D125" s="999">
        <v>1963.8501734608001</v>
      </c>
    </row>
    <row r="126" spans="1:4" ht="16.5" thickTop="1" thickBot="1">
      <c r="A126" s="200" t="s">
        <v>940</v>
      </c>
      <c r="B126" s="200" t="s">
        <v>425</v>
      </c>
      <c r="C126" s="205" t="s">
        <v>2053</v>
      </c>
      <c r="D126" s="999">
        <v>1938.30940758151</v>
      </c>
    </row>
    <row r="127" spans="1:4" ht="31.5" thickTop="1" thickBot="1">
      <c r="A127" s="200" t="s">
        <v>938</v>
      </c>
      <c r="B127" s="200" t="s">
        <v>425</v>
      </c>
      <c r="C127" s="205" t="s">
        <v>2051</v>
      </c>
      <c r="D127" s="999">
        <v>1938.30940758151</v>
      </c>
    </row>
    <row r="128" spans="1:4" ht="16.5" thickTop="1" thickBot="1">
      <c r="A128" s="200" t="s">
        <v>920</v>
      </c>
      <c r="B128" s="200" t="s">
        <v>425</v>
      </c>
      <c r="C128" s="205" t="s">
        <v>921</v>
      </c>
      <c r="D128" s="999">
        <v>993.38357138552385</v>
      </c>
    </row>
    <row r="129" spans="1:4" ht="16.5" thickTop="1" thickBot="1">
      <c r="A129" s="200" t="s">
        <v>922</v>
      </c>
      <c r="B129" s="200" t="s">
        <v>425</v>
      </c>
      <c r="C129" s="205" t="s">
        <v>923</v>
      </c>
      <c r="D129" s="999">
        <v>1130.5</v>
      </c>
    </row>
    <row r="130" spans="1:4" ht="16.5" thickTop="1" thickBot="1">
      <c r="A130" s="200" t="s">
        <v>924</v>
      </c>
      <c r="B130" s="200" t="s">
        <v>425</v>
      </c>
      <c r="C130" s="205" t="s">
        <v>925</v>
      </c>
      <c r="D130" s="999">
        <v>1635.4485626468991</v>
      </c>
    </row>
    <row r="131" spans="1:4" ht="16.5" thickTop="1" thickBot="1">
      <c r="A131" s="200" t="s">
        <v>926</v>
      </c>
      <c r="B131" s="200" t="s">
        <v>425</v>
      </c>
      <c r="C131" s="205" t="s">
        <v>927</v>
      </c>
      <c r="D131" s="999">
        <v>1696.0207316338212</v>
      </c>
    </row>
    <row r="132" spans="1:4" ht="16.5" thickTop="1" thickBot="1">
      <c r="A132" s="200" t="s">
        <v>928</v>
      </c>
      <c r="B132" s="200" t="s">
        <v>425</v>
      </c>
      <c r="C132" s="205" t="s">
        <v>929</v>
      </c>
      <c r="D132" s="999">
        <v>1635.4485626468991</v>
      </c>
    </row>
    <row r="133" spans="1:4" ht="16.5" thickTop="1" thickBot="1">
      <c r="A133" s="200" t="s">
        <v>932</v>
      </c>
      <c r="B133" s="200" t="s">
        <v>425</v>
      </c>
      <c r="C133" s="205" t="s">
        <v>933</v>
      </c>
      <c r="D133" s="999">
        <v>1130.5</v>
      </c>
    </row>
    <row r="134" spans="1:4" ht="16.5" thickTop="1" thickBot="1">
      <c r="A134" s="200" t="s">
        <v>930</v>
      </c>
      <c r="B134" s="200" t="s">
        <v>425</v>
      </c>
      <c r="C134" s="205" t="s">
        <v>931</v>
      </c>
      <c r="D134" s="999">
        <v>1635.4485626468991</v>
      </c>
    </row>
    <row r="135" spans="1:4" ht="16.5" thickTop="1" thickBot="1">
      <c r="A135" s="200" t="s">
        <v>934</v>
      </c>
      <c r="B135" s="200" t="s">
        <v>425</v>
      </c>
      <c r="C135" s="205" t="s">
        <v>935</v>
      </c>
      <c r="D135" s="999">
        <v>1877.7372385945878</v>
      </c>
    </row>
    <row r="136" spans="1:4" ht="16.5" thickTop="1" thickBot="1">
      <c r="A136" s="200" t="s">
        <v>936</v>
      </c>
      <c r="B136" s="200" t="s">
        <v>425</v>
      </c>
      <c r="C136" s="205" t="s">
        <v>937</v>
      </c>
      <c r="D136" s="999">
        <v>1998.8815765684321</v>
      </c>
    </row>
    <row r="137" spans="1:4" ht="31.5" thickTop="1" thickBot="1">
      <c r="A137" s="200" t="s">
        <v>918</v>
      </c>
      <c r="B137" s="200" t="s">
        <v>377</v>
      </c>
      <c r="C137" s="205" t="s">
        <v>919</v>
      </c>
      <c r="D137" s="999">
        <v>7512.6951432867654</v>
      </c>
    </row>
    <row r="138" spans="1:4" ht="31.5" thickTop="1" thickBot="1">
      <c r="A138" s="200" t="s">
        <v>915</v>
      </c>
      <c r="B138" s="200" t="s">
        <v>916</v>
      </c>
      <c r="C138" s="205" t="s">
        <v>917</v>
      </c>
      <c r="D138" s="999">
        <v>2.5712794394396183E-2</v>
      </c>
    </row>
    <row r="139" spans="1:4" ht="16.5" thickTop="1" thickBot="1">
      <c r="A139" s="200" t="s">
        <v>454</v>
      </c>
      <c r="B139" s="200" t="s">
        <v>377</v>
      </c>
      <c r="C139" s="205" t="s">
        <v>455</v>
      </c>
      <c r="D139" s="999">
        <v>6269.2194901464454</v>
      </c>
    </row>
    <row r="140" spans="1:4" ht="31.5" thickTop="1" thickBot="1">
      <c r="A140" s="200" t="s">
        <v>456</v>
      </c>
      <c r="B140" s="200" t="s">
        <v>457</v>
      </c>
      <c r="C140" s="205" t="s">
        <v>458</v>
      </c>
      <c r="D140" s="999">
        <v>626.92194901464461</v>
      </c>
    </row>
    <row r="141" spans="1:4" ht="31.5" thickTop="1" thickBot="1">
      <c r="A141" s="200" t="s">
        <v>459</v>
      </c>
      <c r="B141" s="200" t="s">
        <v>144</v>
      </c>
      <c r="C141" s="205" t="s">
        <v>2000</v>
      </c>
      <c r="D141" s="999">
        <v>6044.5155770614983</v>
      </c>
    </row>
    <row r="142" spans="1:4" ht="31.5" thickTop="1" thickBot="1">
      <c r="A142" s="200" t="s">
        <v>460</v>
      </c>
      <c r="B142" s="200" t="s">
        <v>92</v>
      </c>
      <c r="C142" s="205" t="s">
        <v>461</v>
      </c>
      <c r="D142" s="999">
        <v>2757.4029253299577</v>
      </c>
    </row>
    <row r="143" spans="1:4" ht="16.5" thickTop="1" thickBot="1">
      <c r="A143" s="200" t="s">
        <v>462</v>
      </c>
      <c r="B143" s="200" t="s">
        <v>463</v>
      </c>
      <c r="C143" s="205" t="s">
        <v>464</v>
      </c>
      <c r="D143" s="999">
        <v>8732.0737009582335</v>
      </c>
    </row>
    <row r="144" spans="1:4" ht="16.5" thickTop="1" thickBot="1">
      <c r="A144" s="200" t="s">
        <v>465</v>
      </c>
      <c r="B144" s="200" t="s">
        <v>425</v>
      </c>
      <c r="C144" s="205" t="s">
        <v>466</v>
      </c>
      <c r="D144" s="999">
        <v>18965.706020611098</v>
      </c>
    </row>
    <row r="145" spans="1:4" ht="16.5" thickTop="1" thickBot="1">
      <c r="A145" s="200" t="s">
        <v>951</v>
      </c>
      <c r="B145" s="200" t="s">
        <v>233</v>
      </c>
      <c r="C145" s="205" t="s">
        <v>953</v>
      </c>
      <c r="D145" s="999">
        <v>16586.572410986486</v>
      </c>
    </row>
    <row r="146" spans="1:4" ht="46.5" thickTop="1" thickBot="1">
      <c r="A146" s="200" t="s">
        <v>941</v>
      </c>
      <c r="B146" s="200" t="s">
        <v>233</v>
      </c>
      <c r="C146" s="205" t="s">
        <v>942</v>
      </c>
      <c r="D146" s="999">
        <v>6329.436032032444</v>
      </c>
    </row>
    <row r="147" spans="1:4" ht="31.5" thickTop="1" thickBot="1">
      <c r="A147" s="200" t="s">
        <v>943</v>
      </c>
      <c r="B147" s="200" t="s">
        <v>233</v>
      </c>
      <c r="C147" s="205" t="s">
        <v>944</v>
      </c>
      <c r="D147" s="999">
        <v>23628.125285197279</v>
      </c>
    </row>
    <row r="148" spans="1:4" ht="16.5" thickTop="1" thickBot="1">
      <c r="A148" s="200" t="s">
        <v>1775</v>
      </c>
      <c r="B148" s="200" t="s">
        <v>233</v>
      </c>
      <c r="C148" s="205" t="s">
        <v>2054</v>
      </c>
      <c r="D148" s="999">
        <v>12243.101982296159</v>
      </c>
    </row>
    <row r="149" spans="1:4" ht="31.5" thickTop="1" thickBot="1">
      <c r="A149" s="200" t="s">
        <v>945</v>
      </c>
      <c r="B149" s="200" t="s">
        <v>144</v>
      </c>
      <c r="C149" s="205" t="s">
        <v>946</v>
      </c>
      <c r="D149" s="999">
        <v>31050.063553366701</v>
      </c>
    </row>
    <row r="150" spans="1:4" ht="16.5" thickTop="1" thickBot="1">
      <c r="A150" s="200" t="s">
        <v>947</v>
      </c>
      <c r="B150" s="200" t="s">
        <v>233</v>
      </c>
      <c r="C150" s="205" t="s">
        <v>948</v>
      </c>
      <c r="D150" s="999">
        <v>7326.6128860749614</v>
      </c>
    </row>
    <row r="151" spans="1:4" ht="31.5" thickTop="1" thickBot="1">
      <c r="A151" s="200" t="s">
        <v>949</v>
      </c>
      <c r="B151" s="200" t="s">
        <v>457</v>
      </c>
      <c r="C151" s="205" t="s">
        <v>950</v>
      </c>
      <c r="D151" s="999">
        <v>193998.7624618861</v>
      </c>
    </row>
    <row r="152" spans="1:4" ht="16.5" thickTop="1" thickBot="1">
      <c r="A152" s="200" t="s">
        <v>467</v>
      </c>
      <c r="B152" s="200" t="s">
        <v>92</v>
      </c>
      <c r="C152" s="205" t="s">
        <v>468</v>
      </c>
      <c r="D152" s="999">
        <v>1172.4154205368645</v>
      </c>
    </row>
    <row r="153" spans="1:4" ht="16.5" thickTop="1" thickBot="1">
      <c r="A153" s="200" t="s">
        <v>469</v>
      </c>
      <c r="B153" s="200" t="s">
        <v>377</v>
      </c>
      <c r="C153" s="205" t="s">
        <v>470</v>
      </c>
      <c r="D153" s="999">
        <v>21315.346266497916</v>
      </c>
    </row>
    <row r="154" spans="1:4" ht="16.5" thickTop="1" thickBot="1">
      <c r="A154" s="200" t="s">
        <v>471</v>
      </c>
      <c r="B154" s="200" t="s">
        <v>377</v>
      </c>
      <c r="C154" s="205" t="s">
        <v>472</v>
      </c>
      <c r="D154" s="999">
        <v>3808</v>
      </c>
    </row>
    <row r="155" spans="1:4" ht="31.5" thickTop="1" thickBot="1">
      <c r="A155" s="200" t="s">
        <v>987</v>
      </c>
      <c r="B155" s="200" t="s">
        <v>144</v>
      </c>
      <c r="C155" s="205" t="s">
        <v>988</v>
      </c>
      <c r="D155" s="999">
        <v>64613.706984873126</v>
      </c>
    </row>
    <row r="156" spans="1:4" ht="31.5" thickTop="1" thickBot="1">
      <c r="A156" s="200" t="s">
        <v>989</v>
      </c>
      <c r="B156" s="200" t="s">
        <v>144</v>
      </c>
      <c r="C156" s="205" t="s">
        <v>990</v>
      </c>
      <c r="D156" s="999">
        <v>13464</v>
      </c>
    </row>
    <row r="157" spans="1:4" ht="31.5" thickTop="1" thickBot="1">
      <c r="A157" s="200" t="s">
        <v>991</v>
      </c>
      <c r="B157" s="200" t="s">
        <v>144</v>
      </c>
      <c r="C157" s="205" t="s">
        <v>992</v>
      </c>
      <c r="D157" s="999">
        <v>25367</v>
      </c>
    </row>
    <row r="158" spans="1:4" ht="31.5" thickTop="1" thickBot="1">
      <c r="A158" s="200" t="s">
        <v>993</v>
      </c>
      <c r="B158" s="200" t="s">
        <v>144</v>
      </c>
      <c r="C158" s="205" t="s">
        <v>994</v>
      </c>
      <c r="D158" s="999">
        <v>50070</v>
      </c>
    </row>
    <row r="159" spans="1:4" ht="16.5" thickTop="1" thickBot="1">
      <c r="A159" s="200" t="s">
        <v>475</v>
      </c>
      <c r="B159" s="200" t="s">
        <v>233</v>
      </c>
      <c r="C159" s="205" t="s">
        <v>476</v>
      </c>
      <c r="D159" s="999">
        <v>9295.4050527330783</v>
      </c>
    </row>
    <row r="160" spans="1:4" ht="16.5" thickTop="1" thickBot="1">
      <c r="A160" s="200" t="s">
        <v>980</v>
      </c>
      <c r="B160" s="200" t="s">
        <v>233</v>
      </c>
      <c r="C160" s="205" t="s">
        <v>476</v>
      </c>
      <c r="D160" s="999">
        <v>9295.4050527330783</v>
      </c>
    </row>
    <row r="161" spans="1:4" ht="16.5" thickTop="1" thickBot="1">
      <c r="A161" s="200" t="s">
        <v>477</v>
      </c>
      <c r="B161" s="200" t="s">
        <v>233</v>
      </c>
      <c r="C161" s="205" t="s">
        <v>478</v>
      </c>
      <c r="D161" s="999">
        <v>9962.68</v>
      </c>
    </row>
    <row r="162" spans="1:4" ht="16.5" thickTop="1" thickBot="1">
      <c r="A162" s="200" t="s">
        <v>981</v>
      </c>
      <c r="B162" s="200" t="s">
        <v>233</v>
      </c>
      <c r="C162" s="205" t="s">
        <v>478</v>
      </c>
      <c r="D162" s="999">
        <v>9962.68</v>
      </c>
    </row>
    <row r="163" spans="1:4" ht="16.5" thickTop="1" thickBot="1">
      <c r="A163" s="200" t="s">
        <v>972</v>
      </c>
      <c r="B163" s="200" t="s">
        <v>233</v>
      </c>
      <c r="C163" s="205" t="s">
        <v>973</v>
      </c>
      <c r="D163" s="999">
        <v>7719</v>
      </c>
    </row>
    <row r="164" spans="1:4" ht="16.5" thickTop="1" thickBot="1">
      <c r="A164" s="200" t="s">
        <v>978</v>
      </c>
      <c r="B164" s="200" t="s">
        <v>233</v>
      </c>
      <c r="C164" s="205" t="s">
        <v>973</v>
      </c>
      <c r="D164" s="999">
        <v>7719</v>
      </c>
    </row>
    <row r="165" spans="1:4" ht="16.5" thickTop="1" thickBot="1">
      <c r="A165" s="200" t="s">
        <v>985</v>
      </c>
      <c r="B165" s="200" t="s">
        <v>952</v>
      </c>
      <c r="C165" s="205" t="s">
        <v>986</v>
      </c>
      <c r="D165" s="999">
        <v>14263.34</v>
      </c>
    </row>
    <row r="166" spans="1:4" ht="16.5" thickTop="1" thickBot="1">
      <c r="A166" s="200" t="s">
        <v>983</v>
      </c>
      <c r="B166" s="200" t="s">
        <v>233</v>
      </c>
      <c r="C166" s="205" t="s">
        <v>984</v>
      </c>
      <c r="D166" s="999">
        <v>8554.91</v>
      </c>
    </row>
    <row r="167" spans="1:4" ht="16.5" thickTop="1" thickBot="1">
      <c r="A167" s="200" t="s">
        <v>479</v>
      </c>
      <c r="B167" s="200" t="s">
        <v>233</v>
      </c>
      <c r="C167" s="205" t="s">
        <v>480</v>
      </c>
      <c r="D167" s="999">
        <v>12283.18</v>
      </c>
    </row>
    <row r="168" spans="1:4" ht="16.5" thickTop="1" thickBot="1">
      <c r="A168" s="200" t="s">
        <v>982</v>
      </c>
      <c r="B168" s="200" t="s">
        <v>233</v>
      </c>
      <c r="C168" s="205" t="s">
        <v>480</v>
      </c>
      <c r="D168" s="999">
        <v>12283.18</v>
      </c>
    </row>
    <row r="169" spans="1:4" ht="16.5" thickTop="1" thickBot="1">
      <c r="A169" s="200" t="s">
        <v>473</v>
      </c>
      <c r="B169" s="200" t="s">
        <v>233</v>
      </c>
      <c r="C169" s="205" t="s">
        <v>474</v>
      </c>
      <c r="D169" s="999">
        <v>22586.2</v>
      </c>
    </row>
    <row r="170" spans="1:4" ht="16.5" thickTop="1" thickBot="1">
      <c r="A170" s="200" t="s">
        <v>979</v>
      </c>
      <c r="B170" s="200" t="s">
        <v>233</v>
      </c>
      <c r="C170" s="205" t="s">
        <v>474</v>
      </c>
      <c r="D170" s="999">
        <v>20979.776450310368</v>
      </c>
    </row>
    <row r="171" spans="1:4" ht="16.5" thickTop="1" thickBot="1">
      <c r="A171" s="200" t="s">
        <v>955</v>
      </c>
      <c r="B171" s="200" t="s">
        <v>233</v>
      </c>
      <c r="C171" s="205" t="s">
        <v>956</v>
      </c>
      <c r="D171" s="999">
        <v>10132.85</v>
      </c>
    </row>
    <row r="172" spans="1:4" ht="16.5" thickTop="1" thickBot="1">
      <c r="A172" s="200" t="s">
        <v>968</v>
      </c>
      <c r="B172" s="200" t="s">
        <v>952</v>
      </c>
      <c r="C172" s="205" t="s">
        <v>969</v>
      </c>
      <c r="D172" s="999">
        <v>22586.2</v>
      </c>
    </row>
    <row r="173" spans="1:4" ht="16.5" thickTop="1" thickBot="1">
      <c r="A173" s="200" t="s">
        <v>970</v>
      </c>
      <c r="B173" s="200" t="s">
        <v>952</v>
      </c>
      <c r="C173" s="205" t="s">
        <v>971</v>
      </c>
      <c r="D173" s="999">
        <v>7100.73</v>
      </c>
    </row>
    <row r="174" spans="1:4" ht="16.5" thickTop="1" thickBot="1">
      <c r="A174" s="200" t="s">
        <v>957</v>
      </c>
      <c r="B174" s="200" t="s">
        <v>233</v>
      </c>
      <c r="C174" s="205" t="s">
        <v>958</v>
      </c>
      <c r="D174" s="999">
        <v>4704.07</v>
      </c>
    </row>
    <row r="175" spans="1:4" ht="16.5" thickTop="1" thickBot="1">
      <c r="A175" s="200" t="s">
        <v>959</v>
      </c>
      <c r="B175" s="200" t="s">
        <v>233</v>
      </c>
      <c r="C175" s="205" t="s">
        <v>960</v>
      </c>
      <c r="D175" s="999">
        <v>5997.5999999999995</v>
      </c>
    </row>
    <row r="176" spans="1:4" ht="31.5" thickTop="1" thickBot="1">
      <c r="A176" s="200" t="s">
        <v>965</v>
      </c>
      <c r="B176" s="200" t="s">
        <v>233</v>
      </c>
      <c r="C176" s="205" t="s">
        <v>2058</v>
      </c>
      <c r="D176" s="999">
        <v>5888.826268908575</v>
      </c>
    </row>
    <row r="177" spans="1:4" ht="31.5" thickTop="1" thickBot="1">
      <c r="A177" s="200" t="s">
        <v>961</v>
      </c>
      <c r="B177" s="200" t="s">
        <v>233</v>
      </c>
      <c r="C177" s="205" t="s">
        <v>2056</v>
      </c>
      <c r="D177" s="999">
        <v>5460.91</v>
      </c>
    </row>
    <row r="178" spans="1:4" ht="31.5" thickTop="1" thickBot="1">
      <c r="A178" s="200" t="s">
        <v>962</v>
      </c>
      <c r="B178" s="200" t="s">
        <v>233</v>
      </c>
      <c r="C178" s="205" t="s">
        <v>2057</v>
      </c>
      <c r="D178" s="999">
        <v>7765.3520641234236</v>
      </c>
    </row>
    <row r="179" spans="1:4" ht="31.5" thickTop="1" thickBot="1">
      <c r="A179" s="200" t="s">
        <v>967</v>
      </c>
      <c r="B179" s="200" t="s">
        <v>233</v>
      </c>
      <c r="C179" s="205" t="s">
        <v>2059</v>
      </c>
      <c r="D179" s="999">
        <v>6110.65</v>
      </c>
    </row>
    <row r="180" spans="1:4" ht="31.5" thickTop="1" thickBot="1">
      <c r="A180" s="200" t="s">
        <v>954</v>
      </c>
      <c r="B180" s="200" t="s">
        <v>233</v>
      </c>
      <c r="C180" s="205" t="s">
        <v>2055</v>
      </c>
      <c r="D180" s="999">
        <v>6889.4785005725289</v>
      </c>
    </row>
    <row r="181" spans="1:4" ht="16.5" thickTop="1" thickBot="1">
      <c r="A181" s="200" t="s">
        <v>963</v>
      </c>
      <c r="B181" s="200" t="s">
        <v>233</v>
      </c>
      <c r="C181" s="205" t="s">
        <v>964</v>
      </c>
      <c r="D181" s="999">
        <v>18640</v>
      </c>
    </row>
    <row r="182" spans="1:4" ht="16.5" thickTop="1" thickBot="1">
      <c r="A182" s="200" t="s">
        <v>966</v>
      </c>
      <c r="B182" s="200" t="s">
        <v>233</v>
      </c>
      <c r="C182" s="205" t="s">
        <v>964</v>
      </c>
      <c r="D182" s="999">
        <v>14211.442287711683</v>
      </c>
    </row>
    <row r="183" spans="1:4" ht="16.5" thickTop="1" thickBot="1">
      <c r="A183" s="200" t="s">
        <v>481</v>
      </c>
      <c r="B183" s="200" t="s">
        <v>377</v>
      </c>
      <c r="C183" s="205" t="s">
        <v>482</v>
      </c>
      <c r="D183" s="999">
        <v>6662.9385885614402</v>
      </c>
    </row>
    <row r="184" spans="1:4" ht="16.5" thickTop="1" thickBot="1">
      <c r="A184" s="200" t="s">
        <v>485</v>
      </c>
      <c r="B184" s="200" t="s">
        <v>92</v>
      </c>
      <c r="C184" s="205" t="s">
        <v>486</v>
      </c>
      <c r="D184" s="999">
        <v>11452.721026939069</v>
      </c>
    </row>
    <row r="185" spans="1:4" ht="16.5" thickTop="1" thickBot="1">
      <c r="A185" s="200" t="s">
        <v>483</v>
      </c>
      <c r="B185" s="200" t="s">
        <v>388</v>
      </c>
      <c r="C185" s="205" t="s">
        <v>484</v>
      </c>
      <c r="D185" s="999">
        <v>40000</v>
      </c>
    </row>
    <row r="186" spans="1:4" ht="16.5" thickTop="1" thickBot="1">
      <c r="A186" s="200" t="s">
        <v>487</v>
      </c>
      <c r="B186" s="200" t="s">
        <v>144</v>
      </c>
      <c r="C186" s="205" t="s">
        <v>2001</v>
      </c>
      <c r="D186" s="999">
        <v>2826.7012193897017</v>
      </c>
    </row>
    <row r="187" spans="1:4" ht="16.5" thickTop="1" thickBot="1">
      <c r="A187" s="200" t="s">
        <v>1539</v>
      </c>
      <c r="B187" s="200" t="s">
        <v>377</v>
      </c>
      <c r="C187" s="205" t="s">
        <v>1538</v>
      </c>
      <c r="D187" s="999">
        <v>16960.207316338212</v>
      </c>
    </row>
    <row r="188" spans="1:4" ht="16.5" thickTop="1" thickBot="1">
      <c r="A188" s="200" t="s">
        <v>1793</v>
      </c>
      <c r="B188" s="200" t="s">
        <v>377</v>
      </c>
      <c r="C188" s="205" t="s">
        <v>1792</v>
      </c>
      <c r="D188" s="999">
        <v>13204.872816850477</v>
      </c>
    </row>
    <row r="189" spans="1:4" ht="16.5" thickTop="1" thickBot="1">
      <c r="A189" s="200" t="s">
        <v>488</v>
      </c>
      <c r="B189" s="200" t="s">
        <v>377</v>
      </c>
      <c r="C189" s="205" t="s">
        <v>489</v>
      </c>
      <c r="D189" s="999">
        <v>40852.727848259725</v>
      </c>
    </row>
    <row r="190" spans="1:4" ht="16.5" thickTop="1" thickBot="1">
      <c r="A190" s="200" t="s">
        <v>1750</v>
      </c>
      <c r="B190" s="200" t="s">
        <v>144</v>
      </c>
      <c r="C190" s="205" t="s">
        <v>1749</v>
      </c>
      <c r="D190" s="999">
        <v>757316.10872508388</v>
      </c>
    </row>
    <row r="191" spans="1:4" ht="16.5" thickTop="1" thickBot="1">
      <c r="A191" s="200" t="s">
        <v>498</v>
      </c>
      <c r="B191" s="200" t="s">
        <v>92</v>
      </c>
      <c r="C191" s="205" t="s">
        <v>499</v>
      </c>
      <c r="D191" s="999">
        <v>674520.61138011701</v>
      </c>
    </row>
    <row r="192" spans="1:4" ht="16.5" thickTop="1" thickBot="1">
      <c r="A192" s="200" t="s">
        <v>500</v>
      </c>
      <c r="B192" s="200" t="s">
        <v>92</v>
      </c>
      <c r="C192" s="205" t="s">
        <v>501</v>
      </c>
      <c r="D192" s="999">
        <v>337260.30569005851</v>
      </c>
    </row>
    <row r="193" spans="1:4" ht="16.5" thickTop="1" thickBot="1">
      <c r="A193" s="200" t="s">
        <v>490</v>
      </c>
      <c r="B193" s="200" t="s">
        <v>233</v>
      </c>
      <c r="C193" s="205" t="s">
        <v>491</v>
      </c>
      <c r="D193" s="999">
        <v>2706.9286174729946</v>
      </c>
    </row>
    <row r="194" spans="1:4" ht="16.5" thickTop="1" thickBot="1">
      <c r="A194" s="200" t="s">
        <v>502</v>
      </c>
      <c r="B194" s="200" t="s">
        <v>92</v>
      </c>
      <c r="C194" s="205" t="s">
        <v>503</v>
      </c>
      <c r="D194" s="999">
        <v>1222.6275826061458</v>
      </c>
    </row>
    <row r="195" spans="1:4" ht="31.5" thickTop="1" thickBot="1">
      <c r="A195" s="200" t="s">
        <v>492</v>
      </c>
      <c r="B195" s="200" t="s">
        <v>425</v>
      </c>
      <c r="C195" s="205" t="s">
        <v>493</v>
      </c>
      <c r="D195" s="999">
        <v>1147.7908108402648</v>
      </c>
    </row>
    <row r="196" spans="1:4" ht="16.5" thickTop="1" thickBot="1">
      <c r="A196" s="200" t="s">
        <v>494</v>
      </c>
      <c r="B196" s="200" t="s">
        <v>92</v>
      </c>
      <c r="C196" s="205" t="s">
        <v>495</v>
      </c>
      <c r="D196" s="999">
        <v>42756.825167239193</v>
      </c>
    </row>
    <row r="197" spans="1:4" ht="16.5" thickTop="1" thickBot="1">
      <c r="A197" s="200" t="s">
        <v>496</v>
      </c>
      <c r="B197" s="200" t="s">
        <v>144</v>
      </c>
      <c r="C197" s="205" t="s">
        <v>497</v>
      </c>
      <c r="D197" s="999">
        <v>1437.5029422854955</v>
      </c>
    </row>
    <row r="198" spans="1:4" ht="16.5" thickTop="1" thickBot="1">
      <c r="A198" s="200" t="s">
        <v>504</v>
      </c>
      <c r="B198" s="200" t="s">
        <v>92</v>
      </c>
      <c r="C198" s="205" t="s">
        <v>505</v>
      </c>
      <c r="D198" s="999">
        <v>18376</v>
      </c>
    </row>
    <row r="199" spans="1:4" ht="16.5" thickTop="1" thickBot="1">
      <c r="A199" s="200" t="s">
        <v>1009</v>
      </c>
      <c r="B199" s="200" t="s">
        <v>92</v>
      </c>
      <c r="C199" s="205" t="s">
        <v>1010</v>
      </c>
      <c r="D199" s="999">
        <v>172619.42623464548</v>
      </c>
    </row>
    <row r="200" spans="1:4" ht="31.5" thickTop="1" thickBot="1">
      <c r="A200" s="200" t="s">
        <v>1013</v>
      </c>
      <c r="B200" s="200" t="s">
        <v>92</v>
      </c>
      <c r="C200" s="205" t="s">
        <v>1014</v>
      </c>
      <c r="D200" s="999">
        <v>151174.38633676863</v>
      </c>
    </row>
    <row r="201" spans="1:4" ht="16.5" thickTop="1" thickBot="1">
      <c r="A201" s="200" t="s">
        <v>1011</v>
      </c>
      <c r="B201" s="200" t="s">
        <v>92</v>
      </c>
      <c r="C201" s="205" t="s">
        <v>1012</v>
      </c>
      <c r="D201" s="999">
        <v>174187.76037420385</v>
      </c>
    </row>
    <row r="202" spans="1:4" ht="16.5" thickTop="1" thickBot="1">
      <c r="A202" s="200" t="s">
        <v>1015</v>
      </c>
      <c r="B202" s="200" t="s">
        <v>233</v>
      </c>
      <c r="C202" s="205" t="s">
        <v>1016</v>
      </c>
      <c r="D202" s="999">
        <v>0</v>
      </c>
    </row>
    <row r="203" spans="1:4" ht="31.5" thickTop="1" thickBot="1">
      <c r="A203" s="200" t="s">
        <v>1003</v>
      </c>
      <c r="B203" s="200" t="s">
        <v>233</v>
      </c>
      <c r="C203" s="205" t="s">
        <v>1004</v>
      </c>
      <c r="D203" s="999">
        <v>13692.364249984932</v>
      </c>
    </row>
    <row r="204" spans="1:4" ht="16.5" thickTop="1" thickBot="1">
      <c r="A204" s="200" t="s">
        <v>1007</v>
      </c>
      <c r="B204" s="200" t="s">
        <v>92</v>
      </c>
      <c r="C204" s="205" t="s">
        <v>1008</v>
      </c>
      <c r="D204" s="999">
        <v>0</v>
      </c>
    </row>
    <row r="205" spans="1:4" ht="16.5" thickTop="1" thickBot="1">
      <c r="A205" s="200" t="s">
        <v>1005</v>
      </c>
      <c r="B205" s="200" t="s">
        <v>92</v>
      </c>
      <c r="C205" s="205" t="s">
        <v>1006</v>
      </c>
      <c r="D205" s="999">
        <v>72686.602784306626</v>
      </c>
    </row>
    <row r="206" spans="1:4" ht="16.5" thickTop="1" thickBot="1">
      <c r="A206" s="200" t="s">
        <v>506</v>
      </c>
      <c r="B206" s="200" t="s">
        <v>144</v>
      </c>
      <c r="C206" s="205" t="s">
        <v>2002</v>
      </c>
      <c r="D206" s="999">
        <v>134775.11560171572</v>
      </c>
    </row>
    <row r="207" spans="1:4" ht="16.5" thickTop="1" thickBot="1">
      <c r="A207" s="200" t="s">
        <v>515</v>
      </c>
      <c r="B207" s="200" t="s">
        <v>144</v>
      </c>
      <c r="C207" s="205" t="s">
        <v>516</v>
      </c>
      <c r="D207" s="999">
        <v>134977.8403756278</v>
      </c>
    </row>
    <row r="208" spans="1:4" ht="16.5" thickTop="1" thickBot="1">
      <c r="A208" s="200" t="s">
        <v>517</v>
      </c>
      <c r="B208" s="200" t="s">
        <v>144</v>
      </c>
      <c r="C208" s="205" t="s">
        <v>518</v>
      </c>
      <c r="D208" s="999">
        <v>5090.0982341951421</v>
      </c>
    </row>
    <row r="209" spans="1:4" ht="16.5" thickTop="1" thickBot="1">
      <c r="A209" s="200" t="s">
        <v>519</v>
      </c>
      <c r="B209" s="200" t="s">
        <v>233</v>
      </c>
      <c r="C209" s="205" t="s">
        <v>520</v>
      </c>
      <c r="D209" s="999">
        <v>18171.650696076656</v>
      </c>
    </row>
    <row r="210" spans="1:4" ht="16.5" thickTop="1" thickBot="1">
      <c r="A210" s="200" t="s">
        <v>522</v>
      </c>
      <c r="B210" s="200" t="s">
        <v>233</v>
      </c>
      <c r="C210" s="205" t="s">
        <v>2004</v>
      </c>
      <c r="D210" s="999">
        <v>9780</v>
      </c>
    </row>
    <row r="211" spans="1:4" ht="16.5" thickTop="1" thickBot="1">
      <c r="A211" s="200" t="s">
        <v>521</v>
      </c>
      <c r="B211" s="200" t="s">
        <v>233</v>
      </c>
      <c r="C211" s="205" t="s">
        <v>2003</v>
      </c>
      <c r="D211" s="999">
        <v>5182.45</v>
      </c>
    </row>
    <row r="212" spans="1:4" ht="16.5" thickTop="1" thickBot="1">
      <c r="A212" s="200" t="s">
        <v>529</v>
      </c>
      <c r="B212" s="200" t="s">
        <v>388</v>
      </c>
      <c r="C212" s="205" t="s">
        <v>530</v>
      </c>
      <c r="D212" s="999">
        <v>19638.501734607999</v>
      </c>
    </row>
    <row r="213" spans="1:4" ht="16.5" thickTop="1" thickBot="1">
      <c r="A213" s="200" t="s">
        <v>525</v>
      </c>
      <c r="B213" s="200" t="s">
        <v>388</v>
      </c>
      <c r="C213" s="205" t="s">
        <v>526</v>
      </c>
      <c r="D213" s="999">
        <v>35297.286205026212</v>
      </c>
    </row>
    <row r="214" spans="1:4" ht="16.5" thickTop="1" thickBot="1">
      <c r="A214" s="200" t="s">
        <v>523</v>
      </c>
      <c r="B214" s="200" t="s">
        <v>388</v>
      </c>
      <c r="C214" s="205" t="s">
        <v>524</v>
      </c>
      <c r="D214" s="999">
        <v>19903.886893183782</v>
      </c>
    </row>
    <row r="215" spans="1:4" ht="16.5" thickTop="1" thickBot="1">
      <c r="A215" s="200" t="s">
        <v>531</v>
      </c>
      <c r="B215" s="200" t="s">
        <v>388</v>
      </c>
      <c r="C215" s="205" t="s">
        <v>532</v>
      </c>
      <c r="D215" s="999">
        <v>62065.272952449814</v>
      </c>
    </row>
    <row r="216" spans="1:4" ht="16.5" thickTop="1" thickBot="1">
      <c r="A216" s="200" t="s">
        <v>535</v>
      </c>
      <c r="B216" s="200" t="s">
        <v>388</v>
      </c>
      <c r="C216" s="205" t="s">
        <v>536</v>
      </c>
      <c r="D216" s="999">
        <v>50343.616585307049</v>
      </c>
    </row>
    <row r="217" spans="1:4" ht="16.5" thickTop="1" thickBot="1">
      <c r="A217" s="200" t="s">
        <v>537</v>
      </c>
      <c r="B217" s="200" t="s">
        <v>388</v>
      </c>
      <c r="C217" s="205" t="s">
        <v>538</v>
      </c>
      <c r="D217" s="999">
        <v>62065.272952449814</v>
      </c>
    </row>
    <row r="218" spans="1:4" ht="16.5" thickTop="1" thickBot="1">
      <c r="A218" s="200" t="s">
        <v>539</v>
      </c>
      <c r="B218" s="200" t="s">
        <v>388</v>
      </c>
      <c r="C218" s="205" t="s">
        <v>540</v>
      </c>
      <c r="D218" s="999">
        <v>62065.272952449814</v>
      </c>
    </row>
    <row r="219" spans="1:4" ht="16.5" thickTop="1" thickBot="1">
      <c r="A219" s="200" t="s">
        <v>541</v>
      </c>
      <c r="B219" s="200" t="s">
        <v>388</v>
      </c>
      <c r="C219" s="205" t="s">
        <v>542</v>
      </c>
      <c r="D219" s="999">
        <v>54739.769001988774</v>
      </c>
    </row>
    <row r="220" spans="1:4" ht="16.5" thickTop="1" thickBot="1">
      <c r="A220" s="200" t="s">
        <v>533</v>
      </c>
      <c r="B220" s="200" t="s">
        <v>388</v>
      </c>
      <c r="C220" s="205" t="s">
        <v>534</v>
      </c>
      <c r="D220" s="999">
        <v>7794.5832616695834</v>
      </c>
    </row>
    <row r="221" spans="1:4" ht="16.5" thickTop="1" thickBot="1">
      <c r="A221" s="200" t="s">
        <v>543</v>
      </c>
      <c r="B221" s="200" t="s">
        <v>388</v>
      </c>
      <c r="C221" s="205" t="s">
        <v>544</v>
      </c>
      <c r="D221" s="999">
        <v>34605.118906788135</v>
      </c>
    </row>
    <row r="222" spans="1:4" ht="16.5" thickTop="1" thickBot="1">
      <c r="A222" s="200" t="s">
        <v>554</v>
      </c>
      <c r="B222" s="200" t="s">
        <v>388</v>
      </c>
      <c r="C222" s="205" t="s">
        <v>555</v>
      </c>
      <c r="D222" s="999">
        <v>15270.294702585425</v>
      </c>
    </row>
    <row r="223" spans="1:4" ht="16.5" thickTop="1" thickBot="1">
      <c r="A223" s="200" t="s">
        <v>566</v>
      </c>
      <c r="B223" s="200" t="s">
        <v>388</v>
      </c>
      <c r="C223" s="205" t="s">
        <v>1940</v>
      </c>
      <c r="D223" s="999">
        <v>5775.1855935547728</v>
      </c>
    </row>
    <row r="224" spans="1:4" ht="31.5" thickTop="1" thickBot="1">
      <c r="A224" s="200" t="s">
        <v>545</v>
      </c>
      <c r="B224" s="200" t="s">
        <v>388</v>
      </c>
      <c r="C224" s="205" t="s">
        <v>546</v>
      </c>
      <c r="D224" s="999">
        <v>60184.507105405879</v>
      </c>
    </row>
    <row r="225" spans="1:4" ht="31.5" thickTop="1" thickBot="1">
      <c r="A225" s="200" t="s">
        <v>547</v>
      </c>
      <c r="B225" s="200" t="s">
        <v>388</v>
      </c>
      <c r="C225" s="205" t="s">
        <v>548</v>
      </c>
      <c r="D225" s="999">
        <v>60184.507105405879</v>
      </c>
    </row>
    <row r="226" spans="1:4" ht="16.5" thickTop="1" thickBot="1">
      <c r="A226" s="200" t="s">
        <v>549</v>
      </c>
      <c r="B226" s="200" t="s">
        <v>388</v>
      </c>
      <c r="C226" s="205" t="s">
        <v>2005</v>
      </c>
      <c r="D226" s="999">
        <v>60184.507105405879</v>
      </c>
    </row>
    <row r="227" spans="1:4" ht="31.5" thickTop="1" thickBot="1">
      <c r="A227" s="200" t="s">
        <v>550</v>
      </c>
      <c r="B227" s="200" t="s">
        <v>388</v>
      </c>
      <c r="C227" s="205" t="s">
        <v>551</v>
      </c>
      <c r="D227" s="999">
        <v>60184.507105405879</v>
      </c>
    </row>
    <row r="228" spans="1:4" ht="31.5" thickTop="1" thickBot="1">
      <c r="A228" s="200" t="s">
        <v>552</v>
      </c>
      <c r="B228" s="200" t="s">
        <v>388</v>
      </c>
      <c r="C228" s="205" t="s">
        <v>553</v>
      </c>
      <c r="D228" s="999">
        <v>36648.707286205019</v>
      </c>
    </row>
    <row r="229" spans="1:4" ht="16.5" thickTop="1" thickBot="1">
      <c r="A229" s="200" t="s">
        <v>556</v>
      </c>
      <c r="B229" s="200" t="s">
        <v>388</v>
      </c>
      <c r="C229" s="205" t="s">
        <v>557</v>
      </c>
      <c r="D229" s="999">
        <v>45810.884107756276</v>
      </c>
    </row>
    <row r="230" spans="1:4" ht="16.5" thickTop="1" thickBot="1">
      <c r="A230" s="200" t="s">
        <v>558</v>
      </c>
      <c r="B230" s="200" t="s">
        <v>388</v>
      </c>
      <c r="C230" s="205" t="s">
        <v>559</v>
      </c>
      <c r="D230" s="999">
        <v>48134.376571395347</v>
      </c>
    </row>
    <row r="231" spans="1:4" ht="16.5" thickTop="1" thickBot="1">
      <c r="A231" s="200" t="s">
        <v>527</v>
      </c>
      <c r="B231" s="200" t="s">
        <v>388</v>
      </c>
      <c r="C231" s="205" t="s">
        <v>528</v>
      </c>
      <c r="D231" s="999">
        <v>33199.074766080223</v>
      </c>
    </row>
    <row r="232" spans="1:4" ht="16.5" thickTop="1" thickBot="1">
      <c r="A232" s="200" t="s">
        <v>560</v>
      </c>
      <c r="B232" s="200" t="s">
        <v>388</v>
      </c>
      <c r="C232" s="205" t="s">
        <v>561</v>
      </c>
      <c r="D232" s="999">
        <v>42920.975248299896</v>
      </c>
    </row>
    <row r="233" spans="1:4" ht="16.5" thickTop="1" thickBot="1">
      <c r="A233" s="200" t="s">
        <v>562</v>
      </c>
      <c r="B233" s="200" t="s">
        <v>388</v>
      </c>
      <c r="C233" s="205" t="s">
        <v>563</v>
      </c>
      <c r="D233" s="999">
        <v>29741.567285388883</v>
      </c>
    </row>
    <row r="234" spans="1:4" ht="31.5" thickTop="1" thickBot="1">
      <c r="A234" s="200" t="s">
        <v>564</v>
      </c>
      <c r="B234" s="200" t="s">
        <v>388</v>
      </c>
      <c r="C234" s="205" t="s">
        <v>565</v>
      </c>
      <c r="D234" s="999">
        <v>22778.892777754772</v>
      </c>
    </row>
    <row r="235" spans="1:4" ht="16.5" thickTop="1" thickBot="1">
      <c r="A235" s="200" t="s">
        <v>567</v>
      </c>
      <c r="B235" s="200" t="s">
        <v>144</v>
      </c>
      <c r="C235" s="205" t="s">
        <v>568</v>
      </c>
      <c r="D235" s="999">
        <v>892.5</v>
      </c>
    </row>
    <row r="236" spans="1:4" ht="31.5" thickTop="1" thickBot="1">
      <c r="A236" s="200" t="s">
        <v>571</v>
      </c>
      <c r="B236" s="200" t="s">
        <v>388</v>
      </c>
      <c r="C236" s="205" t="s">
        <v>572</v>
      </c>
      <c r="D236" s="999">
        <v>388904.25754890603</v>
      </c>
    </row>
    <row r="237" spans="1:4" ht="31.5" thickTop="1" thickBot="1">
      <c r="A237" s="200" t="s">
        <v>573</v>
      </c>
      <c r="B237" s="200" t="s">
        <v>388</v>
      </c>
      <c r="C237" s="205" t="s">
        <v>574</v>
      </c>
      <c r="D237" s="999">
        <v>363245.93580060406</v>
      </c>
    </row>
    <row r="238" spans="1:4" ht="31.5" thickTop="1" thickBot="1">
      <c r="A238" s="200" t="s">
        <v>575</v>
      </c>
      <c r="B238" s="200" t="s">
        <v>388</v>
      </c>
      <c r="C238" s="205" t="s">
        <v>576</v>
      </c>
      <c r="D238" s="999">
        <v>377701.68654252583</v>
      </c>
    </row>
    <row r="239" spans="1:4" ht="16.5" thickTop="1" thickBot="1">
      <c r="A239" s="200" t="s">
        <v>588</v>
      </c>
      <c r="B239" s="200" t="s">
        <v>589</v>
      </c>
      <c r="C239" s="205" t="s">
        <v>590</v>
      </c>
      <c r="D239" s="999">
        <v>372716.8686472773</v>
      </c>
    </row>
    <row r="240" spans="1:4" ht="16.5" thickTop="1" thickBot="1">
      <c r="A240" s="200" t="s">
        <v>577</v>
      </c>
      <c r="B240" s="200" t="s">
        <v>388</v>
      </c>
      <c r="C240" s="205" t="s">
        <v>2006</v>
      </c>
      <c r="D240" s="999">
        <v>363245.93580060406</v>
      </c>
    </row>
    <row r="241" spans="1:4" ht="16.5" thickTop="1" thickBot="1">
      <c r="A241" s="200" t="s">
        <v>578</v>
      </c>
      <c r="B241" s="200" t="s">
        <v>388</v>
      </c>
      <c r="C241" s="205" t="s">
        <v>2117</v>
      </c>
      <c r="D241" s="999">
        <v>363245.93580060406</v>
      </c>
    </row>
    <row r="242" spans="1:4" ht="16.5" thickTop="1" thickBot="1">
      <c r="A242" s="209" t="s">
        <v>2119</v>
      </c>
      <c r="B242" s="200" t="s">
        <v>388</v>
      </c>
      <c r="C242" s="205" t="s">
        <v>2118</v>
      </c>
      <c r="D242" s="999">
        <v>401653.06569448829</v>
      </c>
    </row>
    <row r="243" spans="1:4" ht="16.5" thickTop="1" thickBot="1">
      <c r="A243" s="200" t="s">
        <v>579</v>
      </c>
      <c r="B243" s="200" t="s">
        <v>388</v>
      </c>
      <c r="C243" s="205" t="s">
        <v>580</v>
      </c>
      <c r="D243" s="999">
        <v>360611.82697523048</v>
      </c>
    </row>
    <row r="244" spans="1:4" ht="16.5" thickTop="1" thickBot="1">
      <c r="A244" s="200" t="s">
        <v>581</v>
      </c>
      <c r="B244" s="200" t="s">
        <v>388</v>
      </c>
      <c r="C244" s="205" t="s">
        <v>582</v>
      </c>
      <c r="D244" s="999">
        <v>352084.2836015186</v>
      </c>
    </row>
    <row r="245" spans="1:4" ht="16.5" thickTop="1" thickBot="1">
      <c r="A245" s="200" t="s">
        <v>583</v>
      </c>
      <c r="B245" s="200" t="s">
        <v>388</v>
      </c>
      <c r="C245" s="205" t="s">
        <v>584</v>
      </c>
      <c r="D245" s="999">
        <v>350496.78376423789</v>
      </c>
    </row>
    <row r="246" spans="1:4" ht="16.5" thickTop="1" thickBot="1">
      <c r="A246" s="200" t="s">
        <v>585</v>
      </c>
      <c r="B246" s="200" t="s">
        <v>388</v>
      </c>
      <c r="C246" s="205" t="s">
        <v>2120</v>
      </c>
      <c r="D246" s="999">
        <v>363245.93580060406</v>
      </c>
    </row>
    <row r="247" spans="1:4" ht="16.5" thickTop="1" thickBot="1">
      <c r="A247" s="200" t="s">
        <v>586</v>
      </c>
      <c r="B247" s="200" t="s">
        <v>388</v>
      </c>
      <c r="C247" s="205" t="s">
        <v>587</v>
      </c>
      <c r="D247" s="999">
        <v>363245.93580060406</v>
      </c>
    </row>
    <row r="248" spans="1:4" ht="16.5" thickTop="1" thickBot="1">
      <c r="A248" s="200" t="s">
        <v>591</v>
      </c>
      <c r="B248" s="200" t="s">
        <v>388</v>
      </c>
      <c r="C248" s="205" t="s">
        <v>592</v>
      </c>
      <c r="D248" s="999">
        <v>363245.93580060406</v>
      </c>
    </row>
    <row r="249" spans="1:4" ht="16.5" thickTop="1" thickBot="1">
      <c r="A249" s="200" t="s">
        <v>593</v>
      </c>
      <c r="B249" s="200" t="s">
        <v>388</v>
      </c>
      <c r="C249" s="205" t="s">
        <v>594</v>
      </c>
      <c r="D249" s="999">
        <v>363245.93580060406</v>
      </c>
    </row>
    <row r="250" spans="1:4" ht="16.5" thickTop="1" thickBot="1">
      <c r="A250" s="200" t="s">
        <v>595</v>
      </c>
      <c r="B250" s="200" t="s">
        <v>388</v>
      </c>
      <c r="C250" s="205" t="s">
        <v>596</v>
      </c>
      <c r="D250" s="999">
        <v>261649.39344818229</v>
      </c>
    </row>
    <row r="251" spans="1:4" ht="16.5" thickTop="1" thickBot="1">
      <c r="A251" s="200" t="s">
        <v>597</v>
      </c>
      <c r="B251" s="200" t="s">
        <v>388</v>
      </c>
      <c r="C251" s="205" t="s">
        <v>598</v>
      </c>
      <c r="D251" s="999">
        <v>264717.42774308048</v>
      </c>
    </row>
    <row r="252" spans="1:4" ht="31.5" thickTop="1" thickBot="1">
      <c r="A252" s="200" t="s">
        <v>599</v>
      </c>
      <c r="B252" s="200" t="s">
        <v>388</v>
      </c>
      <c r="C252" s="205" t="s">
        <v>600</v>
      </c>
      <c r="D252" s="999">
        <v>329680.24209823774</v>
      </c>
    </row>
    <row r="253" spans="1:4" ht="31.5" thickTop="1" thickBot="1">
      <c r="A253" s="200" t="s">
        <v>601</v>
      </c>
      <c r="B253" s="200" t="s">
        <v>388</v>
      </c>
      <c r="C253" s="205" t="s">
        <v>602</v>
      </c>
      <c r="D253" s="999">
        <v>223916.75528027213</v>
      </c>
    </row>
    <row r="254" spans="1:4" ht="16.5" thickTop="1" thickBot="1">
      <c r="A254" s="200" t="s">
        <v>605</v>
      </c>
      <c r="B254" s="200" t="s">
        <v>233</v>
      </c>
      <c r="C254" s="205" t="s">
        <v>2007</v>
      </c>
      <c r="D254" s="999">
        <v>21145.66828101964</v>
      </c>
    </row>
    <row r="255" spans="1:4" ht="31.5" thickTop="1" thickBot="1">
      <c r="A255" s="200" t="s">
        <v>603</v>
      </c>
      <c r="B255" s="200" t="s">
        <v>388</v>
      </c>
      <c r="C255" s="205" t="s">
        <v>604</v>
      </c>
      <c r="D255" s="999">
        <v>409494.82853990473</v>
      </c>
    </row>
    <row r="256" spans="1:4" ht="16.5" thickTop="1" thickBot="1">
      <c r="A256" s="200" t="s">
        <v>569</v>
      </c>
      <c r="B256" s="200" t="s">
        <v>388</v>
      </c>
      <c r="C256" s="205" t="s">
        <v>570</v>
      </c>
      <c r="D256" s="999">
        <v>388091.51550076774</v>
      </c>
    </row>
    <row r="257" spans="1:4" ht="16.5" thickTop="1" thickBot="1">
      <c r="A257" s="200" t="s">
        <v>606</v>
      </c>
      <c r="B257" s="200" t="s">
        <v>388</v>
      </c>
      <c r="C257" s="205" t="s">
        <v>607</v>
      </c>
      <c r="D257" s="999">
        <v>407868.79155788099</v>
      </c>
    </row>
    <row r="258" spans="1:4" ht="16.5" thickTop="1" thickBot="1">
      <c r="A258" s="200" t="s">
        <v>608</v>
      </c>
      <c r="B258" s="200" t="s">
        <v>388</v>
      </c>
      <c r="C258" s="205" t="s">
        <v>609</v>
      </c>
      <c r="D258" s="999">
        <v>413931.1837740966</v>
      </c>
    </row>
    <row r="259" spans="1:4" ht="16.5" thickTop="1" thickBot="1">
      <c r="A259" s="200" t="s">
        <v>507</v>
      </c>
      <c r="B259" s="200" t="s">
        <v>388</v>
      </c>
      <c r="C259" s="205" t="s">
        <v>508</v>
      </c>
      <c r="D259" s="999">
        <v>458304.68805946171</v>
      </c>
    </row>
    <row r="260" spans="1:4" ht="16.5" thickTop="1" thickBot="1">
      <c r="A260" s="200" t="s">
        <v>1753</v>
      </c>
      <c r="B260" s="200" t="s">
        <v>388</v>
      </c>
      <c r="C260" s="205" t="s">
        <v>1754</v>
      </c>
      <c r="D260" s="999">
        <v>471670.14810823451</v>
      </c>
    </row>
    <row r="261" spans="1:4" ht="16.5" thickTop="1" thickBot="1">
      <c r="A261" s="200" t="s">
        <v>509</v>
      </c>
      <c r="B261" s="200" t="s">
        <v>377</v>
      </c>
      <c r="C261" s="205" t="s">
        <v>510</v>
      </c>
      <c r="D261" s="999">
        <v>12643.80401374073</v>
      </c>
    </row>
    <row r="262" spans="1:4" ht="46.5" thickTop="1" thickBot="1">
      <c r="A262" s="200" t="s">
        <v>610</v>
      </c>
      <c r="B262" s="200" t="s">
        <v>377</v>
      </c>
      <c r="C262" s="205" t="s">
        <v>2008</v>
      </c>
      <c r="D262" s="999">
        <v>1432.9644548906163</v>
      </c>
    </row>
    <row r="263" spans="1:4" ht="31.5" thickTop="1" thickBot="1">
      <c r="A263" s="200" t="s">
        <v>611</v>
      </c>
      <c r="B263" s="200" t="s">
        <v>233</v>
      </c>
      <c r="C263" s="205" t="s">
        <v>612</v>
      </c>
      <c r="D263" s="999">
        <v>54182.803209222518</v>
      </c>
    </row>
    <row r="264" spans="1:4" ht="31.5" thickTop="1" thickBot="1">
      <c r="A264" s="200" t="s">
        <v>613</v>
      </c>
      <c r="B264" s="200" t="s">
        <v>377</v>
      </c>
      <c r="C264" s="205" t="s">
        <v>614</v>
      </c>
      <c r="D264" s="999">
        <v>9651.4370638220898</v>
      </c>
    </row>
    <row r="265" spans="1:4" ht="31.5" thickTop="1" thickBot="1">
      <c r="A265" s="200" t="s">
        <v>615</v>
      </c>
      <c r="B265" s="200" t="s">
        <v>144</v>
      </c>
      <c r="C265" s="205" t="s">
        <v>616</v>
      </c>
      <c r="D265" s="999">
        <v>210.73006689567885</v>
      </c>
    </row>
    <row r="266" spans="1:4" ht="31.5" thickTop="1" thickBot="1">
      <c r="A266" s="200" t="s">
        <v>617</v>
      </c>
      <c r="B266" s="200" t="s">
        <v>92</v>
      </c>
      <c r="C266" s="205" t="s">
        <v>618</v>
      </c>
      <c r="D266" s="999">
        <v>0</v>
      </c>
    </row>
    <row r="267" spans="1:4" ht="31.5" thickTop="1" thickBot="1">
      <c r="A267" s="200" t="s">
        <v>619</v>
      </c>
      <c r="B267" s="200" t="s">
        <v>92</v>
      </c>
      <c r="C267" s="205" t="s">
        <v>620</v>
      </c>
      <c r="D267" s="999">
        <v>43711.147160419721</v>
      </c>
    </row>
    <row r="268" spans="1:4" ht="31.5" thickTop="1" thickBot="1">
      <c r="A268" s="200" t="s">
        <v>621</v>
      </c>
      <c r="B268" s="200" t="s">
        <v>92</v>
      </c>
      <c r="C268" s="205" t="s">
        <v>622</v>
      </c>
      <c r="D268" s="999">
        <v>61694.677558909294</v>
      </c>
    </row>
    <row r="269" spans="1:4" ht="16.5" thickTop="1" thickBot="1">
      <c r="A269" s="200" t="s">
        <v>623</v>
      </c>
      <c r="B269" s="200" t="s">
        <v>377</v>
      </c>
      <c r="C269" s="205" t="s">
        <v>624</v>
      </c>
      <c r="D269" s="999">
        <v>7268.6602784306624</v>
      </c>
    </row>
    <row r="270" spans="1:4" ht="16.5" thickTop="1" thickBot="1">
      <c r="A270" s="200" t="s">
        <v>627</v>
      </c>
      <c r="B270" s="200" t="s">
        <v>144</v>
      </c>
      <c r="C270" s="205" t="s">
        <v>628</v>
      </c>
      <c r="D270" s="999">
        <v>143460.45000000001</v>
      </c>
    </row>
    <row r="271" spans="1:4" ht="16.5" thickTop="1" thickBot="1">
      <c r="A271" s="200" t="s">
        <v>629</v>
      </c>
      <c r="B271" s="200" t="s">
        <v>388</v>
      </c>
      <c r="C271" s="205" t="s">
        <v>2009</v>
      </c>
      <c r="D271" s="999">
        <v>46658.742895755808</v>
      </c>
    </row>
    <row r="272" spans="1:4" ht="31.5" thickTop="1" thickBot="1">
      <c r="A272" s="200" t="s">
        <v>625</v>
      </c>
      <c r="B272" s="200" t="s">
        <v>388</v>
      </c>
      <c r="C272" s="205" t="s">
        <v>626</v>
      </c>
      <c r="D272" s="999">
        <v>46324.45379139515</v>
      </c>
    </row>
    <row r="273" spans="1:4" ht="31.5" thickTop="1" thickBot="1">
      <c r="A273" s="200" t="s">
        <v>630</v>
      </c>
      <c r="B273" s="200" t="s">
        <v>388</v>
      </c>
      <c r="C273" s="205" t="s">
        <v>631</v>
      </c>
      <c r="D273" s="999">
        <v>31430.390680677887</v>
      </c>
    </row>
    <row r="274" spans="1:4" ht="31.5" thickTop="1" thickBot="1">
      <c r="A274" s="200" t="s">
        <v>632</v>
      </c>
      <c r="B274" s="200" t="s">
        <v>144</v>
      </c>
      <c r="C274" s="205" t="s">
        <v>633</v>
      </c>
      <c r="D274" s="999">
        <v>62531.377989419052</v>
      </c>
    </row>
    <row r="275" spans="1:4" ht="31.5" thickTop="1" thickBot="1">
      <c r="A275" s="200" t="s">
        <v>634</v>
      </c>
      <c r="B275" s="200" t="s">
        <v>144</v>
      </c>
      <c r="C275" s="205" t="s">
        <v>635</v>
      </c>
      <c r="D275" s="999">
        <v>55502.357192141011</v>
      </c>
    </row>
    <row r="276" spans="1:4" ht="31.5" thickTop="1" thickBot="1">
      <c r="A276" s="200" t="s">
        <v>636</v>
      </c>
      <c r="B276" s="200" t="s">
        <v>637</v>
      </c>
      <c r="C276" s="205" t="s">
        <v>2010</v>
      </c>
      <c r="D276" s="999">
        <v>70999.174138492119</v>
      </c>
    </row>
    <row r="277" spans="1:4" ht="16.5" thickTop="1" thickBot="1">
      <c r="A277" s="200" t="s">
        <v>638</v>
      </c>
      <c r="B277" s="200" t="s">
        <v>637</v>
      </c>
      <c r="C277" s="205" t="s">
        <v>2011</v>
      </c>
      <c r="D277" s="999">
        <v>50000</v>
      </c>
    </row>
    <row r="278" spans="1:4" ht="16.5" thickTop="1" thickBot="1">
      <c r="A278" s="200" t="s">
        <v>639</v>
      </c>
      <c r="B278" s="200" t="s">
        <v>637</v>
      </c>
      <c r="C278" s="205" t="s">
        <v>640</v>
      </c>
      <c r="D278" s="999">
        <v>28500</v>
      </c>
    </row>
    <row r="279" spans="1:4" ht="16.5" thickTop="1" thickBot="1">
      <c r="A279" s="200" t="s">
        <v>511</v>
      </c>
      <c r="B279" s="200" t="s">
        <v>141</v>
      </c>
      <c r="C279" s="205" t="s">
        <v>512</v>
      </c>
      <c r="D279" s="999">
        <v>64283.206906526837</v>
      </c>
    </row>
    <row r="280" spans="1:4" ht="16.5" thickTop="1" thickBot="1">
      <c r="A280" s="200" t="s">
        <v>513</v>
      </c>
      <c r="B280" s="200" t="s">
        <v>141</v>
      </c>
      <c r="C280" s="205" t="s">
        <v>514</v>
      </c>
      <c r="D280" s="999">
        <v>67109.271974851319</v>
      </c>
    </row>
    <row r="281" spans="1:4" ht="31.5" thickTop="1" thickBot="1">
      <c r="A281" s="200" t="s">
        <v>641</v>
      </c>
      <c r="B281" s="200" t="s">
        <v>92</v>
      </c>
      <c r="C281" s="205" t="s">
        <v>642</v>
      </c>
      <c r="D281" s="999">
        <v>91557.8797086454</v>
      </c>
    </row>
    <row r="282" spans="1:4" ht="31.5" thickTop="1" thickBot="1">
      <c r="A282" s="200" t="s">
        <v>643</v>
      </c>
      <c r="B282" s="200" t="s">
        <v>377</v>
      </c>
      <c r="C282" s="205" t="s">
        <v>644</v>
      </c>
      <c r="D282" s="999">
        <v>10213.559517266314</v>
      </c>
    </row>
    <row r="283" spans="1:4" ht="31.5" thickTop="1" thickBot="1">
      <c r="A283" s="200" t="s">
        <v>645</v>
      </c>
      <c r="B283" s="200" t="s">
        <v>144</v>
      </c>
      <c r="C283" s="205" t="s">
        <v>646</v>
      </c>
      <c r="D283" s="999">
        <v>4333</v>
      </c>
    </row>
    <row r="284" spans="1:4" ht="16.5" thickTop="1" thickBot="1">
      <c r="A284" s="200" t="s">
        <v>647</v>
      </c>
      <c r="B284" s="200" t="s">
        <v>92</v>
      </c>
      <c r="C284" s="205" t="s">
        <v>648</v>
      </c>
      <c r="D284" s="999">
        <v>20914.959139396127</v>
      </c>
    </row>
    <row r="285" spans="1:4" ht="31.5" thickTop="1" thickBot="1">
      <c r="A285" s="200" t="s">
        <v>649</v>
      </c>
      <c r="B285" s="200" t="s">
        <v>92</v>
      </c>
      <c r="C285" s="205" t="s">
        <v>650</v>
      </c>
      <c r="D285" s="999">
        <v>126438.04013740731</v>
      </c>
    </row>
    <row r="286" spans="1:4" ht="16.5" thickTop="1" thickBot="1">
      <c r="A286" s="200" t="s">
        <v>651</v>
      </c>
      <c r="B286" s="200" t="s">
        <v>92</v>
      </c>
      <c r="C286" s="205" t="s">
        <v>652</v>
      </c>
      <c r="D286" s="999">
        <v>295022.09365395043</v>
      </c>
    </row>
    <row r="287" spans="1:4" ht="16.5" thickTop="1" thickBot="1">
      <c r="A287" s="200" t="s">
        <v>657</v>
      </c>
      <c r="B287" s="200" t="s">
        <v>92</v>
      </c>
      <c r="C287" s="205" t="s">
        <v>658</v>
      </c>
      <c r="D287" s="999">
        <v>61880</v>
      </c>
    </row>
    <row r="288" spans="1:4" ht="31.5" thickTop="1" thickBot="1">
      <c r="A288" s="200" t="s">
        <v>653</v>
      </c>
      <c r="B288" s="200" t="s">
        <v>92</v>
      </c>
      <c r="C288" s="205" t="s">
        <v>654</v>
      </c>
      <c r="D288" s="999">
        <v>39151</v>
      </c>
    </row>
    <row r="289" spans="1:4" ht="31.5" thickTop="1" thickBot="1">
      <c r="A289" s="200" t="s">
        <v>655</v>
      </c>
      <c r="B289" s="200" t="s">
        <v>92</v>
      </c>
      <c r="C289" s="205" t="s">
        <v>656</v>
      </c>
      <c r="D289" s="999">
        <v>115901.53679262336</v>
      </c>
    </row>
    <row r="290" spans="1:4" ht="16.5" thickTop="1" thickBot="1">
      <c r="A290" s="200" t="s">
        <v>659</v>
      </c>
      <c r="B290" s="200" t="s">
        <v>463</v>
      </c>
      <c r="C290" s="205" t="s">
        <v>660</v>
      </c>
      <c r="D290" s="999">
        <v>3257.6628698848908</v>
      </c>
    </row>
    <row r="291" spans="1:4" ht="16.5" thickTop="1" thickBot="1">
      <c r="A291" s="200" t="s">
        <v>661</v>
      </c>
      <c r="B291" s="200" t="s">
        <v>425</v>
      </c>
      <c r="C291" s="205" t="s">
        <v>2012</v>
      </c>
      <c r="D291" s="999">
        <v>71301.436004103656</v>
      </c>
    </row>
    <row r="292" spans="1:4" ht="31.5" thickTop="1" thickBot="1">
      <c r="A292" s="200" t="s">
        <v>662</v>
      </c>
      <c r="B292" s="200" t="s">
        <v>377</v>
      </c>
      <c r="C292" s="205" t="s">
        <v>663</v>
      </c>
      <c r="D292" s="999">
        <v>8653.1669981317409</v>
      </c>
    </row>
    <row r="293" spans="1:4" ht="16.5" thickTop="1" thickBot="1">
      <c r="A293" s="200" t="s">
        <v>664</v>
      </c>
      <c r="B293" s="200" t="s">
        <v>377</v>
      </c>
      <c r="C293" s="205" t="s">
        <v>2013</v>
      </c>
      <c r="D293" s="999">
        <v>8300.1013436407138</v>
      </c>
    </row>
    <row r="294" spans="1:4" ht="16.5" thickTop="1" thickBot="1">
      <c r="A294" s="200" t="s">
        <v>665</v>
      </c>
      <c r="B294" s="200" t="s">
        <v>92</v>
      </c>
      <c r="C294" s="205" t="s">
        <v>666</v>
      </c>
      <c r="D294" s="999">
        <v>2091.4343947541824</v>
      </c>
    </row>
    <row r="295" spans="1:4" ht="16.5" thickTop="1" thickBot="1">
      <c r="A295" s="200" t="s">
        <v>671</v>
      </c>
      <c r="B295" s="200" t="s">
        <v>92</v>
      </c>
      <c r="C295" s="205" t="s">
        <v>2014</v>
      </c>
      <c r="D295" s="999">
        <v>56774.104860674408</v>
      </c>
    </row>
    <row r="296" spans="1:4" ht="16.5" thickTop="1" thickBot="1">
      <c r="A296" s="200" t="s">
        <v>667</v>
      </c>
      <c r="B296" s="200" t="s">
        <v>92</v>
      </c>
      <c r="C296" s="205" t="s">
        <v>668</v>
      </c>
      <c r="D296" s="999">
        <v>75899.049581180108</v>
      </c>
    </row>
    <row r="297" spans="1:4" ht="16.5" thickTop="1" thickBot="1">
      <c r="A297" s="200" t="s">
        <v>669</v>
      </c>
      <c r="B297" s="200" t="s">
        <v>92</v>
      </c>
      <c r="C297" s="205" t="s">
        <v>670</v>
      </c>
      <c r="D297" s="999">
        <v>56258.154734515745</v>
      </c>
    </row>
    <row r="298" spans="1:4" ht="16.5" thickTop="1" thickBot="1">
      <c r="A298" s="200" t="s">
        <v>684</v>
      </c>
      <c r="B298" s="200" t="s">
        <v>144</v>
      </c>
      <c r="C298" s="205" t="s">
        <v>685</v>
      </c>
      <c r="D298" s="999">
        <v>6825.4114061707405</v>
      </c>
    </row>
    <row r="299" spans="1:4" ht="16.5" thickTop="1" thickBot="1">
      <c r="A299" s="200" t="s">
        <v>672</v>
      </c>
      <c r="B299" s="200" t="s">
        <v>377</v>
      </c>
      <c r="C299" s="205" t="s">
        <v>673</v>
      </c>
      <c r="D299" s="999">
        <v>37931.412041222196</v>
      </c>
    </row>
    <row r="300" spans="1:4" ht="16.5" thickTop="1" thickBot="1">
      <c r="A300" s="200" t="s">
        <v>688</v>
      </c>
      <c r="B300" s="200" t="s">
        <v>377</v>
      </c>
      <c r="C300" s="205" t="s">
        <v>689</v>
      </c>
      <c r="D300" s="999">
        <v>37931.412041222196</v>
      </c>
    </row>
    <row r="301" spans="1:4" ht="46.5" thickTop="1" thickBot="1">
      <c r="A301" s="200" t="s">
        <v>690</v>
      </c>
      <c r="B301" s="200" t="s">
        <v>92</v>
      </c>
      <c r="C301" s="205" t="s">
        <v>691</v>
      </c>
      <c r="D301" s="999">
        <v>501537.55921171565</v>
      </c>
    </row>
    <row r="302" spans="1:4" ht="46.5" thickTop="1" thickBot="1">
      <c r="A302" s="200" t="s">
        <v>692</v>
      </c>
      <c r="B302" s="200" t="s">
        <v>92</v>
      </c>
      <c r="C302" s="205" t="s">
        <v>693</v>
      </c>
      <c r="D302" s="999">
        <v>426306.92532995826</v>
      </c>
    </row>
    <row r="303" spans="1:4" ht="46.5" thickTop="1" thickBot="1">
      <c r="A303" s="200" t="s">
        <v>694</v>
      </c>
      <c r="B303" s="200" t="s">
        <v>92</v>
      </c>
      <c r="C303" s="205" t="s">
        <v>695</v>
      </c>
      <c r="D303" s="999">
        <v>432074.60726089304</v>
      </c>
    </row>
    <row r="304" spans="1:4" ht="46.5" thickTop="1" thickBot="1">
      <c r="A304" s="200" t="s">
        <v>696</v>
      </c>
      <c r="B304" s="200" t="s">
        <v>92</v>
      </c>
      <c r="C304" s="205" t="s">
        <v>697</v>
      </c>
      <c r="D304" s="999">
        <v>378864.03667803796</v>
      </c>
    </row>
    <row r="305" spans="1:4" ht="46.5" thickTop="1" thickBot="1">
      <c r="A305" s="200" t="s">
        <v>698</v>
      </c>
      <c r="B305" s="200" t="s">
        <v>92</v>
      </c>
      <c r="C305" s="205" t="s">
        <v>699</v>
      </c>
      <c r="D305" s="999">
        <v>271422.43346230336</v>
      </c>
    </row>
    <row r="306" spans="1:4" ht="46.5" thickTop="1" thickBot="1">
      <c r="A306" s="200" t="s">
        <v>700</v>
      </c>
      <c r="B306" s="200" t="s">
        <v>233</v>
      </c>
      <c r="C306" s="205" t="s">
        <v>701</v>
      </c>
      <c r="D306" s="999">
        <v>371661.77834668953</v>
      </c>
    </row>
    <row r="307" spans="1:4" ht="16.5" thickTop="1" thickBot="1">
      <c r="A307" s="200" t="s">
        <v>702</v>
      </c>
      <c r="B307" s="200" t="s">
        <v>92</v>
      </c>
      <c r="C307" s="205" t="s">
        <v>703</v>
      </c>
      <c r="D307" s="999">
        <v>324698.15532453434</v>
      </c>
    </row>
    <row r="308" spans="1:4" ht="16.5" thickTop="1" thickBot="1">
      <c r="A308" s="200" t="s">
        <v>674</v>
      </c>
      <c r="B308" s="200" t="s">
        <v>377</v>
      </c>
      <c r="C308" s="205" t="s">
        <v>675</v>
      </c>
      <c r="D308" s="999">
        <v>114573</v>
      </c>
    </row>
    <row r="309" spans="1:4" ht="16.5" thickTop="1" thickBot="1">
      <c r="A309" s="200" t="s">
        <v>680</v>
      </c>
      <c r="B309" s="200" t="s">
        <v>377</v>
      </c>
      <c r="C309" s="205" t="s">
        <v>681</v>
      </c>
      <c r="D309" s="999">
        <v>6654.1</v>
      </c>
    </row>
    <row r="310" spans="1:4" ht="16.5" thickTop="1" thickBot="1">
      <c r="A310" s="200" t="s">
        <v>678</v>
      </c>
      <c r="B310" s="200" t="s">
        <v>377</v>
      </c>
      <c r="C310" s="205" t="s">
        <v>679</v>
      </c>
      <c r="D310" s="999">
        <v>17112.25</v>
      </c>
    </row>
    <row r="311" spans="1:4" ht="16.5" thickTop="1" thickBot="1">
      <c r="A311" s="200" t="s">
        <v>676</v>
      </c>
      <c r="B311" s="200" t="s">
        <v>377</v>
      </c>
      <c r="C311" s="205" t="s">
        <v>677</v>
      </c>
      <c r="D311" s="999">
        <v>91535</v>
      </c>
    </row>
    <row r="312" spans="1:4" ht="16.5" thickTop="1" thickBot="1">
      <c r="A312" s="200" t="s">
        <v>682</v>
      </c>
      <c r="B312" s="200" t="s">
        <v>377</v>
      </c>
      <c r="C312" s="205" t="s">
        <v>683</v>
      </c>
      <c r="D312" s="999">
        <v>16714.8</v>
      </c>
    </row>
    <row r="313" spans="1:4" ht="16.5" thickTop="1" thickBot="1">
      <c r="A313" s="200" t="s">
        <v>704</v>
      </c>
      <c r="B313" s="200" t="s">
        <v>377</v>
      </c>
      <c r="C313" s="205" t="s">
        <v>705</v>
      </c>
      <c r="D313" s="999">
        <v>7500</v>
      </c>
    </row>
    <row r="314" spans="1:4" ht="16.5" thickTop="1" thickBot="1">
      <c r="A314" s="200" t="s">
        <v>706</v>
      </c>
      <c r="B314" s="200" t="s">
        <v>377</v>
      </c>
      <c r="C314" s="205" t="s">
        <v>707</v>
      </c>
      <c r="D314" s="999">
        <v>7726.7691195082243</v>
      </c>
    </row>
    <row r="315" spans="1:4" ht="46.5" thickTop="1" thickBot="1">
      <c r="A315" s="200" t="s">
        <v>712</v>
      </c>
      <c r="B315" s="200" t="s">
        <v>377</v>
      </c>
      <c r="C315" s="205" t="s">
        <v>713</v>
      </c>
      <c r="D315" s="999">
        <v>11159.275111005578</v>
      </c>
    </row>
    <row r="316" spans="1:4" ht="31.5" thickTop="1" thickBot="1">
      <c r="A316" s="200" t="s">
        <v>708</v>
      </c>
      <c r="B316" s="200" t="s">
        <v>92</v>
      </c>
      <c r="C316" s="205" t="s">
        <v>709</v>
      </c>
      <c r="D316" s="999">
        <v>41668</v>
      </c>
    </row>
    <row r="317" spans="1:4" ht="16.5" thickTop="1" thickBot="1">
      <c r="A317" s="200" t="s">
        <v>710</v>
      </c>
      <c r="B317" s="200" t="s">
        <v>377</v>
      </c>
      <c r="C317" s="205" t="s">
        <v>711</v>
      </c>
      <c r="D317" s="999">
        <v>18803.644256588352</v>
      </c>
    </row>
    <row r="318" spans="1:4" ht="31.5" thickTop="1" thickBot="1">
      <c r="A318" s="200" t="s">
        <v>714</v>
      </c>
      <c r="B318" s="200" t="s">
        <v>637</v>
      </c>
      <c r="C318" s="205" t="s">
        <v>715</v>
      </c>
      <c r="D318" s="999">
        <v>8709.5249999999996</v>
      </c>
    </row>
    <row r="319" spans="1:4" ht="31.5" thickTop="1" thickBot="1">
      <c r="A319" s="200" t="s">
        <v>716</v>
      </c>
      <c r="B319" s="200" t="s">
        <v>92</v>
      </c>
      <c r="C319" s="205" t="s">
        <v>717</v>
      </c>
      <c r="D319" s="999">
        <v>21805.980835291986</v>
      </c>
    </row>
    <row r="320" spans="1:4" ht="46.5" thickTop="1" thickBot="1">
      <c r="A320" s="200" t="s">
        <v>724</v>
      </c>
      <c r="B320" s="200" t="s">
        <v>92</v>
      </c>
      <c r="C320" s="205" t="s">
        <v>725</v>
      </c>
      <c r="D320" s="999">
        <v>98307.877498920847</v>
      </c>
    </row>
    <row r="321" spans="1:4" ht="46.5" thickTop="1" thickBot="1">
      <c r="A321" s="200" t="s">
        <v>726</v>
      </c>
      <c r="B321" s="200" t="s">
        <v>92</v>
      </c>
      <c r="C321" s="205" t="s">
        <v>727</v>
      </c>
      <c r="D321" s="999">
        <v>176906.00871408975</v>
      </c>
    </row>
    <row r="322" spans="1:4" ht="46.5" thickTop="1" thickBot="1">
      <c r="A322" s="200" t="s">
        <v>722</v>
      </c>
      <c r="B322" s="200" t="s">
        <v>92</v>
      </c>
      <c r="C322" s="205" t="s">
        <v>723</v>
      </c>
      <c r="D322" s="999">
        <v>134032.28424225876</v>
      </c>
    </row>
    <row r="323" spans="1:4" ht="61.5" thickTop="1" thickBot="1">
      <c r="A323" s="200" t="s">
        <v>720</v>
      </c>
      <c r="B323" s="200" t="s">
        <v>92</v>
      </c>
      <c r="C323" s="205" t="s">
        <v>721</v>
      </c>
      <c r="D323" s="999">
        <v>380789.23088049173</v>
      </c>
    </row>
    <row r="324" spans="1:4" ht="16.5" thickTop="1" thickBot="1">
      <c r="A324" s="200" t="s">
        <v>728</v>
      </c>
      <c r="B324" s="200" t="s">
        <v>92</v>
      </c>
      <c r="C324" s="205" t="s">
        <v>729</v>
      </c>
      <c r="D324" s="999">
        <v>0</v>
      </c>
    </row>
    <row r="325" spans="1:4" ht="16.5" thickTop="1" thickBot="1">
      <c r="A325" s="200" t="s">
        <v>732</v>
      </c>
      <c r="B325" s="200" t="s">
        <v>92</v>
      </c>
      <c r="C325" s="205" t="s">
        <v>733</v>
      </c>
      <c r="D325" s="999">
        <v>18171.650696076656</v>
      </c>
    </row>
    <row r="326" spans="1:4" ht="31.5" thickTop="1" thickBot="1">
      <c r="A326" s="200" t="s">
        <v>718</v>
      </c>
      <c r="B326" s="200" t="s">
        <v>92</v>
      </c>
      <c r="C326" s="205" t="s">
        <v>719</v>
      </c>
      <c r="D326" s="999">
        <v>26651.754354245761</v>
      </c>
    </row>
    <row r="327" spans="1:4" ht="31.5" thickTop="1" thickBot="1">
      <c r="A327" s="200" t="s">
        <v>730</v>
      </c>
      <c r="B327" s="200" t="s">
        <v>92</v>
      </c>
      <c r="C327" s="205" t="s">
        <v>731</v>
      </c>
      <c r="D327" s="999">
        <v>21805.980835291986</v>
      </c>
    </row>
    <row r="328" spans="1:4" ht="31.5" thickTop="1" thickBot="1">
      <c r="A328" s="200" t="s">
        <v>734</v>
      </c>
      <c r="B328" s="200" t="s">
        <v>92</v>
      </c>
      <c r="C328" s="205" t="s">
        <v>735</v>
      </c>
      <c r="D328" s="999">
        <v>0</v>
      </c>
    </row>
    <row r="329" spans="1:4" ht="16.5" thickTop="1" thickBot="1">
      <c r="A329" s="200" t="s">
        <v>736</v>
      </c>
      <c r="B329" s="200" t="s">
        <v>92</v>
      </c>
      <c r="C329" s="205" t="s">
        <v>737</v>
      </c>
      <c r="D329" s="999">
        <v>3664.8707286205022</v>
      </c>
    </row>
    <row r="330" spans="1:4" ht="31.5" thickTop="1" thickBot="1">
      <c r="A330" s="200" t="s">
        <v>738</v>
      </c>
      <c r="B330" s="200" t="s">
        <v>92</v>
      </c>
      <c r="C330" s="205" t="s">
        <v>739</v>
      </c>
      <c r="D330" s="999">
        <v>46782.611780436397</v>
      </c>
    </row>
    <row r="331" spans="1:4" ht="31.5" thickTop="1" thickBot="1">
      <c r="A331" s="200" t="s">
        <v>740</v>
      </c>
      <c r="B331" s="200" t="s">
        <v>92</v>
      </c>
      <c r="C331" s="205" t="s">
        <v>741</v>
      </c>
      <c r="D331" s="999">
        <v>1153.7471162538416</v>
      </c>
    </row>
    <row r="332" spans="1:4" ht="16.5" thickTop="1" thickBot="1">
      <c r="A332" s="200" t="s">
        <v>743</v>
      </c>
      <c r="B332" s="200" t="s">
        <v>388</v>
      </c>
      <c r="C332" s="205" t="s">
        <v>744</v>
      </c>
      <c r="D332" s="999">
        <v>126438.04013740731</v>
      </c>
    </row>
    <row r="333" spans="1:4" ht="31.5" thickTop="1" thickBot="1">
      <c r="A333" s="200" t="s">
        <v>742</v>
      </c>
      <c r="B333" s="200" t="s">
        <v>388</v>
      </c>
      <c r="C333" s="205" t="s">
        <v>2017</v>
      </c>
      <c r="D333" s="999">
        <v>120906.37588139574</v>
      </c>
    </row>
    <row r="334" spans="1:4" ht="16.5" thickTop="1" thickBot="1">
      <c r="A334" s="200" t="s">
        <v>747</v>
      </c>
      <c r="B334" s="200" t="s">
        <v>92</v>
      </c>
      <c r="C334" s="205" t="s">
        <v>2018</v>
      </c>
      <c r="D334" s="999">
        <v>854.76136491283683</v>
      </c>
    </row>
    <row r="335" spans="1:4" ht="16.5" thickTop="1" thickBot="1">
      <c r="A335" s="200" t="s">
        <v>745</v>
      </c>
      <c r="B335" s="200" t="s">
        <v>92</v>
      </c>
      <c r="C335" s="205" t="s">
        <v>746</v>
      </c>
      <c r="D335" s="999">
        <v>4028.3255528815844</v>
      </c>
    </row>
    <row r="336" spans="1:4" ht="16.5" thickTop="1" thickBot="1">
      <c r="A336" s="200" t="s">
        <v>748</v>
      </c>
      <c r="B336" s="200" t="s">
        <v>377</v>
      </c>
      <c r="C336" s="205" t="s">
        <v>749</v>
      </c>
      <c r="D336" s="999">
        <v>5574.1941015855245</v>
      </c>
    </row>
    <row r="337" spans="1:4" ht="16.5" thickTop="1" thickBot="1">
      <c r="A337" s="200" t="s">
        <v>753</v>
      </c>
      <c r="B337" s="200" t="s">
        <v>92</v>
      </c>
      <c r="C337" s="205" t="s">
        <v>754</v>
      </c>
      <c r="D337" s="999">
        <v>358827.27291031729</v>
      </c>
    </row>
    <row r="338" spans="1:4" ht="16.5" thickTop="1" thickBot="1">
      <c r="A338" s="200" t="s">
        <v>751</v>
      </c>
      <c r="B338" s="200" t="s">
        <v>92</v>
      </c>
      <c r="C338" s="205" t="s">
        <v>752</v>
      </c>
      <c r="D338" s="999">
        <v>75230.633881757356</v>
      </c>
    </row>
    <row r="339" spans="1:4" ht="31.5" thickTop="1" thickBot="1">
      <c r="A339" s="200" t="s">
        <v>750</v>
      </c>
      <c r="B339" s="200" t="s">
        <v>144</v>
      </c>
      <c r="C339" s="205" t="s">
        <v>2019</v>
      </c>
      <c r="D339" s="999">
        <v>108270.16860286232</v>
      </c>
    </row>
    <row r="340" spans="1:4" ht="31.5" thickTop="1" thickBot="1">
      <c r="A340" s="200" t="s">
        <v>686</v>
      </c>
      <c r="B340" s="200" t="s">
        <v>92</v>
      </c>
      <c r="C340" s="205" t="s">
        <v>2015</v>
      </c>
      <c r="D340" s="999">
        <v>2108761.5277581187</v>
      </c>
    </row>
    <row r="341" spans="1:4" ht="31.5" thickTop="1" thickBot="1">
      <c r="A341" s="200" t="s">
        <v>755</v>
      </c>
      <c r="B341" s="200" t="s">
        <v>92</v>
      </c>
      <c r="C341" s="205" t="s">
        <v>756</v>
      </c>
      <c r="D341" s="999">
        <v>2118613.9517702446</v>
      </c>
    </row>
    <row r="342" spans="1:4" ht="31.5" thickTop="1" thickBot="1">
      <c r="A342" s="200" t="s">
        <v>687</v>
      </c>
      <c r="B342" s="200" t="s">
        <v>92</v>
      </c>
      <c r="C342" s="205" t="s">
        <v>2016</v>
      </c>
      <c r="D342" s="999">
        <v>1128137.3876385242</v>
      </c>
    </row>
    <row r="343" spans="1:4" ht="31.5" thickTop="1" thickBot="1">
      <c r="A343" s="200" t="s">
        <v>757</v>
      </c>
      <c r="B343" s="200" t="s">
        <v>92</v>
      </c>
      <c r="C343" s="205" t="s">
        <v>758</v>
      </c>
      <c r="D343" s="999">
        <v>1078418.8600135676</v>
      </c>
    </row>
    <row r="344" spans="1:4" ht="31.5" thickTop="1" thickBot="1">
      <c r="A344" s="200" t="s">
        <v>802</v>
      </c>
      <c r="B344" s="200" t="s">
        <v>388</v>
      </c>
      <c r="C344" s="205" t="s">
        <v>803</v>
      </c>
      <c r="D344" s="999">
        <v>61081.178810341698</v>
      </c>
    </row>
    <row r="345" spans="1:4" ht="31.5" thickTop="1" thickBot="1">
      <c r="A345" s="200" t="s">
        <v>759</v>
      </c>
      <c r="B345" s="200" t="s">
        <v>377</v>
      </c>
      <c r="C345" s="205" t="s">
        <v>760</v>
      </c>
      <c r="D345" s="999">
        <v>73577.298034139982</v>
      </c>
    </row>
    <row r="346" spans="1:4" ht="31.5" thickTop="1" thickBot="1">
      <c r="A346" s="200" t="s">
        <v>761</v>
      </c>
      <c r="B346" s="200" t="s">
        <v>144</v>
      </c>
      <c r="C346" s="205" t="s">
        <v>762</v>
      </c>
      <c r="D346" s="999">
        <v>39914.908467710186</v>
      </c>
    </row>
    <row r="347" spans="1:4" ht="31.5" thickTop="1" thickBot="1">
      <c r="A347" s="200" t="s">
        <v>768</v>
      </c>
      <c r="B347" s="200" t="s">
        <v>92</v>
      </c>
      <c r="C347" s="205" t="s">
        <v>2023</v>
      </c>
      <c r="D347" s="999">
        <v>84885.779233310037</v>
      </c>
    </row>
    <row r="348" spans="1:4" ht="16.5" thickTop="1" thickBot="1">
      <c r="A348" s="200" t="s">
        <v>773</v>
      </c>
      <c r="B348" s="200" t="s">
        <v>144</v>
      </c>
      <c r="C348" s="205" t="s">
        <v>2024</v>
      </c>
      <c r="D348" s="999">
        <v>4242.0878683782312</v>
      </c>
    </row>
    <row r="349" spans="1:4" ht="31.5" thickTop="1" thickBot="1">
      <c r="A349" s="200" t="s">
        <v>763</v>
      </c>
      <c r="B349" s="200" t="s">
        <v>144</v>
      </c>
      <c r="C349" s="205" t="s">
        <v>764</v>
      </c>
      <c r="D349" s="999">
        <v>67908.744765060866</v>
      </c>
    </row>
    <row r="350" spans="1:4" ht="31.5" thickTop="1" thickBot="1">
      <c r="A350" s="200" t="s">
        <v>765</v>
      </c>
      <c r="B350" s="200" t="s">
        <v>144</v>
      </c>
      <c r="C350" s="205" t="s">
        <v>2020</v>
      </c>
      <c r="D350" s="999">
        <v>5938.4445464955088</v>
      </c>
    </row>
    <row r="351" spans="1:4" ht="16.5" thickTop="1" thickBot="1">
      <c r="A351" s="200" t="s">
        <v>801</v>
      </c>
      <c r="B351" s="200" t="s">
        <v>144</v>
      </c>
      <c r="C351" s="205" t="s">
        <v>2026</v>
      </c>
      <c r="D351" s="999">
        <v>162703.36760127917</v>
      </c>
    </row>
    <row r="352" spans="1:4" ht="16.5" thickTop="1" thickBot="1">
      <c r="A352" s="200" t="s">
        <v>769</v>
      </c>
      <c r="B352" s="200" t="s">
        <v>144</v>
      </c>
      <c r="C352" s="205" t="s">
        <v>770</v>
      </c>
      <c r="D352" s="999">
        <v>367104.93247847789</v>
      </c>
    </row>
    <row r="353" spans="1:4" ht="16.5" thickTop="1" thickBot="1">
      <c r="A353" s="200" t="s">
        <v>771</v>
      </c>
      <c r="B353" s="200" t="s">
        <v>144</v>
      </c>
      <c r="C353" s="205" t="s">
        <v>772</v>
      </c>
      <c r="D353" s="999">
        <v>989499.43488681491</v>
      </c>
    </row>
    <row r="354" spans="1:4" ht="31.5" thickTop="1" thickBot="1">
      <c r="A354" s="200" t="s">
        <v>767</v>
      </c>
      <c r="B354" s="200" t="s">
        <v>144</v>
      </c>
      <c r="C354" s="205" t="s">
        <v>2022</v>
      </c>
      <c r="D354" s="999">
        <v>6018.8714919946151</v>
      </c>
    </row>
    <row r="355" spans="1:4" ht="16.5" thickTop="1" thickBot="1">
      <c r="A355" s="200" t="s">
        <v>766</v>
      </c>
      <c r="B355" s="200" t="s">
        <v>144</v>
      </c>
      <c r="C355" s="205" t="s">
        <v>2021</v>
      </c>
      <c r="D355" s="999">
        <v>4155.2168585146337</v>
      </c>
    </row>
    <row r="356" spans="1:4" ht="16.5" thickTop="1" thickBot="1">
      <c r="A356" s="200" t="s">
        <v>778</v>
      </c>
      <c r="B356" s="200" t="s">
        <v>144</v>
      </c>
      <c r="C356" s="205" t="s">
        <v>779</v>
      </c>
      <c r="D356" s="999">
        <v>42231.706263470696</v>
      </c>
    </row>
    <row r="357" spans="1:4" ht="31.5" thickTop="1" thickBot="1">
      <c r="A357" s="200" t="s">
        <v>774</v>
      </c>
      <c r="B357" s="200" t="s">
        <v>144</v>
      </c>
      <c r="C357" s="205" t="s">
        <v>775</v>
      </c>
      <c r="D357" s="999">
        <v>398495.71948843257</v>
      </c>
    </row>
    <row r="358" spans="1:4" ht="31.5" thickTop="1" thickBot="1">
      <c r="A358" s="200" t="s">
        <v>776</v>
      </c>
      <c r="B358" s="200" t="s">
        <v>144</v>
      </c>
      <c r="C358" s="205" t="s">
        <v>777</v>
      </c>
      <c r="D358" s="999">
        <v>411083.82217687718</v>
      </c>
    </row>
    <row r="359" spans="1:4" ht="16.5" thickTop="1" thickBot="1">
      <c r="A359" s="200" t="s">
        <v>780</v>
      </c>
      <c r="B359" s="200" t="s">
        <v>144</v>
      </c>
      <c r="C359" s="205" t="s">
        <v>781</v>
      </c>
      <c r="D359" s="999">
        <v>126444.36203941418</v>
      </c>
    </row>
    <row r="360" spans="1:4" ht="16.5" thickTop="1" thickBot="1">
      <c r="A360" s="200" t="s">
        <v>782</v>
      </c>
      <c r="B360" s="200" t="s">
        <v>144</v>
      </c>
      <c r="C360" s="205" t="s">
        <v>783</v>
      </c>
      <c r="D360" s="999">
        <v>133074.98359428672</v>
      </c>
    </row>
    <row r="361" spans="1:4" ht="16.5" thickTop="1" thickBot="1">
      <c r="A361" s="200" t="s">
        <v>784</v>
      </c>
      <c r="B361" s="200" t="s">
        <v>144</v>
      </c>
      <c r="C361" s="205" t="s">
        <v>785</v>
      </c>
      <c r="D361" s="999">
        <v>207049.66627734582</v>
      </c>
    </row>
    <row r="362" spans="1:4" ht="16.5" thickTop="1" thickBot="1">
      <c r="A362" s="200" t="s">
        <v>786</v>
      </c>
      <c r="B362" s="200" t="s">
        <v>144</v>
      </c>
      <c r="C362" s="205" t="s">
        <v>787</v>
      </c>
      <c r="D362" s="999">
        <v>282560.57114807446</v>
      </c>
    </row>
    <row r="363" spans="1:4" ht="31.5" thickTop="1" thickBot="1">
      <c r="A363" s="200" t="s">
        <v>788</v>
      </c>
      <c r="B363" s="200" t="s">
        <v>144</v>
      </c>
      <c r="C363" s="205" t="s">
        <v>789</v>
      </c>
      <c r="D363" s="999">
        <v>181561.41328713237</v>
      </c>
    </row>
    <row r="364" spans="1:4" ht="31.5" thickTop="1" thickBot="1">
      <c r="A364" s="200" t="s">
        <v>804</v>
      </c>
      <c r="B364" s="200" t="s">
        <v>144</v>
      </c>
      <c r="C364" s="205" t="s">
        <v>805</v>
      </c>
      <c r="D364" s="999">
        <v>166971.04818302108</v>
      </c>
    </row>
    <row r="365" spans="1:4" ht="16.5" thickTop="1" thickBot="1">
      <c r="A365" s="200" t="s">
        <v>790</v>
      </c>
      <c r="B365" s="200" t="s">
        <v>144</v>
      </c>
      <c r="C365" s="205" t="s">
        <v>791</v>
      </c>
      <c r="D365" s="999">
        <v>93596.922343702681</v>
      </c>
    </row>
    <row r="366" spans="1:4" ht="16.5" thickTop="1" thickBot="1">
      <c r="A366" s="200" t="s">
        <v>792</v>
      </c>
      <c r="B366" s="200" t="s">
        <v>144</v>
      </c>
      <c r="C366" s="205" t="s">
        <v>2025</v>
      </c>
      <c r="D366" s="999">
        <v>71390.237711268695</v>
      </c>
    </row>
    <row r="367" spans="1:4" ht="31.5" thickTop="1" thickBot="1">
      <c r="A367" s="200" t="s">
        <v>793</v>
      </c>
      <c r="B367" s="200" t="s">
        <v>92</v>
      </c>
      <c r="C367" s="205" t="s">
        <v>794</v>
      </c>
      <c r="D367" s="999">
        <v>34507.048454167416</v>
      </c>
    </row>
    <row r="368" spans="1:4" ht="16.5" thickTop="1" thickBot="1">
      <c r="A368" s="200" t="s">
        <v>797</v>
      </c>
      <c r="B368" s="200" t="s">
        <v>92</v>
      </c>
      <c r="C368" s="205" t="s">
        <v>798</v>
      </c>
      <c r="D368" s="999">
        <v>3622</v>
      </c>
    </row>
    <row r="369" spans="1:4" ht="31.5" thickTop="1" thickBot="1">
      <c r="A369" s="200" t="s">
        <v>795</v>
      </c>
      <c r="B369" s="200" t="s">
        <v>92</v>
      </c>
      <c r="C369" s="205" t="s">
        <v>796</v>
      </c>
      <c r="D369" s="999">
        <v>500.48390887723724</v>
      </c>
    </row>
    <row r="370" spans="1:4" ht="16.5" thickTop="1" thickBot="1">
      <c r="A370" s="200" t="s">
        <v>799</v>
      </c>
      <c r="B370" s="200" t="s">
        <v>92</v>
      </c>
      <c r="C370" s="205" t="s">
        <v>800</v>
      </c>
      <c r="D370" s="999">
        <v>57526.656207277396</v>
      </c>
    </row>
    <row r="371" spans="1:4" ht="16.5" thickTop="1" thickBot="1">
      <c r="A371" s="200" t="s">
        <v>808</v>
      </c>
      <c r="B371" s="200" t="s">
        <v>92</v>
      </c>
      <c r="C371" s="205" t="s">
        <v>2027</v>
      </c>
      <c r="D371" s="999">
        <v>42359.150082671222</v>
      </c>
    </row>
    <row r="372" spans="1:4" ht="16.5" thickTop="1" thickBot="1">
      <c r="A372" s="200" t="s">
        <v>806</v>
      </c>
      <c r="B372" s="200" t="s">
        <v>377</v>
      </c>
      <c r="C372" s="205" t="s">
        <v>807</v>
      </c>
      <c r="D372" s="999">
        <v>4411.4150762369663</v>
      </c>
    </row>
    <row r="373" spans="1:4" ht="16.5" thickTop="1" thickBot="1">
      <c r="A373" s="200"/>
      <c r="B373" s="200"/>
      <c r="C373" s="205"/>
      <c r="D373" s="657"/>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row r="388" spans="4:4">
      <c r="D388"/>
    </row>
    <row r="389" spans="4:4">
      <c r="D389"/>
    </row>
    <row r="390" spans="4:4">
      <c r="D390"/>
    </row>
    <row r="391" spans="4:4">
      <c r="D391"/>
    </row>
    <row r="392" spans="4:4">
      <c r="D392"/>
    </row>
    <row r="393" spans="4:4">
      <c r="D393"/>
    </row>
    <row r="394" spans="4:4">
      <c r="D394"/>
    </row>
    <row r="395" spans="4:4">
      <c r="D395"/>
    </row>
    <row r="396" spans="4:4">
      <c r="D396"/>
    </row>
    <row r="397" spans="4:4">
      <c r="D397"/>
    </row>
    <row r="398" spans="4:4">
      <c r="D398"/>
    </row>
    <row r="399" spans="4:4">
      <c r="D399"/>
    </row>
    <row r="400" spans="4:4">
      <c r="D400"/>
    </row>
    <row r="401" spans="4:4">
      <c r="D401"/>
    </row>
    <row r="402" spans="4:4">
      <c r="D402"/>
    </row>
    <row r="403" spans="4:4">
      <c r="D403"/>
    </row>
    <row r="404" spans="4:4">
      <c r="D404"/>
    </row>
    <row r="405" spans="4:4">
      <c r="D405"/>
    </row>
    <row r="406" spans="4:4">
      <c r="D406"/>
    </row>
    <row r="407" spans="4:4">
      <c r="D407"/>
    </row>
    <row r="408" spans="4:4">
      <c r="D408"/>
    </row>
    <row r="409" spans="4:4">
      <c r="D409"/>
    </row>
    <row r="410" spans="4:4">
      <c r="D410"/>
    </row>
    <row r="411" spans="4:4">
      <c r="D411"/>
    </row>
    <row r="412" spans="4:4">
      <c r="D412"/>
    </row>
    <row r="413" spans="4:4">
      <c r="D413"/>
    </row>
    <row r="414" spans="4:4">
      <c r="D414"/>
    </row>
    <row r="415" spans="4:4">
      <c r="D415"/>
    </row>
    <row r="416" spans="4:4">
      <c r="D416"/>
    </row>
    <row r="417" spans="4:4">
      <c r="D417"/>
    </row>
    <row r="418" spans="4:4">
      <c r="D418"/>
    </row>
    <row r="419" spans="4:4">
      <c r="D419"/>
    </row>
    <row r="420" spans="4:4">
      <c r="D420"/>
    </row>
    <row r="421" spans="4:4">
      <c r="D421"/>
    </row>
    <row r="422" spans="4:4">
      <c r="D422"/>
    </row>
    <row r="423" spans="4:4">
      <c r="D423"/>
    </row>
    <row r="424" spans="4:4">
      <c r="D424"/>
    </row>
    <row r="425" spans="4:4">
      <c r="D425"/>
    </row>
    <row r="426" spans="4:4">
      <c r="D426"/>
    </row>
    <row r="427" spans="4:4">
      <c r="D427"/>
    </row>
    <row r="428" spans="4:4">
      <c r="D428"/>
    </row>
    <row r="429" spans="4:4">
      <c r="D429"/>
    </row>
    <row r="430" spans="4:4">
      <c r="D430"/>
    </row>
    <row r="431" spans="4:4">
      <c r="D431"/>
    </row>
    <row r="432" spans="4:4">
      <c r="D432"/>
    </row>
    <row r="433" spans="4:4">
      <c r="D433"/>
    </row>
    <row r="434" spans="4:4">
      <c r="D434"/>
    </row>
    <row r="435" spans="4:4">
      <c r="D435"/>
    </row>
    <row r="436" spans="4:4">
      <c r="D436"/>
    </row>
    <row r="437" spans="4:4">
      <c r="D437"/>
    </row>
    <row r="438" spans="4:4">
      <c r="D438"/>
    </row>
    <row r="439" spans="4:4">
      <c r="D439"/>
    </row>
    <row r="440" spans="4:4">
      <c r="D440"/>
    </row>
    <row r="441" spans="4:4">
      <c r="D441"/>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F13" sqref="F13"/>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9" t="s">
        <v>1934</v>
      </c>
      <c r="B1" s="680"/>
      <c r="C1" s="680"/>
      <c r="D1" s="681"/>
    </row>
    <row r="2" spans="1:5" ht="16.5" thickTop="1" thickBot="1">
      <c r="A2" s="678" t="s">
        <v>1493</v>
      </c>
      <c r="B2" s="678"/>
      <c r="C2" s="678"/>
      <c r="D2" s="678"/>
    </row>
    <row r="3" spans="1:5" ht="16.5" thickTop="1" thickBot="1">
      <c r="A3" s="682"/>
      <c r="B3" s="682"/>
      <c r="C3" s="682"/>
      <c r="D3" s="682"/>
    </row>
    <row r="4" spans="1:5" ht="16.5" thickTop="1" thickBot="1">
      <c r="A4" s="683"/>
      <c r="B4" s="683"/>
      <c r="C4" s="683"/>
      <c r="D4" s="683"/>
    </row>
    <row r="5" spans="1:5" ht="30" customHeight="1" thickTop="1" thickBot="1">
      <c r="A5" s="207"/>
      <c r="B5" s="106"/>
      <c r="C5" s="107"/>
      <c r="D5" s="195"/>
    </row>
    <row r="6" spans="1:5" ht="30" customHeight="1" thickTop="1" thickBot="1">
      <c r="A6" s="208" t="s">
        <v>1350</v>
      </c>
      <c r="B6" s="106" t="s">
        <v>339</v>
      </c>
      <c r="C6" s="108" t="s">
        <v>2132</v>
      </c>
      <c r="D6" s="1001">
        <v>1280.2563222435558</v>
      </c>
    </row>
    <row r="7" spans="1:5" ht="30" customHeight="1" thickTop="1" thickBot="1">
      <c r="A7" s="208" t="s">
        <v>1436</v>
      </c>
      <c r="B7" s="106" t="s">
        <v>339</v>
      </c>
      <c r="C7" s="108" t="s">
        <v>2131</v>
      </c>
      <c r="D7" s="1001">
        <v>1280.2563222435558</v>
      </c>
      <c r="E7" s="109"/>
    </row>
    <row r="8" spans="1:5" ht="30" customHeight="1" thickTop="1" thickBot="1">
      <c r="A8" s="208" t="s">
        <v>1448</v>
      </c>
      <c r="B8" s="106" t="s">
        <v>339</v>
      </c>
      <c r="C8" s="108" t="s">
        <v>2133</v>
      </c>
      <c r="D8" s="1001">
        <v>1280.2563222435558</v>
      </c>
    </row>
    <row r="9" spans="1:5" ht="30" customHeight="1" thickTop="1" thickBot="1">
      <c r="A9" s="208" t="s">
        <v>1309</v>
      </c>
      <c r="B9" s="106" t="s">
        <v>1307</v>
      </c>
      <c r="C9" s="108" t="s">
        <v>1310</v>
      </c>
      <c r="D9" s="1001">
        <v>1280.2563222435558</v>
      </c>
    </row>
    <row r="10" spans="1:5" ht="30" customHeight="1" thickTop="1" thickBot="1">
      <c r="A10" s="208" t="s">
        <v>1472</v>
      </c>
      <c r="B10" s="106" t="s">
        <v>339</v>
      </c>
      <c r="C10" s="108" t="s">
        <v>1473</v>
      </c>
      <c r="D10" s="1001">
        <v>1280.2563222435558</v>
      </c>
    </row>
    <row r="11" spans="1:5" ht="30" customHeight="1" thickTop="1" thickBot="1">
      <c r="A11" s="208" t="s">
        <v>1413</v>
      </c>
      <c r="B11" s="106" t="s">
        <v>339</v>
      </c>
      <c r="C11" s="108" t="s">
        <v>1414</v>
      </c>
      <c r="D11" s="1001">
        <v>1280.2563222435558</v>
      </c>
    </row>
    <row r="12" spans="1:5" ht="30" customHeight="1" thickTop="1" thickBot="1">
      <c r="A12" s="208" t="s">
        <v>1415</v>
      </c>
      <c r="B12" s="106" t="s">
        <v>339</v>
      </c>
      <c r="C12" s="108" t="s">
        <v>1416</v>
      </c>
      <c r="D12" s="1001">
        <v>1280.2563222435558</v>
      </c>
    </row>
    <row r="13" spans="1:5" ht="30" customHeight="1" thickTop="1" thickBot="1">
      <c r="A13" s="208" t="s">
        <v>1417</v>
      </c>
      <c r="B13" s="106" t="s">
        <v>339</v>
      </c>
      <c r="C13" s="108" t="s">
        <v>1418</v>
      </c>
      <c r="D13" s="1001">
        <v>1280.2563222435558</v>
      </c>
    </row>
    <row r="14" spans="1:5" ht="30" customHeight="1" thickTop="1" thickBot="1">
      <c r="A14" s="208" t="s">
        <v>1419</v>
      </c>
      <c r="B14" s="106" t="s">
        <v>339</v>
      </c>
      <c r="C14" s="108" t="s">
        <v>1420</v>
      </c>
      <c r="D14" s="1001">
        <v>1280.2563222435558</v>
      </c>
    </row>
    <row r="15" spans="1:5" ht="30" customHeight="1" thickTop="1" thickBot="1">
      <c r="A15" s="208" t="s">
        <v>1401</v>
      </c>
      <c r="B15" s="106" t="s">
        <v>339</v>
      </c>
      <c r="C15" s="108" t="s">
        <v>1944</v>
      </c>
      <c r="D15" s="1001">
        <v>1280.2563222435558</v>
      </c>
    </row>
    <row r="16" spans="1:5" ht="30" customHeight="1" thickTop="1" thickBot="1">
      <c r="A16" s="208" t="s">
        <v>1311</v>
      </c>
      <c r="B16" s="106" t="s">
        <v>339</v>
      </c>
      <c r="C16" s="108" t="s">
        <v>1312</v>
      </c>
      <c r="D16" s="1001">
        <v>1280.2563222435558</v>
      </c>
    </row>
    <row r="17" spans="1:4" ht="30" customHeight="1" thickTop="1" thickBot="1">
      <c r="A17" s="208" t="s">
        <v>1313</v>
      </c>
      <c r="B17" s="106" t="s">
        <v>339</v>
      </c>
      <c r="C17" s="108" t="s">
        <v>1314</v>
      </c>
      <c r="D17" s="1001">
        <v>1280.2563222435558</v>
      </c>
    </row>
    <row r="18" spans="1:4" ht="30" customHeight="1" thickTop="1" thickBot="1">
      <c r="A18" s="208" t="s">
        <v>1315</v>
      </c>
      <c r="B18" s="106" t="s">
        <v>339</v>
      </c>
      <c r="C18" s="108" t="s">
        <v>1316</v>
      </c>
      <c r="D18" s="1001">
        <v>1280.2563222435558</v>
      </c>
    </row>
    <row r="19" spans="1:4" ht="30" customHeight="1" thickTop="1" thickBot="1">
      <c r="A19" s="208" t="s">
        <v>1319</v>
      </c>
      <c r="B19" s="106" t="s">
        <v>339</v>
      </c>
      <c r="C19" s="108" t="s">
        <v>1320</v>
      </c>
      <c r="D19" s="1001">
        <v>1280.2563222435558</v>
      </c>
    </row>
    <row r="20" spans="1:4" ht="30" customHeight="1" thickTop="1" thickBot="1">
      <c r="A20" s="208" t="s">
        <v>1491</v>
      </c>
      <c r="B20" s="106" t="s">
        <v>339</v>
      </c>
      <c r="C20" s="108" t="s">
        <v>1953</v>
      </c>
      <c r="D20" s="1001">
        <v>1280.2563222435558</v>
      </c>
    </row>
    <row r="21" spans="1:4" ht="30" customHeight="1" thickTop="1" thickBot="1">
      <c r="A21" s="208" t="s">
        <v>1323</v>
      </c>
      <c r="B21" s="106" t="s">
        <v>339</v>
      </c>
      <c r="C21" s="108" t="s">
        <v>1324</v>
      </c>
      <c r="D21" s="1001">
        <v>1280.2563222435558</v>
      </c>
    </row>
    <row r="22" spans="1:4" ht="30" customHeight="1" thickTop="1" thickBot="1">
      <c r="A22" s="208" t="s">
        <v>1474</v>
      </c>
      <c r="B22" s="106" t="s">
        <v>339</v>
      </c>
      <c r="C22" s="108" t="s">
        <v>1475</v>
      </c>
      <c r="D22" s="1001">
        <v>1280.2563222435558</v>
      </c>
    </row>
    <row r="23" spans="1:4" ht="30" customHeight="1" thickTop="1" thickBot="1">
      <c r="A23" s="208" t="s">
        <v>1331</v>
      </c>
      <c r="B23" s="106" t="s">
        <v>339</v>
      </c>
      <c r="C23" s="108" t="s">
        <v>1332</v>
      </c>
      <c r="D23" s="1001">
        <v>1280.2563222435558</v>
      </c>
    </row>
    <row r="24" spans="1:4" ht="30" customHeight="1" thickTop="1" thickBot="1">
      <c r="A24" s="208" t="s">
        <v>1353</v>
      </c>
      <c r="B24" s="106" t="s">
        <v>339</v>
      </c>
      <c r="C24" s="108" t="s">
        <v>1354</v>
      </c>
      <c r="D24" s="1001">
        <v>1280.2563222435558</v>
      </c>
    </row>
    <row r="25" spans="1:4" ht="30" customHeight="1" thickTop="1" thickBot="1">
      <c r="A25" s="208" t="s">
        <v>1325</v>
      </c>
      <c r="B25" s="106" t="s">
        <v>339</v>
      </c>
      <c r="C25" s="108" t="s">
        <v>1326</v>
      </c>
      <c r="D25" s="1001">
        <v>1280.2563222435558</v>
      </c>
    </row>
    <row r="26" spans="1:4" ht="30" customHeight="1" thickTop="1" thickBot="1">
      <c r="A26" s="208" t="s">
        <v>1330</v>
      </c>
      <c r="B26" s="106" t="s">
        <v>339</v>
      </c>
      <c r="C26" s="108" t="s">
        <v>1326</v>
      </c>
      <c r="D26" s="1001">
        <v>1280.2563222435558</v>
      </c>
    </row>
    <row r="27" spans="1:4" ht="30" customHeight="1" thickTop="1" thickBot="1">
      <c r="A27" s="208" t="s">
        <v>1387</v>
      </c>
      <c r="B27" s="106" t="s">
        <v>339</v>
      </c>
      <c r="C27" s="108" t="s">
        <v>1388</v>
      </c>
      <c r="D27" s="1001">
        <v>1280.2563222435558</v>
      </c>
    </row>
    <row r="28" spans="1:4" ht="30" customHeight="1" thickTop="1" thickBot="1">
      <c r="A28" s="208" t="s">
        <v>1333</v>
      </c>
      <c r="B28" s="106" t="s">
        <v>339</v>
      </c>
      <c r="C28" s="108" t="s">
        <v>1334</v>
      </c>
      <c r="D28" s="1001">
        <v>1280.2563222435558</v>
      </c>
    </row>
    <row r="29" spans="1:4" ht="30" customHeight="1" thickTop="1" thickBot="1">
      <c r="A29" s="208" t="s">
        <v>1338</v>
      </c>
      <c r="B29" s="106" t="s">
        <v>339</v>
      </c>
      <c r="C29" s="108" t="s">
        <v>1339</v>
      </c>
      <c r="D29" s="1001">
        <v>1280.2563222435558</v>
      </c>
    </row>
    <row r="30" spans="1:4" ht="30" customHeight="1" thickTop="1" thickBot="1">
      <c r="A30" s="208" t="s">
        <v>1336</v>
      </c>
      <c r="B30" s="106" t="s">
        <v>339</v>
      </c>
      <c r="C30" s="108" t="s">
        <v>1337</v>
      </c>
      <c r="D30" s="1001">
        <v>1280.2563222435558</v>
      </c>
    </row>
    <row r="31" spans="1:4" ht="30" customHeight="1" thickTop="1" thickBot="1">
      <c r="A31" s="208" t="s">
        <v>1351</v>
      </c>
      <c r="B31" s="106" t="s">
        <v>339</v>
      </c>
      <c r="C31" s="108" t="s">
        <v>1352</v>
      </c>
      <c r="D31" s="1001">
        <v>1280.2563222435558</v>
      </c>
    </row>
    <row r="32" spans="1:4" ht="30" customHeight="1" thickTop="1" thickBot="1">
      <c r="A32" s="208" t="s">
        <v>1340</v>
      </c>
      <c r="B32" s="106" t="s">
        <v>339</v>
      </c>
      <c r="C32" s="108" t="s">
        <v>1341</v>
      </c>
      <c r="D32" s="1001">
        <v>1280.2563222435558</v>
      </c>
    </row>
    <row r="33" spans="1:4" ht="30" customHeight="1" thickTop="1" thickBot="1">
      <c r="A33" s="208" t="s">
        <v>1356</v>
      </c>
      <c r="B33" s="106" t="s">
        <v>339</v>
      </c>
      <c r="C33" s="108" t="s">
        <v>1341</v>
      </c>
      <c r="D33" s="1001">
        <v>1280.2563222435558</v>
      </c>
    </row>
    <row r="34" spans="1:4" ht="30" customHeight="1" thickTop="1" thickBot="1">
      <c r="A34" s="208" t="s">
        <v>1357</v>
      </c>
      <c r="B34" s="106" t="s">
        <v>339</v>
      </c>
      <c r="C34" s="108" t="s">
        <v>1358</v>
      </c>
      <c r="D34" s="1001">
        <v>1280.2563222435558</v>
      </c>
    </row>
    <row r="35" spans="1:4" ht="30" customHeight="1" thickTop="1" thickBot="1">
      <c r="A35" s="208" t="s">
        <v>1407</v>
      </c>
      <c r="B35" s="106" t="s">
        <v>339</v>
      </c>
      <c r="C35" s="108" t="s">
        <v>1948</v>
      </c>
      <c r="D35" s="1001">
        <v>1280.2563222435558</v>
      </c>
    </row>
    <row r="36" spans="1:4" ht="30" customHeight="1" thickTop="1" thickBot="1">
      <c r="A36" s="208" t="s">
        <v>1488</v>
      </c>
      <c r="B36" s="106" t="s">
        <v>339</v>
      </c>
      <c r="C36" s="108" t="s">
        <v>1489</v>
      </c>
      <c r="D36" s="1001">
        <v>1280.2563222435558</v>
      </c>
    </row>
    <row r="37" spans="1:4" ht="30" customHeight="1" thickTop="1" thickBot="1">
      <c r="A37" s="208" t="s">
        <v>1469</v>
      </c>
      <c r="B37" s="106" t="s">
        <v>339</v>
      </c>
      <c r="C37" s="108" t="s">
        <v>1470</v>
      </c>
      <c r="D37" s="1001">
        <v>1280.2563222435558</v>
      </c>
    </row>
    <row r="38" spans="1:4" ht="30" customHeight="1" thickTop="1" thickBot="1">
      <c r="A38" s="208" t="s">
        <v>1348</v>
      </c>
      <c r="B38" s="106" t="s">
        <v>339</v>
      </c>
      <c r="C38" s="108" t="s">
        <v>1349</v>
      </c>
      <c r="D38" s="1001">
        <v>1280.2563222435558</v>
      </c>
    </row>
    <row r="39" spans="1:4" ht="30" customHeight="1" thickTop="1" thickBot="1">
      <c r="A39" s="208" t="s">
        <v>1305</v>
      </c>
      <c r="B39" s="106" t="s">
        <v>1307</v>
      </c>
      <c r="C39" s="108" t="s">
        <v>1364</v>
      </c>
      <c r="D39" s="1001">
        <v>1280.2563222435558</v>
      </c>
    </row>
    <row r="40" spans="1:4" ht="30" customHeight="1" thickTop="1" thickBot="1">
      <c r="A40" s="208" t="s">
        <v>1345</v>
      </c>
      <c r="B40" s="106" t="s">
        <v>339</v>
      </c>
      <c r="C40" s="108" t="s">
        <v>1346</v>
      </c>
      <c r="D40" s="1001">
        <v>1280.2563222435558</v>
      </c>
    </row>
    <row r="41" spans="1:4" ht="30" customHeight="1" thickTop="1" thickBot="1">
      <c r="A41" s="208" t="s">
        <v>1343</v>
      </c>
      <c r="B41" s="106" t="s">
        <v>339</v>
      </c>
      <c r="C41" s="108" t="s">
        <v>1344</v>
      </c>
      <c r="D41" s="1001">
        <v>1280.2563222435558</v>
      </c>
    </row>
    <row r="42" spans="1:4" ht="30" customHeight="1" thickTop="1" thickBot="1">
      <c r="A42" s="208" t="s">
        <v>1476</v>
      </c>
      <c r="B42" s="106" t="s">
        <v>339</v>
      </c>
      <c r="C42" s="108" t="s">
        <v>1344</v>
      </c>
      <c r="D42" s="1001">
        <v>1280.2563222435558</v>
      </c>
    </row>
    <row r="43" spans="1:4" ht="30" customHeight="1" thickTop="1" thickBot="1">
      <c r="A43" s="208" t="s">
        <v>1317</v>
      </c>
      <c r="B43" s="106" t="s">
        <v>339</v>
      </c>
      <c r="C43" s="108" t="s">
        <v>1318</v>
      </c>
      <c r="D43" s="1001">
        <v>1280.2563222435558</v>
      </c>
    </row>
    <row r="44" spans="1:4" ht="30" customHeight="1" thickTop="1" thickBot="1">
      <c r="A44" s="208" t="s">
        <v>1471</v>
      </c>
      <c r="B44" s="106" t="s">
        <v>339</v>
      </c>
      <c r="C44" s="108" t="s">
        <v>1318</v>
      </c>
      <c r="D44" s="1001">
        <v>1280.2563222435558</v>
      </c>
    </row>
    <row r="45" spans="1:4" ht="30" customHeight="1" thickTop="1" thickBot="1">
      <c r="A45" s="208" t="s">
        <v>1362</v>
      </c>
      <c r="B45" s="106" t="s">
        <v>339</v>
      </c>
      <c r="C45" s="108" t="s">
        <v>1363</v>
      </c>
      <c r="D45" s="1001">
        <v>1280.2563222435558</v>
      </c>
    </row>
    <row r="46" spans="1:4" ht="30" customHeight="1" thickTop="1" thickBot="1">
      <c r="A46" s="208" t="s">
        <v>1371</v>
      </c>
      <c r="B46" s="106" t="s">
        <v>339</v>
      </c>
      <c r="C46" s="108" t="s">
        <v>1372</v>
      </c>
      <c r="D46" s="1001">
        <v>1280.2563222435558</v>
      </c>
    </row>
    <row r="47" spans="1:4" ht="30" customHeight="1" thickTop="1" thickBot="1">
      <c r="A47" s="208" t="s">
        <v>1375</v>
      </c>
      <c r="B47" s="106" t="s">
        <v>339</v>
      </c>
      <c r="C47" s="108" t="s">
        <v>1376</v>
      </c>
      <c r="D47" s="1001">
        <v>1280.2563222435558</v>
      </c>
    </row>
    <row r="48" spans="1:4" ht="30" customHeight="1" thickTop="1" thickBot="1">
      <c r="A48" s="208" t="s">
        <v>1367</v>
      </c>
      <c r="B48" s="106" t="s">
        <v>1307</v>
      </c>
      <c r="C48" s="108" t="s">
        <v>1368</v>
      </c>
      <c r="D48" s="1001">
        <v>1280.2563222435558</v>
      </c>
    </row>
    <row r="49" spans="1:4" ht="30" customHeight="1" thickTop="1" thickBot="1">
      <c r="A49" s="208" t="s">
        <v>1365</v>
      </c>
      <c r="B49" s="106" t="s">
        <v>339</v>
      </c>
      <c r="C49" s="108" t="s">
        <v>1366</v>
      </c>
      <c r="D49" s="1001">
        <v>1280.2563222435558</v>
      </c>
    </row>
    <row r="50" spans="1:4" ht="30" customHeight="1" thickTop="1" thickBot="1">
      <c r="A50" s="208" t="s">
        <v>1369</v>
      </c>
      <c r="B50" s="106" t="s">
        <v>339</v>
      </c>
      <c r="C50" s="108" t="s">
        <v>1370</v>
      </c>
      <c r="D50" s="1001">
        <v>1280.2563222435558</v>
      </c>
    </row>
    <row r="51" spans="1:4" ht="30" customHeight="1" thickTop="1" thickBot="1">
      <c r="A51" s="208" t="s">
        <v>1398</v>
      </c>
      <c r="B51" s="106" t="s">
        <v>1390</v>
      </c>
      <c r="C51" s="108" t="s">
        <v>1399</v>
      </c>
      <c r="D51" s="1001">
        <v>1280.2563222435558</v>
      </c>
    </row>
    <row r="52" spans="1:4" ht="30" customHeight="1" thickTop="1" thickBot="1">
      <c r="A52" s="208" t="s">
        <v>1400</v>
      </c>
      <c r="B52" s="106" t="s">
        <v>1390</v>
      </c>
      <c r="C52" s="108" t="s">
        <v>1399</v>
      </c>
      <c r="D52" s="1001">
        <v>1280.2563222435558</v>
      </c>
    </row>
    <row r="53" spans="1:4" ht="30" customHeight="1" thickTop="1" thickBot="1">
      <c r="A53" s="208" t="s">
        <v>1373</v>
      </c>
      <c r="B53" s="106" t="s">
        <v>339</v>
      </c>
      <c r="C53" s="108" t="s">
        <v>1374</v>
      </c>
      <c r="D53" s="1001">
        <v>1280.2563222435558</v>
      </c>
    </row>
    <row r="54" spans="1:4" ht="30" customHeight="1" thickTop="1" thickBot="1">
      <c r="A54" s="208" t="s">
        <v>1377</v>
      </c>
      <c r="B54" s="106" t="s">
        <v>339</v>
      </c>
      <c r="C54" s="108" t="s">
        <v>1378</v>
      </c>
      <c r="D54" s="1001">
        <v>1280.2563222435558</v>
      </c>
    </row>
    <row r="55" spans="1:4" ht="30" customHeight="1" thickTop="1" thickBot="1">
      <c r="A55" s="208" t="s">
        <v>1462</v>
      </c>
      <c r="B55" s="106" t="s">
        <v>339</v>
      </c>
      <c r="C55" s="108" t="s">
        <v>2135</v>
      </c>
      <c r="D55" s="1001">
        <v>1280.2563222435558</v>
      </c>
    </row>
    <row r="56" spans="1:4" ht="30" customHeight="1" thickTop="1" thickBot="1">
      <c r="A56" s="208" t="s">
        <v>1463</v>
      </c>
      <c r="B56" s="106" t="s">
        <v>339</v>
      </c>
      <c r="C56" s="108" t="s">
        <v>2136</v>
      </c>
      <c r="D56" s="1001">
        <v>1280.2563222435558</v>
      </c>
    </row>
    <row r="57" spans="1:4" ht="30" customHeight="1" thickTop="1" thickBot="1">
      <c r="A57" s="208" t="s">
        <v>1464</v>
      </c>
      <c r="B57" s="106" t="s">
        <v>339</v>
      </c>
      <c r="C57" s="108" t="s">
        <v>2137</v>
      </c>
      <c r="D57" s="1001">
        <v>1280.2563222435558</v>
      </c>
    </row>
    <row r="58" spans="1:4" ht="30" customHeight="1" thickTop="1" thickBot="1">
      <c r="A58" s="208" t="s">
        <v>1441</v>
      </c>
      <c r="B58" s="106" t="s">
        <v>339</v>
      </c>
      <c r="C58" s="108" t="s">
        <v>1951</v>
      </c>
      <c r="D58" s="1001">
        <v>1280.2563222435558</v>
      </c>
    </row>
    <row r="59" spans="1:4" ht="30" customHeight="1" thickTop="1" thickBot="1">
      <c r="A59" s="208" t="s">
        <v>1379</v>
      </c>
      <c r="B59" s="106" t="s">
        <v>339</v>
      </c>
      <c r="C59" s="108" t="s">
        <v>1380</v>
      </c>
      <c r="D59" s="1001">
        <v>1280.2563222435558</v>
      </c>
    </row>
    <row r="60" spans="1:4" ht="30" customHeight="1" thickTop="1" thickBot="1">
      <c r="A60" s="208" t="s">
        <v>1460</v>
      </c>
      <c r="B60" s="106" t="s">
        <v>339</v>
      </c>
      <c r="C60" s="108" t="s">
        <v>1461</v>
      </c>
      <c r="D60" s="1001">
        <v>1280.2563222435558</v>
      </c>
    </row>
    <row r="61" spans="1:4" ht="30" customHeight="1" thickTop="1" thickBot="1">
      <c r="A61" s="208" t="s">
        <v>1446</v>
      </c>
      <c r="B61" s="106" t="s">
        <v>339</v>
      </c>
      <c r="C61" s="108" t="s">
        <v>1447</v>
      </c>
      <c r="D61" s="1001">
        <v>1280.2563222435558</v>
      </c>
    </row>
    <row r="62" spans="1:4" ht="30" customHeight="1" thickTop="1" thickBot="1">
      <c r="A62" s="208" t="s">
        <v>1453</v>
      </c>
      <c r="B62" s="106" t="s">
        <v>339</v>
      </c>
      <c r="C62" s="108" t="s">
        <v>1454</v>
      </c>
      <c r="D62" s="1001">
        <v>1280.2563222435558</v>
      </c>
    </row>
    <row r="63" spans="1:4" ht="30" customHeight="1" thickTop="1" thickBot="1">
      <c r="A63" s="208" t="s">
        <v>1457</v>
      </c>
      <c r="B63" s="106" t="s">
        <v>339</v>
      </c>
      <c r="C63" s="108" t="s">
        <v>1458</v>
      </c>
      <c r="D63" s="1001">
        <v>1280.2563222435558</v>
      </c>
    </row>
    <row r="64" spans="1:4" ht="30" customHeight="1" thickTop="1" thickBot="1">
      <c r="A64" s="208" t="s">
        <v>1444</v>
      </c>
      <c r="B64" s="106" t="s">
        <v>339</v>
      </c>
      <c r="C64" s="108" t="s">
        <v>1445</v>
      </c>
      <c r="D64" s="1001">
        <v>1280.2563222435558</v>
      </c>
    </row>
    <row r="65" spans="1:4" ht="30" customHeight="1" thickTop="1" thickBot="1">
      <c r="A65" s="208" t="s">
        <v>1381</v>
      </c>
      <c r="B65" s="106" t="s">
        <v>339</v>
      </c>
      <c r="C65" s="108" t="s">
        <v>1382</v>
      </c>
      <c r="D65" s="1001">
        <v>1280.2563222435558</v>
      </c>
    </row>
    <row r="66" spans="1:4" ht="30" customHeight="1" thickTop="1" thickBot="1">
      <c r="A66" s="208" t="s">
        <v>1451</v>
      </c>
      <c r="B66" s="106" t="s">
        <v>339</v>
      </c>
      <c r="C66" s="108" t="s">
        <v>1452</v>
      </c>
      <c r="D66" s="1001">
        <v>1280.2563222435558</v>
      </c>
    </row>
    <row r="67" spans="1:4" ht="30" customHeight="1" thickTop="1" thickBot="1">
      <c r="A67" s="208" t="s">
        <v>1455</v>
      </c>
      <c r="B67" s="106" t="s">
        <v>339</v>
      </c>
      <c r="C67" s="108" t="s">
        <v>1456</v>
      </c>
      <c r="D67" s="1001">
        <v>1280.2563222435558</v>
      </c>
    </row>
    <row r="68" spans="1:4" ht="30" customHeight="1" thickTop="1" thickBot="1">
      <c r="A68" s="208" t="s">
        <v>1427</v>
      </c>
      <c r="B68" s="106" t="s">
        <v>339</v>
      </c>
      <c r="C68" s="108" t="s">
        <v>1428</v>
      </c>
      <c r="D68" s="1001">
        <v>1280.2563222435558</v>
      </c>
    </row>
    <row r="69" spans="1:4" ht="30" customHeight="1" thickTop="1" thickBot="1">
      <c r="A69" s="208" t="s">
        <v>1467</v>
      </c>
      <c r="B69" s="106" t="s">
        <v>339</v>
      </c>
      <c r="C69" s="108" t="s">
        <v>2139</v>
      </c>
      <c r="D69" s="1001">
        <v>1280.2563222435558</v>
      </c>
    </row>
    <row r="70" spans="1:4" ht="30" customHeight="1" thickTop="1" thickBot="1">
      <c r="A70" s="208" t="s">
        <v>1468</v>
      </c>
      <c r="B70" s="106" t="s">
        <v>339</v>
      </c>
      <c r="C70" s="108" t="s">
        <v>2140</v>
      </c>
      <c r="D70" s="1001">
        <v>1280.2563222435558</v>
      </c>
    </row>
    <row r="71" spans="1:4" ht="30" customHeight="1" thickTop="1" thickBot="1">
      <c r="A71" s="208" t="s">
        <v>1465</v>
      </c>
      <c r="B71" s="106" t="s">
        <v>339</v>
      </c>
      <c r="C71" s="108" t="s">
        <v>2141</v>
      </c>
      <c r="D71" s="1001">
        <v>1280.2563222435558</v>
      </c>
    </row>
    <row r="72" spans="1:4" ht="30" customHeight="1" thickTop="1" thickBot="1">
      <c r="A72" s="208" t="s">
        <v>1466</v>
      </c>
      <c r="B72" s="106" t="s">
        <v>339</v>
      </c>
      <c r="C72" s="108" t="s">
        <v>2142</v>
      </c>
      <c r="D72" s="1001">
        <v>1280.2563222435558</v>
      </c>
    </row>
    <row r="73" spans="1:4" ht="30" customHeight="1" thickTop="1" thickBot="1">
      <c r="A73" s="208" t="s">
        <v>1434</v>
      </c>
      <c r="B73" s="106" t="s">
        <v>339</v>
      </c>
      <c r="C73" s="108" t="s">
        <v>1435</v>
      </c>
      <c r="D73" s="1001">
        <v>1280.2563222435558</v>
      </c>
    </row>
    <row r="74" spans="1:4" ht="30" customHeight="1" thickTop="1" thickBot="1">
      <c r="A74" s="208" t="s">
        <v>1433</v>
      </c>
      <c r="B74" s="106" t="s">
        <v>339</v>
      </c>
      <c r="C74" s="108" t="s">
        <v>1950</v>
      </c>
      <c r="D74" s="1001">
        <v>1280.2563222435558</v>
      </c>
    </row>
    <row r="75" spans="1:4" ht="30" customHeight="1" thickTop="1" thickBot="1">
      <c r="A75" s="208" t="s">
        <v>1431</v>
      </c>
      <c r="B75" s="106" t="s">
        <v>339</v>
      </c>
      <c r="C75" s="108" t="s">
        <v>1432</v>
      </c>
      <c r="D75" s="1001">
        <v>1280.2563222435558</v>
      </c>
    </row>
    <row r="76" spans="1:4" ht="30" customHeight="1" thickTop="1" thickBot="1">
      <c r="A76" s="208" t="s">
        <v>1459</v>
      </c>
      <c r="B76" s="106" t="s">
        <v>339</v>
      </c>
      <c r="C76" s="108" t="s">
        <v>2134</v>
      </c>
      <c r="D76" s="1001">
        <v>1280.2563222435558</v>
      </c>
    </row>
    <row r="77" spans="1:4" ht="30" customHeight="1" thickTop="1" thickBot="1">
      <c r="A77" s="208" t="s">
        <v>1437</v>
      </c>
      <c r="B77" s="106" t="s">
        <v>339</v>
      </c>
      <c r="C77" s="108" t="s">
        <v>1438</v>
      </c>
      <c r="D77" s="1001">
        <v>1280.2563222435558</v>
      </c>
    </row>
    <row r="78" spans="1:4" ht="30" customHeight="1" thickTop="1" thickBot="1">
      <c r="A78" s="208" t="s">
        <v>1439</v>
      </c>
      <c r="B78" s="106" t="s">
        <v>339</v>
      </c>
      <c r="C78" s="108" t="s">
        <v>1440</v>
      </c>
      <c r="D78" s="1001">
        <v>1280.2563222435558</v>
      </c>
    </row>
    <row r="79" spans="1:4" ht="30" customHeight="1" thickTop="1" thickBot="1">
      <c r="A79" s="208" t="s">
        <v>1442</v>
      </c>
      <c r="B79" s="106" t="s">
        <v>339</v>
      </c>
      <c r="C79" s="108" t="s">
        <v>1443</v>
      </c>
      <c r="D79" s="1001">
        <v>1280.2563222435558</v>
      </c>
    </row>
    <row r="80" spans="1:4" ht="30" customHeight="1" thickTop="1" thickBot="1">
      <c r="A80" s="208" t="s">
        <v>1421</v>
      </c>
      <c r="B80" s="106" t="s">
        <v>339</v>
      </c>
      <c r="C80" s="108" t="s">
        <v>1422</v>
      </c>
      <c r="D80" s="1001">
        <v>1280.2563222435558</v>
      </c>
    </row>
    <row r="81" spans="1:4" ht="30" customHeight="1" thickTop="1" thickBot="1">
      <c r="A81" s="208" t="s">
        <v>1425</v>
      </c>
      <c r="B81" s="106" t="s">
        <v>339</v>
      </c>
      <c r="C81" s="108" t="s">
        <v>1426</v>
      </c>
      <c r="D81" s="1001">
        <v>1280.2563222435558</v>
      </c>
    </row>
    <row r="82" spans="1:4" ht="30" customHeight="1" thickTop="1" thickBot="1">
      <c r="A82" s="208" t="s">
        <v>1429</v>
      </c>
      <c r="B82" s="106" t="s">
        <v>339</v>
      </c>
      <c r="C82" s="108" t="s">
        <v>1430</v>
      </c>
      <c r="D82" s="1001">
        <v>1280.2563222435558</v>
      </c>
    </row>
    <row r="83" spans="1:4" ht="30" customHeight="1" thickTop="1" thickBot="1">
      <c r="A83" s="208" t="s">
        <v>1423</v>
      </c>
      <c r="B83" s="106" t="s">
        <v>339</v>
      </c>
      <c r="C83" s="108" t="s">
        <v>1424</v>
      </c>
      <c r="D83" s="1001">
        <v>1280.2563222435558</v>
      </c>
    </row>
    <row r="84" spans="1:4" ht="30" customHeight="1" thickTop="1" thickBot="1">
      <c r="A84" s="208" t="s">
        <v>1389</v>
      </c>
      <c r="B84" s="106" t="s">
        <v>339</v>
      </c>
      <c r="C84" s="108" t="s">
        <v>1391</v>
      </c>
      <c r="D84" s="1001">
        <v>1280.2563222435558</v>
      </c>
    </row>
    <row r="85" spans="1:4" ht="30" customHeight="1" thickTop="1" thickBot="1">
      <c r="A85" s="208" t="s">
        <v>1392</v>
      </c>
      <c r="B85" s="106" t="s">
        <v>339</v>
      </c>
      <c r="C85" s="108" t="s">
        <v>1943</v>
      </c>
      <c r="D85" s="1001">
        <v>1280.2563222435558</v>
      </c>
    </row>
    <row r="86" spans="1:4" ht="30" customHeight="1" thickTop="1" thickBot="1">
      <c r="A86" s="208" t="s">
        <v>1393</v>
      </c>
      <c r="B86" s="106" t="s">
        <v>1390</v>
      </c>
      <c r="C86" s="108" t="s">
        <v>1394</v>
      </c>
      <c r="D86" s="1001">
        <v>1280.2563222435558</v>
      </c>
    </row>
    <row r="87" spans="1:4" ht="30" customHeight="1" thickTop="1" thickBot="1">
      <c r="A87" s="208" t="s">
        <v>1395</v>
      </c>
      <c r="B87" s="106" t="s">
        <v>339</v>
      </c>
      <c r="C87" s="108" t="s">
        <v>1396</v>
      </c>
      <c r="D87" s="1001">
        <v>1280.2563222435558</v>
      </c>
    </row>
    <row r="88" spans="1:4" ht="30" customHeight="1" thickTop="1" thickBot="1">
      <c r="A88" s="208" t="s">
        <v>1397</v>
      </c>
      <c r="B88" s="106" t="s">
        <v>339</v>
      </c>
      <c r="C88" s="108" t="s">
        <v>1396</v>
      </c>
      <c r="D88" s="1001">
        <v>1280.2563222435558</v>
      </c>
    </row>
    <row r="89" spans="1:4" ht="30" customHeight="1" thickTop="1" thickBot="1">
      <c r="A89" s="208" t="s">
        <v>1327</v>
      </c>
      <c r="B89" s="106" t="s">
        <v>339</v>
      </c>
      <c r="C89" s="108" t="s">
        <v>1936</v>
      </c>
      <c r="D89" s="1001">
        <v>1280.2563222435558</v>
      </c>
    </row>
    <row r="90" spans="1:4" ht="30" customHeight="1" thickTop="1" thickBot="1">
      <c r="A90" s="208" t="s">
        <v>1449</v>
      </c>
      <c r="B90" s="106" t="s">
        <v>339</v>
      </c>
      <c r="C90" s="108" t="s">
        <v>1450</v>
      </c>
      <c r="D90" s="1001">
        <v>1280.2563222435558</v>
      </c>
    </row>
    <row r="91" spans="1:4" ht="30" customHeight="1" thickTop="1" thickBot="1">
      <c r="A91" s="208" t="s">
        <v>1328</v>
      </c>
      <c r="B91" s="106" t="s">
        <v>339</v>
      </c>
      <c r="C91" s="108" t="s">
        <v>1329</v>
      </c>
      <c r="D91" s="1001">
        <v>1280.2563222435558</v>
      </c>
    </row>
    <row r="92" spans="1:4" ht="30" customHeight="1" thickTop="1" thickBot="1">
      <c r="A92" s="208" t="s">
        <v>1361</v>
      </c>
      <c r="B92" s="106" t="s">
        <v>339</v>
      </c>
      <c r="C92" s="108" t="s">
        <v>1942</v>
      </c>
      <c r="D92" s="1001">
        <v>1280.2563222435558</v>
      </c>
    </row>
    <row r="93" spans="1:4" ht="30" customHeight="1" thickTop="1" thickBot="1">
      <c r="A93" s="208" t="s">
        <v>1492</v>
      </c>
      <c r="B93" s="106" t="s">
        <v>1490</v>
      </c>
      <c r="C93" s="108" t="s">
        <v>1954</v>
      </c>
      <c r="D93" s="1001">
        <v>61.129600498289051</v>
      </c>
    </row>
    <row r="94" spans="1:4" ht="30" customHeight="1" thickTop="1" thickBot="1">
      <c r="A94" s="208" t="s">
        <v>1483</v>
      </c>
      <c r="B94" s="106" t="s">
        <v>92</v>
      </c>
      <c r="C94" s="108" t="s">
        <v>1952</v>
      </c>
      <c r="D94" s="1001">
        <v>394954.13298492844</v>
      </c>
    </row>
    <row r="95" spans="1:4" ht="30" customHeight="1" thickTop="1" thickBot="1">
      <c r="A95" s="208" t="s">
        <v>1306</v>
      </c>
      <c r="B95" s="106" t="s">
        <v>1307</v>
      </c>
      <c r="C95" s="108" t="s">
        <v>1308</v>
      </c>
      <c r="D95" s="1001">
        <v>0.44709162975291383</v>
      </c>
    </row>
    <row r="96" spans="1:4" ht="30" customHeight="1" thickTop="1" thickBot="1">
      <c r="A96" s="208" t="s">
        <v>1715</v>
      </c>
      <c r="B96" s="106" t="s">
        <v>339</v>
      </c>
      <c r="C96" s="108" t="s">
        <v>1935</v>
      </c>
      <c r="D96" s="1001">
        <v>1240.5093066635554</v>
      </c>
    </row>
    <row r="97" spans="1:4" ht="30" customHeight="1" thickTop="1" thickBot="1">
      <c r="A97" s="208" t="s">
        <v>1496</v>
      </c>
      <c r="B97" s="106" t="s">
        <v>339</v>
      </c>
      <c r="C97" s="108" t="s">
        <v>1495</v>
      </c>
      <c r="D97" s="1001">
        <v>1262.6424378784532</v>
      </c>
    </row>
    <row r="98" spans="1:4" ht="30" customHeight="1" thickTop="1" thickBot="1">
      <c r="A98" s="208" t="s">
        <v>1321</v>
      </c>
      <c r="B98" s="106" t="s">
        <v>92</v>
      </c>
      <c r="C98" s="108" t="s">
        <v>1322</v>
      </c>
      <c r="D98" s="1001">
        <v>23558.08328168546</v>
      </c>
    </row>
    <row r="99" spans="1:4" ht="30" customHeight="1" thickTop="1" thickBot="1">
      <c r="A99" s="208" t="s">
        <v>1335</v>
      </c>
      <c r="B99" s="106" t="s">
        <v>339</v>
      </c>
      <c r="C99" s="108" t="s">
        <v>1937</v>
      </c>
      <c r="D99" s="1001">
        <v>1296.3691140154399</v>
      </c>
    </row>
    <row r="100" spans="1:4" ht="30" customHeight="1" thickTop="1" thickBot="1">
      <c r="A100" s="208" t="s">
        <v>1404</v>
      </c>
      <c r="B100" s="106" t="s">
        <v>1390</v>
      </c>
      <c r="C100" s="108" t="s">
        <v>1947</v>
      </c>
      <c r="D100" s="1001">
        <v>1341.6893350745165</v>
      </c>
    </row>
    <row r="101" spans="1:4" ht="30" customHeight="1" thickTop="1" thickBot="1">
      <c r="A101" s="208" t="s">
        <v>1477</v>
      </c>
      <c r="B101" s="106" t="s">
        <v>339</v>
      </c>
      <c r="C101" s="108" t="s">
        <v>1478</v>
      </c>
      <c r="D101" s="1001">
        <v>5636.5707493939626</v>
      </c>
    </row>
    <row r="102" spans="1:4" ht="30" customHeight="1" thickTop="1" thickBot="1">
      <c r="A102" s="208" t="s">
        <v>1479</v>
      </c>
      <c r="B102" s="106" t="s">
        <v>141</v>
      </c>
      <c r="C102" s="108" t="s">
        <v>1480</v>
      </c>
      <c r="D102" s="1001">
        <v>137921.02622769147</v>
      </c>
    </row>
    <row r="103" spans="1:4" ht="30" customHeight="1" thickTop="1" thickBot="1">
      <c r="A103" s="208" t="s">
        <v>1411</v>
      </c>
      <c r="B103" s="106" t="s">
        <v>344</v>
      </c>
      <c r="C103" s="108" t="s">
        <v>1412</v>
      </c>
      <c r="D103" s="1001">
        <v>0.67453352273974121</v>
      </c>
    </row>
    <row r="104" spans="1:4" ht="30" customHeight="1" thickTop="1" thickBot="1">
      <c r="A104" s="208" t="s">
        <v>1409</v>
      </c>
      <c r="B104" s="106" t="s">
        <v>344</v>
      </c>
      <c r="C104" s="108" t="s">
        <v>1410</v>
      </c>
      <c r="D104" s="1001">
        <v>0.44709162975291383</v>
      </c>
    </row>
    <row r="105" spans="1:4" ht="30" customHeight="1" thickTop="1" thickBot="1">
      <c r="A105" s="208" t="s">
        <v>1359</v>
      </c>
      <c r="B105" s="106" t="s">
        <v>339</v>
      </c>
      <c r="C105" s="108" t="s">
        <v>1360</v>
      </c>
      <c r="D105" s="1001">
        <v>2652.8138698998887</v>
      </c>
    </row>
    <row r="106" spans="1:4" ht="30" customHeight="1" thickTop="1" thickBot="1">
      <c r="A106" s="208" t="s">
        <v>1486</v>
      </c>
      <c r="B106" s="106" t="s">
        <v>92</v>
      </c>
      <c r="C106" s="108" t="s">
        <v>1487</v>
      </c>
      <c r="D106" s="1001">
        <v>131987.23914484031</v>
      </c>
    </row>
    <row r="107" spans="1:4" ht="30" customHeight="1" thickTop="1" thickBot="1">
      <c r="A107" s="208" t="s">
        <v>1385</v>
      </c>
      <c r="B107" s="106" t="s">
        <v>339</v>
      </c>
      <c r="C107" s="108" t="s">
        <v>1386</v>
      </c>
      <c r="D107" s="1001">
        <v>1442.8693634854778</v>
      </c>
    </row>
    <row r="108" spans="1:4" ht="30" customHeight="1" thickTop="1" thickBot="1">
      <c r="A108" s="208" t="s">
        <v>1347</v>
      </c>
      <c r="B108" s="106" t="s">
        <v>339</v>
      </c>
      <c r="C108" s="108" t="s">
        <v>1939</v>
      </c>
      <c r="D108" s="1001">
        <v>1296.3691140154399</v>
      </c>
    </row>
    <row r="109" spans="1:4" ht="30" customHeight="1" thickTop="1" thickBot="1">
      <c r="A109" s="208" t="s">
        <v>1342</v>
      </c>
      <c r="B109" s="106" t="s">
        <v>339</v>
      </c>
      <c r="C109" s="108" t="s">
        <v>1938</v>
      </c>
      <c r="D109" s="1001">
        <v>901.134628035123</v>
      </c>
    </row>
    <row r="110" spans="1:4" ht="30" customHeight="1" thickTop="1" thickBot="1">
      <c r="A110" s="208" t="s">
        <v>1481</v>
      </c>
      <c r="B110" s="106" t="s">
        <v>339</v>
      </c>
      <c r="C110" s="108" t="s">
        <v>1482</v>
      </c>
      <c r="D110" s="1001">
        <v>1330.0957901524271</v>
      </c>
    </row>
    <row r="111" spans="1:4" ht="30" customHeight="1" thickTop="1" thickBot="1">
      <c r="A111" s="208" t="s">
        <v>1402</v>
      </c>
      <c r="B111" s="106" t="s">
        <v>1390</v>
      </c>
      <c r="C111" s="108" t="s">
        <v>1945</v>
      </c>
      <c r="D111" s="1001">
        <v>1070.8219673493393</v>
      </c>
    </row>
    <row r="112" spans="1:4" ht="30" customHeight="1" thickTop="1" thickBot="1">
      <c r="A112" s="208" t="s">
        <v>1403</v>
      </c>
      <c r="B112" s="106" t="s">
        <v>344</v>
      </c>
      <c r="C112" s="108" t="s">
        <v>1946</v>
      </c>
      <c r="D112" s="1001">
        <v>3.0209915268839347</v>
      </c>
    </row>
    <row r="113" spans="1:4" ht="30" customHeight="1" thickTop="1" thickBot="1">
      <c r="A113" s="208" t="s">
        <v>1408</v>
      </c>
      <c r="B113" s="106" t="s">
        <v>1390</v>
      </c>
      <c r="C113" s="108" t="s">
        <v>1949</v>
      </c>
      <c r="D113" s="1001">
        <v>997.04486329967995</v>
      </c>
    </row>
    <row r="114" spans="1:4" ht="30" customHeight="1" thickTop="1" thickBot="1">
      <c r="A114" s="208" t="s">
        <v>1484</v>
      </c>
      <c r="B114" s="106" t="s">
        <v>92</v>
      </c>
      <c r="C114" s="108" t="s">
        <v>1485</v>
      </c>
      <c r="D114" s="1001">
        <v>1163930.8375975415</v>
      </c>
    </row>
    <row r="115" spans="1:4" ht="30" customHeight="1" thickTop="1" thickBot="1">
      <c r="A115" s="208" t="s">
        <v>1405</v>
      </c>
      <c r="B115" s="106" t="s">
        <v>92</v>
      </c>
      <c r="C115" s="108" t="s">
        <v>1406</v>
      </c>
      <c r="D115" s="1001">
        <v>1344.8512109623591</v>
      </c>
    </row>
    <row r="116" spans="1:4" ht="30" customHeight="1" thickTop="1" thickBot="1">
      <c r="A116" s="208" t="s">
        <v>1355</v>
      </c>
      <c r="B116" s="106" t="s">
        <v>339</v>
      </c>
      <c r="C116" s="108" t="s">
        <v>1941</v>
      </c>
      <c r="D116" s="1001">
        <v>18.971255327055221</v>
      </c>
    </row>
    <row r="117" spans="1:4" ht="30" customHeight="1" thickTop="1" thickBot="1">
      <c r="A117" s="208" t="s">
        <v>1383</v>
      </c>
      <c r="B117" s="106" t="s">
        <v>92</v>
      </c>
      <c r="C117" s="108" t="s">
        <v>1384</v>
      </c>
      <c r="D117" s="1001">
        <v>536802.20906532032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1"/>
      <c r="B1" s="784"/>
      <c r="C1" s="785"/>
      <c r="D1" s="785"/>
      <c r="E1" s="785"/>
      <c r="F1" s="785"/>
      <c r="G1" s="785"/>
      <c r="H1" s="785"/>
      <c r="I1" s="786"/>
      <c r="J1" s="747" t="s">
        <v>1017</v>
      </c>
      <c r="K1" s="754" t="s">
        <v>2304</v>
      </c>
      <c r="L1" s="755"/>
      <c r="M1" s="756"/>
    </row>
    <row r="2" spans="1:13" s="498" customFormat="1">
      <c r="A2" s="782"/>
      <c r="B2" s="760" t="s">
        <v>1018</v>
      </c>
      <c r="C2" s="761"/>
      <c r="D2" s="761"/>
      <c r="E2" s="761"/>
      <c r="F2" s="761"/>
      <c r="G2" s="761"/>
      <c r="H2" s="761"/>
      <c r="I2" s="762"/>
      <c r="J2" s="748"/>
      <c r="K2" s="757"/>
      <c r="L2" s="758"/>
      <c r="M2" s="759"/>
    </row>
    <row r="3" spans="1:13" s="498" customFormat="1">
      <c r="A3" s="782"/>
      <c r="B3" s="763" t="s">
        <v>2305</v>
      </c>
      <c r="C3" s="764"/>
      <c r="D3" s="764"/>
      <c r="E3" s="764"/>
      <c r="F3" s="764"/>
      <c r="G3" s="764"/>
      <c r="H3" s="764"/>
      <c r="I3" s="765"/>
      <c r="J3" s="752" t="s">
        <v>1019</v>
      </c>
      <c r="K3" s="767">
        <v>1</v>
      </c>
      <c r="L3" s="768"/>
      <c r="M3" s="769"/>
    </row>
    <row r="4" spans="1:13" s="498" customFormat="1">
      <c r="A4" s="782"/>
      <c r="B4" s="763" t="s">
        <v>2306</v>
      </c>
      <c r="C4" s="764"/>
      <c r="D4" s="764"/>
      <c r="E4" s="764"/>
      <c r="F4" s="764"/>
      <c r="G4" s="764"/>
      <c r="H4" s="764"/>
      <c r="I4" s="765"/>
      <c r="J4" s="766"/>
      <c r="K4" s="770"/>
      <c r="L4" s="771"/>
      <c r="M4" s="772"/>
    </row>
    <row r="5" spans="1:13" s="498" customFormat="1">
      <c r="A5" s="782"/>
      <c r="B5" s="749" t="s">
        <v>2307</v>
      </c>
      <c r="C5" s="750"/>
      <c r="D5" s="750"/>
      <c r="E5" s="750"/>
      <c r="F5" s="750"/>
      <c r="G5" s="750"/>
      <c r="H5" s="750"/>
      <c r="I5" s="751"/>
      <c r="J5" s="752" t="s">
        <v>1020</v>
      </c>
      <c r="K5" s="773"/>
      <c r="L5" s="773" t="s">
        <v>1021</v>
      </c>
      <c r="M5" s="775"/>
    </row>
    <row r="6" spans="1:13" s="498" customFormat="1" ht="13.5" customHeight="1" thickBot="1">
      <c r="A6" s="783"/>
      <c r="B6" s="787"/>
      <c r="C6" s="788"/>
      <c r="D6" s="788"/>
      <c r="E6" s="788"/>
      <c r="F6" s="788"/>
      <c r="G6" s="788"/>
      <c r="H6" s="788"/>
      <c r="I6" s="789"/>
      <c r="J6" s="753"/>
      <c r="K6" s="774"/>
      <c r="L6" s="774"/>
      <c r="M6" s="776"/>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8" t="s">
        <v>2311</v>
      </c>
      <c r="B10" s="779"/>
      <c r="C10" s="779"/>
      <c r="D10" s="779"/>
      <c r="E10" s="517" t="s">
        <v>2312</v>
      </c>
      <c r="F10" s="518"/>
      <c r="H10" s="780" t="s">
        <v>2313</v>
      </c>
      <c r="I10" s="780"/>
      <c r="J10" s="519" t="s">
        <v>2312</v>
      </c>
      <c r="K10" s="520"/>
      <c r="L10" s="520"/>
      <c r="M10" s="521"/>
    </row>
    <row r="11" spans="1:13" s="498" customFormat="1" ht="24" customHeight="1">
      <c r="A11" s="522" t="s">
        <v>1023</v>
      </c>
      <c r="B11" s="523"/>
      <c r="C11" s="777"/>
      <c r="D11" s="777"/>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6"/>
      <c r="L12" s="736"/>
      <c r="M12" s="737"/>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8" t="s">
        <v>2308</v>
      </c>
      <c r="F25" s="738"/>
      <c r="G25" s="738"/>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9" t="s">
        <v>1026</v>
      </c>
      <c r="B27" s="740"/>
      <c r="C27" s="740"/>
      <c r="D27" s="740"/>
      <c r="E27" s="740"/>
      <c r="F27" s="740"/>
      <c r="G27" s="740"/>
      <c r="H27" s="740"/>
      <c r="I27" s="740"/>
      <c r="J27" s="740"/>
      <c r="K27" s="740"/>
      <c r="L27" s="740"/>
      <c r="M27" s="741"/>
    </row>
    <row r="28" spans="1:13" ht="13.5" thickBot="1">
      <c r="A28" s="564"/>
      <c r="B28" s="565"/>
      <c r="C28" s="565"/>
      <c r="D28" s="565"/>
      <c r="E28" s="565"/>
      <c r="F28" s="565"/>
      <c r="G28" s="565"/>
      <c r="H28" s="565"/>
      <c r="I28" s="565"/>
      <c r="J28" s="565"/>
      <c r="K28" s="565"/>
      <c r="L28" s="565"/>
      <c r="M28" s="566"/>
    </row>
    <row r="29" spans="1:13" ht="25.5">
      <c r="A29" s="567" t="s">
        <v>1027</v>
      </c>
      <c r="B29" s="742" t="s">
        <v>1028</v>
      </c>
      <c r="C29" s="743"/>
      <c r="D29" s="743"/>
      <c r="E29" s="743"/>
      <c r="F29" s="743"/>
      <c r="G29" s="743"/>
      <c r="H29" s="743"/>
      <c r="I29" s="744"/>
      <c r="J29" s="568" t="s">
        <v>2321</v>
      </c>
      <c r="K29" s="745" t="s">
        <v>1029</v>
      </c>
      <c r="L29" s="746"/>
      <c r="M29" s="567" t="s">
        <v>1030</v>
      </c>
    </row>
    <row r="30" spans="1:13" ht="13.5" thickBot="1">
      <c r="A30" s="569"/>
      <c r="B30" s="570"/>
      <c r="C30" s="571"/>
      <c r="D30" s="571"/>
      <c r="E30" s="571"/>
      <c r="F30" s="571"/>
      <c r="G30" s="571"/>
      <c r="H30" s="571"/>
      <c r="I30" s="571"/>
      <c r="J30" s="572"/>
      <c r="K30" s="729"/>
      <c r="L30" s="730"/>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7" t="s">
        <v>1028</v>
      </c>
      <c r="B34" s="708"/>
      <c r="C34" s="708"/>
      <c r="D34" s="708"/>
      <c r="E34" s="708"/>
      <c r="F34" s="708"/>
      <c r="G34" s="727"/>
      <c r="H34" s="731" t="s">
        <v>1032</v>
      </c>
      <c r="I34" s="732"/>
      <c r="J34" s="580" t="s">
        <v>1033</v>
      </c>
      <c r="K34" s="728" t="s">
        <v>1034</v>
      </c>
      <c r="L34" s="727"/>
      <c r="M34" s="581" t="s">
        <v>1035</v>
      </c>
    </row>
    <row r="35" spans="1:13" s="582" customFormat="1" ht="12">
      <c r="A35" s="733"/>
      <c r="B35" s="734"/>
      <c r="C35" s="734"/>
      <c r="D35" s="734"/>
      <c r="E35" s="734"/>
      <c r="F35" s="734"/>
      <c r="G35" s="712"/>
      <c r="H35" s="735"/>
      <c r="I35" s="713"/>
      <c r="J35" s="583"/>
      <c r="K35" s="711"/>
      <c r="L35" s="712"/>
      <c r="M35" s="584"/>
    </row>
    <row r="36" spans="1:13" s="582" customFormat="1" thickBot="1">
      <c r="A36" s="724"/>
      <c r="B36" s="725"/>
      <c r="C36" s="725"/>
      <c r="D36" s="725"/>
      <c r="E36" s="725"/>
      <c r="F36" s="725"/>
      <c r="G36" s="706"/>
      <c r="H36" s="726"/>
      <c r="I36" s="714"/>
      <c r="J36" s="585"/>
      <c r="K36" s="705"/>
      <c r="L36" s="706"/>
      <c r="M36" s="586"/>
    </row>
    <row r="37" spans="1:13" s="582" customFormat="1" thickBot="1">
      <c r="A37" s="700" t="s">
        <v>1037</v>
      </c>
      <c r="B37" s="701"/>
      <c r="C37" s="701"/>
      <c r="D37" s="701"/>
      <c r="E37" s="701"/>
      <c r="F37" s="701"/>
      <c r="G37" s="701"/>
      <c r="H37" s="701"/>
      <c r="I37" s="701"/>
      <c r="J37" s="701"/>
      <c r="K37" s="701"/>
      <c r="L37" s="702"/>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7" t="s">
        <v>1028</v>
      </c>
      <c r="B41" s="708"/>
      <c r="C41" s="708"/>
      <c r="D41" s="708"/>
      <c r="E41" s="708"/>
      <c r="F41" s="708"/>
      <c r="G41" s="708"/>
      <c r="H41" s="727"/>
      <c r="I41" s="596" t="s">
        <v>1029</v>
      </c>
      <c r="J41" s="580" t="s">
        <v>1030</v>
      </c>
      <c r="K41" s="728" t="s">
        <v>1039</v>
      </c>
      <c r="L41" s="727"/>
      <c r="M41" s="581" t="s">
        <v>1035</v>
      </c>
    </row>
    <row r="42" spans="1:13" s="582" customFormat="1" ht="12">
      <c r="A42" s="694"/>
      <c r="B42" s="695"/>
      <c r="C42" s="695"/>
      <c r="D42" s="695"/>
      <c r="E42" s="695"/>
      <c r="F42" s="695"/>
      <c r="G42" s="695"/>
      <c r="H42" s="713"/>
      <c r="I42" s="597"/>
      <c r="J42" s="583"/>
      <c r="K42" s="711"/>
      <c r="L42" s="712"/>
      <c r="M42" s="584"/>
    </row>
    <row r="43" spans="1:13" s="582" customFormat="1" thickBot="1">
      <c r="A43" s="703"/>
      <c r="B43" s="704"/>
      <c r="C43" s="704"/>
      <c r="D43" s="704"/>
      <c r="E43" s="704"/>
      <c r="F43" s="704"/>
      <c r="G43" s="704"/>
      <c r="H43" s="714"/>
      <c r="I43" s="598"/>
      <c r="J43" s="599"/>
      <c r="K43" s="705"/>
      <c r="L43" s="706"/>
      <c r="M43" s="600"/>
    </row>
    <row r="44" spans="1:13" s="582" customFormat="1" thickBot="1">
      <c r="A44" s="700" t="s">
        <v>1037</v>
      </c>
      <c r="B44" s="701"/>
      <c r="C44" s="701"/>
      <c r="D44" s="701"/>
      <c r="E44" s="701"/>
      <c r="F44" s="701"/>
      <c r="G44" s="701"/>
      <c r="H44" s="701"/>
      <c r="I44" s="701"/>
      <c r="J44" s="701"/>
      <c r="K44" s="701"/>
      <c r="L44" s="702"/>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5" t="s">
        <v>1041</v>
      </c>
      <c r="B48" s="716"/>
      <c r="C48" s="716"/>
      <c r="D48" s="716"/>
      <c r="E48" s="717"/>
      <c r="F48" s="603"/>
      <c r="G48" s="604" t="s">
        <v>1029</v>
      </c>
      <c r="H48" s="605" t="s">
        <v>1042</v>
      </c>
      <c r="I48" s="606" t="s">
        <v>2339</v>
      </c>
      <c r="J48" s="605" t="s">
        <v>2340</v>
      </c>
      <c r="K48" s="718" t="s">
        <v>1045</v>
      </c>
      <c r="L48" s="717"/>
      <c r="M48" s="607" t="s">
        <v>1035</v>
      </c>
    </row>
    <row r="49" spans="1:13" s="582" customFormat="1" ht="12">
      <c r="A49" s="608"/>
      <c r="B49" s="609"/>
      <c r="C49" s="609"/>
      <c r="D49" s="609"/>
      <c r="E49" s="609"/>
      <c r="F49" s="609"/>
      <c r="G49" s="610"/>
      <c r="H49" s="583"/>
      <c r="I49" s="597"/>
      <c r="J49" s="583"/>
      <c r="K49" s="711"/>
      <c r="L49" s="712"/>
      <c r="M49" s="584"/>
    </row>
    <row r="50" spans="1:13" s="582" customFormat="1" thickBot="1">
      <c r="A50" s="611"/>
      <c r="B50" s="612"/>
      <c r="C50" s="612"/>
      <c r="D50" s="612"/>
      <c r="E50" s="612"/>
      <c r="F50" s="612"/>
      <c r="G50" s="613"/>
      <c r="H50" s="585"/>
      <c r="I50" s="595"/>
      <c r="J50" s="585"/>
      <c r="K50" s="705"/>
      <c r="L50" s="706"/>
      <c r="M50" s="586"/>
    </row>
    <row r="51" spans="1:13" s="582" customFormat="1" thickBot="1">
      <c r="A51" s="719" t="s">
        <v>1037</v>
      </c>
      <c r="B51" s="720"/>
      <c r="C51" s="720"/>
      <c r="D51" s="720"/>
      <c r="E51" s="720"/>
      <c r="F51" s="720"/>
      <c r="G51" s="720"/>
      <c r="H51" s="720"/>
      <c r="I51" s="720"/>
      <c r="J51" s="720"/>
      <c r="K51" s="720"/>
      <c r="L51" s="721"/>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5" t="s">
        <v>1028</v>
      </c>
      <c r="B55" s="716"/>
      <c r="C55" s="716"/>
      <c r="D55" s="716"/>
      <c r="E55" s="716"/>
      <c r="F55" s="716"/>
      <c r="G55" s="717"/>
      <c r="H55" s="604" t="s">
        <v>1048</v>
      </c>
      <c r="I55" s="606" t="s">
        <v>1049</v>
      </c>
      <c r="J55" s="605" t="s">
        <v>1050</v>
      </c>
      <c r="K55" s="722" t="s">
        <v>1034</v>
      </c>
      <c r="L55" s="723"/>
      <c r="M55" s="615" t="s">
        <v>1035</v>
      </c>
    </row>
    <row r="56" spans="1:13" s="582" customFormat="1" ht="12">
      <c r="A56" s="694"/>
      <c r="B56" s="695"/>
      <c r="C56" s="695"/>
      <c r="D56" s="695"/>
      <c r="E56" s="695"/>
      <c r="F56" s="695"/>
      <c r="G56" s="695"/>
      <c r="H56" s="583"/>
      <c r="I56" s="597"/>
      <c r="J56" s="583"/>
      <c r="K56" s="711"/>
      <c r="L56" s="712"/>
      <c r="M56" s="584"/>
    </row>
    <row r="57" spans="1:13" s="582" customFormat="1" thickBot="1">
      <c r="A57" s="703"/>
      <c r="B57" s="704"/>
      <c r="C57" s="704"/>
      <c r="D57" s="704"/>
      <c r="E57" s="704"/>
      <c r="F57" s="704"/>
      <c r="G57" s="704"/>
      <c r="H57" s="585"/>
      <c r="I57" s="595"/>
      <c r="J57" s="585"/>
      <c r="K57" s="705"/>
      <c r="L57" s="706"/>
      <c r="M57" s="586"/>
    </row>
    <row r="58" spans="1:13" s="582" customFormat="1" thickBot="1">
      <c r="A58" s="700" t="s">
        <v>1037</v>
      </c>
      <c r="B58" s="701"/>
      <c r="C58" s="701"/>
      <c r="D58" s="701"/>
      <c r="E58" s="701"/>
      <c r="F58" s="701"/>
      <c r="G58" s="701"/>
      <c r="H58" s="701"/>
      <c r="I58" s="701"/>
      <c r="J58" s="701"/>
      <c r="K58" s="701"/>
      <c r="L58" s="702"/>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0" t="s">
        <v>1051</v>
      </c>
      <c r="B60" s="701"/>
      <c r="C60" s="701"/>
      <c r="D60" s="701"/>
      <c r="E60" s="701"/>
      <c r="F60" s="701"/>
      <c r="G60" s="701"/>
      <c r="H60" s="701"/>
      <c r="I60" s="701"/>
      <c r="J60" s="701"/>
      <c r="K60" s="701"/>
      <c r="L60" s="702"/>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7" t="s">
        <v>1028</v>
      </c>
      <c r="B64" s="708"/>
      <c r="C64" s="708"/>
      <c r="D64" s="708"/>
      <c r="E64" s="708"/>
      <c r="F64" s="708"/>
      <c r="G64" s="708"/>
      <c r="H64" s="616"/>
      <c r="I64" s="617"/>
      <c r="J64" s="618" t="s">
        <v>1054</v>
      </c>
      <c r="K64" s="709" t="s">
        <v>1055</v>
      </c>
      <c r="L64" s="710"/>
      <c r="M64" s="619"/>
    </row>
    <row r="65" spans="1:13" s="582" customFormat="1" ht="12">
      <c r="A65" s="694" t="s">
        <v>2341</v>
      </c>
      <c r="B65" s="695"/>
      <c r="C65" s="695"/>
      <c r="D65" s="695"/>
      <c r="E65" s="695"/>
      <c r="F65" s="695"/>
      <c r="G65" s="695"/>
      <c r="H65" s="620"/>
      <c r="I65" s="621"/>
      <c r="J65" s="622"/>
      <c r="K65" s="696"/>
      <c r="L65" s="697"/>
      <c r="M65" s="623"/>
    </row>
    <row r="66" spans="1:13" s="582" customFormat="1" ht="12">
      <c r="A66" s="624" t="s">
        <v>1057</v>
      </c>
      <c r="B66" s="625"/>
      <c r="C66" s="625"/>
      <c r="D66" s="625"/>
      <c r="E66" s="625"/>
      <c r="F66" s="625"/>
      <c r="G66" s="625"/>
      <c r="H66" s="620"/>
      <c r="I66" s="621"/>
      <c r="J66" s="622"/>
      <c r="K66" s="696"/>
      <c r="L66" s="697"/>
      <c r="M66" s="623"/>
    </row>
    <row r="67" spans="1:13" s="582" customFormat="1" thickBot="1">
      <c r="A67" s="611" t="s">
        <v>1058</v>
      </c>
      <c r="B67" s="612"/>
      <c r="C67" s="612"/>
      <c r="D67" s="612"/>
      <c r="E67" s="612"/>
      <c r="F67" s="612"/>
      <c r="G67" s="612"/>
      <c r="H67" s="626"/>
      <c r="I67" s="627"/>
      <c r="J67" s="622"/>
      <c r="K67" s="698"/>
      <c r="L67" s="699"/>
      <c r="M67" s="623"/>
    </row>
    <row r="68" spans="1:13" s="582" customFormat="1" thickBot="1">
      <c r="A68" s="700" t="s">
        <v>1037</v>
      </c>
      <c r="B68" s="701"/>
      <c r="C68" s="701"/>
      <c r="D68" s="701"/>
      <c r="E68" s="701"/>
      <c r="F68" s="701"/>
      <c r="G68" s="701"/>
      <c r="H68" s="701"/>
      <c r="I68" s="701"/>
      <c r="J68" s="701"/>
      <c r="K68" s="701"/>
      <c r="L68" s="702"/>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0" t="s">
        <v>2342</v>
      </c>
      <c r="B70" s="701"/>
      <c r="C70" s="701"/>
      <c r="D70" s="701"/>
      <c r="E70" s="701"/>
      <c r="F70" s="701"/>
      <c r="G70" s="701"/>
      <c r="H70" s="701"/>
      <c r="I70" s="701"/>
      <c r="J70" s="701"/>
      <c r="K70" s="701"/>
      <c r="L70" s="702"/>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4" t="s">
        <v>2324</v>
      </c>
      <c r="B87" s="685"/>
      <c r="C87" s="685"/>
      <c r="D87" s="685"/>
      <c r="E87" s="685"/>
      <c r="F87" s="685"/>
      <c r="G87" s="685"/>
      <c r="H87" s="685"/>
      <c r="I87" s="685"/>
      <c r="J87" s="685"/>
      <c r="K87" s="685"/>
      <c r="L87" s="685"/>
      <c r="M87" s="686"/>
    </row>
    <row r="88" spans="1:13" ht="17.25" customHeight="1">
      <c r="A88" s="684"/>
      <c r="B88" s="685"/>
      <c r="C88" s="685"/>
      <c r="D88" s="685"/>
      <c r="E88" s="685"/>
      <c r="F88" s="685"/>
      <c r="G88" s="685"/>
      <c r="H88" s="685"/>
      <c r="I88" s="685"/>
      <c r="J88" s="685"/>
      <c r="K88" s="685"/>
      <c r="L88" s="685"/>
      <c r="M88" s="686"/>
    </row>
    <row r="89" spans="1:13" ht="18.75" customHeight="1">
      <c r="A89" s="687" t="s">
        <v>2325</v>
      </c>
      <c r="B89" s="688"/>
      <c r="C89" s="688"/>
      <c r="D89" s="688"/>
      <c r="E89" s="688"/>
      <c r="F89" s="688"/>
      <c r="G89" s="688"/>
      <c r="H89" s="688"/>
      <c r="I89" s="688"/>
      <c r="J89" s="688"/>
      <c r="K89" s="688"/>
      <c r="L89" s="688"/>
      <c r="M89" s="689"/>
    </row>
    <row r="90" spans="1:13" ht="21.75" customHeight="1">
      <c r="A90" s="687"/>
      <c r="B90" s="688"/>
      <c r="C90" s="688"/>
      <c r="D90" s="688"/>
      <c r="E90" s="688"/>
      <c r="F90" s="688"/>
      <c r="G90" s="688"/>
      <c r="H90" s="688"/>
      <c r="I90" s="688"/>
      <c r="J90" s="688"/>
      <c r="K90" s="688"/>
      <c r="L90" s="688"/>
      <c r="M90" s="689"/>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0"/>
      <c r="J100" s="690"/>
      <c r="K100" s="690"/>
      <c r="L100" s="690"/>
      <c r="M100" s="691"/>
    </row>
    <row r="101" spans="1:13" ht="13.5" thickBot="1">
      <c r="A101" s="652" t="s">
        <v>2327</v>
      </c>
      <c r="B101" s="653"/>
      <c r="C101" s="653"/>
      <c r="D101" s="654"/>
      <c r="E101" s="654"/>
      <c r="F101" s="654"/>
      <c r="G101" s="654"/>
      <c r="H101" s="654"/>
      <c r="I101" s="692"/>
      <c r="J101" s="692"/>
      <c r="K101" s="692"/>
      <c r="L101" s="692"/>
      <c r="M101" s="693"/>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0"/>
      <c r="C1" s="875"/>
      <c r="D1" s="876"/>
      <c r="E1" s="876"/>
      <c r="F1" s="876"/>
      <c r="G1" s="876"/>
      <c r="H1" s="876"/>
      <c r="I1" s="876"/>
      <c r="J1" s="877"/>
      <c r="K1" s="878" t="s">
        <v>1017</v>
      </c>
      <c r="L1" s="880" t="s">
        <v>2304</v>
      </c>
      <c r="M1" s="881"/>
      <c r="N1" s="882"/>
    </row>
    <row r="2" spans="2:14">
      <c r="B2" s="861"/>
      <c r="C2" s="872" t="s">
        <v>1018</v>
      </c>
      <c r="D2" s="873"/>
      <c r="E2" s="873"/>
      <c r="F2" s="873"/>
      <c r="G2" s="873"/>
      <c r="H2" s="873"/>
      <c r="I2" s="873"/>
      <c r="J2" s="874"/>
      <c r="K2" s="879"/>
      <c r="L2" s="883"/>
      <c r="M2" s="884"/>
      <c r="N2" s="885"/>
    </row>
    <row r="3" spans="2:14">
      <c r="B3" s="861"/>
      <c r="C3" s="872" t="s">
        <v>2305</v>
      </c>
      <c r="D3" s="873"/>
      <c r="E3" s="873"/>
      <c r="F3" s="873"/>
      <c r="G3" s="873"/>
      <c r="H3" s="873"/>
      <c r="I3" s="873"/>
      <c r="J3" s="874"/>
      <c r="K3" s="863" t="s">
        <v>1019</v>
      </c>
      <c r="L3" s="888">
        <v>1</v>
      </c>
      <c r="M3" s="889"/>
      <c r="N3" s="890"/>
    </row>
    <row r="4" spans="2:14">
      <c r="B4" s="861"/>
      <c r="C4" s="872" t="s">
        <v>2306</v>
      </c>
      <c r="D4" s="873"/>
      <c r="E4" s="873"/>
      <c r="F4" s="873"/>
      <c r="G4" s="873"/>
      <c r="H4" s="873"/>
      <c r="I4" s="873"/>
      <c r="J4" s="874"/>
      <c r="K4" s="886"/>
      <c r="L4" s="891"/>
      <c r="M4" s="892"/>
      <c r="N4" s="893"/>
    </row>
    <row r="5" spans="2:14">
      <c r="B5" s="861"/>
      <c r="C5" s="872" t="s">
        <v>2307</v>
      </c>
      <c r="D5" s="873"/>
      <c r="E5" s="873"/>
      <c r="F5" s="873"/>
      <c r="G5" s="873"/>
      <c r="H5" s="873"/>
      <c r="I5" s="873"/>
      <c r="J5" s="874"/>
      <c r="K5" s="863" t="s">
        <v>1020</v>
      </c>
      <c r="L5" s="865"/>
      <c r="M5" s="865" t="s">
        <v>1021</v>
      </c>
      <c r="N5" s="867"/>
    </row>
    <row r="6" spans="2:14" ht="15.75" thickBot="1">
      <c r="B6" s="862"/>
      <c r="C6" s="869"/>
      <c r="D6" s="870"/>
      <c r="E6" s="870"/>
      <c r="F6" s="870"/>
      <c r="G6" s="870"/>
      <c r="H6" s="870"/>
      <c r="I6" s="870"/>
      <c r="J6" s="871"/>
      <c r="K6" s="864"/>
      <c r="L6" s="866"/>
      <c r="M6" s="866"/>
      <c r="N6" s="868"/>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4" t="s">
        <v>2311</v>
      </c>
      <c r="C10" s="895"/>
      <c r="D10" s="895"/>
      <c r="E10" s="895"/>
      <c r="F10" s="367" t="s">
        <v>2312</v>
      </c>
      <c r="G10" s="85"/>
      <c r="H10" s="368"/>
      <c r="I10" s="896" t="s">
        <v>2313</v>
      </c>
      <c r="J10" s="896"/>
      <c r="K10" s="369" t="s">
        <v>2312</v>
      </c>
      <c r="L10" s="365"/>
      <c r="M10" s="365"/>
      <c r="N10" s="366"/>
    </row>
    <row r="11" spans="2:14">
      <c r="B11" s="370" t="s">
        <v>1023</v>
      </c>
      <c r="C11" s="371"/>
      <c r="D11" s="887"/>
      <c r="E11" s="887"/>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7" t="s">
        <v>2328</v>
      </c>
      <c r="G25" s="898"/>
      <c r="H25" s="898"/>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VLOOKUP(A36,EQUIPOS!A6:D161,4,FALSE)</f>
        <v>192511.54969538795</v>
      </c>
      <c r="L36" s="279"/>
      <c r="M36" s="280">
        <v>0.15</v>
      </c>
      <c r="N36" s="281">
        <f>K36/M36</f>
        <v>1283410.3313025865</v>
      </c>
    </row>
    <row r="37" spans="1:14">
      <c r="A37" t="s">
        <v>150</v>
      </c>
      <c r="B37" s="829" t="str">
        <f>VLOOKUP(A37,EQUIPOS!A7:D154,3,FALSE)</f>
        <v>Cargador : Potencia en el volante 125 hp, Clasificación de RPM del motor 2300.</v>
      </c>
      <c r="C37" s="830"/>
      <c r="D37" s="830"/>
      <c r="E37" s="830"/>
      <c r="F37" s="830"/>
      <c r="G37" s="830"/>
      <c r="H37" s="831"/>
      <c r="I37" s="276"/>
      <c r="J37" s="277"/>
      <c r="K37" s="278">
        <f>VLOOKUP(A37,EQUIPOS!A7:D162,4,FALSE)</f>
        <v>162431.98118469829</v>
      </c>
      <c r="L37" s="279"/>
      <c r="M37" s="280">
        <v>0.15</v>
      </c>
      <c r="N37" s="281">
        <f>K37/M37</f>
        <v>1082879.8745646554</v>
      </c>
    </row>
    <row r="38" spans="1:14">
      <c r="A38" t="s">
        <v>273</v>
      </c>
      <c r="B38" s="829" t="str">
        <f>VLOOKUP(A38,EQUIPOS!A8:D154,3,FALSE)</f>
        <v>Motosierra, 93.6 cm3 - 7.1 HP, 45-90 cm - 7.9 kg</v>
      </c>
      <c r="C38" s="830"/>
      <c r="D38" s="830"/>
      <c r="E38" s="830"/>
      <c r="F38" s="830"/>
      <c r="G38" s="830"/>
      <c r="H38" s="831"/>
      <c r="I38" s="276"/>
      <c r="J38" s="277"/>
      <c r="K38" s="278">
        <f>VLOOKUP(A38,EQUIPOS!A8:D163,4,FALSE)</f>
        <v>7389.6229709482759</v>
      </c>
      <c r="L38" s="279"/>
      <c r="M38" s="280">
        <v>0.15</v>
      </c>
      <c r="N38" s="282">
        <f>K38/M38</f>
        <v>49264.153139655173</v>
      </c>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8511.2008676833339</v>
      </c>
    </row>
    <row r="43" spans="1:14" ht="15.75" thickBot="1">
      <c r="B43" s="816" t="s">
        <v>1037</v>
      </c>
      <c r="C43" s="817"/>
      <c r="D43" s="817"/>
      <c r="E43" s="817"/>
      <c r="F43" s="817"/>
      <c r="G43" s="817"/>
      <c r="H43" s="817"/>
      <c r="I43" s="817"/>
      <c r="J43" s="817"/>
      <c r="K43" s="817"/>
      <c r="L43" s="817"/>
      <c r="M43" s="818"/>
      <c r="N43" s="105">
        <f>SUM(N36:N42)</f>
        <v>2424065.5598745802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0" t="s">
        <v>1041</v>
      </c>
      <c r="C58" s="791"/>
      <c r="D58" s="791"/>
      <c r="E58" s="791"/>
      <c r="F58" s="791"/>
      <c r="G58" s="792"/>
      <c r="H58" s="79" t="s">
        <v>1029</v>
      </c>
      <c r="I58" s="80" t="s">
        <v>1042</v>
      </c>
      <c r="J58" s="81" t="s">
        <v>1043</v>
      </c>
      <c r="K58" s="79" t="s">
        <v>1044</v>
      </c>
      <c r="L58" s="819" t="s">
        <v>1045</v>
      </c>
      <c r="M58" s="79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0">
        <v>983.54</v>
      </c>
      <c r="M59" s="821"/>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5"/>
      <c r="M64" s="806"/>
      <c r="N64" s="305"/>
    </row>
    <row r="65" spans="1:15" ht="15.75" thickBot="1">
      <c r="B65" s="822" t="s">
        <v>1037</v>
      </c>
      <c r="C65" s="823"/>
      <c r="D65" s="823"/>
      <c r="E65" s="823"/>
      <c r="F65" s="823"/>
      <c r="G65" s="823"/>
      <c r="H65" s="823"/>
      <c r="I65" s="823"/>
      <c r="J65" s="823"/>
      <c r="K65" s="823"/>
      <c r="L65" s="823"/>
      <c r="M65" s="824"/>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54"/>
      <c r="J75" s="54"/>
      <c r="K75" s="54"/>
      <c r="L75" s="805"/>
      <c r="M75" s="806"/>
      <c r="N75" s="305"/>
    </row>
    <row r="76" spans="1:15" ht="15.75" thickBot="1">
      <c r="B76" s="816" t="s">
        <v>1037</v>
      </c>
      <c r="C76" s="817"/>
      <c r="D76" s="817"/>
      <c r="E76" s="817"/>
      <c r="F76" s="817"/>
      <c r="G76" s="817"/>
      <c r="H76" s="817"/>
      <c r="I76" s="823"/>
      <c r="J76" s="823"/>
      <c r="K76" s="823"/>
      <c r="L76" s="823"/>
      <c r="M76" s="824"/>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2628713.4772282466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525742.69544564933</v>
      </c>
      <c r="M83" s="851"/>
      <c r="N83" s="57"/>
    </row>
    <row r="84" spans="1:14">
      <c r="B84" s="95" t="s">
        <v>1057</v>
      </c>
      <c r="C84" s="96"/>
      <c r="D84" s="96"/>
      <c r="E84" s="96"/>
      <c r="F84" s="96"/>
      <c r="G84" s="96"/>
      <c r="H84" s="96"/>
      <c r="I84" s="93"/>
      <c r="J84" s="94"/>
      <c r="K84" s="313">
        <v>0.05</v>
      </c>
      <c r="L84" s="850">
        <f>N78*K84</f>
        <v>131435.67386141233</v>
      </c>
      <c r="M84" s="851"/>
      <c r="N84" s="57"/>
    </row>
    <row r="85" spans="1:14" ht="15.75" thickBot="1">
      <c r="B85" s="97" t="s">
        <v>1058</v>
      </c>
      <c r="C85" s="98"/>
      <c r="D85" s="98"/>
      <c r="E85" s="98"/>
      <c r="F85" s="98"/>
      <c r="G85" s="98"/>
      <c r="H85" s="98"/>
      <c r="I85" s="99"/>
      <c r="J85" s="100"/>
      <c r="K85" s="314">
        <v>0.05</v>
      </c>
      <c r="L85" s="852">
        <f>N78*K85</f>
        <v>131435.67386141233</v>
      </c>
      <c r="M85" s="853"/>
      <c r="N85" s="57"/>
    </row>
    <row r="86" spans="1:14" ht="15.75" thickBot="1">
      <c r="B86" s="816" t="s">
        <v>1037</v>
      </c>
      <c r="C86" s="817"/>
      <c r="D86" s="817"/>
      <c r="E86" s="817"/>
      <c r="F86" s="817"/>
      <c r="G86" s="817"/>
      <c r="H86" s="817"/>
      <c r="I86" s="817"/>
      <c r="J86" s="817"/>
      <c r="K86" s="817"/>
      <c r="L86" s="817"/>
      <c r="M86" s="818"/>
      <c r="N86" s="58">
        <f>L83+L84+L85</f>
        <v>788614.04316847399</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196">
        <f>N78+N86</f>
        <v>3417327.5203967206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4"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0"/>
      <c r="C1" s="875"/>
      <c r="D1" s="876"/>
      <c r="E1" s="876"/>
      <c r="F1" s="876"/>
      <c r="G1" s="876"/>
      <c r="H1" s="876"/>
      <c r="I1" s="876"/>
      <c r="J1" s="877"/>
      <c r="K1" s="878" t="s">
        <v>1017</v>
      </c>
      <c r="L1" s="880" t="s">
        <v>2304</v>
      </c>
      <c r="M1" s="881"/>
      <c r="N1" s="882"/>
    </row>
    <row r="2" spans="2:14">
      <c r="B2" s="861"/>
      <c r="C2" s="872" t="s">
        <v>1018</v>
      </c>
      <c r="D2" s="873"/>
      <c r="E2" s="873"/>
      <c r="F2" s="873"/>
      <c r="G2" s="873"/>
      <c r="H2" s="873"/>
      <c r="I2" s="873"/>
      <c r="J2" s="874"/>
      <c r="K2" s="879"/>
      <c r="L2" s="883"/>
      <c r="M2" s="884"/>
      <c r="N2" s="885"/>
    </row>
    <row r="3" spans="2:14">
      <c r="B3" s="861"/>
      <c r="C3" s="872" t="s">
        <v>2305</v>
      </c>
      <c r="D3" s="873"/>
      <c r="E3" s="873"/>
      <c r="F3" s="873"/>
      <c r="G3" s="873"/>
      <c r="H3" s="873"/>
      <c r="I3" s="873"/>
      <c r="J3" s="874"/>
      <c r="K3" s="863" t="s">
        <v>1019</v>
      </c>
      <c r="L3" s="888">
        <v>1</v>
      </c>
      <c r="M3" s="889"/>
      <c r="N3" s="890"/>
    </row>
    <row r="4" spans="2:14">
      <c r="B4" s="861"/>
      <c r="C4" s="872" t="s">
        <v>2306</v>
      </c>
      <c r="D4" s="873"/>
      <c r="E4" s="873"/>
      <c r="F4" s="873"/>
      <c r="G4" s="873"/>
      <c r="H4" s="873"/>
      <c r="I4" s="873"/>
      <c r="J4" s="874"/>
      <c r="K4" s="886"/>
      <c r="L4" s="891"/>
      <c r="M4" s="892"/>
      <c r="N4" s="893"/>
    </row>
    <row r="5" spans="2:14">
      <c r="B5" s="861"/>
      <c r="C5" s="872" t="s">
        <v>2307</v>
      </c>
      <c r="D5" s="873"/>
      <c r="E5" s="873"/>
      <c r="F5" s="873"/>
      <c r="G5" s="873"/>
      <c r="H5" s="873"/>
      <c r="I5" s="873"/>
      <c r="J5" s="874"/>
      <c r="K5" s="863" t="s">
        <v>1020</v>
      </c>
      <c r="L5" s="865"/>
      <c r="M5" s="865" t="s">
        <v>1021</v>
      </c>
      <c r="N5" s="867"/>
    </row>
    <row r="6" spans="2:14" ht="15.75" thickBot="1">
      <c r="B6" s="862"/>
      <c r="C6" s="869"/>
      <c r="D6" s="870"/>
      <c r="E6" s="870"/>
      <c r="F6" s="870"/>
      <c r="G6" s="870"/>
      <c r="H6" s="870"/>
      <c r="I6" s="870"/>
      <c r="J6" s="871"/>
      <c r="K6" s="864"/>
      <c r="L6" s="866"/>
      <c r="M6" s="866"/>
      <c r="N6" s="868"/>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4" t="s">
        <v>2311</v>
      </c>
      <c r="C10" s="895"/>
      <c r="D10" s="895"/>
      <c r="E10" s="895"/>
      <c r="F10" s="400" t="s">
        <v>2312</v>
      </c>
      <c r="G10" s="85"/>
      <c r="H10" s="368"/>
      <c r="I10" s="896" t="s">
        <v>2313</v>
      </c>
      <c r="J10" s="896"/>
      <c r="K10" s="401" t="s">
        <v>2312</v>
      </c>
      <c r="L10" s="365"/>
      <c r="M10" s="365"/>
      <c r="N10" s="36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249</v>
      </c>
      <c r="B36" s="829" t="str">
        <f>VLOOKUP(A36,EQUIPOS!A6:D154,3,FALSE)</f>
        <v>Guadañadora, Cilindraje 41.5 cm3, Longitud del mango 1450 mm, Peso 7.4 kg</v>
      </c>
      <c r="C36" s="830"/>
      <c r="D36" s="830"/>
      <c r="E36" s="830"/>
      <c r="F36" s="830"/>
      <c r="G36" s="830"/>
      <c r="H36" s="831"/>
      <c r="I36" s="276"/>
      <c r="J36" s="277"/>
      <c r="K36" s="278">
        <f>VLOOKUP(A36,EQUIPOS!A6:D161,4,FALSE)</f>
        <v>5372.5521571551735</v>
      </c>
      <c r="L36" s="279"/>
      <c r="M36" s="280">
        <v>0.36</v>
      </c>
      <c r="N36" s="281">
        <f>K36/M36</f>
        <v>14923.755992097706</v>
      </c>
    </row>
    <row r="37" spans="1:14">
      <c r="A37" t="s">
        <v>273</v>
      </c>
      <c r="B37" s="829" t="str">
        <f>VLOOKUP(A37,EQUIPOS!A7:D154,3,FALSE)</f>
        <v>Motosierra, 93.6 cm3 - 7.1 HP, 45-90 cm - 7.9 kg</v>
      </c>
      <c r="C37" s="830"/>
      <c r="D37" s="830"/>
      <c r="E37" s="830"/>
      <c r="F37" s="830"/>
      <c r="G37" s="830"/>
      <c r="H37" s="831"/>
      <c r="I37" s="276"/>
      <c r="J37" s="277"/>
      <c r="K37" s="278">
        <f>VLOOKUP(A37,EQUIPOS!A7:D162,4,FALSE)</f>
        <v>7389.6229709482759</v>
      </c>
      <c r="L37" s="279"/>
      <c r="M37" s="280">
        <v>0.10299999999999999</v>
      </c>
      <c r="N37" s="281">
        <f>K37/M37</f>
        <v>71743.912339303657</v>
      </c>
    </row>
    <row r="38" spans="1:14">
      <c r="B38" s="829"/>
      <c r="C38" s="830"/>
      <c r="D38" s="830"/>
      <c r="E38" s="830"/>
      <c r="F38" s="830"/>
      <c r="G38" s="830"/>
      <c r="H38" s="831"/>
      <c r="I38" s="276"/>
      <c r="J38" s="277"/>
      <c r="K38" s="278"/>
      <c r="L38" s="279"/>
      <c r="M38" s="280"/>
      <c r="N38" s="282"/>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1773.1668474340277</v>
      </c>
    </row>
    <row r="43" spans="1:14" ht="15.75" thickBot="1">
      <c r="B43" s="816" t="s">
        <v>1037</v>
      </c>
      <c r="C43" s="817"/>
      <c r="D43" s="817"/>
      <c r="E43" s="817"/>
      <c r="F43" s="817"/>
      <c r="G43" s="817"/>
      <c r="H43" s="817"/>
      <c r="I43" s="817"/>
      <c r="J43" s="817"/>
      <c r="K43" s="817"/>
      <c r="L43" s="817"/>
      <c r="M43" s="818"/>
      <c r="N43" s="105">
        <f>SUM(N36:N42)</f>
        <v>88440.83517883539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0">
        <f>'900.2'!N78</f>
        <v>1276.1251910717085</v>
      </c>
      <c r="M59" s="821"/>
      <c r="N59" s="296">
        <f>K59*L59</f>
        <v>63806.259553585427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63806.259553585427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187710.43168110136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37542.086336220273</v>
      </c>
      <c r="M83" s="851"/>
      <c r="N83" s="57"/>
    </row>
    <row r="84" spans="1:14">
      <c r="B84" s="95" t="s">
        <v>1057</v>
      </c>
      <c r="C84" s="96"/>
      <c r="D84" s="96"/>
      <c r="E84" s="96"/>
      <c r="F84" s="96"/>
      <c r="G84" s="96"/>
      <c r="H84" s="96"/>
      <c r="I84" s="93"/>
      <c r="J84" s="94"/>
      <c r="K84" s="313">
        <v>0.05</v>
      </c>
      <c r="L84" s="850">
        <f>N78*K84</f>
        <v>9385.5215840550682</v>
      </c>
      <c r="M84" s="851"/>
      <c r="N84" s="57"/>
    </row>
    <row r="85" spans="1:14" ht="15.75" thickBot="1">
      <c r="B85" s="97" t="s">
        <v>1058</v>
      </c>
      <c r="C85" s="98"/>
      <c r="D85" s="98"/>
      <c r="E85" s="98"/>
      <c r="F85" s="98"/>
      <c r="G85" s="98"/>
      <c r="H85" s="98"/>
      <c r="I85" s="99"/>
      <c r="J85" s="100"/>
      <c r="K85" s="314">
        <v>0.05</v>
      </c>
      <c r="L85" s="852">
        <f>N78*K85</f>
        <v>9385.5215840550682</v>
      </c>
      <c r="M85" s="853"/>
      <c r="N85" s="57"/>
    </row>
    <row r="86" spans="1:14" ht="15.75" thickBot="1">
      <c r="B86" s="816" t="s">
        <v>1037</v>
      </c>
      <c r="C86" s="817"/>
      <c r="D86" s="817"/>
      <c r="E86" s="817"/>
      <c r="F86" s="817"/>
      <c r="G86" s="817"/>
      <c r="H86" s="817"/>
      <c r="I86" s="817"/>
      <c r="J86" s="817"/>
      <c r="K86" s="817"/>
      <c r="L86" s="817"/>
      <c r="M86" s="818"/>
      <c r="N86" s="58">
        <f>L83+L84+L85</f>
        <v>56313.129504330405</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196">
        <f>N78+N86</f>
        <v>244023.56118543175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8.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150</v>
      </c>
      <c r="B36" s="829" t="str">
        <f>VLOOKUP(A36,EQUIPOS!A6:D154,3,FALSE)</f>
        <v>Cargador : Potencia en el volante 125 hp, Clasificación de RPM del motor 2300.</v>
      </c>
      <c r="C36" s="830"/>
      <c r="D36" s="830"/>
      <c r="E36" s="830"/>
      <c r="F36" s="830"/>
      <c r="G36" s="830"/>
      <c r="H36" s="831"/>
      <c r="I36" s="276"/>
      <c r="J36" s="277"/>
      <c r="K36" s="278">
        <f>VLOOKUP(A36,EQUIPOS!A6:D161,4,FALSE)</f>
        <v>162431.98118469829</v>
      </c>
      <c r="L36" s="279"/>
      <c r="M36" s="280">
        <v>2.375</v>
      </c>
      <c r="N36" s="281">
        <f>K36/M36</f>
        <v>68392.413130399276</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2.375</v>
      </c>
      <c r="N37" s="281">
        <f>K37/M37</f>
        <v>45595.089533629769</v>
      </c>
    </row>
    <row r="38" spans="1:14">
      <c r="A38" t="s">
        <v>195</v>
      </c>
      <c r="B38" s="829" t="str">
        <f>VLOOKUP(A38,EQUIPOS!A7:D154,3,FALSE)</f>
        <v xml:space="preserve">Equipo de oxicorte, Capacidad de corte: hasta 6´´ (152mm) </v>
      </c>
      <c r="C38" s="830"/>
      <c r="D38" s="830"/>
      <c r="E38" s="830"/>
      <c r="F38" s="830"/>
      <c r="G38" s="830"/>
      <c r="H38" s="831"/>
      <c r="I38" s="276"/>
      <c r="J38" s="277"/>
      <c r="K38" s="278">
        <f>VLOOKUP(A38,EQUIPOS!A7:D162,4,FALSE)</f>
        <v>11431.118502543104</v>
      </c>
      <c r="L38" s="279"/>
      <c r="M38" s="280">
        <v>2.375</v>
      </c>
      <c r="N38" s="282">
        <f>K38/M38</f>
        <v>4813.1025273865698</v>
      </c>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1343.873821213158</v>
      </c>
    </row>
    <row r="43" spans="1:14" ht="15.75" thickBot="1">
      <c r="B43" s="816" t="s">
        <v>1037</v>
      </c>
      <c r="C43" s="817"/>
      <c r="D43" s="817"/>
      <c r="E43" s="817"/>
      <c r="F43" s="817"/>
      <c r="G43" s="817"/>
      <c r="H43" s="817"/>
      <c r="I43" s="817"/>
      <c r="J43" s="817"/>
      <c r="K43" s="817"/>
      <c r="L43" s="817"/>
      <c r="M43" s="818"/>
      <c r="N43" s="105">
        <f>SUM(N36:N42)</f>
        <v>120144.47901262877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88">
        <f>N43+N54+N65+N76</f>
        <v>134859.34241583207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26971.868483166414</v>
      </c>
      <c r="M83" s="851"/>
      <c r="N83" s="57"/>
    </row>
    <row r="84" spans="1:14">
      <c r="B84" s="95" t="s">
        <v>1057</v>
      </c>
      <c r="C84" s="96"/>
      <c r="D84" s="96"/>
      <c r="E84" s="96"/>
      <c r="F84" s="96"/>
      <c r="G84" s="96"/>
      <c r="H84" s="96"/>
      <c r="I84" s="93"/>
      <c r="J84" s="94"/>
      <c r="K84" s="313">
        <v>0.05</v>
      </c>
      <c r="L84" s="850">
        <f>N78*K84</f>
        <v>6742.9671207916035</v>
      </c>
      <c r="M84" s="851"/>
      <c r="N84" s="57"/>
    </row>
    <row r="85" spans="1:14" ht="15.75" thickBot="1">
      <c r="B85" s="97" t="s">
        <v>1058</v>
      </c>
      <c r="C85" s="98"/>
      <c r="D85" s="98"/>
      <c r="E85" s="98"/>
      <c r="F85" s="98"/>
      <c r="G85" s="98"/>
      <c r="H85" s="98"/>
      <c r="I85" s="99"/>
      <c r="J85" s="100"/>
      <c r="K85" s="314">
        <v>0.05</v>
      </c>
      <c r="L85" s="852">
        <f>N78*K85</f>
        <v>6742.9671207916035</v>
      </c>
      <c r="M85" s="853"/>
      <c r="N85" s="57"/>
    </row>
    <row r="86" spans="1:14" ht="15.75" thickBot="1">
      <c r="B86" s="816" t="s">
        <v>1037</v>
      </c>
      <c r="C86" s="817"/>
      <c r="D86" s="817"/>
      <c r="E86" s="817"/>
      <c r="F86" s="817"/>
      <c r="G86" s="817"/>
      <c r="H86" s="817"/>
      <c r="I86" s="817"/>
      <c r="J86" s="817"/>
      <c r="K86" s="817"/>
      <c r="L86" s="817"/>
      <c r="M86" s="818"/>
      <c r="N86" s="58">
        <f>L83+L84+L85</f>
        <v>40457.802724749621</v>
      </c>
    </row>
    <row r="87" spans="1:14" ht="15.75" thickBot="1">
      <c r="B87" s="39"/>
      <c r="C87" s="40"/>
      <c r="D87" s="40"/>
      <c r="E87" s="40"/>
      <c r="F87" s="40"/>
      <c r="G87" s="40"/>
      <c r="H87" s="40"/>
      <c r="I87" s="40"/>
      <c r="J87" s="40"/>
      <c r="K87" s="40"/>
      <c r="L87" s="40"/>
      <c r="M87" s="40"/>
      <c r="N87" s="41"/>
    </row>
    <row r="88" spans="1:14" ht="15.75" thickBot="1">
      <c r="A88" t="s">
        <v>2121</v>
      </c>
      <c r="B88" s="816" t="s">
        <v>1059</v>
      </c>
      <c r="C88" s="817"/>
      <c r="D88" s="817"/>
      <c r="E88" s="817"/>
      <c r="F88" s="817"/>
      <c r="G88" s="817"/>
      <c r="H88" s="817"/>
      <c r="I88" s="817"/>
      <c r="J88" s="817"/>
      <c r="K88" s="817"/>
      <c r="L88" s="817"/>
      <c r="M88" s="818"/>
      <c r="N88" s="58">
        <f>N78+N86</f>
        <v>175317.14514058171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c r="B106" s="854"/>
      <c r="C106" s="855"/>
      <c r="D106" s="855"/>
      <c r="E106" s="855"/>
      <c r="F106" s="855"/>
      <c r="G106" s="855"/>
      <c r="H106" s="855"/>
      <c r="I106" s="855"/>
      <c r="J106" s="855"/>
      <c r="K106" s="855"/>
      <c r="L106" s="855"/>
      <c r="M106" s="855"/>
      <c r="N106" s="856"/>
    </row>
    <row r="107" spans="2:14" ht="27.7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0"/>
      <c r="C1" s="875"/>
      <c r="D1" s="876"/>
      <c r="E1" s="876"/>
      <c r="F1" s="876"/>
      <c r="G1" s="876"/>
      <c r="H1" s="876"/>
      <c r="I1" s="876"/>
      <c r="J1" s="877"/>
      <c r="K1" s="878" t="s">
        <v>1017</v>
      </c>
      <c r="L1" s="880" t="s">
        <v>2304</v>
      </c>
      <c r="M1" s="881"/>
      <c r="N1" s="882"/>
    </row>
    <row r="2" spans="2:14">
      <c r="B2" s="861"/>
      <c r="C2" s="872" t="s">
        <v>1018</v>
      </c>
      <c r="D2" s="873"/>
      <c r="E2" s="873"/>
      <c r="F2" s="873"/>
      <c r="G2" s="873"/>
      <c r="H2" s="873"/>
      <c r="I2" s="873"/>
      <c r="J2" s="874"/>
      <c r="K2" s="879"/>
      <c r="L2" s="883"/>
      <c r="M2" s="884"/>
      <c r="N2" s="885"/>
    </row>
    <row r="3" spans="2:14">
      <c r="B3" s="861"/>
      <c r="C3" s="872" t="s">
        <v>2305</v>
      </c>
      <c r="D3" s="873"/>
      <c r="E3" s="873"/>
      <c r="F3" s="873"/>
      <c r="G3" s="873"/>
      <c r="H3" s="873"/>
      <c r="I3" s="873"/>
      <c r="J3" s="874"/>
      <c r="K3" s="863" t="s">
        <v>1019</v>
      </c>
      <c r="L3" s="888">
        <v>1</v>
      </c>
      <c r="M3" s="889"/>
      <c r="N3" s="890"/>
    </row>
    <row r="4" spans="2:14">
      <c r="B4" s="861"/>
      <c r="C4" s="872" t="s">
        <v>2306</v>
      </c>
      <c r="D4" s="873"/>
      <c r="E4" s="873"/>
      <c r="F4" s="873"/>
      <c r="G4" s="873"/>
      <c r="H4" s="873"/>
      <c r="I4" s="873"/>
      <c r="J4" s="874"/>
      <c r="K4" s="886"/>
      <c r="L4" s="891"/>
      <c r="M4" s="892"/>
      <c r="N4" s="893"/>
    </row>
    <row r="5" spans="2:14">
      <c r="B5" s="861"/>
      <c r="C5" s="872" t="s">
        <v>2307</v>
      </c>
      <c r="D5" s="873"/>
      <c r="E5" s="873"/>
      <c r="F5" s="873"/>
      <c r="G5" s="873"/>
      <c r="H5" s="873"/>
      <c r="I5" s="873"/>
      <c r="J5" s="874"/>
      <c r="K5" s="863" t="s">
        <v>1020</v>
      </c>
      <c r="L5" s="865"/>
      <c r="M5" s="865" t="s">
        <v>1021</v>
      </c>
      <c r="N5" s="867"/>
    </row>
    <row r="6" spans="2:14" ht="15.75" thickBot="1">
      <c r="B6" s="862"/>
      <c r="C6" s="869"/>
      <c r="D6" s="870"/>
      <c r="E6" s="870"/>
      <c r="F6" s="870"/>
      <c r="G6" s="870"/>
      <c r="H6" s="870"/>
      <c r="I6" s="870"/>
      <c r="J6" s="871"/>
      <c r="K6" s="864"/>
      <c r="L6" s="866"/>
      <c r="M6" s="866"/>
      <c r="N6" s="868"/>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4" t="s">
        <v>2311</v>
      </c>
      <c r="C10" s="895"/>
      <c r="D10" s="895"/>
      <c r="E10" s="895"/>
      <c r="F10" s="400" t="s">
        <v>2312</v>
      </c>
      <c r="G10" s="85"/>
      <c r="H10" s="368"/>
      <c r="I10" s="896" t="s">
        <v>2313</v>
      </c>
      <c r="J10" s="896"/>
      <c r="K10" s="401" t="s">
        <v>2312</v>
      </c>
      <c r="L10" s="365"/>
      <c r="M10" s="365"/>
      <c r="N10" s="36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312</v>
      </c>
      <c r="B36" s="829" t="str">
        <f>VLOOKUP(A36,EQUIPOS!A6:D154,3,FALSE)</f>
        <v>Retroexcavadora sobre oruga, potencia 138 HP, balde de 1,5 m3.</v>
      </c>
      <c r="C36" s="830"/>
      <c r="D36" s="830"/>
      <c r="E36" s="830"/>
      <c r="F36" s="830"/>
      <c r="G36" s="830"/>
      <c r="H36" s="831"/>
      <c r="I36" s="276"/>
      <c r="J36" s="277"/>
      <c r="K36" s="278">
        <f>VLOOKUP(A36,EQUIPOS!A6:D161,4,FALSE)</f>
        <v>210560.13124797415</v>
      </c>
      <c r="L36" s="279"/>
      <c r="M36" s="280">
        <v>2.5</v>
      </c>
      <c r="N36" s="281">
        <f>K36/M36</f>
        <v>84224.052499189653</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2.5</v>
      </c>
      <c r="N37" s="281">
        <f>K37/M37</f>
        <v>43315.335056948279</v>
      </c>
    </row>
    <row r="38" spans="1:14">
      <c r="A38" t="s">
        <v>195</v>
      </c>
      <c r="B38" s="829" t="str">
        <f>VLOOKUP(A38,EQUIPOS!A8:D154,3,FALSE)</f>
        <v xml:space="preserve">Equipo de oxicorte, Capacidad de corte: hasta 6´´ (152mm) </v>
      </c>
      <c r="C38" s="830"/>
      <c r="D38" s="830"/>
      <c r="E38" s="830"/>
      <c r="F38" s="830"/>
      <c r="G38" s="830"/>
      <c r="H38" s="831"/>
      <c r="I38" s="276"/>
      <c r="J38" s="277"/>
      <c r="K38" s="278">
        <f>VLOOKUP(A38,EQUIPOS!A8:D163,4,FALSE)</f>
        <v>11431.118502543104</v>
      </c>
      <c r="L38" s="279"/>
      <c r="M38" s="280">
        <v>2.5</v>
      </c>
      <c r="N38" s="281">
        <f>K38/M38</f>
        <v>4572.4474010172416</v>
      </c>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255.33602603049999</v>
      </c>
    </row>
    <row r="43" spans="1:14" ht="15.75" thickBot="1">
      <c r="B43" s="816" t="s">
        <v>1037</v>
      </c>
      <c r="C43" s="817"/>
      <c r="D43" s="817"/>
      <c r="E43" s="817"/>
      <c r="F43" s="817"/>
      <c r="G43" s="817"/>
      <c r="H43" s="817"/>
      <c r="I43" s="817"/>
      <c r="J43" s="817"/>
      <c r="K43" s="817"/>
      <c r="L43" s="817"/>
      <c r="M43" s="818"/>
      <c r="N43" s="105">
        <f>SUM(N36:N42)</f>
        <v>132367.17098318567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N70+N71+N72+N73+N74</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146410.09747578239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29282.019495156477</v>
      </c>
      <c r="M83" s="851"/>
      <c r="N83" s="57"/>
    </row>
    <row r="84" spans="1:14">
      <c r="B84" s="95" t="s">
        <v>1057</v>
      </c>
      <c r="C84" s="96"/>
      <c r="D84" s="96"/>
      <c r="E84" s="96"/>
      <c r="F84" s="96"/>
      <c r="G84" s="96"/>
      <c r="H84" s="96"/>
      <c r="I84" s="93"/>
      <c r="J84" s="94"/>
      <c r="K84" s="313">
        <v>0.05</v>
      </c>
      <c r="L84" s="850">
        <f>N78*K84</f>
        <v>7320.5048737891193</v>
      </c>
      <c r="M84" s="851"/>
      <c r="N84" s="57"/>
    </row>
    <row r="85" spans="1:14" ht="15.75" thickBot="1">
      <c r="B85" s="97" t="s">
        <v>1058</v>
      </c>
      <c r="C85" s="98"/>
      <c r="D85" s="98"/>
      <c r="E85" s="98"/>
      <c r="F85" s="98"/>
      <c r="G85" s="98"/>
      <c r="H85" s="98"/>
      <c r="I85" s="99"/>
      <c r="J85" s="100"/>
      <c r="K85" s="314">
        <v>0.05</v>
      </c>
      <c r="L85" s="852">
        <f>N78*K85</f>
        <v>7320.5048737891193</v>
      </c>
      <c r="M85" s="853"/>
      <c r="N85" s="57"/>
    </row>
    <row r="86" spans="1:14" ht="15.75" thickBot="1">
      <c r="B86" s="816" t="s">
        <v>1037</v>
      </c>
      <c r="C86" s="817"/>
      <c r="D86" s="817"/>
      <c r="E86" s="817"/>
      <c r="F86" s="817"/>
      <c r="G86" s="817"/>
      <c r="H86" s="817"/>
      <c r="I86" s="817"/>
      <c r="J86" s="817"/>
      <c r="K86" s="817"/>
      <c r="L86" s="817"/>
      <c r="M86" s="818"/>
      <c r="N86" s="58">
        <f>L83+L84+L85</f>
        <v>43923.029242734716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190333.1267185171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8.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0"/>
      <c r="C1" s="875"/>
      <c r="D1" s="876"/>
      <c r="E1" s="876"/>
      <c r="F1" s="876"/>
      <c r="G1" s="876"/>
      <c r="H1" s="876"/>
      <c r="I1" s="876"/>
      <c r="J1" s="877"/>
      <c r="K1" s="878" t="s">
        <v>1017</v>
      </c>
      <c r="L1" s="880" t="s">
        <v>2304</v>
      </c>
      <c r="M1" s="881"/>
      <c r="N1" s="882"/>
    </row>
    <row r="2" spans="2:14">
      <c r="B2" s="861"/>
      <c r="C2" s="872" t="s">
        <v>1018</v>
      </c>
      <c r="D2" s="873"/>
      <c r="E2" s="873"/>
      <c r="F2" s="873"/>
      <c r="G2" s="873"/>
      <c r="H2" s="873"/>
      <c r="I2" s="873"/>
      <c r="J2" s="874"/>
      <c r="K2" s="879"/>
      <c r="L2" s="883"/>
      <c r="M2" s="884"/>
      <c r="N2" s="885"/>
    </row>
    <row r="3" spans="2:14">
      <c r="B3" s="861"/>
      <c r="C3" s="872" t="s">
        <v>2305</v>
      </c>
      <c r="D3" s="873"/>
      <c r="E3" s="873"/>
      <c r="F3" s="873"/>
      <c r="G3" s="873"/>
      <c r="H3" s="873"/>
      <c r="I3" s="873"/>
      <c r="J3" s="874"/>
      <c r="K3" s="863" t="s">
        <v>1019</v>
      </c>
      <c r="L3" s="888">
        <v>1</v>
      </c>
      <c r="M3" s="889"/>
      <c r="N3" s="890"/>
    </row>
    <row r="4" spans="2:14">
      <c r="B4" s="861"/>
      <c r="C4" s="872" t="s">
        <v>2306</v>
      </c>
      <c r="D4" s="873"/>
      <c r="E4" s="873"/>
      <c r="F4" s="873"/>
      <c r="G4" s="873"/>
      <c r="H4" s="873"/>
      <c r="I4" s="873"/>
      <c r="J4" s="874"/>
      <c r="K4" s="886"/>
      <c r="L4" s="891"/>
      <c r="M4" s="892"/>
      <c r="N4" s="893"/>
    </row>
    <row r="5" spans="2:14">
      <c r="B5" s="861"/>
      <c r="C5" s="872" t="s">
        <v>2307</v>
      </c>
      <c r="D5" s="873"/>
      <c r="E5" s="873"/>
      <c r="F5" s="873"/>
      <c r="G5" s="873"/>
      <c r="H5" s="873"/>
      <c r="I5" s="873"/>
      <c r="J5" s="874"/>
      <c r="K5" s="863" t="s">
        <v>1020</v>
      </c>
      <c r="L5" s="865"/>
      <c r="M5" s="865" t="s">
        <v>1021</v>
      </c>
      <c r="N5" s="867"/>
    </row>
    <row r="6" spans="2:14" ht="15.75" thickBot="1">
      <c r="B6" s="862"/>
      <c r="C6" s="869"/>
      <c r="D6" s="870"/>
      <c r="E6" s="870"/>
      <c r="F6" s="870"/>
      <c r="G6" s="870"/>
      <c r="H6" s="870"/>
      <c r="I6" s="870"/>
      <c r="J6" s="871"/>
      <c r="K6" s="864"/>
      <c r="L6" s="866"/>
      <c r="M6" s="866"/>
      <c r="N6" s="868"/>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4" t="s">
        <v>2311</v>
      </c>
      <c r="C10" s="895"/>
      <c r="D10" s="895"/>
      <c r="E10" s="895"/>
      <c r="F10" s="400" t="s">
        <v>2312</v>
      </c>
      <c r="G10" s="85"/>
      <c r="H10" s="368"/>
      <c r="I10" s="896" t="s">
        <v>2313</v>
      </c>
      <c r="J10" s="896"/>
      <c r="K10" s="401" t="s">
        <v>2312</v>
      </c>
      <c r="L10" s="365"/>
      <c r="M10" s="365"/>
      <c r="N10" s="36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150</v>
      </c>
      <c r="B36" s="829" t="str">
        <f>VLOOKUP(A36,EQUIPOS!A6:D154,3,FALSE)</f>
        <v>Cargador : Potencia en el volante 125 hp, Clasificación de RPM del motor 2300.</v>
      </c>
      <c r="C36" s="830"/>
      <c r="D36" s="830"/>
      <c r="E36" s="830"/>
      <c r="F36" s="830"/>
      <c r="G36" s="830"/>
      <c r="H36" s="831"/>
      <c r="I36" s="276"/>
      <c r="J36" s="277"/>
      <c r="K36" s="278">
        <f>VLOOKUP(A36,EQUIPOS!A6:D161,4,FALSE)</f>
        <v>162431.98118469829</v>
      </c>
      <c r="L36" s="279"/>
      <c r="M36" s="280">
        <v>9.25</v>
      </c>
      <c r="N36" s="281">
        <f>K36/M36</f>
        <v>17560.214182129544</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9.25</v>
      </c>
      <c r="N37" s="281">
        <f>K37/M37</f>
        <v>11706.847312688724</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55.207789412000004</v>
      </c>
    </row>
    <row r="43" spans="1:14" ht="15.75" thickBot="1">
      <c r="B43" s="816" t="s">
        <v>1037</v>
      </c>
      <c r="C43" s="817"/>
      <c r="D43" s="817"/>
      <c r="E43" s="817"/>
      <c r="F43" s="817"/>
      <c r="G43" s="817"/>
      <c r="H43" s="817"/>
      <c r="I43" s="817"/>
      <c r="J43" s="817"/>
      <c r="K43" s="817"/>
      <c r="L43" s="817"/>
      <c r="M43" s="818"/>
      <c r="N43" s="105">
        <f>SUM(N36:N42)</f>
        <v>29322.269284230271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33358.783945901981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6671.7567891803965</v>
      </c>
      <c r="M83" s="851"/>
      <c r="N83" s="57"/>
    </row>
    <row r="84" spans="1:14">
      <c r="B84" s="95" t="s">
        <v>1057</v>
      </c>
      <c r="C84" s="96"/>
      <c r="D84" s="96"/>
      <c r="E84" s="96"/>
      <c r="F84" s="96"/>
      <c r="G84" s="96"/>
      <c r="H84" s="96"/>
      <c r="I84" s="93"/>
      <c r="J84" s="94"/>
      <c r="K84" s="313">
        <v>0.05</v>
      </c>
      <c r="L84" s="850">
        <f>N78*K84</f>
        <v>1667.9391972950991</v>
      </c>
      <c r="M84" s="851"/>
      <c r="N84" s="57"/>
    </row>
    <row r="85" spans="1:14" ht="15.75" thickBot="1">
      <c r="B85" s="97" t="s">
        <v>1058</v>
      </c>
      <c r="C85" s="98"/>
      <c r="D85" s="98"/>
      <c r="E85" s="98"/>
      <c r="F85" s="98"/>
      <c r="G85" s="98"/>
      <c r="H85" s="98"/>
      <c r="I85" s="99"/>
      <c r="J85" s="100"/>
      <c r="K85" s="314">
        <v>0.05</v>
      </c>
      <c r="L85" s="852">
        <f>N78*K85</f>
        <v>1667.9391972950991</v>
      </c>
      <c r="M85" s="853"/>
      <c r="N85" s="57"/>
    </row>
    <row r="86" spans="1:14" ht="15.75" thickBot="1">
      <c r="B86" s="816" t="s">
        <v>1037</v>
      </c>
      <c r="C86" s="817"/>
      <c r="D86" s="817"/>
      <c r="E86" s="817"/>
      <c r="F86" s="817"/>
      <c r="G86" s="817"/>
      <c r="H86" s="817"/>
      <c r="I86" s="817"/>
      <c r="J86" s="817"/>
      <c r="K86" s="817"/>
      <c r="L86" s="817"/>
      <c r="M86" s="818"/>
      <c r="N86" s="58">
        <f>L83+L84+L85</f>
        <v>10007.635183770595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43366.419129672577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180</v>
      </c>
      <c r="B36" s="829" t="str">
        <f>VLOOKUP(A36,EQUIPOS!A6:D154,3,FALSE)</f>
        <v>Compresor 120 HP, con martillo.</v>
      </c>
      <c r="C36" s="830"/>
      <c r="D36" s="830"/>
      <c r="E36" s="830"/>
      <c r="F36" s="830"/>
      <c r="G36" s="830"/>
      <c r="H36" s="831"/>
      <c r="I36" s="276"/>
      <c r="J36" s="277"/>
      <c r="K36" s="278">
        <f>VLOOKUP(A36,EQUIPOS!A6:D161,4,FALSE)</f>
        <v>108288.33764237069</v>
      </c>
      <c r="L36" s="279"/>
      <c r="M36" s="280">
        <v>2.5</v>
      </c>
      <c r="N36" s="281">
        <f>K36/M36</f>
        <v>43315.335056948279</v>
      </c>
    </row>
    <row r="37" span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1021.344104122</v>
      </c>
    </row>
    <row r="43" spans="1:14" ht="15.75" thickBot="1">
      <c r="B43" s="816" t="s">
        <v>1037</v>
      </c>
      <c r="C43" s="817"/>
      <c r="D43" s="817"/>
      <c r="E43" s="817"/>
      <c r="F43" s="817"/>
      <c r="G43" s="817"/>
      <c r="H43" s="817"/>
      <c r="I43" s="817"/>
      <c r="J43" s="817"/>
      <c r="K43" s="817"/>
      <c r="L43" s="817"/>
      <c r="M43" s="818"/>
      <c r="N43" s="105">
        <f>SUM(N36:N42)</f>
        <v>44336.679161070278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N70+N71+N72+N73+N74</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55826.245393361991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11165.249078672399</v>
      </c>
      <c r="M83" s="851"/>
      <c r="N83" s="57"/>
    </row>
    <row r="84" spans="1:14">
      <c r="B84" s="95" t="s">
        <v>1057</v>
      </c>
      <c r="C84" s="96"/>
      <c r="D84" s="96"/>
      <c r="E84" s="96"/>
      <c r="F84" s="96"/>
      <c r="G84" s="96"/>
      <c r="H84" s="96"/>
      <c r="I84" s="93"/>
      <c r="J84" s="94"/>
      <c r="K84" s="313">
        <v>0.05</v>
      </c>
      <c r="L84" s="850">
        <f>N78*K84</f>
        <v>2791.3122696680998</v>
      </c>
      <c r="M84" s="851"/>
      <c r="N84" s="57"/>
    </row>
    <row r="85" spans="1:14" ht="15.75" thickBot="1">
      <c r="B85" s="97" t="s">
        <v>1058</v>
      </c>
      <c r="C85" s="98"/>
      <c r="D85" s="98"/>
      <c r="E85" s="98"/>
      <c r="F85" s="98"/>
      <c r="G85" s="98"/>
      <c r="H85" s="98"/>
      <c r="I85" s="99"/>
      <c r="J85" s="100"/>
      <c r="K85" s="314">
        <v>0.05</v>
      </c>
      <c r="L85" s="852">
        <f>N78*K85</f>
        <v>2791.3122696680998</v>
      </c>
      <c r="M85" s="853"/>
      <c r="N85" s="57"/>
    </row>
    <row r="86" spans="1:14" ht="15.75" thickBot="1">
      <c r="B86" s="816" t="s">
        <v>1037</v>
      </c>
      <c r="C86" s="817"/>
      <c r="D86" s="817"/>
      <c r="E86" s="817"/>
      <c r="F86" s="817"/>
      <c r="G86" s="817"/>
      <c r="H86" s="817"/>
      <c r="I86" s="817"/>
      <c r="J86" s="817"/>
      <c r="K86" s="817"/>
      <c r="L86" s="817"/>
      <c r="M86" s="818"/>
      <c r="N86" s="58">
        <f>L83+L84+L85</f>
        <v>16747.873618008598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72574.119011370582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150</v>
      </c>
      <c r="B36" s="829" t="str">
        <f>VLOOKUP(A36,EQUIPOS!A6:D154,3,FALSE)</f>
        <v>Cargador : Potencia en el volante 125 hp, Clasificación de RPM del motor 2300.</v>
      </c>
      <c r="C36" s="830"/>
      <c r="D36" s="830"/>
      <c r="E36" s="830"/>
      <c r="F36" s="830"/>
      <c r="G36" s="830"/>
      <c r="H36" s="831"/>
      <c r="I36" s="276"/>
      <c r="J36" s="277"/>
      <c r="K36" s="278">
        <f>VLOOKUP(A36,EQUIPOS!A6:D161,4,FALSE)</f>
        <v>162431.98118469829</v>
      </c>
      <c r="L36" s="279"/>
      <c r="M36" s="280">
        <v>2.375</v>
      </c>
      <c r="N36" s="281">
        <f>K36/M36</f>
        <v>68392.413130399276</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2.375</v>
      </c>
      <c r="N37" s="281">
        <f>K37/M37</f>
        <v>45595.089533629769</v>
      </c>
    </row>
    <row r="38" spans="1:14">
      <c r="A38" t="s">
        <v>195</v>
      </c>
      <c r="B38" s="829" t="str">
        <f>VLOOKUP(A38,EQUIPOS!A8:D154,3,FALSE)</f>
        <v xml:space="preserve">Equipo de oxicorte, Capacidad de corte: hasta 6´´ (152mm) </v>
      </c>
      <c r="C38" s="830"/>
      <c r="D38" s="830"/>
      <c r="E38" s="830"/>
      <c r="F38" s="830"/>
      <c r="G38" s="830"/>
      <c r="H38" s="831"/>
      <c r="I38" s="276"/>
      <c r="J38" s="277"/>
      <c r="K38" s="278">
        <f>VLOOKUP(A38,EQUIPOS!A8:D163,4,FALSE)</f>
        <v>11431.118502543104</v>
      </c>
      <c r="L38" s="279"/>
      <c r="M38" s="280">
        <v>2.375</v>
      </c>
      <c r="N38" s="281">
        <f>K38/M38</f>
        <v>4813.1025273865698</v>
      </c>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1343.873821213158</v>
      </c>
    </row>
    <row r="43" spans="1:14" ht="15.75" thickBot="1">
      <c r="B43" s="816" t="s">
        <v>1037</v>
      </c>
      <c r="C43" s="817"/>
      <c r="D43" s="817"/>
      <c r="E43" s="817"/>
      <c r="F43" s="817"/>
      <c r="G43" s="817"/>
      <c r="H43" s="817"/>
      <c r="I43" s="817"/>
      <c r="J43" s="817"/>
      <c r="K43" s="817"/>
      <c r="L43" s="817"/>
      <c r="M43" s="818"/>
      <c r="N43" s="105">
        <f>SUM(N36:N42)</f>
        <v>120144.47901262877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134859.34241583207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26971.868483166414</v>
      </c>
      <c r="M83" s="851"/>
      <c r="N83" s="57"/>
    </row>
    <row r="84" spans="1:14">
      <c r="B84" s="95" t="s">
        <v>1057</v>
      </c>
      <c r="C84" s="96"/>
      <c r="D84" s="96"/>
      <c r="E84" s="96"/>
      <c r="F84" s="96"/>
      <c r="G84" s="96"/>
      <c r="H84" s="96"/>
      <c r="I84" s="93"/>
      <c r="J84" s="94"/>
      <c r="K84" s="313">
        <v>0.05</v>
      </c>
      <c r="L84" s="850">
        <f>N78*K84</f>
        <v>6742.9671207916035</v>
      </c>
      <c r="M84" s="851"/>
      <c r="N84" s="57"/>
    </row>
    <row r="85" spans="1:14" ht="15.75" thickBot="1">
      <c r="B85" s="97" t="s">
        <v>1058</v>
      </c>
      <c r="C85" s="98"/>
      <c r="D85" s="98"/>
      <c r="E85" s="98"/>
      <c r="F85" s="98"/>
      <c r="G85" s="98"/>
      <c r="H85" s="98"/>
      <c r="I85" s="99"/>
      <c r="J85" s="100"/>
      <c r="K85" s="314">
        <v>0.05</v>
      </c>
      <c r="L85" s="852">
        <f>N78*K85</f>
        <v>6742.9671207916035</v>
      </c>
      <c r="M85" s="853"/>
      <c r="N85" s="57"/>
    </row>
    <row r="86" spans="1:14" ht="15.75" thickBot="1">
      <c r="B86" s="816" t="s">
        <v>1037</v>
      </c>
      <c r="C86" s="817"/>
      <c r="D86" s="817"/>
      <c r="E86" s="817"/>
      <c r="F86" s="817"/>
      <c r="G86" s="817"/>
      <c r="H86" s="817"/>
      <c r="I86" s="817"/>
      <c r="J86" s="817"/>
      <c r="K86" s="817"/>
      <c r="L86" s="817"/>
      <c r="M86" s="818"/>
      <c r="N86" s="58">
        <f>L83+L84+L85</f>
        <v>40457.802724749621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175317.14514058171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312</v>
      </c>
      <c r="B36" s="829" t="str">
        <f>VLOOKUP(A36,EQUIPOS!A6:D154,3,FALSE)</f>
        <v>Retroexcavadora sobre oruga, potencia 138 HP, balde de 1,5 m3.</v>
      </c>
      <c r="C36" s="830"/>
      <c r="D36" s="830"/>
      <c r="E36" s="830"/>
      <c r="F36" s="830"/>
      <c r="G36" s="830"/>
      <c r="H36" s="831"/>
      <c r="I36" s="276"/>
      <c r="J36" s="277"/>
      <c r="K36" s="278">
        <f>VLOOKUP(A36,EQUIPOS!A6:D161,4,FALSE)</f>
        <v>210560.13124797415</v>
      </c>
      <c r="L36" s="279"/>
      <c r="M36" s="280">
        <v>2.5</v>
      </c>
      <c r="N36" s="281">
        <f>K36/M36</f>
        <v>84224.052499189653</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2.5</v>
      </c>
      <c r="N37" s="281">
        <f>K37/M37</f>
        <v>43315.335056948279</v>
      </c>
    </row>
    <row r="38" spans="1:14">
      <c r="A38" t="s">
        <v>195</v>
      </c>
      <c r="B38" s="829" t="str">
        <f>VLOOKUP(A38,EQUIPOS!A8:D154,3,FALSE)</f>
        <v xml:space="preserve">Equipo de oxicorte, Capacidad de corte: hasta 6´´ (152mm) </v>
      </c>
      <c r="C38" s="830"/>
      <c r="D38" s="830"/>
      <c r="E38" s="830"/>
      <c r="F38" s="830"/>
      <c r="G38" s="830"/>
      <c r="H38" s="831"/>
      <c r="I38" s="276"/>
      <c r="J38" s="277"/>
      <c r="K38" s="278">
        <f>VLOOKUP(A38,EQUIPOS!A8:D163,4,FALSE)</f>
        <v>11431.118502543104</v>
      </c>
      <c r="L38" s="279"/>
      <c r="M38" s="280">
        <v>2.5</v>
      </c>
      <c r="N38" s="281">
        <f>K38/M38</f>
        <v>4572.4474010172416</v>
      </c>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255.33602603049999</v>
      </c>
    </row>
    <row r="43" spans="1:14" ht="15.75" thickBot="1">
      <c r="B43" s="816" t="s">
        <v>1037</v>
      </c>
      <c r="C43" s="817"/>
      <c r="D43" s="817"/>
      <c r="E43" s="817"/>
      <c r="F43" s="817"/>
      <c r="G43" s="817"/>
      <c r="H43" s="817"/>
      <c r="I43" s="817"/>
      <c r="J43" s="817"/>
      <c r="K43" s="817"/>
      <c r="L43" s="817"/>
      <c r="M43" s="818"/>
      <c r="N43" s="105">
        <f>SUM(N36:N42)</f>
        <v>132367.17098318567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0">
        <f>'900.2'!N78</f>
        <v>1276.1251910717085</v>
      </c>
      <c r="M59" s="821"/>
      <c r="N59" s="296">
        <f>K59*L59</f>
        <v>1276.1251910717085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1276.1251910717085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146410.09747578239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29282.019495156477</v>
      </c>
      <c r="M83" s="851"/>
      <c r="N83" s="57"/>
    </row>
    <row r="84" spans="1:14">
      <c r="B84" s="95" t="s">
        <v>1057</v>
      </c>
      <c r="C84" s="96"/>
      <c r="D84" s="96"/>
      <c r="E84" s="96"/>
      <c r="F84" s="96"/>
      <c r="G84" s="96"/>
      <c r="H84" s="96"/>
      <c r="I84" s="93"/>
      <c r="J84" s="94"/>
      <c r="K84" s="313">
        <v>0.05</v>
      </c>
      <c r="L84" s="850">
        <f>N78*K84</f>
        <v>7320.5048737891193</v>
      </c>
      <c r="M84" s="851"/>
      <c r="N84" s="57"/>
    </row>
    <row r="85" spans="1:14" ht="15.75" thickBot="1">
      <c r="B85" s="97" t="s">
        <v>1058</v>
      </c>
      <c r="C85" s="98"/>
      <c r="D85" s="98"/>
      <c r="E85" s="98"/>
      <c r="F85" s="98"/>
      <c r="G85" s="98"/>
      <c r="H85" s="98"/>
      <c r="I85" s="99"/>
      <c r="J85" s="100"/>
      <c r="K85" s="314">
        <v>0.05</v>
      </c>
      <c r="L85" s="852">
        <f>N78*K85</f>
        <v>7320.5048737891193</v>
      </c>
      <c r="M85" s="853"/>
      <c r="N85" s="57"/>
    </row>
    <row r="86" spans="1:14" ht="15.75" thickBot="1">
      <c r="B86" s="816" t="s">
        <v>1037</v>
      </c>
      <c r="C86" s="817"/>
      <c r="D86" s="817"/>
      <c r="E86" s="817"/>
      <c r="F86" s="817"/>
      <c r="G86" s="817"/>
      <c r="H86" s="817"/>
      <c r="I86" s="817"/>
      <c r="J86" s="817"/>
      <c r="K86" s="817"/>
      <c r="L86" s="817"/>
      <c r="M86" s="818"/>
      <c r="N86" s="58">
        <f>L83+L84+L85</f>
        <v>43923.029242734716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190333.1267185171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312</v>
      </c>
      <c r="B36" s="829" t="str">
        <f>VLOOKUP(A36,EQUIPOS!A6:D154,3,FALSE)</f>
        <v>Retroexcavadora sobre oruga, potencia 138 HP, balde de 1,5 m3.</v>
      </c>
      <c r="C36" s="830"/>
      <c r="D36" s="830"/>
      <c r="E36" s="830"/>
      <c r="F36" s="830"/>
      <c r="G36" s="830"/>
      <c r="H36" s="831"/>
      <c r="I36" s="276"/>
      <c r="J36" s="277"/>
      <c r="K36" s="278">
        <f>VLOOKUP(A36,EQUIPOS!A6:D161,4,FALSE)</f>
        <v>210560.13124797415</v>
      </c>
      <c r="L36" s="279"/>
      <c r="M36" s="280">
        <v>2.5</v>
      </c>
      <c r="N36" s="281">
        <f>K36/M36</f>
        <v>84224.052499189653</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2.5</v>
      </c>
      <c r="N37" s="281">
        <f>K37/M37</f>
        <v>43315.335056948279</v>
      </c>
    </row>
    <row r="38" spans="1:14">
      <c r="A38" t="s">
        <v>195</v>
      </c>
      <c r="B38" s="829" t="str">
        <f>VLOOKUP(A38,EQUIPOS!A8:D154,3,FALSE)</f>
        <v xml:space="preserve">Equipo de oxicorte, Capacidad de corte: hasta 6´´ (152mm) </v>
      </c>
      <c r="C38" s="830"/>
      <c r="D38" s="830"/>
      <c r="E38" s="830"/>
      <c r="F38" s="830"/>
      <c r="G38" s="830"/>
      <c r="H38" s="831"/>
      <c r="I38" s="276"/>
      <c r="J38" s="277"/>
      <c r="K38" s="278">
        <f>VLOOKUP(A38,EQUIPOS!A8:D163,4,FALSE)</f>
        <v>11431.118502543104</v>
      </c>
      <c r="L38" s="279"/>
      <c r="M38" s="280">
        <v>2.5</v>
      </c>
      <c r="N38" s="281">
        <f>K38/M38</f>
        <v>4572.4474010172416</v>
      </c>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204.2688208244</v>
      </c>
    </row>
    <row r="43" spans="1:14" ht="15.75" thickBot="1">
      <c r="B43" s="816" t="s">
        <v>1037</v>
      </c>
      <c r="C43" s="817"/>
      <c r="D43" s="817"/>
      <c r="E43" s="817"/>
      <c r="F43" s="817"/>
      <c r="G43" s="817"/>
      <c r="H43" s="817"/>
      <c r="I43" s="817"/>
      <c r="J43" s="817"/>
      <c r="K43" s="817"/>
      <c r="L43" s="817"/>
      <c r="M43" s="818"/>
      <c r="N43" s="105">
        <f>SUM(N36:N42)</f>
        <v>132316.10377797956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0">
        <f>'900.2'!N78</f>
        <v>1276.1251910717085</v>
      </c>
      <c r="M59" s="821"/>
      <c r="N59" s="296">
        <f>K59*L59</f>
        <v>1786.5752675003919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1786.5752675003919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144316.12008669996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28863.224017339991</v>
      </c>
      <c r="M83" s="851"/>
      <c r="N83" s="57"/>
    </row>
    <row r="84" spans="1:14">
      <c r="B84" s="95" t="s">
        <v>1057</v>
      </c>
      <c r="C84" s="96"/>
      <c r="D84" s="96"/>
      <c r="E84" s="96"/>
      <c r="F84" s="96"/>
      <c r="G84" s="96"/>
      <c r="H84" s="96"/>
      <c r="I84" s="93"/>
      <c r="J84" s="94"/>
      <c r="K84" s="313">
        <v>0.05</v>
      </c>
      <c r="L84" s="850">
        <f>N78*K84</f>
        <v>7215.8060043349979</v>
      </c>
      <c r="M84" s="851"/>
      <c r="N84" s="57"/>
    </row>
    <row r="85" spans="1:14" ht="15.75" thickBot="1">
      <c r="B85" s="97" t="s">
        <v>1058</v>
      </c>
      <c r="C85" s="98"/>
      <c r="D85" s="98"/>
      <c r="E85" s="98"/>
      <c r="F85" s="98"/>
      <c r="G85" s="98"/>
      <c r="H85" s="98"/>
      <c r="I85" s="99"/>
      <c r="J85" s="100"/>
      <c r="K85" s="314">
        <v>0.05</v>
      </c>
      <c r="L85" s="852">
        <f>N78*K85</f>
        <v>7215.8060043349979</v>
      </c>
      <c r="M85" s="853"/>
      <c r="N85" s="57"/>
    </row>
    <row r="86" spans="1:14" ht="15.75" thickBot="1">
      <c r="B86" s="816" t="s">
        <v>1037</v>
      </c>
      <c r="C86" s="817"/>
      <c r="D86" s="817"/>
      <c r="E86" s="817"/>
      <c r="F86" s="817"/>
      <c r="G86" s="817"/>
      <c r="H86" s="817"/>
      <c r="I86" s="817"/>
      <c r="J86" s="817"/>
      <c r="K86" s="817"/>
      <c r="L86" s="817"/>
      <c r="M86" s="818"/>
      <c r="N86" s="58">
        <f>L83+L84+L85</f>
        <v>43294.836026009987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187610.95611270994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150</v>
      </c>
      <c r="B36" s="829" t="str">
        <f>VLOOKUP(A36,EQUIPOS!A6:D154,3,FALSE)</f>
        <v>Cargador : Potencia en el volante 125 hp, Clasificación de RPM del motor 2300.</v>
      </c>
      <c r="C36" s="830"/>
      <c r="D36" s="830"/>
      <c r="E36" s="830"/>
      <c r="F36" s="830"/>
      <c r="G36" s="830"/>
      <c r="H36" s="831"/>
      <c r="I36" s="276"/>
      <c r="J36" s="277"/>
      <c r="K36" s="278">
        <f>VLOOKUP(A36,EQUIPOS!A6:D161,4,FALSE)</f>
        <v>162431.98118469829</v>
      </c>
      <c r="L36" s="279"/>
      <c r="M36" s="280">
        <v>22</v>
      </c>
      <c r="N36" s="281">
        <f>K36/M36</f>
        <v>7383.2718720317407</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22</v>
      </c>
      <c r="N37" s="281">
        <f>K37/M37</f>
        <v>4922.1971655623047</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23.212366002772729</v>
      </c>
    </row>
    <row r="43" spans="1:14" ht="15.75" thickBot="1">
      <c r="B43" s="816" t="s">
        <v>1037</v>
      </c>
      <c r="C43" s="817"/>
      <c r="D43" s="817"/>
      <c r="E43" s="817"/>
      <c r="F43" s="817"/>
      <c r="G43" s="817"/>
      <c r="H43" s="817"/>
      <c r="I43" s="817"/>
      <c r="J43" s="817"/>
      <c r="K43" s="817"/>
      <c r="L43" s="817"/>
      <c r="M43" s="818"/>
      <c r="N43" s="105">
        <f>SUM(N36:N42)</f>
        <v>12328.681403596816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0">
        <f>'900.2'!N78</f>
        <v>1276.1251910717085</v>
      </c>
      <c r="M59" s="821"/>
      <c r="N59" s="296">
        <f>K59*L59</f>
        <v>535.97258025011752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535.97258025011752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1160.6183001386364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14025.272283985571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2805.0544567971142</v>
      </c>
      <c r="M83" s="851"/>
      <c r="N83" s="57"/>
    </row>
    <row r="84" spans="1:14">
      <c r="B84" s="95" t="s">
        <v>1057</v>
      </c>
      <c r="C84" s="96"/>
      <c r="D84" s="96"/>
      <c r="E84" s="96"/>
      <c r="F84" s="96"/>
      <c r="G84" s="96"/>
      <c r="H84" s="96"/>
      <c r="I84" s="93"/>
      <c r="J84" s="94"/>
      <c r="K84" s="313">
        <v>0.05</v>
      </c>
      <c r="L84" s="850">
        <f>N78*K84</f>
        <v>701.26361419927855</v>
      </c>
      <c r="M84" s="851"/>
      <c r="N84" s="57"/>
    </row>
    <row r="85" spans="1:14" ht="15.75" thickBot="1">
      <c r="B85" s="97" t="s">
        <v>1058</v>
      </c>
      <c r="C85" s="98"/>
      <c r="D85" s="98"/>
      <c r="E85" s="98"/>
      <c r="F85" s="98"/>
      <c r="G85" s="98"/>
      <c r="H85" s="98"/>
      <c r="I85" s="99"/>
      <c r="J85" s="100"/>
      <c r="K85" s="314">
        <v>0.05</v>
      </c>
      <c r="L85" s="852">
        <f>N78*K85</f>
        <v>701.26361419927855</v>
      </c>
      <c r="M85" s="853"/>
      <c r="N85" s="57"/>
    </row>
    <row r="86" spans="1:14" ht="15.75" thickBot="1">
      <c r="B86" s="816" t="s">
        <v>1037</v>
      </c>
      <c r="C86" s="817"/>
      <c r="D86" s="817"/>
      <c r="E86" s="817"/>
      <c r="F86" s="817"/>
      <c r="G86" s="817"/>
      <c r="H86" s="817"/>
      <c r="I86" s="817"/>
      <c r="J86" s="817"/>
      <c r="K86" s="817"/>
      <c r="L86" s="817"/>
      <c r="M86" s="818"/>
      <c r="N86" s="58">
        <f>L83+L84+L85</f>
        <v>4207.5816851956715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18232.85396918124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150</v>
      </c>
      <c r="B36" s="829" t="str">
        <f>VLOOKUP(A36,EQUIPOS!A6:D154,3,FALSE)</f>
        <v>Cargador : Potencia en el volante 125 hp, Clasificación de RPM del motor 2300.</v>
      </c>
      <c r="C36" s="830"/>
      <c r="D36" s="830"/>
      <c r="E36" s="830"/>
      <c r="F36" s="830"/>
      <c r="G36" s="830"/>
      <c r="H36" s="831"/>
      <c r="I36" s="276"/>
      <c r="J36" s="277"/>
      <c r="K36" s="278">
        <f>VLOOKUP(A36,EQUIPOS!A6:D161,4,FALSE)</f>
        <v>162431.98118469829</v>
      </c>
      <c r="L36" s="279"/>
      <c r="M36" s="280">
        <v>22</v>
      </c>
      <c r="N36" s="281">
        <f>K36/M36</f>
        <v>7383.2718720317407</v>
      </c>
    </row>
    <row r="37" spans="1:14">
      <c r="A37" t="s">
        <v>180</v>
      </c>
      <c r="B37" s="829" t="str">
        <f>VLOOKUP(A37,EQUIPOS!A7:D154,3,FALSE)</f>
        <v>Compresor 120 HP, con martillo.</v>
      </c>
      <c r="C37" s="830"/>
      <c r="D37" s="830"/>
      <c r="E37" s="830"/>
      <c r="F37" s="830"/>
      <c r="G37" s="830"/>
      <c r="H37" s="831"/>
      <c r="I37" s="276"/>
      <c r="J37" s="277"/>
      <c r="K37" s="278">
        <f>VLOOKUP(A37,EQUIPOS!A7:D162,4,FALSE)</f>
        <v>108288.33764237069</v>
      </c>
      <c r="L37" s="279"/>
      <c r="M37" s="280">
        <v>22</v>
      </c>
      <c r="N37" s="281">
        <f>K37/M37</f>
        <v>4922.1971655623047</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23.212366002772729</v>
      </c>
    </row>
    <row r="43" spans="1:14" ht="15.75" thickBot="1">
      <c r="B43" s="816" t="s">
        <v>1037</v>
      </c>
      <c r="C43" s="817"/>
      <c r="D43" s="817"/>
      <c r="E43" s="817"/>
      <c r="F43" s="817"/>
      <c r="G43" s="817"/>
      <c r="H43" s="817"/>
      <c r="I43" s="817"/>
      <c r="J43" s="817"/>
      <c r="K43" s="817"/>
      <c r="L43" s="817"/>
      <c r="M43" s="818"/>
      <c r="N43" s="105">
        <f>SUM(N36:N42)</f>
        <v>12328.681403596816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0">
        <f>'900.2'!N78</f>
        <v>1276.1251910717085</v>
      </c>
      <c r="M59" s="821"/>
      <c r="N59" s="296">
        <f>K59*L59</f>
        <v>267.98629012505876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51"/>
    </row>
    <row r="65" spans="1:15" ht="15.75" thickBot="1">
      <c r="B65" s="822" t="s">
        <v>1037</v>
      </c>
      <c r="C65" s="823"/>
      <c r="D65" s="823"/>
      <c r="E65" s="823"/>
      <c r="F65" s="823"/>
      <c r="G65" s="823"/>
      <c r="H65" s="823"/>
      <c r="I65" s="823"/>
      <c r="J65" s="823"/>
      <c r="K65" s="823"/>
      <c r="L65" s="823"/>
      <c r="M65" s="824"/>
      <c r="N65" s="110">
        <f>N59+N60+N61+N62+N63</f>
        <v>267.98629012505876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1160.6183001386364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13757.285993860511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2751.4571987721024</v>
      </c>
      <c r="M83" s="851"/>
      <c r="N83" s="57"/>
    </row>
    <row r="84" spans="1:14">
      <c r="B84" s="95" t="s">
        <v>1057</v>
      </c>
      <c r="C84" s="96"/>
      <c r="D84" s="96"/>
      <c r="E84" s="96"/>
      <c r="F84" s="96"/>
      <c r="G84" s="96"/>
      <c r="H84" s="96"/>
      <c r="I84" s="93"/>
      <c r="J84" s="94"/>
      <c r="K84" s="313">
        <v>0.05</v>
      </c>
      <c r="L84" s="850">
        <f>N78*K84</f>
        <v>687.8642996930256</v>
      </c>
      <c r="M84" s="851"/>
      <c r="N84" s="57"/>
    </row>
    <row r="85" spans="1:14" ht="15.75" thickBot="1">
      <c r="B85" s="97" t="s">
        <v>1058</v>
      </c>
      <c r="C85" s="98"/>
      <c r="D85" s="98"/>
      <c r="E85" s="98"/>
      <c r="F85" s="98"/>
      <c r="G85" s="98"/>
      <c r="H85" s="98"/>
      <c r="I85" s="99"/>
      <c r="J85" s="100"/>
      <c r="K85" s="314">
        <v>0.05</v>
      </c>
      <c r="L85" s="852">
        <f>N78*K85</f>
        <v>687.8642996930256</v>
      </c>
      <c r="M85" s="853"/>
      <c r="N85" s="57"/>
    </row>
    <row r="86" spans="1:14" ht="15.75" thickBot="1">
      <c r="B86" s="816" t="s">
        <v>1037</v>
      </c>
      <c r="C86" s="817"/>
      <c r="D86" s="817"/>
      <c r="E86" s="817"/>
      <c r="F86" s="817"/>
      <c r="G86" s="817"/>
      <c r="H86" s="817"/>
      <c r="I86" s="817"/>
      <c r="J86" s="817"/>
      <c r="K86" s="817"/>
      <c r="L86" s="817"/>
      <c r="M86" s="818"/>
      <c r="N86" s="58">
        <f>L83+L84+L85</f>
        <v>4127.1857981581534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17884.471792018663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180</v>
      </c>
      <c r="B36" s="829" t="str">
        <f>VLOOKUP(A36,EQUIPOS!A6:D154,3,FALSE)</f>
        <v>Compresor 120 HP, con martillo.</v>
      </c>
      <c r="C36" s="830"/>
      <c r="D36" s="830"/>
      <c r="E36" s="830"/>
      <c r="F36" s="830"/>
      <c r="G36" s="830"/>
      <c r="H36" s="831"/>
      <c r="I36" s="276"/>
      <c r="J36" s="277"/>
      <c r="K36" s="278">
        <f>VLOOKUP(A36,EQUIPOS!A6:D161,4,FALSE)</f>
        <v>108288.33764237069</v>
      </c>
      <c r="L36" s="279"/>
      <c r="M36" s="280">
        <v>20</v>
      </c>
      <c r="N36" s="281">
        <f>K36/M36</f>
        <v>5414.4168821185349</v>
      </c>
    </row>
    <row r="37" span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63.834006507624999</v>
      </c>
    </row>
    <row r="43" spans="1:14" ht="15.75" thickBot="1">
      <c r="B43" s="816" t="s">
        <v>1037</v>
      </c>
      <c r="C43" s="817"/>
      <c r="D43" s="817"/>
      <c r="E43" s="817"/>
      <c r="F43" s="817"/>
      <c r="G43" s="817"/>
      <c r="H43" s="817"/>
      <c r="I43" s="817"/>
      <c r="J43" s="817"/>
      <c r="K43" s="817"/>
      <c r="L43" s="817"/>
      <c r="M43" s="818"/>
      <c r="N43" s="105">
        <f>SUM(N36:N42)</f>
        <v>5478.2508886261603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0">
        <f>'900.2'!N78</f>
        <v>1276.1251910717085</v>
      </c>
      <c r="M59" s="821"/>
      <c r="N59" s="296">
        <f>K59*L59</f>
        <v>102.09001528573668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102.09001528573668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638.34006507624997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6218.6809689881466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1243.7361937976293</v>
      </c>
      <c r="M83" s="851"/>
      <c r="N83" s="57"/>
    </row>
    <row r="84" spans="1:14">
      <c r="B84" s="95" t="s">
        <v>1057</v>
      </c>
      <c r="C84" s="96"/>
      <c r="D84" s="96"/>
      <c r="E84" s="96"/>
      <c r="F84" s="96"/>
      <c r="G84" s="96"/>
      <c r="H84" s="96"/>
      <c r="I84" s="93"/>
      <c r="J84" s="94"/>
      <c r="K84" s="313">
        <v>0.05</v>
      </c>
      <c r="L84" s="850">
        <f>N78*K84</f>
        <v>310.93404844940733</v>
      </c>
      <c r="M84" s="851"/>
      <c r="N84" s="57"/>
    </row>
    <row r="85" spans="1:14" ht="15.75" thickBot="1">
      <c r="B85" s="97" t="s">
        <v>1058</v>
      </c>
      <c r="C85" s="98"/>
      <c r="D85" s="98"/>
      <c r="E85" s="98"/>
      <c r="F85" s="98"/>
      <c r="G85" s="98"/>
      <c r="H85" s="98"/>
      <c r="I85" s="99"/>
      <c r="J85" s="100"/>
      <c r="K85" s="314">
        <v>0.05</v>
      </c>
      <c r="L85" s="852">
        <f>N78*K85</f>
        <v>310.93404844940733</v>
      </c>
      <c r="M85" s="853"/>
      <c r="N85" s="57"/>
    </row>
    <row r="86" spans="1:14" ht="15.75" thickBot="1">
      <c r="B86" s="816" t="s">
        <v>1037</v>
      </c>
      <c r="C86" s="817"/>
      <c r="D86" s="817"/>
      <c r="E86" s="817"/>
      <c r="F86" s="817"/>
      <c r="G86" s="817"/>
      <c r="H86" s="817"/>
      <c r="I86" s="817"/>
      <c r="J86" s="817"/>
      <c r="K86" s="817"/>
      <c r="L86" s="817"/>
      <c r="M86" s="818"/>
      <c r="N86" s="58">
        <f>L83+L84+L85</f>
        <v>1865.604290696444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8084.2852596845905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195</v>
      </c>
      <c r="B36" s="829" t="str">
        <f>VLOOKUP(A36,EQUIPOS!A6:D154,3,FALSE)</f>
        <v xml:space="preserve">Equipo de oxicorte, Capacidad de corte: hasta 6´´ (152mm) </v>
      </c>
      <c r="C36" s="830"/>
      <c r="D36" s="830"/>
      <c r="E36" s="830"/>
      <c r="F36" s="830"/>
      <c r="G36" s="830"/>
      <c r="H36" s="831"/>
      <c r="I36" s="276"/>
      <c r="J36" s="277"/>
      <c r="K36" s="278">
        <f>VLOOKUP(A36,EQUIPOS!A6:D161,4,FALSE)</f>
        <v>11431.118502543104</v>
      </c>
      <c r="L36" s="279"/>
      <c r="M36" s="280">
        <v>321</v>
      </c>
      <c r="N36" s="281">
        <f>K36/M36</f>
        <v>35.610961067112477</v>
      </c>
    </row>
    <row r="37" spans="1:14">
      <c r="A37" t="s">
        <v>248</v>
      </c>
      <c r="B37" s="829" t="str">
        <f>VLOOKUP(A37,EQUIPOS!A7:D154,3,FALSE)</f>
        <v>Grúa telescópica de 50 Ton.</v>
      </c>
      <c r="C37" s="830"/>
      <c r="D37" s="830"/>
      <c r="E37" s="830"/>
      <c r="F37" s="830"/>
      <c r="G37" s="830"/>
      <c r="H37" s="831"/>
      <c r="I37" s="276"/>
      <c r="J37" s="277"/>
      <c r="K37" s="278">
        <f>VLOOKUP(A37,EQUIPOS!A7:D162,4,FALSE)</f>
        <v>253874.62585875002</v>
      </c>
      <c r="L37" s="279"/>
      <c r="M37" s="280">
        <v>321</v>
      </c>
      <c r="N37" s="281">
        <f>K37/M37</f>
        <v>790.88668491822432</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15.908786668566979</v>
      </c>
    </row>
    <row r="43" spans="1:14" ht="15.75" thickBot="1">
      <c r="B43" s="816" t="s">
        <v>1037</v>
      </c>
      <c r="C43" s="817"/>
      <c r="D43" s="817"/>
      <c r="E43" s="817"/>
      <c r="F43" s="817"/>
      <c r="G43" s="817"/>
      <c r="H43" s="817"/>
      <c r="I43" s="817"/>
      <c r="J43" s="817"/>
      <c r="K43" s="817"/>
      <c r="L43" s="817"/>
      <c r="M43" s="818"/>
      <c r="N43" s="105">
        <f>SUM(N36:N42)</f>
        <v>842.40643265390383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0">
        <f>VLOOKUP(A59,TRANSPORTE!A5:D120,4,FALSE)</f>
        <v>0.44709162975291383</v>
      </c>
      <c r="M59" s="821"/>
      <c r="N59" s="296">
        <f>K59*L59</f>
        <v>0.44709162975291383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0.44709162975291383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159.08786668566978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1001.9413909693264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200.38827819386529</v>
      </c>
      <c r="M83" s="851"/>
      <c r="N83" s="57"/>
    </row>
    <row r="84" spans="1:14">
      <c r="B84" s="95" t="s">
        <v>1057</v>
      </c>
      <c r="C84" s="96"/>
      <c r="D84" s="96"/>
      <c r="E84" s="96"/>
      <c r="F84" s="96"/>
      <c r="G84" s="96"/>
      <c r="H84" s="96"/>
      <c r="I84" s="93"/>
      <c r="J84" s="94"/>
      <c r="K84" s="313">
        <v>0.05</v>
      </c>
      <c r="L84" s="850">
        <f>N78*K84</f>
        <v>50.097069548466322</v>
      </c>
      <c r="M84" s="851"/>
      <c r="N84" s="57"/>
    </row>
    <row r="85" spans="1:14" ht="15.75" thickBot="1">
      <c r="B85" s="97" t="s">
        <v>1058</v>
      </c>
      <c r="C85" s="98"/>
      <c r="D85" s="98"/>
      <c r="E85" s="98"/>
      <c r="F85" s="98"/>
      <c r="G85" s="98"/>
      <c r="H85" s="98"/>
      <c r="I85" s="99"/>
      <c r="J85" s="100"/>
      <c r="K85" s="314">
        <v>0.05</v>
      </c>
      <c r="L85" s="852">
        <f>N78*K85</f>
        <v>50.097069548466322</v>
      </c>
      <c r="M85" s="853"/>
      <c r="N85" s="57"/>
    </row>
    <row r="86" spans="1:14" ht="15.75" thickBot="1">
      <c r="B86" s="816" t="s">
        <v>1037</v>
      </c>
      <c r="C86" s="817"/>
      <c r="D86" s="817"/>
      <c r="E86" s="817"/>
      <c r="F86" s="817"/>
      <c r="G86" s="817"/>
      <c r="H86" s="817"/>
      <c r="I86" s="817"/>
      <c r="J86" s="817"/>
      <c r="K86" s="817"/>
      <c r="L86" s="817"/>
      <c r="M86" s="818"/>
      <c r="N86" s="58">
        <f>L83+L84+L85</f>
        <v>300.58241729079793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1302.5238082601245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273</v>
      </c>
      <c r="B36" s="829" t="str">
        <f>VLOOKUP(A36,EQUIPOS!A6:D154,3,FALSE)</f>
        <v>Motosierra, 93.6 cm3 - 7.1 HP, 45-90 cm - 7.9 kg</v>
      </c>
      <c r="C36" s="830"/>
      <c r="D36" s="830"/>
      <c r="E36" s="830"/>
      <c r="F36" s="830"/>
      <c r="G36" s="830"/>
      <c r="H36" s="831"/>
      <c r="I36" s="276"/>
      <c r="J36" s="277"/>
      <c r="K36" s="278">
        <f>VLOOKUP(A36,EQUIPOS!A6:D161,4,FALSE)</f>
        <v>7389.6229709482759</v>
      </c>
      <c r="L36" s="279"/>
      <c r="M36" s="280">
        <v>3</v>
      </c>
      <c r="N36" s="281">
        <f>K36/M36</f>
        <v>2463.2076569827586</v>
      </c>
    </row>
    <row r="37" spans="1:14">
      <c r="A37" s="214" t="s">
        <v>312</v>
      </c>
      <c r="B37" s="829" t="str">
        <f>VLOOKUP(A37,EQUIPOS!A7:D154,3,FALSE)</f>
        <v>Retroexcavadora sobre oruga, potencia 138 HP, balde de 1,5 m3.</v>
      </c>
      <c r="C37" s="830"/>
      <c r="D37" s="830"/>
      <c r="E37" s="830"/>
      <c r="F37" s="830"/>
      <c r="G37" s="830"/>
      <c r="H37" s="831"/>
      <c r="I37" s="276"/>
      <c r="J37" s="277"/>
      <c r="K37" s="278">
        <f>VLOOKUP(A37,EQUIPOS!A7:D162,4,FALSE)</f>
        <v>210560.13124797415</v>
      </c>
      <c r="L37" s="279"/>
      <c r="M37" s="280">
        <v>3</v>
      </c>
      <c r="N37" s="281">
        <f>K37/M37</f>
        <v>70186.710415991387</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638.34006507625008</v>
      </c>
    </row>
    <row r="43" spans="1:14" ht="15.75" thickBot="1">
      <c r="B43" s="816" t="s">
        <v>1037</v>
      </c>
      <c r="C43" s="817"/>
      <c r="D43" s="817"/>
      <c r="E43" s="817"/>
      <c r="F43" s="817"/>
      <c r="G43" s="817"/>
      <c r="H43" s="817"/>
      <c r="I43" s="817"/>
      <c r="J43" s="817"/>
      <c r="K43" s="817"/>
      <c r="L43" s="817"/>
      <c r="M43" s="818"/>
      <c r="N43" s="105">
        <f>SUM(N36:N42)</f>
        <v>73288.258138050398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0">
        <f>VLOOKUP(A59,TRANSPORTE!A5:D94,4,FALSE)</f>
        <v>1280.2563222435558</v>
      </c>
      <c r="M59" s="821"/>
      <c r="N59" s="296">
        <f>K59*L59</f>
        <v>7681.5379334613353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7681.5379334613353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93736.59737303674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18747.31947460735</v>
      </c>
      <c r="M83" s="851"/>
      <c r="N83" s="57"/>
    </row>
    <row r="84" spans="1:14">
      <c r="B84" s="95" t="s">
        <v>1057</v>
      </c>
      <c r="C84" s="96"/>
      <c r="D84" s="96"/>
      <c r="E84" s="96"/>
      <c r="F84" s="96"/>
      <c r="G84" s="96"/>
      <c r="H84" s="96"/>
      <c r="I84" s="93"/>
      <c r="J84" s="94"/>
      <c r="K84" s="313">
        <v>0.05</v>
      </c>
      <c r="L84" s="850">
        <f>N78*K84</f>
        <v>4686.8298686518374</v>
      </c>
      <c r="M84" s="851"/>
      <c r="N84" s="57"/>
    </row>
    <row r="85" spans="1:14" ht="15.75" thickBot="1">
      <c r="B85" s="97" t="s">
        <v>1058</v>
      </c>
      <c r="C85" s="98"/>
      <c r="D85" s="98"/>
      <c r="E85" s="98"/>
      <c r="F85" s="98"/>
      <c r="G85" s="98"/>
      <c r="H85" s="98"/>
      <c r="I85" s="99"/>
      <c r="J85" s="100"/>
      <c r="K85" s="314">
        <v>0.05</v>
      </c>
      <c r="L85" s="852">
        <f>N78*K85</f>
        <v>4686.8298686518374</v>
      </c>
      <c r="M85" s="853"/>
      <c r="N85" s="57"/>
    </row>
    <row r="86" spans="1:14" ht="15.75" thickBot="1">
      <c r="B86" s="816" t="s">
        <v>1037</v>
      </c>
      <c r="C86" s="817"/>
      <c r="D86" s="817"/>
      <c r="E86" s="817"/>
      <c r="F86" s="817"/>
      <c r="G86" s="817"/>
      <c r="H86" s="817"/>
      <c r="I86" s="817"/>
      <c r="J86" s="817"/>
      <c r="K86" s="817"/>
      <c r="L86" s="817"/>
      <c r="M86" s="818"/>
      <c r="N86" s="58">
        <f>L83+L84+L85</f>
        <v>28120.979211911028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121857.57658494776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7.7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195</v>
      </c>
      <c r="B36" s="829" t="str">
        <f>VLOOKUP(A36,EQUIPOS!A6:D154,3,FALSE)</f>
        <v xml:space="preserve">Equipo de oxicorte, Capacidad de corte: hasta 6´´ (152mm) </v>
      </c>
      <c r="C36" s="830"/>
      <c r="D36" s="830"/>
      <c r="E36" s="830"/>
      <c r="F36" s="830"/>
      <c r="G36" s="830"/>
      <c r="H36" s="831"/>
      <c r="I36" s="276"/>
      <c r="J36" s="277"/>
      <c r="K36" s="278">
        <f>VLOOKUP(A36,EQUIPOS!A6:D161,4,FALSE)</f>
        <v>11431.118502543104</v>
      </c>
      <c r="L36" s="279"/>
      <c r="M36" s="280">
        <v>4</v>
      </c>
      <c r="N36" s="281">
        <f>K36/M36</f>
        <v>2857.779625635776</v>
      </c>
    </row>
    <row r="37" spans="1:14">
      <c r="A37" s="114" t="s">
        <v>248</v>
      </c>
      <c r="B37" s="829" t="str">
        <f>VLOOKUP(A37,EQUIPOS!A7:D154,3,FALSE)</f>
        <v>Grúa telescópica de 50 Ton.</v>
      </c>
      <c r="C37" s="830"/>
      <c r="D37" s="830"/>
      <c r="E37" s="830"/>
      <c r="F37" s="830"/>
      <c r="G37" s="830"/>
      <c r="H37" s="831"/>
      <c r="I37" s="276"/>
      <c r="J37" s="277"/>
      <c r="K37" s="278">
        <f>VLOOKUP(A37,EQUIPOS!A7:D162,4,FALSE)</f>
        <v>253874.62585875002</v>
      </c>
      <c r="L37" s="279"/>
      <c r="M37" s="280">
        <v>4</v>
      </c>
      <c r="N37" s="281">
        <f>K37/M37</f>
        <v>63468.656464687505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957.5100976143749</v>
      </c>
    </row>
    <row r="43" spans="1:14" ht="15.75" thickBot="1">
      <c r="B43" s="816" t="s">
        <v>1037</v>
      </c>
      <c r="C43" s="817"/>
      <c r="D43" s="817"/>
      <c r="E43" s="817"/>
      <c r="F43" s="817"/>
      <c r="G43" s="817"/>
      <c r="H43" s="817"/>
      <c r="I43" s="817"/>
      <c r="J43" s="817"/>
      <c r="K43" s="817"/>
      <c r="L43" s="817"/>
      <c r="M43" s="818"/>
      <c r="N43" s="105">
        <f>SUM(N36:N42)</f>
        <v>67283.946187937661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0">
        <f>VLOOKUP(A59,TRANSPORTE!A5:D117,4,FALSE)</f>
        <v>0.44709162975291383</v>
      </c>
      <c r="M59" s="821"/>
      <c r="N59" s="296">
        <f>K59*L59</f>
        <v>0.44709162975291383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0.44709162975291383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9575.100976143749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76859.494255711164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15371.898851142234</v>
      </c>
      <c r="M83" s="851"/>
      <c r="N83" s="57"/>
    </row>
    <row r="84" spans="1:14">
      <c r="B84" s="95" t="s">
        <v>1057</v>
      </c>
      <c r="C84" s="96"/>
      <c r="D84" s="96"/>
      <c r="E84" s="96"/>
      <c r="F84" s="96"/>
      <c r="G84" s="96"/>
      <c r="H84" s="96"/>
      <c r="I84" s="93"/>
      <c r="J84" s="94"/>
      <c r="K84" s="313">
        <v>0.05</v>
      </c>
      <c r="L84" s="850">
        <f>N78*K84</f>
        <v>3842.9747127855585</v>
      </c>
      <c r="M84" s="851"/>
      <c r="N84" s="57"/>
    </row>
    <row r="85" spans="1:14" ht="15.75" thickBot="1">
      <c r="B85" s="97" t="s">
        <v>1058</v>
      </c>
      <c r="C85" s="98"/>
      <c r="D85" s="98"/>
      <c r="E85" s="98"/>
      <c r="F85" s="98"/>
      <c r="G85" s="98"/>
      <c r="H85" s="98"/>
      <c r="I85" s="99"/>
      <c r="J85" s="100"/>
      <c r="K85" s="314">
        <v>0.05</v>
      </c>
      <c r="L85" s="852">
        <f>N78*K85</f>
        <v>3842.9747127855585</v>
      </c>
      <c r="M85" s="853"/>
      <c r="N85" s="57"/>
    </row>
    <row r="86" spans="1:14" ht="15.75" thickBot="1">
      <c r="B86" s="816" t="s">
        <v>1037</v>
      </c>
      <c r="C86" s="817"/>
      <c r="D86" s="817"/>
      <c r="E86" s="817"/>
      <c r="F86" s="817"/>
      <c r="G86" s="817"/>
      <c r="H86" s="817"/>
      <c r="I86" s="817"/>
      <c r="J86" s="817"/>
      <c r="K86" s="817"/>
      <c r="L86" s="817"/>
      <c r="M86" s="818"/>
      <c r="N86" s="58">
        <f>L83+L84+L85</f>
        <v>23057.84827671335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99917.342532424518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307</v>
      </c>
      <c r="B36" s="829" t="str">
        <f>VLOOKUP(A36,EQUIPOS!A6:D154,3,FALSE)</f>
        <v>Retroexcavadora, Potencia en el Volante 78 HP 2200 RPM</v>
      </c>
      <c r="C36" s="830"/>
      <c r="D36" s="830"/>
      <c r="E36" s="830"/>
      <c r="F36" s="830"/>
      <c r="G36" s="830"/>
      <c r="H36" s="831"/>
      <c r="I36" s="276"/>
      <c r="J36" s="277"/>
      <c r="K36" s="278">
        <f>VLOOKUP(A36,EQUIPOS!A6:D161,4,FALSE)</f>
        <v>114303.83112142242</v>
      </c>
      <c r="L36" s="279"/>
      <c r="M36" s="280">
        <v>5</v>
      </c>
      <c r="N36" s="281">
        <f>K36/M36</f>
        <v>22860.766224284485</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102.1344104122</v>
      </c>
    </row>
    <row r="43" spans="1:14" ht="15.75" thickBot="1">
      <c r="B43" s="816" t="s">
        <v>1037</v>
      </c>
      <c r="C43" s="817"/>
      <c r="D43" s="817"/>
      <c r="E43" s="817"/>
      <c r="F43" s="817"/>
      <c r="G43" s="817"/>
      <c r="H43" s="817"/>
      <c r="I43" s="817"/>
      <c r="J43" s="817"/>
      <c r="K43" s="817"/>
      <c r="L43" s="817"/>
      <c r="M43" s="818"/>
      <c r="N43" s="105">
        <f>SUM(N36:N42)</f>
        <v>22962.900634696685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0">
        <f>VLOOKUP(A59,TRANSPORTE!A5:D94,4,FALSE)</f>
        <v>1280.2563222435558</v>
      </c>
      <c r="M59" s="821"/>
      <c r="N59" s="296">
        <f>K59*L59</f>
        <v>898.73993821497618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898.73993821497618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5106.7205206099998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28968.361093521664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5793.6722187043333</v>
      </c>
      <c r="M83" s="851"/>
      <c r="N83" s="57"/>
    </row>
    <row r="84" spans="1:14">
      <c r="B84" s="95" t="s">
        <v>1057</v>
      </c>
      <c r="C84" s="96"/>
      <c r="D84" s="96"/>
      <c r="E84" s="96"/>
      <c r="F84" s="96"/>
      <c r="G84" s="96"/>
      <c r="H84" s="96"/>
      <c r="I84" s="93"/>
      <c r="J84" s="94"/>
      <c r="K84" s="313">
        <v>0.05</v>
      </c>
      <c r="L84" s="850">
        <f>N78*K84</f>
        <v>1448.4180546760833</v>
      </c>
      <c r="M84" s="851"/>
      <c r="N84" s="57"/>
    </row>
    <row r="85" spans="1:14" ht="15.75" thickBot="1">
      <c r="B85" s="97" t="s">
        <v>1058</v>
      </c>
      <c r="C85" s="98"/>
      <c r="D85" s="98"/>
      <c r="E85" s="98"/>
      <c r="F85" s="98"/>
      <c r="G85" s="98"/>
      <c r="H85" s="98"/>
      <c r="I85" s="99"/>
      <c r="J85" s="100"/>
      <c r="K85" s="314">
        <v>0.05</v>
      </c>
      <c r="L85" s="852">
        <f>N78*K85</f>
        <v>1448.4180546760833</v>
      </c>
      <c r="M85" s="853"/>
      <c r="N85" s="57"/>
    </row>
    <row r="86" spans="1:14" ht="15.75" thickBot="1">
      <c r="B86" s="816" t="s">
        <v>1037</v>
      </c>
      <c r="C86" s="817"/>
      <c r="D86" s="817"/>
      <c r="E86" s="817"/>
      <c r="F86" s="817"/>
      <c r="G86" s="817"/>
      <c r="H86" s="817"/>
      <c r="I86" s="817"/>
      <c r="J86" s="817"/>
      <c r="K86" s="817"/>
      <c r="L86" s="817"/>
      <c r="M86" s="818"/>
      <c r="N86" s="58">
        <f>L83+L84+L85</f>
        <v>8690.5083280564995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37658.869421578165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307</v>
      </c>
      <c r="B36" s="829" t="str">
        <f>VLOOKUP(A36,EQUIPOS!A6:D154,3,FALSE)</f>
        <v>Retroexcavadora, Potencia en el Volante 78 HP 2200 RPM</v>
      </c>
      <c r="C36" s="830"/>
      <c r="D36" s="830"/>
      <c r="E36" s="830"/>
      <c r="F36" s="830"/>
      <c r="G36" s="830"/>
      <c r="H36" s="831"/>
      <c r="I36" s="276"/>
      <c r="J36" s="277"/>
      <c r="K36" s="278">
        <f>VLOOKUP(A36,EQUIPOS!A6:D161,4,FALSE)</f>
        <v>114303.83112142242</v>
      </c>
      <c r="L36" s="279"/>
      <c r="M36" s="280">
        <v>4</v>
      </c>
      <c r="N36" s="281">
        <f>K36/M36</f>
        <v>28575.957780355606</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63.834006507624999</v>
      </c>
    </row>
    <row r="43" spans="1:14" ht="15.75" thickBot="1">
      <c r="B43" s="816" t="s">
        <v>1037</v>
      </c>
      <c r="C43" s="817"/>
      <c r="D43" s="817"/>
      <c r="E43" s="817"/>
      <c r="F43" s="817"/>
      <c r="G43" s="817"/>
      <c r="H43" s="817"/>
      <c r="I43" s="817"/>
      <c r="J43" s="817"/>
      <c r="K43" s="817"/>
      <c r="L43" s="817"/>
      <c r="M43" s="818"/>
      <c r="N43" s="105">
        <f>SUM(N36:N42)</f>
        <v>28639.791786863232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0">
        <f>VLOOKUP(A59,TRANSPORTE!A5:D94,4,FALSE)</f>
        <v>1280.2563222435558</v>
      </c>
      <c r="M59" s="821"/>
      <c r="N59" s="296">
        <f>K59*L59</f>
        <v>3879.1766563979741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3879.1766563979741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3191.70032538125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35710.668768642456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7142.1337537284917</v>
      </c>
      <c r="M83" s="851"/>
      <c r="N83" s="57"/>
    </row>
    <row r="84" spans="1:14">
      <c r="B84" s="95" t="s">
        <v>1057</v>
      </c>
      <c r="C84" s="96"/>
      <c r="D84" s="96"/>
      <c r="E84" s="96"/>
      <c r="F84" s="96"/>
      <c r="G84" s="96"/>
      <c r="H84" s="96"/>
      <c r="I84" s="93"/>
      <c r="J84" s="94"/>
      <c r="K84" s="313">
        <v>0.05</v>
      </c>
      <c r="L84" s="850">
        <f>N78*K84</f>
        <v>1785.5334384321229</v>
      </c>
      <c r="M84" s="851"/>
      <c r="N84" s="57"/>
    </row>
    <row r="85" spans="1:14" ht="15.75" thickBot="1">
      <c r="B85" s="97" t="s">
        <v>1058</v>
      </c>
      <c r="C85" s="98"/>
      <c r="D85" s="98"/>
      <c r="E85" s="98"/>
      <c r="F85" s="98"/>
      <c r="G85" s="98"/>
      <c r="H85" s="98"/>
      <c r="I85" s="99"/>
      <c r="J85" s="100"/>
      <c r="K85" s="314">
        <v>0.05</v>
      </c>
      <c r="L85" s="852">
        <f>N78*K85</f>
        <v>1785.5334384321229</v>
      </c>
      <c r="M85" s="853"/>
      <c r="N85" s="57"/>
    </row>
    <row r="86" spans="1:14" ht="15.75" thickBot="1">
      <c r="B86" s="816" t="s">
        <v>1037</v>
      </c>
      <c r="C86" s="817"/>
      <c r="D86" s="817"/>
      <c r="E86" s="817"/>
      <c r="F86" s="817"/>
      <c r="G86" s="817"/>
      <c r="H86" s="817"/>
      <c r="I86" s="817"/>
      <c r="J86" s="817"/>
      <c r="K86" s="817"/>
      <c r="L86" s="817"/>
      <c r="M86" s="818"/>
      <c r="N86" s="58">
        <f>L83+L84+L85</f>
        <v>10713.200630592737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46423.869399235191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c r="B36" s="829"/>
      <c r="C36" s="830"/>
      <c r="D36" s="830"/>
      <c r="E36" s="830"/>
      <c r="F36" s="830"/>
      <c r="G36" s="830"/>
      <c r="H36" s="831"/>
      <c r="I36" s="276"/>
      <c r="J36" s="277"/>
      <c r="K36" s="278"/>
      <c r="L36" s="279"/>
      <c r="M36" s="280"/>
      <c r="N36" s="281"/>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136.17921388293334</v>
      </c>
    </row>
    <row r="43" spans="1:14" ht="15.75" thickBot="1">
      <c r="B43" s="816" t="s">
        <v>1037</v>
      </c>
      <c r="C43" s="817"/>
      <c r="D43" s="817"/>
      <c r="E43" s="817"/>
      <c r="F43" s="817"/>
      <c r="G43" s="817"/>
      <c r="H43" s="817"/>
      <c r="I43" s="817"/>
      <c r="J43" s="817"/>
      <c r="K43" s="817"/>
      <c r="L43" s="817"/>
      <c r="M43" s="818"/>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1"/>
      <c r="C53" s="812"/>
      <c r="D53" s="812"/>
      <c r="E53" s="812"/>
      <c r="F53" s="812"/>
      <c r="G53" s="812"/>
      <c r="H53" s="812"/>
      <c r="I53" s="813"/>
      <c r="J53" s="48"/>
      <c r="K53" s="50"/>
      <c r="L53" s="814"/>
      <c r="M53" s="815"/>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9" t="s">
        <v>1045</v>
      </c>
      <c r="M58" s="792"/>
      <c r="N58" s="82" t="s">
        <v>1035</v>
      </c>
    </row>
    <row r="59" spans="2:14">
      <c r="B59" s="52"/>
      <c r="C59" s="326"/>
      <c r="D59" s="326"/>
      <c r="E59" s="326"/>
      <c r="F59" s="326"/>
      <c r="G59" s="326"/>
      <c r="H59" s="320"/>
      <c r="I59" s="288"/>
      <c r="J59" s="295"/>
      <c r="K59" s="288"/>
      <c r="L59" s="820"/>
      <c r="M59" s="8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1361.7921388293332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299.59427054245333</v>
      </c>
      <c r="M83" s="851"/>
      <c r="N83" s="57"/>
    </row>
    <row r="84" spans="1:14">
      <c r="B84" s="95" t="s">
        <v>1057</v>
      </c>
      <c r="C84" s="96"/>
      <c r="D84" s="96"/>
      <c r="E84" s="96"/>
      <c r="F84" s="96"/>
      <c r="G84" s="96"/>
      <c r="H84" s="96"/>
      <c r="I84" s="93"/>
      <c r="J84" s="94"/>
      <c r="K84" s="313">
        <v>0.05</v>
      </c>
      <c r="L84" s="850">
        <f>N78*K84</f>
        <v>74.898567635613333</v>
      </c>
      <c r="M84" s="851"/>
      <c r="N84" s="57"/>
    </row>
    <row r="85" spans="1:14" ht="15.75" thickBot="1">
      <c r="B85" s="97" t="s">
        <v>1058</v>
      </c>
      <c r="C85" s="98"/>
      <c r="D85" s="98"/>
      <c r="E85" s="98"/>
      <c r="F85" s="98"/>
      <c r="G85" s="98"/>
      <c r="H85" s="98"/>
      <c r="I85" s="99"/>
      <c r="J85" s="100"/>
      <c r="K85" s="314">
        <v>0.05</v>
      </c>
      <c r="L85" s="852">
        <f>N78*K85</f>
        <v>74.898567635613333</v>
      </c>
      <c r="M85" s="853"/>
      <c r="N85" s="57"/>
    </row>
    <row r="86" spans="1:14" ht="15.75" thickBot="1">
      <c r="B86" s="816" t="s">
        <v>1037</v>
      </c>
      <c r="C86" s="817"/>
      <c r="D86" s="817"/>
      <c r="E86" s="817"/>
      <c r="F86" s="817"/>
      <c r="G86" s="817"/>
      <c r="H86" s="817"/>
      <c r="I86" s="817"/>
      <c r="J86" s="817"/>
      <c r="K86" s="817"/>
      <c r="L86" s="817"/>
      <c r="M86" s="818"/>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310</v>
      </c>
      <c r="B36" s="829" t="str">
        <f>VLOOKUP(A36,EQUIPOS!A6:D154,3,FALSE)</f>
        <v>Retroexcavadora A25C</v>
      </c>
      <c r="C36" s="830"/>
      <c r="D36" s="830"/>
      <c r="E36" s="830"/>
      <c r="F36" s="830"/>
      <c r="G36" s="830"/>
      <c r="H36" s="831"/>
      <c r="I36" s="276"/>
      <c r="J36" s="277"/>
      <c r="K36" s="278">
        <f>VLOOKUP(A36,EQUIPOS!A6:D163,4,FALSE)</f>
        <v>165220.84747833555</v>
      </c>
      <c r="L36" s="279"/>
      <c r="M36" s="280">
        <v>3</v>
      </c>
      <c r="N36" s="281">
        <f>K36/M36</f>
        <v>55073.615826111847</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85.112008676833341</v>
      </c>
    </row>
    <row r="43" spans="1:14" ht="15.75" thickBot="1">
      <c r="B43" s="816" t="s">
        <v>1037</v>
      </c>
      <c r="C43" s="817"/>
      <c r="D43" s="817"/>
      <c r="E43" s="817"/>
      <c r="F43" s="817"/>
      <c r="G43" s="817"/>
      <c r="H43" s="817"/>
      <c r="I43" s="817"/>
      <c r="J43" s="817"/>
      <c r="K43" s="817"/>
      <c r="L43" s="817"/>
      <c r="M43" s="818"/>
      <c r="N43" s="105">
        <f>SUM(N36:N42)</f>
        <v>55158.727834788682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0">
        <f>VLOOKUP(A59,TRANSPORTE!A6:D117,4,FALSE)</f>
        <v>1280.2563222435558</v>
      </c>
      <c r="M59" s="821"/>
      <c r="N59" s="296">
        <f>K59*L59</f>
        <v>2176.435747814045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2176.435747814045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8511.2008676833339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65846.364450286055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13169.272890057211</v>
      </c>
      <c r="M83" s="851"/>
      <c r="N83" s="57"/>
    </row>
    <row r="84" spans="1:14">
      <c r="B84" s="95" t="s">
        <v>1057</v>
      </c>
      <c r="C84" s="96"/>
      <c r="D84" s="96"/>
      <c r="E84" s="96"/>
      <c r="F84" s="96"/>
      <c r="G84" s="96"/>
      <c r="H84" s="96"/>
      <c r="I84" s="93"/>
      <c r="J84" s="94"/>
      <c r="K84" s="313">
        <v>0.05</v>
      </c>
      <c r="L84" s="850">
        <f>N78*K84</f>
        <v>3292.3182225143028</v>
      </c>
      <c r="M84" s="851"/>
      <c r="N84" s="57"/>
    </row>
    <row r="85" spans="1:14" ht="15.75" thickBot="1">
      <c r="B85" s="97" t="s">
        <v>1058</v>
      </c>
      <c r="C85" s="98"/>
      <c r="D85" s="98"/>
      <c r="E85" s="98"/>
      <c r="F85" s="98"/>
      <c r="G85" s="98"/>
      <c r="H85" s="98"/>
      <c r="I85" s="99"/>
      <c r="J85" s="100"/>
      <c r="K85" s="314">
        <v>0.05</v>
      </c>
      <c r="L85" s="852">
        <f>N78*K85</f>
        <v>3292.3182225143028</v>
      </c>
      <c r="M85" s="853"/>
      <c r="N85" s="57"/>
    </row>
    <row r="86" spans="1:14" ht="15.75" thickBot="1">
      <c r="B86" s="816" t="s">
        <v>1037</v>
      </c>
      <c r="C86" s="817"/>
      <c r="D86" s="817"/>
      <c r="E86" s="817"/>
      <c r="F86" s="817"/>
      <c r="G86" s="817"/>
      <c r="H86" s="817"/>
      <c r="I86" s="817"/>
      <c r="J86" s="817"/>
      <c r="K86" s="817"/>
      <c r="L86" s="817"/>
      <c r="M86" s="818"/>
      <c r="N86" s="58">
        <f>L83+L84+L85</f>
        <v>19753.909335085817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85600.273785371872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310</v>
      </c>
      <c r="B36" s="829" t="str">
        <f>VLOOKUP(A36,EQUIPOS!A6:D154,3,FALSE)</f>
        <v>Retroexcavadora A25C</v>
      </c>
      <c r="C36" s="830"/>
      <c r="D36" s="830"/>
      <c r="E36" s="830"/>
      <c r="F36" s="830"/>
      <c r="G36" s="830"/>
      <c r="H36" s="831"/>
      <c r="I36" s="276"/>
      <c r="J36" s="277"/>
      <c r="K36" s="278">
        <f>VLOOKUP(A36,EQUIPOS!A6:D163,4,FALSE)</f>
        <v>165220.84747833555</v>
      </c>
      <c r="L36" s="279"/>
      <c r="M36" s="280">
        <v>3</v>
      </c>
      <c r="N36" s="281">
        <f>K36/M36</f>
        <v>55073.615826111847</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85.112008676833341</v>
      </c>
    </row>
    <row r="43" spans="1:14" ht="15.75" thickBot="1">
      <c r="B43" s="816" t="s">
        <v>1037</v>
      </c>
      <c r="C43" s="817"/>
      <c r="D43" s="817"/>
      <c r="E43" s="817"/>
      <c r="F43" s="817"/>
      <c r="G43" s="817"/>
      <c r="H43" s="817"/>
      <c r="I43" s="817"/>
      <c r="J43" s="817"/>
      <c r="K43" s="817"/>
      <c r="L43" s="817"/>
      <c r="M43" s="818"/>
      <c r="N43" s="105">
        <f>SUM(N36:N42)</f>
        <v>55158.727834788682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0">
        <f>VLOOKUP(A59,TRANSPORTE!A6:D117,4,FALSE)</f>
        <v>1280.2563222435558</v>
      </c>
      <c r="M59" s="821"/>
      <c r="N59" s="296">
        <f>K59*L59</f>
        <v>2176.435747814045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2176.435747814045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8511.2008676833339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65846.364450286055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13169.272890057211</v>
      </c>
      <c r="M83" s="851"/>
      <c r="N83" s="57"/>
    </row>
    <row r="84" spans="1:14">
      <c r="B84" s="95" t="s">
        <v>1057</v>
      </c>
      <c r="C84" s="96"/>
      <c r="D84" s="96"/>
      <c r="E84" s="96"/>
      <c r="F84" s="96"/>
      <c r="G84" s="96"/>
      <c r="H84" s="96"/>
      <c r="I84" s="93"/>
      <c r="J84" s="94"/>
      <c r="K84" s="313">
        <v>0.05</v>
      </c>
      <c r="L84" s="850">
        <f>N78*K84</f>
        <v>3292.3182225143028</v>
      </c>
      <c r="M84" s="851"/>
      <c r="N84" s="57"/>
    </row>
    <row r="85" spans="1:14" ht="15.75" thickBot="1">
      <c r="B85" s="97" t="s">
        <v>1058</v>
      </c>
      <c r="C85" s="98"/>
      <c r="D85" s="98"/>
      <c r="E85" s="98"/>
      <c r="F85" s="98"/>
      <c r="G85" s="98"/>
      <c r="H85" s="98"/>
      <c r="I85" s="99"/>
      <c r="J85" s="100"/>
      <c r="K85" s="314">
        <v>0.05</v>
      </c>
      <c r="L85" s="852">
        <f>N78*K85</f>
        <v>3292.3182225143028</v>
      </c>
      <c r="M85" s="853"/>
      <c r="N85" s="57"/>
    </row>
    <row r="86" spans="1:14" ht="15.75" thickBot="1">
      <c r="B86" s="816" t="s">
        <v>1037</v>
      </c>
      <c r="C86" s="817"/>
      <c r="D86" s="817"/>
      <c r="E86" s="817"/>
      <c r="F86" s="817"/>
      <c r="G86" s="817"/>
      <c r="H86" s="817"/>
      <c r="I86" s="817"/>
      <c r="J86" s="817"/>
      <c r="K86" s="817"/>
      <c r="L86" s="817"/>
      <c r="M86" s="818"/>
      <c r="N86" s="58">
        <f>L83+L84+L85</f>
        <v>19753.909335085817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85600.273785371872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45</v>
      </c>
      <c r="N36" s="281">
        <f>K36/M36</f>
        <v>4679.1140277327586</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1.4185334779472223</v>
      </c>
    </row>
    <row r="43" spans="1:14" ht="15.75" thickBot="1">
      <c r="B43" s="816" t="s">
        <v>1037</v>
      </c>
      <c r="C43" s="817"/>
      <c r="D43" s="817"/>
      <c r="E43" s="817"/>
      <c r="F43" s="817"/>
      <c r="G43" s="817"/>
      <c r="H43" s="817"/>
      <c r="I43" s="817"/>
      <c r="J43" s="817"/>
      <c r="K43" s="817"/>
      <c r="L43" s="817"/>
      <c r="M43" s="818"/>
      <c r="N43" s="105">
        <f>SUM(N36:N42)</f>
        <v>4680.5325612107063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0">
        <f>VLOOKUP(A59,TRANSPORTE!A6:D117,4,FALSE)</f>
        <v>0.44709162975291383</v>
      </c>
      <c r="M59" s="821"/>
      <c r="N59" s="296">
        <f>K59*L59</f>
        <v>15.961171182179026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15.961171182179026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141.85334779472223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4838.3470801876074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967.6694160375215</v>
      </c>
      <c r="M83" s="851"/>
      <c r="N83" s="57"/>
    </row>
    <row r="84" spans="1:14">
      <c r="B84" s="95" t="s">
        <v>1057</v>
      </c>
      <c r="C84" s="96"/>
      <c r="D84" s="96"/>
      <c r="E84" s="96"/>
      <c r="F84" s="96"/>
      <c r="G84" s="96"/>
      <c r="H84" s="96"/>
      <c r="I84" s="93"/>
      <c r="J84" s="94"/>
      <c r="K84" s="313">
        <v>0.05</v>
      </c>
      <c r="L84" s="850">
        <f>N78*K84</f>
        <v>241.91735400938038</v>
      </c>
      <c r="M84" s="851"/>
      <c r="N84" s="57"/>
    </row>
    <row r="85" spans="1:14" ht="15.75" thickBot="1">
      <c r="B85" s="97" t="s">
        <v>1058</v>
      </c>
      <c r="C85" s="98"/>
      <c r="D85" s="98"/>
      <c r="E85" s="98"/>
      <c r="F85" s="98"/>
      <c r="G85" s="98"/>
      <c r="H85" s="98"/>
      <c r="I85" s="99"/>
      <c r="J85" s="100"/>
      <c r="K85" s="314">
        <v>0.05</v>
      </c>
      <c r="L85" s="852">
        <f>N78*K85</f>
        <v>241.91735400938038</v>
      </c>
      <c r="M85" s="853"/>
      <c r="N85" s="57"/>
    </row>
    <row r="86" spans="1:14" ht="15.75" thickBot="1">
      <c r="B86" s="816" t="s">
        <v>1037</v>
      </c>
      <c r="C86" s="817"/>
      <c r="D86" s="817"/>
      <c r="E86" s="817"/>
      <c r="F86" s="817"/>
      <c r="G86" s="817"/>
      <c r="H86" s="817"/>
      <c r="I86" s="817"/>
      <c r="J86" s="817"/>
      <c r="K86" s="817"/>
      <c r="L86" s="817"/>
      <c r="M86" s="818"/>
      <c r="N86" s="58">
        <f>L83+L84+L85</f>
        <v>1451.5041240562823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6289.8512042438897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2.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c r="B36" s="829"/>
      <c r="C36" s="830"/>
      <c r="D36" s="830"/>
      <c r="E36" s="830"/>
      <c r="F36" s="830"/>
      <c r="G36" s="830"/>
      <c r="H36" s="831"/>
      <c r="I36" s="276"/>
      <c r="J36" s="277"/>
      <c r="K36" s="278"/>
      <c r="L36" s="279"/>
      <c r="M36" s="280"/>
      <c r="N36" s="281"/>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0.1</v>
      </c>
      <c r="M42" s="841"/>
      <c r="N42" s="111">
        <f>N76*L42</f>
        <v>56.741339117888892</v>
      </c>
    </row>
    <row r="43" spans="1:14" ht="15.75" thickBot="1">
      <c r="B43" s="816" t="s">
        <v>1037</v>
      </c>
      <c r="C43" s="817"/>
      <c r="D43" s="817"/>
      <c r="E43" s="817"/>
      <c r="F43" s="817"/>
      <c r="G43" s="817"/>
      <c r="H43" s="817"/>
      <c r="I43" s="817"/>
      <c r="J43" s="817"/>
      <c r="K43" s="817"/>
      <c r="L43" s="817"/>
      <c r="M43" s="818"/>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0">
        <f>VLOOKUP(A59,TRANSPORTE!A6:D117,4,FALSE)</f>
        <v>0.44709162975291383</v>
      </c>
      <c r="M59" s="821"/>
      <c r="N59" s="296">
        <f>K59*L59</f>
        <v>4.5826892049673669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4.5826892049673669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628.73741950174519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125.74748390034904</v>
      </c>
      <c r="M83" s="851"/>
      <c r="N83" s="57"/>
    </row>
    <row r="84" spans="1:14">
      <c r="B84" s="95" t="s">
        <v>1057</v>
      </c>
      <c r="C84" s="96"/>
      <c r="D84" s="96"/>
      <c r="E84" s="96"/>
      <c r="F84" s="96"/>
      <c r="G84" s="96"/>
      <c r="H84" s="96"/>
      <c r="I84" s="93"/>
      <c r="J84" s="94"/>
      <c r="K84" s="313">
        <v>0.05</v>
      </c>
      <c r="L84" s="850">
        <f>N78*K84</f>
        <v>31.43687097508726</v>
      </c>
      <c r="M84" s="851"/>
      <c r="N84" s="57"/>
    </row>
    <row r="85" spans="1:14" ht="15.75" thickBot="1">
      <c r="B85" s="97" t="s">
        <v>1058</v>
      </c>
      <c r="C85" s="98"/>
      <c r="D85" s="98"/>
      <c r="E85" s="98"/>
      <c r="F85" s="98"/>
      <c r="G85" s="98"/>
      <c r="H85" s="98"/>
      <c r="I85" s="99"/>
      <c r="J85" s="100"/>
      <c r="K85" s="314">
        <v>0.05</v>
      </c>
      <c r="L85" s="852">
        <f>N78*K85</f>
        <v>31.43687097508726</v>
      </c>
      <c r="M85" s="853"/>
      <c r="N85" s="57"/>
    </row>
    <row r="86" spans="1:14" ht="15.75" thickBot="1">
      <c r="B86" s="816" t="s">
        <v>1037</v>
      </c>
      <c r="C86" s="817"/>
      <c r="D86" s="817"/>
      <c r="E86" s="817"/>
      <c r="F86" s="817"/>
      <c r="G86" s="817"/>
      <c r="H86" s="817"/>
      <c r="I86" s="817"/>
      <c r="J86" s="817"/>
      <c r="K86" s="817"/>
      <c r="L86" s="817"/>
      <c r="M86" s="818"/>
      <c r="N86" s="58">
        <f>L83+L84+L85</f>
        <v>188.62122585052356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817.3586453522687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45</v>
      </c>
      <c r="N36" s="281">
        <f>K36/M36</f>
        <v>4679.1140277327586</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1.4185334779472223</v>
      </c>
    </row>
    <row r="43" spans="1:14" ht="15.75" thickBot="1">
      <c r="B43" s="816" t="s">
        <v>1037</v>
      </c>
      <c r="C43" s="817"/>
      <c r="D43" s="817"/>
      <c r="E43" s="817"/>
      <c r="F43" s="817"/>
      <c r="G43" s="817"/>
      <c r="H43" s="817"/>
      <c r="I43" s="817"/>
      <c r="J43" s="817"/>
      <c r="K43" s="817"/>
      <c r="L43" s="817"/>
      <c r="M43" s="818"/>
      <c r="N43" s="105">
        <f>SUM(N36:N42)</f>
        <v>4680.5325612107063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0">
        <f>VLOOKUP(A59,TRANSPORTE!A6:D117,4,FALSE)</f>
        <v>1262.6424378784532</v>
      </c>
      <c r="M59" s="821"/>
      <c r="N59" s="296">
        <f>K59*L59</f>
        <v>1023.3653826882969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1023.3653826882969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141.85334779472223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5845.7512916937249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1169.1502583387451</v>
      </c>
      <c r="M83" s="851"/>
      <c r="N83" s="57"/>
    </row>
    <row r="84" spans="1:14">
      <c r="B84" s="95" t="s">
        <v>1057</v>
      </c>
      <c r="C84" s="96"/>
      <c r="D84" s="96"/>
      <c r="E84" s="96"/>
      <c r="F84" s="96"/>
      <c r="G84" s="96"/>
      <c r="H84" s="96"/>
      <c r="I84" s="93"/>
      <c r="J84" s="94"/>
      <c r="K84" s="313">
        <v>0.05</v>
      </c>
      <c r="L84" s="850">
        <f>N78*K84</f>
        <v>292.28756458468627</v>
      </c>
      <c r="M84" s="851"/>
      <c r="N84" s="57"/>
    </row>
    <row r="85" spans="1:14" ht="15.75" thickBot="1">
      <c r="B85" s="97" t="s">
        <v>1058</v>
      </c>
      <c r="C85" s="98"/>
      <c r="D85" s="98"/>
      <c r="E85" s="98"/>
      <c r="F85" s="98"/>
      <c r="G85" s="98"/>
      <c r="H85" s="98"/>
      <c r="I85" s="99"/>
      <c r="J85" s="100"/>
      <c r="K85" s="314">
        <v>0.05</v>
      </c>
      <c r="L85" s="852">
        <f>N78*K85</f>
        <v>292.28756458468627</v>
      </c>
      <c r="M85" s="853"/>
      <c r="N85" s="57"/>
    </row>
    <row r="86" spans="1:14" ht="15.75" thickBot="1">
      <c r="B86" s="816" t="s">
        <v>1037</v>
      </c>
      <c r="C86" s="817"/>
      <c r="D86" s="817"/>
      <c r="E86" s="817"/>
      <c r="F86" s="817"/>
      <c r="G86" s="817"/>
      <c r="H86" s="817"/>
      <c r="I86" s="817"/>
      <c r="J86" s="817"/>
      <c r="K86" s="817"/>
      <c r="L86" s="817"/>
      <c r="M86" s="818"/>
      <c r="N86" s="58">
        <f>L83+L84+L85</f>
        <v>1753.7253875081174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7599.4766792018418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VLOOKUP(A36,EQUIPOS!A5:D154,4,FALSE)</f>
        <v>128461.39674954642</v>
      </c>
      <c r="L36" s="279"/>
      <c r="M36" s="280">
        <v>0.625</v>
      </c>
      <c r="N36" s="281">
        <f>K36/M36</f>
        <v>205538.23479927427</v>
      </c>
    </row>
    <row r="37" spans="1:14">
      <c r="A37" s="114" t="s">
        <v>241</v>
      </c>
      <c r="B37" s="829" t="str">
        <f>VLOOKUP(A37,EQUIPOS!A7:D154,3,FALSE)</f>
        <v>Grúa (capacidad 15 ton)</v>
      </c>
      <c r="C37" s="830"/>
      <c r="D37" s="830"/>
      <c r="E37" s="830"/>
      <c r="F37" s="830"/>
      <c r="G37" s="830"/>
      <c r="H37" s="831"/>
      <c r="I37" s="276"/>
      <c r="J37" s="277"/>
      <c r="K37" s="278">
        <f>VLOOKUP(A37,EQUIPOS!A6:D154,4,FALSE)</f>
        <v>105608.96763900502</v>
      </c>
      <c r="L37" s="279"/>
      <c r="M37" s="280">
        <v>0.625</v>
      </c>
      <c r="N37" s="281">
        <f>K37/M37</f>
        <v>168974.34822240804</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2553.3602603050003</v>
      </c>
    </row>
    <row r="43" spans="1:14" ht="15.75" thickBot="1">
      <c r="B43" s="816" t="s">
        <v>1037</v>
      </c>
      <c r="C43" s="817"/>
      <c r="D43" s="817"/>
      <c r="E43" s="817"/>
      <c r="F43" s="817"/>
      <c r="G43" s="817"/>
      <c r="H43" s="817"/>
      <c r="I43" s="817"/>
      <c r="J43" s="817"/>
      <c r="K43" s="817"/>
      <c r="L43" s="817"/>
      <c r="M43" s="818"/>
      <c r="N43" s="403">
        <f>SUM(N36:N42)</f>
        <v>377065.94328198733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126438.04013740731</v>
      </c>
      <c r="N51" s="281">
        <f>K51*M51</f>
        <v>252876.08027481462</v>
      </c>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276275.71316396806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704408.86165205541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140881.7723304111</v>
      </c>
      <c r="M83" s="851"/>
      <c r="N83" s="57"/>
    </row>
    <row r="84" spans="1:14">
      <c r="B84" s="95" t="s">
        <v>1057</v>
      </c>
      <c r="C84" s="96"/>
      <c r="D84" s="96"/>
      <c r="E84" s="96"/>
      <c r="F84" s="96"/>
      <c r="G84" s="96"/>
      <c r="H84" s="96"/>
      <c r="I84" s="93"/>
      <c r="J84" s="94"/>
      <c r="K84" s="313">
        <v>0.05</v>
      </c>
      <c r="L84" s="850">
        <f>N78*K84</f>
        <v>35220.443082602775</v>
      </c>
      <c r="M84" s="851"/>
      <c r="N84" s="57"/>
    </row>
    <row r="85" spans="1:14" ht="15.75" thickBot="1">
      <c r="B85" s="97" t="s">
        <v>1058</v>
      </c>
      <c r="C85" s="98"/>
      <c r="D85" s="98"/>
      <c r="E85" s="98"/>
      <c r="F85" s="98"/>
      <c r="G85" s="98"/>
      <c r="H85" s="98"/>
      <c r="I85" s="99"/>
      <c r="J85" s="100"/>
      <c r="K85" s="314">
        <v>0.05</v>
      </c>
      <c r="L85" s="852">
        <f>N78*K85</f>
        <v>35220.443082602775</v>
      </c>
      <c r="M85" s="853"/>
      <c r="N85" s="57"/>
    </row>
    <row r="86" spans="1:14" ht="15.75" thickBot="1">
      <c r="B86" s="816" t="s">
        <v>1037</v>
      </c>
      <c r="C86" s="817"/>
      <c r="D86" s="817"/>
      <c r="E86" s="817"/>
      <c r="F86" s="817"/>
      <c r="G86" s="817"/>
      <c r="H86" s="817"/>
      <c r="I86" s="817"/>
      <c r="J86" s="817"/>
      <c r="K86" s="817"/>
      <c r="L86" s="817"/>
      <c r="M86" s="818"/>
      <c r="N86" s="58">
        <f>L83+L84+L85</f>
        <v>211322.65849561666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915731.52014767204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2.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VLOOKUP(A36,EQUIPOS!A6:D163,4,FALSE)</f>
        <v>128461.39674954642</v>
      </c>
      <c r="L36" s="279"/>
      <c r="M36" s="280">
        <v>0.5</v>
      </c>
      <c r="N36" s="281">
        <f>K36/M36</f>
        <v>256922.79349909283</v>
      </c>
    </row>
    <row r="37" spans="1:14">
      <c r="A37" s="114" t="s">
        <v>241</v>
      </c>
      <c r="B37" s="829" t="str">
        <f>VLOOKUP(A37,EQUIPOS!A7:D154,3,FALSE)</f>
        <v>Grúa (capacidad 15 ton)</v>
      </c>
      <c r="C37" s="830"/>
      <c r="D37" s="830"/>
      <c r="E37" s="830"/>
      <c r="F37" s="830"/>
      <c r="G37" s="830"/>
      <c r="H37" s="831"/>
      <c r="I37" s="276"/>
      <c r="J37" s="277"/>
      <c r="K37" s="278">
        <f>VLOOKUP(A37,EQUIPOS!A7:D164,4,FALSE)</f>
        <v>105608.96763900502</v>
      </c>
      <c r="L37" s="279"/>
      <c r="M37" s="280">
        <v>0.5</v>
      </c>
      <c r="N37" s="281">
        <f>K37/M37</f>
        <v>211217.93527801003</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3191.70032538125</v>
      </c>
    </row>
    <row r="43" spans="1:14" ht="15.75" thickBot="1">
      <c r="B43" s="816" t="s">
        <v>1037</v>
      </c>
      <c r="C43" s="817"/>
      <c r="D43" s="817"/>
      <c r="E43" s="817"/>
      <c r="F43" s="817"/>
      <c r="G43" s="817"/>
      <c r="H43" s="817"/>
      <c r="I43" s="817"/>
      <c r="J43" s="817"/>
      <c r="K43" s="817"/>
      <c r="L43" s="817"/>
      <c r="M43" s="818"/>
      <c r="N43" s="403">
        <f>SUM(N36:N42)</f>
        <v>471332.42910248414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126438.04013740731</v>
      </c>
      <c r="N51" s="281">
        <f>K51*M51</f>
        <v>252876.08027481462</v>
      </c>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276275.71316396806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63834.006507624996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811442.14877407718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162288.42975481544</v>
      </c>
      <c r="M83" s="851"/>
      <c r="N83" s="57"/>
    </row>
    <row r="84" spans="1:14">
      <c r="B84" s="95" t="s">
        <v>1057</v>
      </c>
      <c r="C84" s="96"/>
      <c r="D84" s="96"/>
      <c r="E84" s="96"/>
      <c r="F84" s="96"/>
      <c r="G84" s="96"/>
      <c r="H84" s="96"/>
      <c r="I84" s="93"/>
      <c r="J84" s="94"/>
      <c r="K84" s="313">
        <v>0.05</v>
      </c>
      <c r="L84" s="850">
        <f>N78*K84</f>
        <v>40572.107438703861</v>
      </c>
      <c r="M84" s="851"/>
      <c r="N84" s="57"/>
    </row>
    <row r="85" spans="1:14" ht="15.75" thickBot="1">
      <c r="B85" s="97" t="s">
        <v>1058</v>
      </c>
      <c r="C85" s="98"/>
      <c r="D85" s="98"/>
      <c r="E85" s="98"/>
      <c r="F85" s="98"/>
      <c r="G85" s="98"/>
      <c r="H85" s="98"/>
      <c r="I85" s="99"/>
      <c r="J85" s="100"/>
      <c r="K85" s="314">
        <v>0.05</v>
      </c>
      <c r="L85" s="852">
        <f>N78*K85</f>
        <v>40572.107438703861</v>
      </c>
      <c r="M85" s="853"/>
      <c r="N85" s="57"/>
    </row>
    <row r="86" spans="1:14" ht="15.75" thickBot="1">
      <c r="B86" s="816" t="s">
        <v>1037</v>
      </c>
      <c r="C86" s="817"/>
      <c r="D86" s="817"/>
      <c r="E86" s="817"/>
      <c r="F86" s="817"/>
      <c r="G86" s="817"/>
      <c r="H86" s="817"/>
      <c r="I86" s="817"/>
      <c r="J86" s="817"/>
      <c r="K86" s="817"/>
      <c r="L86" s="817"/>
      <c r="M86" s="818"/>
      <c r="N86" s="58">
        <f>L83+L84+L85</f>
        <v>243432.64463222315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1054874.7934063002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VLOOKUP(A36,EQUIPOS!A6:D163,4,FALSE)</f>
        <v>128461.39674954642</v>
      </c>
      <c r="L36" s="279"/>
      <c r="M36" s="280">
        <v>0.4375</v>
      </c>
      <c r="N36" s="281">
        <f>K36/M36</f>
        <v>293626.04971324897</v>
      </c>
    </row>
    <row r="37" spans="1:14">
      <c r="A37" s="114" t="s">
        <v>241</v>
      </c>
      <c r="B37" s="829" t="str">
        <f>VLOOKUP(A37,EQUIPOS!A7:D154,3,FALSE)</f>
        <v>Grúa (capacidad 15 ton)</v>
      </c>
      <c r="C37" s="830"/>
      <c r="D37" s="830"/>
      <c r="E37" s="830"/>
      <c r="F37" s="830"/>
      <c r="G37" s="830"/>
      <c r="H37" s="831"/>
      <c r="I37" s="276"/>
      <c r="J37" s="277"/>
      <c r="K37" s="278">
        <f>VLOOKUP(A37,EQUIPOS!A7:D164,4,FALSE)</f>
        <v>105608.96763900502</v>
      </c>
      <c r="L37" s="279"/>
      <c r="M37" s="280">
        <v>0.4375</v>
      </c>
      <c r="N37" s="281">
        <f>K37/M37</f>
        <v>241391.92603201146</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3647.657514721428</v>
      </c>
    </row>
    <row r="43" spans="1:14" ht="15.75" thickBot="1">
      <c r="B43" s="816" t="s">
        <v>1037</v>
      </c>
      <c r="C43" s="817"/>
      <c r="D43" s="817"/>
      <c r="E43" s="817"/>
      <c r="F43" s="817"/>
      <c r="G43" s="817"/>
      <c r="H43" s="817"/>
      <c r="I43" s="817"/>
      <c r="J43" s="817"/>
      <c r="K43" s="817"/>
      <c r="L43" s="817"/>
      <c r="M43" s="818"/>
      <c r="N43" s="403">
        <f>SUM(N36:N42)</f>
        <v>538665.63325998187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126438.04013740731</v>
      </c>
      <c r="N51" s="281">
        <f>K51*M51</f>
        <v>252876.08027481462</v>
      </c>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276275.71316396806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72953.15029442856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887894.4967183785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177578.8993436757</v>
      </c>
      <c r="M83" s="851"/>
      <c r="N83" s="57"/>
    </row>
    <row r="84" spans="1:14">
      <c r="B84" s="95" t="s">
        <v>1057</v>
      </c>
      <c r="C84" s="96"/>
      <c r="D84" s="96"/>
      <c r="E84" s="96"/>
      <c r="F84" s="96"/>
      <c r="G84" s="96"/>
      <c r="H84" s="96"/>
      <c r="I84" s="93"/>
      <c r="J84" s="94"/>
      <c r="K84" s="313">
        <v>0.05</v>
      </c>
      <c r="L84" s="850">
        <f>N78*K84</f>
        <v>44394.724835918925</v>
      </c>
      <c r="M84" s="851"/>
      <c r="N84" s="57"/>
    </row>
    <row r="85" spans="1:14" ht="15.75" thickBot="1">
      <c r="B85" s="97" t="s">
        <v>1058</v>
      </c>
      <c r="C85" s="98"/>
      <c r="D85" s="98"/>
      <c r="E85" s="98"/>
      <c r="F85" s="98"/>
      <c r="G85" s="98"/>
      <c r="H85" s="98"/>
      <c r="I85" s="99"/>
      <c r="J85" s="100"/>
      <c r="K85" s="314">
        <v>0.05</v>
      </c>
      <c r="L85" s="852">
        <f>N78*K85</f>
        <v>44394.724835918925</v>
      </c>
      <c r="M85" s="853"/>
      <c r="N85" s="57"/>
    </row>
    <row r="86" spans="1:14" ht="15.75" thickBot="1">
      <c r="B86" s="816" t="s">
        <v>1037</v>
      </c>
      <c r="C86" s="817"/>
      <c r="D86" s="817"/>
      <c r="E86" s="817"/>
      <c r="F86" s="817"/>
      <c r="G86" s="817"/>
      <c r="H86" s="817"/>
      <c r="I86" s="817"/>
      <c r="J86" s="817"/>
      <c r="K86" s="817"/>
      <c r="L86" s="817"/>
      <c r="M86" s="818"/>
      <c r="N86" s="58">
        <f>L83+L84+L85</f>
        <v>266368.34901551355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1154262.8457338922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VLOOKUP(A36,EQUIPOS!A6:D163,4,FALSE)</f>
        <v>128461.39674954642</v>
      </c>
      <c r="L36" s="279"/>
      <c r="M36" s="280">
        <v>0.875</v>
      </c>
      <c r="N36" s="281">
        <f>K36/M36</f>
        <v>146813.02485662448</v>
      </c>
    </row>
    <row r="37" spans="1:14">
      <c r="A37" s="114" t="s">
        <v>241</v>
      </c>
      <c r="B37" s="829" t="str">
        <f>VLOOKUP(A37,EQUIPOS!A7:D154,3,FALSE)</f>
        <v>Grúa (capacidad 15 ton)</v>
      </c>
      <c r="C37" s="830"/>
      <c r="D37" s="830"/>
      <c r="E37" s="830"/>
      <c r="F37" s="830"/>
      <c r="G37" s="830"/>
      <c r="H37" s="831"/>
      <c r="I37" s="276"/>
      <c r="J37" s="277"/>
      <c r="K37" s="278">
        <f>VLOOKUP(A37,EQUIPOS!A7:D164,4,FALSE)</f>
        <v>105608.96763900502</v>
      </c>
      <c r="L37" s="279"/>
      <c r="M37" s="280">
        <v>0.875</v>
      </c>
      <c r="N37" s="281">
        <f>K37/M37</f>
        <v>120695.96301600573</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1459.0630058885715</v>
      </c>
    </row>
    <row r="43" spans="1:14" ht="15.75" thickBot="1">
      <c r="B43" s="816" t="s">
        <v>1037</v>
      </c>
      <c r="C43" s="817"/>
      <c r="D43" s="817"/>
      <c r="E43" s="817"/>
      <c r="F43" s="817"/>
      <c r="G43" s="817"/>
      <c r="H43" s="817"/>
      <c r="I43" s="817"/>
      <c r="J43" s="817"/>
      <c r="K43" s="817"/>
      <c r="L43" s="817"/>
      <c r="M43" s="818"/>
      <c r="N43" s="403">
        <f>SUM(N36:N42)</f>
        <v>268968.05087851878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29181.260117771428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321548.94388544367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64309.788777088739</v>
      </c>
      <c r="M83" s="851"/>
      <c r="N83" s="57"/>
    </row>
    <row r="84" spans="1:14">
      <c r="B84" s="95" t="s">
        <v>1057</v>
      </c>
      <c r="C84" s="96"/>
      <c r="D84" s="96"/>
      <c r="E84" s="96"/>
      <c r="F84" s="96"/>
      <c r="G84" s="96"/>
      <c r="H84" s="96"/>
      <c r="I84" s="93"/>
      <c r="J84" s="94"/>
      <c r="K84" s="313">
        <v>0.05</v>
      </c>
      <c r="L84" s="850">
        <f>N78*K84</f>
        <v>16077.447194272185</v>
      </c>
      <c r="M84" s="851"/>
      <c r="N84" s="57"/>
    </row>
    <row r="85" spans="1:14" ht="15.75" thickBot="1">
      <c r="B85" s="97" t="s">
        <v>1058</v>
      </c>
      <c r="C85" s="98"/>
      <c r="D85" s="98"/>
      <c r="E85" s="98"/>
      <c r="F85" s="98"/>
      <c r="G85" s="98"/>
      <c r="H85" s="98"/>
      <c r="I85" s="99"/>
      <c r="J85" s="100"/>
      <c r="K85" s="314">
        <v>0.05</v>
      </c>
      <c r="L85" s="852">
        <f>N78*K85</f>
        <v>16077.447194272185</v>
      </c>
      <c r="M85" s="853"/>
      <c r="N85" s="57"/>
    </row>
    <row r="86" spans="1:14" ht="15.75" thickBot="1">
      <c r="B86" s="816" t="s">
        <v>1037</v>
      </c>
      <c r="C86" s="817"/>
      <c r="D86" s="817"/>
      <c r="E86" s="817"/>
      <c r="F86" s="817"/>
      <c r="G86" s="817"/>
      <c r="H86" s="817"/>
      <c r="I86" s="817"/>
      <c r="J86" s="817"/>
      <c r="K86" s="817"/>
      <c r="L86" s="817"/>
      <c r="M86" s="818"/>
      <c r="N86" s="58">
        <f>L83+L84+L85</f>
        <v>96464.683165633105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418013.62705107679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2.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VLOOKUP(A36,EQUIPOS!A6:D163,4,FALSE)</f>
        <v>128461.39674954642</v>
      </c>
      <c r="L36" s="279"/>
      <c r="M36" s="280">
        <v>0.75</v>
      </c>
      <c r="N36" s="281">
        <f>K36/M36</f>
        <v>171281.86233272855</v>
      </c>
    </row>
    <row r="37" spans="1:14">
      <c r="A37" s="114" t="s">
        <v>241</v>
      </c>
      <c r="B37" s="829" t="str">
        <f>VLOOKUP(A37,EQUIPOS!A7:D154,3,FALSE)</f>
        <v>Grúa (capacidad 15 ton)</v>
      </c>
      <c r="C37" s="830"/>
      <c r="D37" s="830"/>
      <c r="E37" s="830"/>
      <c r="F37" s="830"/>
      <c r="G37" s="830"/>
      <c r="H37" s="831"/>
      <c r="I37" s="276"/>
      <c r="J37" s="277"/>
      <c r="K37" s="278">
        <f>VLOOKUP(A37,EQUIPOS!A7:D164,4,FALSE)</f>
        <v>105608.96763900502</v>
      </c>
      <c r="L37" s="279"/>
      <c r="M37" s="280">
        <v>0.75</v>
      </c>
      <c r="N37" s="281">
        <f>K37/M37</f>
        <v>140811.9568520067</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1702.2401735366668</v>
      </c>
    </row>
    <row r="43" spans="1:14" ht="15.75" thickBot="1">
      <c r="B43" s="816" t="s">
        <v>1037</v>
      </c>
      <c r="C43" s="817"/>
      <c r="D43" s="817"/>
      <c r="E43" s="817"/>
      <c r="F43" s="817"/>
      <c r="G43" s="817"/>
      <c r="H43" s="817"/>
      <c r="I43" s="817"/>
      <c r="J43" s="817"/>
      <c r="K43" s="817"/>
      <c r="L43" s="817"/>
      <c r="M43" s="818"/>
      <c r="N43" s="403">
        <f>SUM(N36:N42)</f>
        <v>313796.05935827189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34044.803470733335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371240.49571815867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74248.099143631742</v>
      </c>
      <c r="M83" s="851"/>
      <c r="N83" s="57"/>
    </row>
    <row r="84" spans="1:14">
      <c r="B84" s="95" t="s">
        <v>1057</v>
      </c>
      <c r="C84" s="96"/>
      <c r="D84" s="96"/>
      <c r="E84" s="96"/>
      <c r="F84" s="96"/>
      <c r="G84" s="96"/>
      <c r="H84" s="96"/>
      <c r="I84" s="93"/>
      <c r="J84" s="94"/>
      <c r="K84" s="313">
        <v>0.05</v>
      </c>
      <c r="L84" s="850">
        <f>N78*K84</f>
        <v>18562.024785907935</v>
      </c>
      <c r="M84" s="851"/>
      <c r="N84" s="57"/>
    </row>
    <row r="85" spans="1:14" ht="15.75" thickBot="1">
      <c r="B85" s="97" t="s">
        <v>1058</v>
      </c>
      <c r="C85" s="98"/>
      <c r="D85" s="98"/>
      <c r="E85" s="98"/>
      <c r="F85" s="98"/>
      <c r="G85" s="98"/>
      <c r="H85" s="98"/>
      <c r="I85" s="99"/>
      <c r="J85" s="100"/>
      <c r="K85" s="314">
        <v>0.05</v>
      </c>
      <c r="L85" s="852">
        <f>N78*K85</f>
        <v>18562.024785907935</v>
      </c>
      <c r="M85" s="853"/>
      <c r="N85" s="57"/>
    </row>
    <row r="86" spans="1:14" ht="15.75" thickBot="1">
      <c r="B86" s="816" t="s">
        <v>1037</v>
      </c>
      <c r="C86" s="817"/>
      <c r="D86" s="817"/>
      <c r="E86" s="817"/>
      <c r="F86" s="817"/>
      <c r="G86" s="817"/>
      <c r="H86" s="817"/>
      <c r="I86" s="817"/>
      <c r="J86" s="817"/>
      <c r="K86" s="817"/>
      <c r="L86" s="817"/>
      <c r="M86" s="818"/>
      <c r="N86" s="58">
        <f>L83+L84+L85</f>
        <v>111372.14871544762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482612.6444336063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146</v>
      </c>
      <c r="B36" s="829" t="str">
        <f>VLOOKUP(A36,EQUIPOS!A6:D154,3,FALSE)</f>
        <v>Camabaja</v>
      </c>
      <c r="C36" s="830"/>
      <c r="D36" s="830"/>
      <c r="E36" s="830"/>
      <c r="F36" s="830"/>
      <c r="G36" s="830"/>
      <c r="H36" s="831"/>
      <c r="I36" s="276"/>
      <c r="J36" s="277"/>
      <c r="K36" s="278">
        <f>VLOOKUP(A36,EQUIPOS!A6:D163,4,FALSE)</f>
        <v>128461.39674954642</v>
      </c>
      <c r="L36" s="279"/>
      <c r="M36" s="280">
        <v>0.6875</v>
      </c>
      <c r="N36" s="281">
        <f>K36/M36</f>
        <v>186852.94072661296</v>
      </c>
    </row>
    <row r="37" spans="1:14">
      <c r="A37" s="114" t="s">
        <v>241</v>
      </c>
      <c r="B37" s="829" t="str">
        <f>VLOOKUP(A37,EQUIPOS!A7:D154,3,FALSE)</f>
        <v>Grúa (capacidad 15 ton)</v>
      </c>
      <c r="C37" s="830"/>
      <c r="D37" s="830"/>
      <c r="E37" s="830"/>
      <c r="F37" s="830"/>
      <c r="G37" s="830"/>
      <c r="H37" s="831"/>
      <c r="I37" s="276"/>
      <c r="J37" s="277"/>
      <c r="K37" s="278">
        <f>VLOOKUP(A37,EQUIPOS!A7:D164,4,FALSE)</f>
        <v>105608.96763900502</v>
      </c>
      <c r="L37" s="279"/>
      <c r="M37" s="280">
        <v>0.6875</v>
      </c>
      <c r="N37" s="281">
        <f>K37/M37</f>
        <v>153613.04383855275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1856.9892802218183</v>
      </c>
    </row>
    <row r="43" spans="1:14" ht="15.75" thickBot="1">
      <c r="B43" s="816" t="s">
        <v>1037</v>
      </c>
      <c r="C43" s="817"/>
      <c r="D43" s="817"/>
      <c r="E43" s="817"/>
      <c r="F43" s="817"/>
      <c r="G43" s="817"/>
      <c r="H43" s="817"/>
      <c r="I43" s="817"/>
      <c r="J43" s="817"/>
      <c r="K43" s="817"/>
      <c r="L43" s="817"/>
      <c r="M43" s="818"/>
      <c r="N43" s="403">
        <f>SUM(N36:N42)</f>
        <v>342322.97384538752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37139.785604436365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402862.39233897731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80572.478467795474</v>
      </c>
      <c r="M83" s="851"/>
      <c r="N83" s="57"/>
    </row>
    <row r="84" spans="1:14">
      <c r="B84" s="95" t="s">
        <v>1057</v>
      </c>
      <c r="C84" s="96"/>
      <c r="D84" s="96"/>
      <c r="E84" s="96"/>
      <c r="F84" s="96"/>
      <c r="G84" s="96"/>
      <c r="H84" s="96"/>
      <c r="I84" s="93"/>
      <c r="J84" s="94"/>
      <c r="K84" s="313">
        <v>0.05</v>
      </c>
      <c r="L84" s="850">
        <f>N78*K84</f>
        <v>20143.119616948868</v>
      </c>
      <c r="M84" s="851"/>
      <c r="N84" s="57"/>
    </row>
    <row r="85" spans="1:14" ht="15.75" thickBot="1">
      <c r="B85" s="97" t="s">
        <v>1058</v>
      </c>
      <c r="C85" s="98"/>
      <c r="D85" s="98"/>
      <c r="E85" s="98"/>
      <c r="F85" s="98"/>
      <c r="G85" s="98"/>
      <c r="H85" s="98"/>
      <c r="I85" s="99"/>
      <c r="J85" s="100"/>
      <c r="K85" s="314">
        <v>0.05</v>
      </c>
      <c r="L85" s="852">
        <f>N78*K85</f>
        <v>20143.119616948868</v>
      </c>
      <c r="M85" s="853"/>
      <c r="N85" s="57"/>
    </row>
    <row r="86" spans="1:14" ht="15.75" thickBot="1">
      <c r="B86" s="816" t="s">
        <v>1037</v>
      </c>
      <c r="C86" s="817"/>
      <c r="D86" s="817"/>
      <c r="E86" s="817"/>
      <c r="F86" s="817"/>
      <c r="G86" s="817"/>
      <c r="H86" s="817"/>
      <c r="I86" s="817"/>
      <c r="J86" s="817"/>
      <c r="K86" s="817"/>
      <c r="L86" s="817"/>
      <c r="M86" s="818"/>
      <c r="N86" s="58">
        <f>L83+L84+L85</f>
        <v>120858.71770169321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523721.11004067049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8" t="s">
        <v>241</v>
      </c>
      <c r="B36" s="829" t="str">
        <f>VLOOKUP(A36,EQUIPOS!A6:D154,3,FALSE)</f>
        <v>Grúa (capacidad 15 ton)</v>
      </c>
      <c r="C36" s="830"/>
      <c r="D36" s="830"/>
      <c r="E36" s="830"/>
      <c r="F36" s="830"/>
      <c r="G36" s="830"/>
      <c r="H36" s="831"/>
      <c r="I36" s="276"/>
      <c r="J36" s="277"/>
      <c r="K36" s="278">
        <f>VLOOKUP(A36,EQUIPOS!A6:D163,4,FALSE)</f>
        <v>105608.96763900502</v>
      </c>
      <c r="L36" s="279"/>
      <c r="M36" s="405">
        <v>1.125</v>
      </c>
      <c r="N36" s="281">
        <f>K36/M36</f>
        <v>93874.637901337788</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1134.8267823577778</v>
      </c>
    </row>
    <row r="43" spans="1:14" ht="15.75" thickBot="1">
      <c r="B43" s="816" t="s">
        <v>1037</v>
      </c>
      <c r="C43" s="817"/>
      <c r="D43" s="817"/>
      <c r="E43" s="817"/>
      <c r="F43" s="817"/>
      <c r="G43" s="817"/>
      <c r="H43" s="817"/>
      <c r="I43" s="817"/>
      <c r="J43" s="817"/>
      <c r="K43" s="817"/>
      <c r="L43" s="817"/>
      <c r="M43" s="818"/>
      <c r="N43" s="403">
        <f>SUM(N36:N42)</f>
        <v>95009.464683695565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509.00982341951419</v>
      </c>
      <c r="N48" s="281">
        <f>K48*M48</f>
        <v>5090.0982341951421</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1432.9644548906163</v>
      </c>
      <c r="N49" s="281">
        <f>K49*M49</f>
        <v>1432.9644548906163</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16876.570200067683</v>
      </c>
      <c r="N50" s="281">
        <f>K50*M50</f>
        <v>16876.570200067683</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22696.535647155557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141105.63322000456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28221.126644000913</v>
      </c>
      <c r="M83" s="851"/>
      <c r="N83" s="57"/>
    </row>
    <row r="84" spans="1:14">
      <c r="B84" s="95" t="s">
        <v>1057</v>
      </c>
      <c r="C84" s="96"/>
      <c r="D84" s="96"/>
      <c r="E84" s="96"/>
      <c r="F84" s="96"/>
      <c r="G84" s="96"/>
      <c r="H84" s="96"/>
      <c r="I84" s="93"/>
      <c r="J84" s="94"/>
      <c r="K84" s="313">
        <v>0.05</v>
      </c>
      <c r="L84" s="850">
        <f>N78*K84</f>
        <v>7055.2816610002283</v>
      </c>
      <c r="M84" s="851"/>
      <c r="N84" s="57"/>
    </row>
    <row r="85" spans="1:14" ht="15.75" thickBot="1">
      <c r="B85" s="97" t="s">
        <v>1058</v>
      </c>
      <c r="C85" s="98"/>
      <c r="D85" s="98"/>
      <c r="E85" s="98"/>
      <c r="F85" s="98"/>
      <c r="G85" s="98"/>
      <c r="H85" s="98"/>
      <c r="I85" s="99"/>
      <c r="J85" s="100"/>
      <c r="K85" s="314">
        <v>0.05</v>
      </c>
      <c r="L85" s="852">
        <f>N78*K85</f>
        <v>7055.2816610002283</v>
      </c>
      <c r="M85" s="853"/>
      <c r="N85" s="57"/>
    </row>
    <row r="86" spans="1:14" ht="15.75" thickBot="1">
      <c r="B86" s="816" t="s">
        <v>1037</v>
      </c>
      <c r="C86" s="817"/>
      <c r="D86" s="817"/>
      <c r="E86" s="817"/>
      <c r="F86" s="817"/>
      <c r="G86" s="817"/>
      <c r="H86" s="817"/>
      <c r="I86" s="817"/>
      <c r="J86" s="817"/>
      <c r="K86" s="817"/>
      <c r="L86" s="817"/>
      <c r="M86" s="818"/>
      <c r="N86" s="58">
        <f>L83+L84+L85</f>
        <v>42331.689966001366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183437.32318600593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2.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61" t="s">
        <v>241</v>
      </c>
      <c r="B36" s="829" t="str">
        <f>VLOOKUP(A36,EQUIPOS!A6:D154,3,FALSE)</f>
        <v>Grúa (capacidad 15 ton)</v>
      </c>
      <c r="C36" s="830"/>
      <c r="D36" s="830"/>
      <c r="E36" s="830"/>
      <c r="F36" s="830"/>
      <c r="G36" s="830"/>
      <c r="H36" s="831"/>
      <c r="I36" s="276"/>
      <c r="J36" s="277"/>
      <c r="K36" s="278">
        <f>VLOOKUP(A36,EQUIPOS!A6:D163,4,FALSE)</f>
        <v>105608.96763900502</v>
      </c>
      <c r="L36" s="279"/>
      <c r="M36" s="471">
        <v>1</v>
      </c>
      <c r="N36" s="281">
        <f>K36/M36</f>
        <v>105608.96763900502</v>
      </c>
    </row>
    <row r="37" spans="1:14">
      <c r="A37" s="161" t="s">
        <v>373</v>
      </c>
      <c r="B37" s="829" t="str">
        <f>VLOOKUP(A37,EQUIPOS!A7:D154,3,FALSE)</f>
        <v>Volqueta 6 m3</v>
      </c>
      <c r="C37" s="830"/>
      <c r="D37" s="830"/>
      <c r="E37" s="830"/>
      <c r="F37" s="830"/>
      <c r="G37" s="830"/>
      <c r="H37" s="831"/>
      <c r="I37" s="276"/>
      <c r="J37" s="277"/>
      <c r="K37" s="278">
        <f>VLOOKUP(A37,EQUIPOS!A7:D164,4,FALSE)</f>
        <v>84224.262610732767</v>
      </c>
      <c r="L37" s="279"/>
      <c r="M37" s="472">
        <v>1</v>
      </c>
      <c r="N37" s="281">
        <f>K37/M37</f>
        <v>84224.262610732767</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1276.6801301525002</v>
      </c>
    </row>
    <row r="43" spans="1:14" ht="15.75" thickBot="1">
      <c r="B43" s="816" t="s">
        <v>1037</v>
      </c>
      <c r="C43" s="817"/>
      <c r="D43" s="817"/>
      <c r="E43" s="817"/>
      <c r="F43" s="817"/>
      <c r="G43" s="817"/>
      <c r="H43" s="817"/>
      <c r="I43" s="817"/>
      <c r="J43" s="817"/>
      <c r="K43" s="817"/>
      <c r="L43" s="817"/>
      <c r="M43" s="818"/>
      <c r="N43" s="403">
        <f>SUM(N36:N42)</f>
        <v>191109.91037989029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509.00982341951419</v>
      </c>
      <c r="N48" s="281">
        <f>K48*M48</f>
        <v>5090.0982341951421</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1432.9644548906163</v>
      </c>
      <c r="N49" s="281">
        <f>K49*M49</f>
        <v>1432.9644548906163</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16876.570200067683</v>
      </c>
      <c r="N50" s="281">
        <f>K50*M50</f>
        <v>16876.570200067683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25533.60260305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240043.14587209374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48008.629174418747</v>
      </c>
      <c r="M83" s="851"/>
      <c r="N83" s="57"/>
    </row>
    <row r="84" spans="1:14">
      <c r="B84" s="95" t="s">
        <v>1057</v>
      </c>
      <c r="C84" s="96"/>
      <c r="D84" s="96"/>
      <c r="E84" s="96"/>
      <c r="F84" s="96"/>
      <c r="G84" s="96"/>
      <c r="H84" s="96"/>
      <c r="I84" s="93"/>
      <c r="J84" s="94"/>
      <c r="K84" s="313">
        <v>0.05</v>
      </c>
      <c r="L84" s="850">
        <f>N78*K84</f>
        <v>12002.157293604687</v>
      </c>
      <c r="M84" s="851"/>
      <c r="N84" s="57"/>
    </row>
    <row r="85" spans="1:14" ht="15.75" thickBot="1">
      <c r="B85" s="97" t="s">
        <v>1058</v>
      </c>
      <c r="C85" s="98"/>
      <c r="D85" s="98"/>
      <c r="E85" s="98"/>
      <c r="F85" s="98"/>
      <c r="G85" s="98"/>
      <c r="H85" s="98"/>
      <c r="I85" s="99"/>
      <c r="J85" s="100"/>
      <c r="K85" s="314">
        <v>0.05</v>
      </c>
      <c r="L85" s="852">
        <f>N78*K85</f>
        <v>12002.157293604687</v>
      </c>
      <c r="M85" s="853"/>
      <c r="N85" s="57"/>
    </row>
    <row r="86" spans="1:14" ht="15.75" thickBot="1">
      <c r="B86" s="816" t="s">
        <v>1037</v>
      </c>
      <c r="C86" s="817"/>
      <c r="D86" s="817"/>
      <c r="E86" s="817"/>
      <c r="F86" s="817"/>
      <c r="G86" s="817"/>
      <c r="H86" s="817"/>
      <c r="I86" s="817"/>
      <c r="J86" s="817"/>
      <c r="K86" s="817"/>
      <c r="L86" s="817"/>
      <c r="M86" s="818"/>
      <c r="N86" s="58">
        <f>L83+L84+L85</f>
        <v>72012.943761628121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312056.08963372186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241</v>
      </c>
      <c r="B36" s="829" t="str">
        <f>VLOOKUP(A36,EQUIPOS!A6:D154,3,FALSE)</f>
        <v>Grúa (capacidad 15 ton)</v>
      </c>
      <c r="C36" s="830"/>
      <c r="D36" s="830"/>
      <c r="E36" s="830"/>
      <c r="F36" s="830"/>
      <c r="G36" s="830"/>
      <c r="H36" s="831"/>
      <c r="I36" s="276"/>
      <c r="J36" s="277"/>
      <c r="K36" s="278">
        <f>VLOOKUP(A36,EQUIPOS!A6:D163,4,FALSE)</f>
        <v>105608.96763900502</v>
      </c>
      <c r="L36" s="279"/>
      <c r="M36" s="280">
        <v>0.9375</v>
      </c>
      <c r="N36" s="281">
        <f>K36/M36</f>
        <v>112649.56548160534</v>
      </c>
    </row>
    <row r="37" spans="1:14">
      <c r="A37" s="150" t="s">
        <v>373</v>
      </c>
      <c r="B37" s="829" t="str">
        <f>VLOOKUP(A37,EQUIPOS!A7:D154,3,FALSE)</f>
        <v>Volqueta 6 m3</v>
      </c>
      <c r="C37" s="830"/>
      <c r="D37" s="830"/>
      <c r="E37" s="830"/>
      <c r="F37" s="830"/>
      <c r="G37" s="830"/>
      <c r="H37" s="831"/>
      <c r="I37" s="276"/>
      <c r="J37" s="277"/>
      <c r="K37" s="278">
        <f>VLOOKUP(A37,EQUIPOS!A7:D164,4,FALSE)</f>
        <v>84224.262610732767</v>
      </c>
      <c r="L37" s="279"/>
      <c r="M37" s="280">
        <v>0.9375</v>
      </c>
      <c r="N37" s="281">
        <f>K37/M37</f>
        <v>89839.21345144829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1361.7921388293335</v>
      </c>
    </row>
    <row r="43" spans="1:14" ht="15.75" thickBot="1">
      <c r="B43" s="816" t="s">
        <v>1037</v>
      </c>
      <c r="C43" s="817"/>
      <c r="D43" s="817"/>
      <c r="E43" s="817"/>
      <c r="F43" s="817"/>
      <c r="G43" s="817"/>
      <c r="H43" s="817"/>
      <c r="I43" s="817"/>
      <c r="J43" s="817"/>
      <c r="K43" s="817"/>
      <c r="L43" s="817"/>
      <c r="M43" s="818"/>
      <c r="N43" s="403">
        <f>SUM(N36:N42)</f>
        <v>203850.57107188297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16876.570200067683</v>
      </c>
      <c r="N49" s="281">
        <f>K49*M49</f>
        <v>16876.570200067683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27235.842776586665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254486.04673762305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50897.209347524615</v>
      </c>
      <c r="M83" s="851"/>
      <c r="N83" s="57"/>
    </row>
    <row r="84" spans="1:14">
      <c r="B84" s="95" t="s">
        <v>1057</v>
      </c>
      <c r="C84" s="96"/>
      <c r="D84" s="96"/>
      <c r="E84" s="96"/>
      <c r="F84" s="96"/>
      <c r="G84" s="96"/>
      <c r="H84" s="96"/>
      <c r="I84" s="93"/>
      <c r="J84" s="94"/>
      <c r="K84" s="313">
        <v>0.05</v>
      </c>
      <c r="L84" s="850">
        <f>N78*K84</f>
        <v>12724.302336881154</v>
      </c>
      <c r="M84" s="851"/>
      <c r="N84" s="57"/>
    </row>
    <row r="85" spans="1:14" ht="15.75" thickBot="1">
      <c r="B85" s="97" t="s">
        <v>1058</v>
      </c>
      <c r="C85" s="98"/>
      <c r="D85" s="98"/>
      <c r="E85" s="98"/>
      <c r="F85" s="98"/>
      <c r="G85" s="98"/>
      <c r="H85" s="98"/>
      <c r="I85" s="99"/>
      <c r="J85" s="100"/>
      <c r="K85" s="314">
        <v>0.05</v>
      </c>
      <c r="L85" s="852">
        <f>N78*K85</f>
        <v>12724.302336881154</v>
      </c>
      <c r="M85" s="853"/>
      <c r="N85" s="57"/>
    </row>
    <row r="86" spans="1:14" ht="15.75" thickBot="1">
      <c r="B86" s="816" t="s">
        <v>1037</v>
      </c>
      <c r="C86" s="817"/>
      <c r="D86" s="817"/>
      <c r="E86" s="817"/>
      <c r="F86" s="817"/>
      <c r="G86" s="817"/>
      <c r="H86" s="817"/>
      <c r="I86" s="817"/>
      <c r="J86" s="817"/>
      <c r="K86" s="817"/>
      <c r="L86" s="817"/>
      <c r="M86" s="818"/>
      <c r="N86" s="58">
        <f>L83+L84+L85</f>
        <v>76345.814021286918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330831.86075890996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241</v>
      </c>
      <c r="B36" s="829" t="str">
        <f>VLOOKUP(A36,EQUIPOS!A6:D154,3,FALSE)</f>
        <v>Grúa (capacidad 15 ton)</v>
      </c>
      <c r="C36" s="830"/>
      <c r="D36" s="830"/>
      <c r="E36" s="830"/>
      <c r="F36" s="830"/>
      <c r="G36" s="830"/>
      <c r="H36" s="831"/>
      <c r="I36" s="276"/>
      <c r="J36" s="277"/>
      <c r="K36" s="278">
        <f>VLOOKUP(A36,EQUIPOS!A6:D163,4,FALSE)</f>
        <v>105608.96763900502</v>
      </c>
      <c r="L36" s="279"/>
      <c r="M36" s="280">
        <v>1.5</v>
      </c>
      <c r="N36" s="281">
        <f>K36/M36</f>
        <v>70405.978426003348</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851.12008676833341</v>
      </c>
    </row>
    <row r="43" spans="1:14" ht="15.75" thickBot="1">
      <c r="B43" s="816" t="s">
        <v>1037</v>
      </c>
      <c r="C43" s="817"/>
      <c r="D43" s="817"/>
      <c r="E43" s="817"/>
      <c r="F43" s="817"/>
      <c r="G43" s="817"/>
      <c r="H43" s="817"/>
      <c r="I43" s="817"/>
      <c r="J43" s="817"/>
      <c r="K43" s="817"/>
      <c r="L43" s="817"/>
      <c r="M43" s="818"/>
      <c r="N43" s="403">
        <f>SUM(N36:N42)</f>
        <v>71257.098512771685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16876.570200067683</v>
      </c>
      <c r="N49" s="281">
        <f>K49*M49</f>
        <v>16876.570200067683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17022.401735366668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111679.13313729179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22335.826627458358</v>
      </c>
      <c r="M83" s="851"/>
      <c r="N83" s="57"/>
    </row>
    <row r="84" spans="1:14">
      <c r="B84" s="95" t="s">
        <v>1057</v>
      </c>
      <c r="C84" s="96"/>
      <c r="D84" s="96"/>
      <c r="E84" s="96"/>
      <c r="F84" s="96"/>
      <c r="G84" s="96"/>
      <c r="H84" s="96"/>
      <c r="I84" s="93"/>
      <c r="J84" s="94"/>
      <c r="K84" s="313">
        <v>0.05</v>
      </c>
      <c r="L84" s="850">
        <f>N78*K84</f>
        <v>5583.9566568645896</v>
      </c>
      <c r="M84" s="851"/>
      <c r="N84" s="57"/>
    </row>
    <row r="85" spans="1:14" ht="15.75" thickBot="1">
      <c r="B85" s="97" t="s">
        <v>1058</v>
      </c>
      <c r="C85" s="98"/>
      <c r="D85" s="98"/>
      <c r="E85" s="98"/>
      <c r="F85" s="98"/>
      <c r="G85" s="98"/>
      <c r="H85" s="98"/>
      <c r="I85" s="99"/>
      <c r="J85" s="100"/>
      <c r="K85" s="314">
        <v>0.05</v>
      </c>
      <c r="L85" s="852">
        <f>N78*K85</f>
        <v>5583.9566568645896</v>
      </c>
      <c r="M85" s="853"/>
      <c r="N85" s="57"/>
    </row>
    <row r="86" spans="1:14" ht="15.75" thickBot="1">
      <c r="B86" s="816" t="s">
        <v>1037</v>
      </c>
      <c r="C86" s="817"/>
      <c r="D86" s="817"/>
      <c r="E86" s="817"/>
      <c r="F86" s="817"/>
      <c r="G86" s="817"/>
      <c r="H86" s="817"/>
      <c r="I86" s="817"/>
      <c r="J86" s="817"/>
      <c r="K86" s="817"/>
      <c r="L86" s="817"/>
      <c r="M86" s="818"/>
      <c r="N86" s="58">
        <f>L83+L84+L85</f>
        <v>33503.739941187538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145182.87307847932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241</v>
      </c>
      <c r="B36" s="829" t="str">
        <f>VLOOKUP(A36,EQUIPOS!A6:D154,3,FALSE)</f>
        <v>Grúa (capacidad 15 ton)</v>
      </c>
      <c r="C36" s="830"/>
      <c r="D36" s="830"/>
      <c r="E36" s="830"/>
      <c r="F36" s="830"/>
      <c r="G36" s="830"/>
      <c r="H36" s="831"/>
      <c r="I36" s="276"/>
      <c r="J36" s="277"/>
      <c r="K36" s="278">
        <f>VLOOKUP(A36,EQUIPOS!A6:D163,4,FALSE)</f>
        <v>105608.96763900502</v>
      </c>
      <c r="L36" s="279"/>
      <c r="M36" s="280">
        <v>1.375</v>
      </c>
      <c r="N36" s="281">
        <f>K36/M36</f>
        <v>76806.521919276376</v>
      </c>
    </row>
    <row r="37" spans="1:14">
      <c r="A37" s="150" t="s">
        <v>373</v>
      </c>
      <c r="B37" s="829" t="str">
        <f>VLOOKUP(A37,EQUIPOS!A7:D154,3,FALSE)</f>
        <v>Volqueta 6 m3</v>
      </c>
      <c r="C37" s="830"/>
      <c r="D37" s="830"/>
      <c r="E37" s="830"/>
      <c r="F37" s="830"/>
      <c r="G37" s="830"/>
      <c r="H37" s="831"/>
      <c r="I37" s="276"/>
      <c r="J37" s="277"/>
      <c r="K37" s="278">
        <f>VLOOKUP(A37,EQUIPOS!A7:D164,4,FALSE)</f>
        <v>84224.262610732767</v>
      </c>
      <c r="L37" s="279"/>
      <c r="M37" s="280">
        <v>1.375</v>
      </c>
      <c r="N37" s="281">
        <f>K37/M37</f>
        <v>61254.009171442012</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928.49464011090913</v>
      </c>
    </row>
    <row r="43" spans="1:14" ht="15.75" thickBot="1">
      <c r="B43" s="816" t="s">
        <v>1037</v>
      </c>
      <c r="C43" s="817"/>
      <c r="D43" s="817"/>
      <c r="E43" s="817"/>
      <c r="F43" s="817"/>
      <c r="G43" s="817"/>
      <c r="H43" s="817"/>
      <c r="I43" s="817"/>
      <c r="J43" s="817"/>
      <c r="K43" s="817"/>
      <c r="L43" s="817"/>
      <c r="M43" s="818"/>
      <c r="N43" s="403">
        <f>SUM(N36:N42)</f>
        <v>138989.02573082931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16876.570200067683</v>
      </c>
      <c r="N49" s="281">
        <f>K49*M49</f>
        <v>16876.570200067683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18569.892802218183</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180958.55142220092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36191.710284440189</v>
      </c>
      <c r="M83" s="851"/>
      <c r="N83" s="57"/>
    </row>
    <row r="84" spans="1:14">
      <c r="B84" s="95" t="s">
        <v>1057</v>
      </c>
      <c r="C84" s="96"/>
      <c r="D84" s="96"/>
      <c r="E84" s="96"/>
      <c r="F84" s="96"/>
      <c r="G84" s="96"/>
      <c r="H84" s="96"/>
      <c r="I84" s="93"/>
      <c r="J84" s="94"/>
      <c r="K84" s="313">
        <v>0.05</v>
      </c>
      <c r="L84" s="850">
        <f>N78*K84</f>
        <v>9047.9275711100472</v>
      </c>
      <c r="M84" s="851"/>
      <c r="N84" s="57"/>
    </row>
    <row r="85" spans="1:14" ht="15.75" thickBot="1">
      <c r="B85" s="97" t="s">
        <v>1058</v>
      </c>
      <c r="C85" s="98"/>
      <c r="D85" s="98"/>
      <c r="E85" s="98"/>
      <c r="F85" s="98"/>
      <c r="G85" s="98"/>
      <c r="H85" s="98"/>
      <c r="I85" s="99"/>
      <c r="J85" s="100"/>
      <c r="K85" s="314">
        <v>0.05</v>
      </c>
      <c r="L85" s="852">
        <f>N78*K85</f>
        <v>9047.9275711100472</v>
      </c>
      <c r="M85" s="853"/>
      <c r="N85" s="57"/>
    </row>
    <row r="86" spans="1:14" ht="15.75" thickBot="1">
      <c r="B86" s="816" t="s">
        <v>1037</v>
      </c>
      <c r="C86" s="817"/>
      <c r="D86" s="817"/>
      <c r="E86" s="817"/>
      <c r="F86" s="817"/>
      <c r="G86" s="817"/>
      <c r="H86" s="817"/>
      <c r="I86" s="817"/>
      <c r="J86" s="817"/>
      <c r="K86" s="817"/>
      <c r="L86" s="817"/>
      <c r="M86" s="818"/>
      <c r="N86" s="58">
        <f>L83+L84+L85</f>
        <v>54287.565426660287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235246.11684886122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241</v>
      </c>
      <c r="B36" s="829" t="str">
        <f>VLOOKUP(A36,EQUIPOS!A6:D154,3,FALSE)</f>
        <v>Grúa (capacidad 15 ton)</v>
      </c>
      <c r="C36" s="830"/>
      <c r="D36" s="830"/>
      <c r="E36" s="830"/>
      <c r="F36" s="830"/>
      <c r="G36" s="830"/>
      <c r="H36" s="831"/>
      <c r="I36" s="276"/>
      <c r="J36" s="277"/>
      <c r="K36" s="278">
        <f>VLOOKUP(A36,EQUIPOS!A6:D163,4,FALSE)</f>
        <v>105608.96763900502</v>
      </c>
      <c r="L36" s="279"/>
      <c r="M36" s="280">
        <v>1.3125</v>
      </c>
      <c r="N36" s="281">
        <f>K36/M36</f>
        <v>80463.975344003818</v>
      </c>
    </row>
    <row r="37" spans="1:14">
      <c r="A37" s="150" t="s">
        <v>373</v>
      </c>
      <c r="B37" s="829" t="str">
        <f>VLOOKUP(A37,EQUIPOS!A7:D154,3,FALSE)</f>
        <v>Volqueta 6 m3</v>
      </c>
      <c r="C37" s="830"/>
      <c r="D37" s="830"/>
      <c r="E37" s="830"/>
      <c r="F37" s="830"/>
      <c r="G37" s="830"/>
      <c r="H37" s="831"/>
      <c r="I37" s="276"/>
      <c r="J37" s="277"/>
      <c r="K37" s="278">
        <f>VLOOKUP(A37,EQUIPOS!A7:D164,4,FALSE)</f>
        <v>84224.262610732767</v>
      </c>
      <c r="L37" s="279"/>
      <c r="M37" s="280">
        <v>1.3125</v>
      </c>
      <c r="N37" s="281">
        <f>K37/M37</f>
        <v>64170.866751034489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0.05</v>
      </c>
      <c r="M42" s="841"/>
      <c r="N42" s="111">
        <f>N76*L42</f>
        <v>972.70867059238105</v>
      </c>
    </row>
    <row r="43" spans="1:14" ht="15.75" thickBot="1">
      <c r="B43" s="816" t="s">
        <v>1037</v>
      </c>
      <c r="C43" s="817"/>
      <c r="D43" s="817"/>
      <c r="E43" s="817"/>
      <c r="F43" s="817"/>
      <c r="G43" s="817"/>
      <c r="H43" s="817"/>
      <c r="I43" s="817"/>
      <c r="J43" s="817"/>
      <c r="K43" s="817"/>
      <c r="L43" s="817"/>
      <c r="M43" s="818"/>
      <c r="N43" s="403">
        <f>SUM(N36:N42)</f>
        <v>145607.55076563067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509.00982341951419</v>
      </c>
      <c r="N48" s="281">
        <f>K48*M48</f>
        <v>5090.0982341951421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16876.570200067683</v>
      </c>
      <c r="N49" s="281">
        <f>K49*M49</f>
        <v>16876.570200067683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1432.9644548906163</v>
      </c>
      <c r="N50" s="281">
        <f>K50*M50</f>
        <v>1432.9644548906163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23399.632889153443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19454.17341184762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188461.35706663172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37692.271413326343</v>
      </c>
      <c r="M83" s="851"/>
      <c r="N83" s="57"/>
    </row>
    <row r="84" spans="1:14">
      <c r="B84" s="95" t="s">
        <v>1057</v>
      </c>
      <c r="C84" s="96"/>
      <c r="D84" s="96"/>
      <c r="E84" s="96"/>
      <c r="F84" s="96"/>
      <c r="G84" s="96"/>
      <c r="H84" s="96"/>
      <c r="I84" s="93"/>
      <c r="J84" s="94"/>
      <c r="K84" s="313">
        <v>0.05</v>
      </c>
      <c r="L84" s="850">
        <f>N78*K84</f>
        <v>9423.0678533315859</v>
      </c>
      <c r="M84" s="851"/>
      <c r="N84" s="57"/>
    </row>
    <row r="85" spans="1:14" ht="15.75" thickBot="1">
      <c r="B85" s="97" t="s">
        <v>1058</v>
      </c>
      <c r="C85" s="98"/>
      <c r="D85" s="98"/>
      <c r="E85" s="98"/>
      <c r="F85" s="98"/>
      <c r="G85" s="98"/>
      <c r="H85" s="98"/>
      <c r="I85" s="99"/>
      <c r="J85" s="100"/>
      <c r="K85" s="314">
        <v>0.05</v>
      </c>
      <c r="L85" s="852">
        <f>N78*K85</f>
        <v>9423.0678533315859</v>
      </c>
      <c r="M85" s="853"/>
      <c r="N85" s="57"/>
    </row>
    <row r="86" spans="1:14" ht="15.75" thickBot="1">
      <c r="B86" s="816" t="s">
        <v>1037</v>
      </c>
      <c r="C86" s="817"/>
      <c r="D86" s="817"/>
      <c r="E86" s="817"/>
      <c r="F86" s="817"/>
      <c r="G86" s="817"/>
      <c r="H86" s="817"/>
      <c r="I86" s="817"/>
      <c r="J86" s="817"/>
      <c r="K86" s="817"/>
      <c r="L86" s="817"/>
      <c r="M86" s="818"/>
      <c r="N86" s="58">
        <f>L83+L84+L85</f>
        <v>56538.407119989519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244999.76418662124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66</v>
      </c>
      <c r="N36" s="281">
        <f>K36/M36</f>
        <v>3190.3050189086994</v>
      </c>
    </row>
    <row r="37" spans="1:14">
      <c r="A37" s="150" t="s">
        <v>129</v>
      </c>
      <c r="B37" s="829" t="str">
        <f>VLOOKUP(A37,EQUIPOS!A7:D154,3,FALSE)</f>
        <v xml:space="preserve">Buldozer, Potencia al volante de 140 HP, motor de 2200 RPM, longitud de hoja 4,80m. </v>
      </c>
      <c r="C37" s="830"/>
      <c r="D37" s="830"/>
      <c r="E37" s="830"/>
      <c r="F37" s="830"/>
      <c r="G37" s="830"/>
      <c r="H37" s="831"/>
      <c r="I37" s="276"/>
      <c r="J37" s="277"/>
      <c r="K37" s="278">
        <f>VLOOKUP(A37,EQUIPOS!A7:D164,4,FALSE)</f>
        <v>192511.54969538795</v>
      </c>
      <c r="L37" s="279"/>
      <c r="M37" s="280">
        <v>100</v>
      </c>
      <c r="N37" s="281">
        <f>K37/M37</f>
        <v>1925.1154969538795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0.967181916782197</v>
      </c>
    </row>
    <row r="43" spans="1:14" ht="15.75" thickBot="1">
      <c r="B43" s="816" t="s">
        <v>1037</v>
      </c>
      <c r="C43" s="817"/>
      <c r="D43" s="817"/>
      <c r="E43" s="817"/>
      <c r="F43" s="817"/>
      <c r="G43" s="817"/>
      <c r="H43" s="817"/>
      <c r="I43" s="817"/>
      <c r="J43" s="817"/>
      <c r="K43" s="817"/>
      <c r="L43" s="817"/>
      <c r="M43" s="818"/>
      <c r="N43" s="403">
        <f>SUM(N36:N42)</f>
        <v>5116.3876977793616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4758.13473896499</v>
      </c>
      <c r="N48" s="281">
        <f>K48*M48</f>
        <v>4758.13473896499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4758.13473896499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9971.2406284225708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1994.2481256845142</v>
      </c>
      <c r="M83" s="851"/>
      <c r="N83" s="57"/>
    </row>
    <row r="84" spans="1:14">
      <c r="B84" s="95" t="s">
        <v>1057</v>
      </c>
      <c r="C84" s="96"/>
      <c r="D84" s="96"/>
      <c r="E84" s="96"/>
      <c r="F84" s="96"/>
      <c r="G84" s="96"/>
      <c r="H84" s="96"/>
      <c r="I84" s="93"/>
      <c r="J84" s="94"/>
      <c r="K84" s="313">
        <v>0.05</v>
      </c>
      <c r="L84" s="850">
        <f>N78*K84</f>
        <v>498.56203142112855</v>
      </c>
      <c r="M84" s="851"/>
      <c r="N84" s="57"/>
    </row>
    <row r="85" spans="1:14" ht="15.75" thickBot="1">
      <c r="B85" s="97" t="s">
        <v>1058</v>
      </c>
      <c r="C85" s="98"/>
      <c r="D85" s="98"/>
      <c r="E85" s="98"/>
      <c r="F85" s="98"/>
      <c r="G85" s="98"/>
      <c r="H85" s="98"/>
      <c r="I85" s="99"/>
      <c r="J85" s="100"/>
      <c r="K85" s="314">
        <v>0.05</v>
      </c>
      <c r="L85" s="852">
        <f>N78*K85</f>
        <v>498.56203142112855</v>
      </c>
      <c r="M85" s="853"/>
      <c r="N85" s="57"/>
    </row>
    <row r="86" spans="1:14" ht="15.75" thickBot="1">
      <c r="B86" s="816" t="s">
        <v>1037</v>
      </c>
      <c r="C86" s="817"/>
      <c r="D86" s="817"/>
      <c r="E86" s="817"/>
      <c r="F86" s="817"/>
      <c r="G86" s="817"/>
      <c r="H86" s="817"/>
      <c r="I86" s="817"/>
      <c r="J86" s="817"/>
      <c r="K86" s="817"/>
      <c r="L86" s="817"/>
      <c r="M86" s="818"/>
      <c r="N86" s="58">
        <f>L83+L84+L85</f>
        <v>2991.3721885267714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12962.612816949342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50"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66</v>
      </c>
      <c r="N36" s="281">
        <f>K36/M36</f>
        <v>3190.3050189086994</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0.967181916782197</v>
      </c>
    </row>
    <row r="43" spans="1:14" ht="15.75" thickBot="1">
      <c r="B43" s="816" t="s">
        <v>1037</v>
      </c>
      <c r="C43" s="817"/>
      <c r="D43" s="817"/>
      <c r="E43" s="817"/>
      <c r="F43" s="817"/>
      <c r="G43" s="817"/>
      <c r="H43" s="817"/>
      <c r="I43" s="817"/>
      <c r="J43" s="817"/>
      <c r="K43" s="817"/>
      <c r="L43" s="817"/>
      <c r="M43" s="818"/>
      <c r="N43" s="403">
        <f>SUM(N36:N42)</f>
        <v>3191.2722008254814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3287.9903925037011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657.59807850074026</v>
      </c>
      <c r="M83" s="851"/>
      <c r="N83" s="57"/>
    </row>
    <row r="84" spans="1:14">
      <c r="B84" s="95" t="s">
        <v>1057</v>
      </c>
      <c r="C84" s="96"/>
      <c r="D84" s="96"/>
      <c r="E84" s="96"/>
      <c r="F84" s="96"/>
      <c r="G84" s="96"/>
      <c r="H84" s="96"/>
      <c r="I84" s="93"/>
      <c r="J84" s="94"/>
      <c r="K84" s="313">
        <v>0.05</v>
      </c>
      <c r="L84" s="850">
        <f>N78*K84</f>
        <v>164.39951962518506</v>
      </c>
      <c r="M84" s="851"/>
      <c r="N84" s="57"/>
    </row>
    <row r="85" spans="1:14" ht="15.75" thickBot="1">
      <c r="B85" s="97" t="s">
        <v>1058</v>
      </c>
      <c r="C85" s="98"/>
      <c r="D85" s="98"/>
      <c r="E85" s="98"/>
      <c r="F85" s="98"/>
      <c r="G85" s="98"/>
      <c r="H85" s="98"/>
      <c r="I85" s="99"/>
      <c r="J85" s="100"/>
      <c r="K85" s="314">
        <v>0.05</v>
      </c>
      <c r="L85" s="852">
        <f>N78*K85</f>
        <v>164.39951962518506</v>
      </c>
      <c r="M85" s="853"/>
      <c r="N85" s="57"/>
    </row>
    <row r="86" spans="1:14" ht="15.75" thickBot="1">
      <c r="B86" s="816" t="s">
        <v>1037</v>
      </c>
      <c r="C86" s="817"/>
      <c r="D86" s="817"/>
      <c r="E86" s="817"/>
      <c r="F86" s="817"/>
      <c r="G86" s="817"/>
      <c r="H86" s="817"/>
      <c r="I86" s="817"/>
      <c r="J86" s="817"/>
      <c r="K86" s="817"/>
      <c r="L86" s="817"/>
      <c r="M86" s="818"/>
      <c r="N86" s="58">
        <f>L83+L84+L85</f>
        <v>986.3971177511105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4274.3875102548118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180</v>
      </c>
      <c r="B36" s="829" t="str">
        <f>VLOOKUP(A36,EQUIPOS!A6:D154,3,FALSE)</f>
        <v>Compresor 120 HP, con martillo.</v>
      </c>
      <c r="C36" s="830"/>
      <c r="D36" s="830"/>
      <c r="E36" s="830"/>
      <c r="F36" s="830"/>
      <c r="G36" s="830"/>
      <c r="H36" s="831"/>
      <c r="I36" s="276"/>
      <c r="J36" s="277"/>
      <c r="K36" s="278">
        <f>VLOOKUP(A36,EQUIPOS!A6:D163,4,FALSE)</f>
        <v>108288.33764237069</v>
      </c>
      <c r="L36" s="279"/>
      <c r="M36" s="280">
        <v>66</v>
      </c>
      <c r="N36" s="281">
        <f>K36/M36</f>
        <v>1640.7323885207682</v>
      </c>
    </row>
    <row r="37" spans="1:14">
      <c r="A37" s="114" t="s">
        <v>129</v>
      </c>
      <c r="B37" s="829" t="str">
        <f>VLOOKUP(A37,EQUIPOS!A7:D154,3,FALSE)</f>
        <v xml:space="preserve">Buldozer, Potencia al volante de 140 HP, motor de 2200 RPM, longitud de hoja 4,80m. </v>
      </c>
      <c r="C37" s="830"/>
      <c r="D37" s="830"/>
      <c r="E37" s="830"/>
      <c r="F37" s="830"/>
      <c r="G37" s="830"/>
      <c r="H37" s="831"/>
      <c r="I37" s="276"/>
      <c r="J37" s="277"/>
      <c r="K37" s="278">
        <f>VLOOKUP(A37,EQUIPOS!A7:D164,4,FALSE)</f>
        <v>192511.54969538795</v>
      </c>
      <c r="L37" s="279"/>
      <c r="M37" s="280">
        <v>100</v>
      </c>
      <c r="N37" s="281">
        <f>K37/M37</f>
        <v>1925.1154969538795</v>
      </c>
    </row>
    <row r="38" spans="1:14">
      <c r="A38" t="s">
        <v>312</v>
      </c>
      <c r="B38" s="829" t="str">
        <f>VLOOKUP(A38,EQUIPOS!A8:D154,3,FALSE)</f>
        <v>Retroexcavadora sobre oruga, potencia 138 HP, balde de 1,5 m3.</v>
      </c>
      <c r="C38" s="830"/>
      <c r="D38" s="830"/>
      <c r="E38" s="830"/>
      <c r="F38" s="830"/>
      <c r="G38" s="830"/>
      <c r="H38" s="831"/>
      <c r="I38" s="276"/>
      <c r="J38" s="277"/>
      <c r="K38" s="278">
        <f>VLOOKUP(A38,EQUIPOS!A8:D165,4,FALSE)</f>
        <v>210560.13124797415</v>
      </c>
      <c r="L38" s="279"/>
      <c r="M38" s="280">
        <v>66</v>
      </c>
      <c r="N38" s="281">
        <f>K38/M38</f>
        <v>3190.3050189086994</v>
      </c>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N78*L42</f>
        <v>5.8030915006931822</v>
      </c>
    </row>
    <row r="43" spans="1:14" ht="15.75" thickBot="1">
      <c r="B43" s="816" t="s">
        <v>1037</v>
      </c>
      <c r="C43" s="817"/>
      <c r="D43" s="817"/>
      <c r="E43" s="817"/>
      <c r="F43" s="817"/>
      <c r="G43" s="817"/>
      <c r="H43" s="817"/>
      <c r="I43" s="817"/>
      <c r="J43" s="817"/>
      <c r="K43" s="817"/>
      <c r="L43" s="817"/>
      <c r="M43" s="818"/>
      <c r="N43" s="403">
        <f>SUM(N36:N42)</f>
        <v>6761.95599588404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5876.2199999999993</v>
      </c>
      <c r="N48" s="281">
        <f>K48*M48</f>
        <v>1175.2439999999999</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1497</v>
      </c>
      <c r="N49" s="281">
        <f t="shared" ref="N49:N54" si="0">K49*M49</f>
        <v>4491</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8732.0737009582335</v>
      </c>
      <c r="N50" s="281">
        <f t="shared" si="0"/>
        <v>2619.6221102874702</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1172.4154205368645</v>
      </c>
      <c r="N51" s="281">
        <f t="shared" si="0"/>
        <v>234.48308410737292</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892.5</v>
      </c>
      <c r="N52" s="281">
        <f t="shared" si="0"/>
        <v>446.25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2.5712794394396183E-2</v>
      </c>
      <c r="N53" s="281">
        <f t="shared" si="0"/>
        <v>205.57764810235662</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4758.13473896499</v>
      </c>
      <c r="N54" s="281">
        <f t="shared" si="0"/>
        <v>4758.13473896499</v>
      </c>
    </row>
    <row r="55" spans="1:14" ht="15.75" thickBot="1">
      <c r="B55" s="811"/>
      <c r="C55" s="812"/>
      <c r="D55" s="812"/>
      <c r="E55" s="812"/>
      <c r="F55" s="812"/>
      <c r="G55" s="812"/>
      <c r="H55" s="812"/>
      <c r="I55" s="813"/>
      <c r="J55" s="48"/>
      <c r="K55" s="50"/>
      <c r="L55" s="814"/>
      <c r="M55" s="815"/>
      <c r="N55" s="51"/>
    </row>
    <row r="56" spans="1:14" ht="15.75" thickBot="1">
      <c r="B56" s="816" t="s">
        <v>1037</v>
      </c>
      <c r="C56" s="817"/>
      <c r="D56" s="817"/>
      <c r="E56" s="817"/>
      <c r="F56" s="817"/>
      <c r="G56" s="817"/>
      <c r="H56" s="817"/>
      <c r="I56" s="817"/>
      <c r="J56" s="817"/>
      <c r="K56" s="817"/>
      <c r="L56" s="817"/>
      <c r="M56" s="818"/>
      <c r="N56" s="403">
        <f>SUM(N48:N55)</f>
        <v>13930.311581462189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B61" s="52"/>
      <c r="C61" s="326"/>
      <c r="D61" s="326"/>
      <c r="E61" s="326"/>
      <c r="F61" s="326"/>
      <c r="G61" s="326"/>
      <c r="H61" s="320"/>
      <c r="I61" s="288"/>
      <c r="J61" s="295"/>
      <c r="K61" s="288"/>
      <c r="L61" s="820"/>
      <c r="M61" s="82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16" t="s">
        <v>1037</v>
      </c>
      <c r="C78" s="817"/>
      <c r="D78" s="817"/>
      <c r="E78" s="817"/>
      <c r="F78" s="817"/>
      <c r="G78" s="817"/>
      <c r="H78" s="817"/>
      <c r="I78" s="823"/>
      <c r="J78" s="823"/>
      <c r="K78" s="823"/>
      <c r="L78" s="823"/>
      <c r="M78" s="824"/>
      <c r="N78" s="310">
        <f>SUM(N72:N77)</f>
        <v>290.1545750346591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20982.422152380888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4196.4844304761782</v>
      </c>
      <c r="M85" s="851"/>
      <c r="N85" s="57"/>
    </row>
    <row r="86" spans="1:14">
      <c r="B86" s="95" t="s">
        <v>1057</v>
      </c>
      <c r="C86" s="96"/>
      <c r="D86" s="96"/>
      <c r="E86" s="96"/>
      <c r="F86" s="96"/>
      <c r="G86" s="96"/>
      <c r="H86" s="96"/>
      <c r="I86" s="93"/>
      <c r="J86" s="94"/>
      <c r="K86" s="313">
        <v>0.05</v>
      </c>
      <c r="L86" s="850">
        <f>N80*K86</f>
        <v>1049.1211076190446</v>
      </c>
      <c r="M86" s="851"/>
      <c r="N86" s="57"/>
    </row>
    <row r="87" spans="1:14" ht="15.75" thickBot="1">
      <c r="B87" s="97" t="s">
        <v>1058</v>
      </c>
      <c r="C87" s="98"/>
      <c r="D87" s="98"/>
      <c r="E87" s="98"/>
      <c r="F87" s="98"/>
      <c r="G87" s="98"/>
      <c r="H87" s="98"/>
      <c r="I87" s="99"/>
      <c r="J87" s="100"/>
      <c r="K87" s="314">
        <v>0.05</v>
      </c>
      <c r="L87" s="852">
        <f>N80*K87</f>
        <v>1049.1211076190446</v>
      </c>
      <c r="M87" s="853"/>
      <c r="N87" s="57"/>
    </row>
    <row r="88" spans="1:14" ht="15.75" thickBot="1">
      <c r="B88" s="816" t="s">
        <v>1037</v>
      </c>
      <c r="C88" s="817"/>
      <c r="D88" s="817"/>
      <c r="E88" s="817"/>
      <c r="F88" s="817"/>
      <c r="G88" s="817"/>
      <c r="H88" s="817"/>
      <c r="I88" s="817"/>
      <c r="J88" s="817"/>
      <c r="K88" s="817"/>
      <c r="L88" s="817"/>
      <c r="M88" s="818"/>
      <c r="N88" s="58">
        <f>L85+L86+L87</f>
        <v>6294.7266457142678</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27277.148798095157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4" t="s">
        <v>2324</v>
      </c>
      <c r="C107" s="855"/>
      <c r="D107" s="855"/>
      <c r="E107" s="855"/>
      <c r="F107" s="855"/>
      <c r="G107" s="855"/>
      <c r="H107" s="855"/>
      <c r="I107" s="855"/>
      <c r="J107" s="855"/>
      <c r="K107" s="855"/>
      <c r="L107" s="855"/>
      <c r="M107" s="855"/>
      <c r="N107" s="856"/>
    </row>
    <row r="108" spans="2:14" ht="15" customHeight="1">
      <c r="B108" s="854"/>
      <c r="C108" s="855"/>
      <c r="D108" s="855"/>
      <c r="E108" s="855"/>
      <c r="F108" s="855"/>
      <c r="G108" s="855"/>
      <c r="H108" s="855"/>
      <c r="I108" s="855"/>
      <c r="J108" s="855"/>
      <c r="K108" s="855"/>
      <c r="L108" s="855"/>
      <c r="M108" s="855"/>
      <c r="N108" s="856"/>
    </row>
    <row r="109" spans="2:14" ht="30" customHeight="1">
      <c r="B109" s="857" t="s">
        <v>2325</v>
      </c>
      <c r="C109" s="858"/>
      <c r="D109" s="858"/>
      <c r="E109" s="858"/>
      <c r="F109" s="858"/>
      <c r="G109" s="858"/>
      <c r="H109" s="858"/>
      <c r="I109" s="858"/>
      <c r="J109" s="858"/>
      <c r="K109" s="858"/>
      <c r="L109" s="858"/>
      <c r="M109" s="858"/>
      <c r="N109" s="859"/>
    </row>
    <row r="110" spans="2:14">
      <c r="B110" s="857"/>
      <c r="C110" s="858"/>
      <c r="D110" s="858"/>
      <c r="E110" s="858"/>
      <c r="F110" s="858"/>
      <c r="G110" s="858"/>
      <c r="H110" s="858"/>
      <c r="I110" s="858"/>
      <c r="J110" s="858"/>
      <c r="K110" s="858"/>
      <c r="L110" s="858"/>
      <c r="M110" s="858"/>
      <c r="N110" s="859"/>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3"/>
      <c r="K120" s="793"/>
      <c r="L120" s="793"/>
      <c r="M120" s="793"/>
      <c r="N120" s="794"/>
    </row>
    <row r="121" spans="2:14" ht="15.75" thickBot="1">
      <c r="B121" s="270" t="s">
        <v>2327</v>
      </c>
      <c r="C121" s="402"/>
      <c r="D121" s="402"/>
      <c r="E121" s="63"/>
      <c r="F121" s="63"/>
      <c r="G121" s="63"/>
      <c r="H121" s="63"/>
      <c r="I121" s="63"/>
      <c r="J121" s="795"/>
      <c r="K121" s="795"/>
      <c r="L121" s="795"/>
      <c r="M121" s="795"/>
      <c r="N121"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66</v>
      </c>
      <c r="N36" s="281">
        <f>K36/M36</f>
        <v>3190.3050189086994</v>
      </c>
    </row>
    <row r="37" spans="1:14">
      <c r="A37" s="114" t="s">
        <v>129</v>
      </c>
      <c r="B37" s="829" t="str">
        <f>VLOOKUP(A37,EQUIPOS!A7:D154,3,FALSE)</f>
        <v xml:space="preserve">Buldozer, Potencia al volante de 140 HP, motor de 2200 RPM, longitud de hoja 4,80m. </v>
      </c>
      <c r="C37" s="830"/>
      <c r="D37" s="830"/>
      <c r="E37" s="830"/>
      <c r="F37" s="830"/>
      <c r="G37" s="830"/>
      <c r="H37" s="831"/>
      <c r="I37" s="276"/>
      <c r="J37" s="277"/>
      <c r="K37" s="278">
        <f>VLOOKUP(A37,EQUIPOS!A7:D164,4,FALSE)</f>
        <v>192511.54969538795</v>
      </c>
      <c r="L37" s="279"/>
      <c r="M37" s="280">
        <v>100</v>
      </c>
      <c r="N37" s="281">
        <f>K37/M37</f>
        <v>1925.1154969538795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0.967181916782197</v>
      </c>
    </row>
    <row r="43" spans="1:14" ht="15.75" thickBot="1">
      <c r="B43" s="816" t="s">
        <v>1037</v>
      </c>
      <c r="C43" s="817"/>
      <c r="D43" s="817"/>
      <c r="E43" s="817"/>
      <c r="F43" s="817"/>
      <c r="G43" s="817"/>
      <c r="H43" s="817"/>
      <c r="I43" s="817"/>
      <c r="J43" s="817"/>
      <c r="K43" s="817"/>
      <c r="L43" s="817"/>
      <c r="M43" s="818"/>
      <c r="N43" s="403">
        <f>SUM(N36:N42)</f>
        <v>5116.3876977793616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4758.13473896499</v>
      </c>
      <c r="N48" s="281">
        <f>K48*M48</f>
        <v>4758.13473896499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4758.13473896499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9971.2406284225708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1994.2481256845142</v>
      </c>
      <c r="M83" s="851"/>
      <c r="N83" s="57"/>
    </row>
    <row r="84" spans="1:14">
      <c r="B84" s="95" t="s">
        <v>1057</v>
      </c>
      <c r="C84" s="96"/>
      <c r="D84" s="96"/>
      <c r="E84" s="96"/>
      <c r="F84" s="96"/>
      <c r="G84" s="96"/>
      <c r="H84" s="96"/>
      <c r="I84" s="93"/>
      <c r="J84" s="94"/>
      <c r="K84" s="313">
        <v>0.05</v>
      </c>
      <c r="L84" s="850">
        <f>N78*K84</f>
        <v>498.56203142112855</v>
      </c>
      <c r="M84" s="851"/>
      <c r="N84" s="57"/>
    </row>
    <row r="85" spans="1:14" ht="15.75" thickBot="1">
      <c r="B85" s="97" t="s">
        <v>1058</v>
      </c>
      <c r="C85" s="98"/>
      <c r="D85" s="98"/>
      <c r="E85" s="98"/>
      <c r="F85" s="98"/>
      <c r="G85" s="98"/>
      <c r="H85" s="98"/>
      <c r="I85" s="99"/>
      <c r="J85" s="100"/>
      <c r="K85" s="314">
        <v>0.05</v>
      </c>
      <c r="L85" s="852">
        <f>N78*K85</f>
        <v>498.56203142112855</v>
      </c>
      <c r="M85" s="853"/>
      <c r="N85" s="57"/>
    </row>
    <row r="86" spans="1:14" ht="15.75" thickBot="1">
      <c r="B86" s="816" t="s">
        <v>1037</v>
      </c>
      <c r="C86" s="817"/>
      <c r="D86" s="817"/>
      <c r="E86" s="817"/>
      <c r="F86" s="817"/>
      <c r="G86" s="817"/>
      <c r="H86" s="817"/>
      <c r="I86" s="817"/>
      <c r="J86" s="817"/>
      <c r="K86" s="817"/>
      <c r="L86" s="817"/>
      <c r="M86" s="818"/>
      <c r="N86" s="58">
        <f>L83+L84+L85</f>
        <v>2991.3721885267714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12962.612816949342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66</v>
      </c>
      <c r="N36" s="281">
        <f>K36/M36</f>
        <v>3190.3050189086994</v>
      </c>
    </row>
    <row r="37" spans="1:14">
      <c r="A37" s="114" t="s">
        <v>180</v>
      </c>
      <c r="B37" s="829" t="str">
        <f>VLOOKUP(A37,EQUIPOS!A7:D154,3,FALSE)</f>
        <v>Compresor 120 HP, con martillo.</v>
      </c>
      <c r="C37" s="830"/>
      <c r="D37" s="830"/>
      <c r="E37" s="830"/>
      <c r="F37" s="830"/>
      <c r="G37" s="830"/>
      <c r="H37" s="831"/>
      <c r="I37" s="276"/>
      <c r="J37" s="277"/>
      <c r="K37" s="278">
        <f>VLOOKUP(A37,EQUIPOS!A7:D164,4,FALSE)</f>
        <v>108288.33764237069</v>
      </c>
      <c r="L37" s="279"/>
      <c r="M37" s="280">
        <v>66</v>
      </c>
      <c r="N37" s="281">
        <f>K37/M37</f>
        <v>1640.7323885207682</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N79*L42</f>
        <v>5.8030915006931822</v>
      </c>
    </row>
    <row r="43" spans="1:14" ht="15.75" thickBot="1">
      <c r="B43" s="816" t="s">
        <v>1037</v>
      </c>
      <c r="C43" s="817"/>
      <c r="D43" s="817"/>
      <c r="E43" s="817"/>
      <c r="F43" s="817"/>
      <c r="G43" s="817"/>
      <c r="H43" s="817"/>
      <c r="I43" s="817"/>
      <c r="J43" s="817"/>
      <c r="K43" s="817"/>
      <c r="L43" s="817"/>
      <c r="M43" s="818"/>
      <c r="N43" s="403">
        <f>SUM(N36:N42)</f>
        <v>4836.8404989301607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5876.2199999999993</v>
      </c>
      <c r="N48" s="281">
        <f t="shared" ref="N48:N53" si="0">K48*M48</f>
        <v>1175.2439999999999</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1497</v>
      </c>
      <c r="N49" s="281">
        <f t="shared" si="0"/>
        <v>4491</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8732.0737009582335</v>
      </c>
      <c r="N50" s="281">
        <f t="shared" si="0"/>
        <v>2619.6221102874702</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1172.4154205368645</v>
      </c>
      <c r="N51" s="281">
        <f t="shared" si="0"/>
        <v>234.48308410737292</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892.5</v>
      </c>
      <c r="N52" s="281">
        <f t="shared" si="0"/>
        <v>446.25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2.5712794394396183E-2</v>
      </c>
      <c r="N53" s="281">
        <f t="shared" si="0"/>
        <v>205.57764810235662</v>
      </c>
    </row>
    <row r="54" spans="1:14" ht="15.75" thickBot="1">
      <c r="B54" s="811"/>
      <c r="C54" s="812"/>
      <c r="D54" s="812"/>
      <c r="E54" s="812"/>
      <c r="F54" s="812"/>
      <c r="G54" s="812"/>
      <c r="H54" s="812"/>
      <c r="I54" s="813"/>
      <c r="J54" s="48"/>
      <c r="K54" s="50"/>
      <c r="L54" s="814"/>
      <c r="M54" s="815"/>
      <c r="N54" s="51"/>
    </row>
    <row r="55" spans="1:14" ht="15.75" thickBot="1">
      <c r="B55" s="816" t="s">
        <v>1037</v>
      </c>
      <c r="C55" s="817"/>
      <c r="D55" s="817"/>
      <c r="E55" s="817"/>
      <c r="F55" s="817"/>
      <c r="G55" s="817"/>
      <c r="H55" s="817"/>
      <c r="I55" s="817"/>
      <c r="J55" s="817"/>
      <c r="K55" s="817"/>
      <c r="L55" s="817"/>
      <c r="M55" s="818"/>
      <c r="N55" s="403">
        <f>SUM(N48:N54)</f>
        <v>9172.1768424971997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941"/>
      <c r="C65" s="942"/>
      <c r="D65" s="942"/>
      <c r="E65" s="942"/>
      <c r="F65" s="942"/>
      <c r="G65" s="943"/>
      <c r="H65" s="320"/>
      <c r="I65" s="288"/>
      <c r="J65" s="295"/>
      <c r="K65" s="288"/>
      <c r="L65" s="820"/>
      <c r="M65" s="821"/>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5"/>
      <c r="M67" s="806"/>
      <c r="N67" s="133"/>
    </row>
    <row r="68" spans="1:15" ht="15.75" thickBot="1">
      <c r="B68" s="822" t="s">
        <v>1037</v>
      </c>
      <c r="C68" s="823"/>
      <c r="D68" s="823"/>
      <c r="E68" s="823"/>
      <c r="F68" s="823"/>
      <c r="G68" s="823"/>
      <c r="H68" s="823"/>
      <c r="I68" s="823"/>
      <c r="J68" s="823"/>
      <c r="K68" s="823"/>
      <c r="L68" s="823"/>
      <c r="M68" s="82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2" t="s">
        <v>1047</v>
      </c>
      <c r="C72" s="843"/>
      <c r="D72" s="843"/>
      <c r="E72" s="843"/>
      <c r="F72" s="843"/>
      <c r="G72" s="843"/>
      <c r="H72" s="843"/>
      <c r="I72" s="79" t="s">
        <v>1048</v>
      </c>
      <c r="J72" s="81" t="s">
        <v>1494</v>
      </c>
      <c r="K72" s="80" t="s">
        <v>1050</v>
      </c>
      <c r="L72" s="844" t="s">
        <v>1034</v>
      </c>
      <c r="M72" s="845"/>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3"/>
      <c r="C78" s="804"/>
      <c r="D78" s="804"/>
      <c r="E78" s="804"/>
      <c r="F78" s="804"/>
      <c r="G78" s="804"/>
      <c r="H78" s="804"/>
      <c r="I78" s="132"/>
      <c r="J78" s="132"/>
      <c r="K78" s="132"/>
      <c r="L78" s="904"/>
      <c r="M78" s="904"/>
      <c r="N78" s="51"/>
    </row>
    <row r="79" spans="1:15" ht="15.75" thickBot="1">
      <c r="B79" s="822" t="s">
        <v>1037</v>
      </c>
      <c r="C79" s="823"/>
      <c r="D79" s="823"/>
      <c r="E79" s="823"/>
      <c r="F79" s="823"/>
      <c r="G79" s="823"/>
      <c r="H79" s="823"/>
      <c r="I79" s="823"/>
      <c r="J79" s="823"/>
      <c r="K79" s="823"/>
      <c r="L79" s="823"/>
      <c r="M79" s="824"/>
      <c r="N79" s="310">
        <f>SUM(N73:N78)</f>
        <v>290.1545750346591</v>
      </c>
    </row>
    <row r="80" spans="1:15" ht="15.75" thickBot="1">
      <c r="B80" s="39"/>
      <c r="C80" s="40"/>
      <c r="D80" s="40"/>
      <c r="E80" s="40"/>
      <c r="F80" s="40"/>
      <c r="G80" s="40"/>
      <c r="H80" s="40"/>
      <c r="I80" s="40"/>
      <c r="J80" s="40"/>
      <c r="K80" s="40"/>
      <c r="L80" s="40"/>
      <c r="M80" s="40"/>
      <c r="N80" s="41"/>
    </row>
    <row r="81" spans="1:14" ht="15.75" thickBot="1">
      <c r="B81" s="816" t="s">
        <v>1051</v>
      </c>
      <c r="C81" s="817"/>
      <c r="D81" s="817"/>
      <c r="E81" s="817"/>
      <c r="F81" s="817"/>
      <c r="G81" s="817"/>
      <c r="H81" s="817"/>
      <c r="I81" s="817"/>
      <c r="J81" s="817"/>
      <c r="K81" s="817"/>
      <c r="L81" s="817"/>
      <c r="M81" s="818"/>
      <c r="N81" s="105">
        <f>N43+N55+N68+N79</f>
        <v>14299.171916462019</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7" t="s">
        <v>1053</v>
      </c>
      <c r="C85" s="808"/>
      <c r="D85" s="808"/>
      <c r="E85" s="808"/>
      <c r="F85" s="808"/>
      <c r="G85" s="808"/>
      <c r="H85" s="808"/>
      <c r="I85" s="323"/>
      <c r="J85" s="343"/>
      <c r="K85" s="311" t="s">
        <v>1054</v>
      </c>
      <c r="L85" s="846" t="s">
        <v>1055</v>
      </c>
      <c r="M85" s="847"/>
      <c r="N85" s="312"/>
    </row>
    <row r="86" spans="1:14">
      <c r="B86" s="848" t="s">
        <v>1056</v>
      </c>
      <c r="C86" s="849"/>
      <c r="D86" s="849"/>
      <c r="E86" s="849"/>
      <c r="F86" s="849"/>
      <c r="G86" s="849"/>
      <c r="H86" s="849"/>
      <c r="I86" s="93"/>
      <c r="J86" s="94"/>
      <c r="K86" s="313">
        <v>0.2</v>
      </c>
      <c r="L86" s="850">
        <f>N81*K86</f>
        <v>2859.8343832924038</v>
      </c>
      <c r="M86" s="851"/>
      <c r="N86" s="57"/>
    </row>
    <row r="87" spans="1:14">
      <c r="B87" s="95" t="s">
        <v>1057</v>
      </c>
      <c r="C87" s="96"/>
      <c r="D87" s="96"/>
      <c r="E87" s="96"/>
      <c r="F87" s="96"/>
      <c r="G87" s="96"/>
      <c r="H87" s="96"/>
      <c r="I87" s="93"/>
      <c r="J87" s="94"/>
      <c r="K87" s="313">
        <v>0.05</v>
      </c>
      <c r="L87" s="850">
        <f>N81*K87</f>
        <v>714.95859582310095</v>
      </c>
      <c r="M87" s="851"/>
      <c r="N87" s="57"/>
    </row>
    <row r="88" spans="1:14" ht="15.75" thickBot="1">
      <c r="B88" s="97" t="s">
        <v>1058</v>
      </c>
      <c r="C88" s="98"/>
      <c r="D88" s="98"/>
      <c r="E88" s="98"/>
      <c r="F88" s="98"/>
      <c r="G88" s="98"/>
      <c r="H88" s="98"/>
      <c r="I88" s="99"/>
      <c r="J88" s="100"/>
      <c r="K88" s="314">
        <v>0.05</v>
      </c>
      <c r="L88" s="852">
        <f>N81*K88</f>
        <v>714.95859582310095</v>
      </c>
      <c r="M88" s="853"/>
      <c r="N88" s="57"/>
    </row>
    <row r="89" spans="1:14" ht="15.75" thickBot="1">
      <c r="B89" s="816" t="s">
        <v>1037</v>
      </c>
      <c r="C89" s="817"/>
      <c r="D89" s="817"/>
      <c r="E89" s="817"/>
      <c r="F89" s="817"/>
      <c r="G89" s="817"/>
      <c r="H89" s="817"/>
      <c r="I89" s="817"/>
      <c r="J89" s="817"/>
      <c r="K89" s="817"/>
      <c r="L89" s="817"/>
      <c r="M89" s="818"/>
      <c r="N89" s="58">
        <f>L86+L87+L88</f>
        <v>4289.7515749386057</v>
      </c>
    </row>
    <row r="90" spans="1:14" ht="15.75" thickBot="1">
      <c r="B90" s="39"/>
      <c r="C90" s="40"/>
      <c r="D90" s="40"/>
      <c r="E90" s="40"/>
      <c r="F90" s="40"/>
      <c r="G90" s="40"/>
      <c r="H90" s="40"/>
      <c r="I90" s="40"/>
      <c r="J90" s="40"/>
      <c r="K90" s="40"/>
      <c r="L90" s="40"/>
      <c r="M90" s="40"/>
      <c r="N90" s="41"/>
    </row>
    <row r="91" spans="1:14" ht="15.75" thickBot="1">
      <c r="A91" t="s">
        <v>2122</v>
      </c>
      <c r="B91" s="816" t="s">
        <v>1059</v>
      </c>
      <c r="C91" s="817"/>
      <c r="D91" s="817"/>
      <c r="E91" s="817"/>
      <c r="F91" s="817"/>
      <c r="G91" s="817"/>
      <c r="H91" s="817"/>
      <c r="I91" s="817"/>
      <c r="J91" s="817"/>
      <c r="K91" s="817"/>
      <c r="L91" s="817"/>
      <c r="M91" s="818"/>
      <c r="N91" s="196">
        <f>N81+N89</f>
        <v>18588.923491400623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4" t="s">
        <v>2324</v>
      </c>
      <c r="C108" s="855"/>
      <c r="D108" s="855"/>
      <c r="E108" s="855"/>
      <c r="F108" s="855"/>
      <c r="G108" s="855"/>
      <c r="H108" s="855"/>
      <c r="I108" s="855"/>
      <c r="J108" s="855"/>
      <c r="K108" s="855"/>
      <c r="L108" s="855"/>
      <c r="M108" s="855"/>
      <c r="N108" s="856"/>
    </row>
    <row r="109" spans="2:14" ht="15" customHeight="1">
      <c r="B109" s="854"/>
      <c r="C109" s="855"/>
      <c r="D109" s="855"/>
      <c r="E109" s="855"/>
      <c r="F109" s="855"/>
      <c r="G109" s="855"/>
      <c r="H109" s="855"/>
      <c r="I109" s="855"/>
      <c r="J109" s="855"/>
      <c r="K109" s="855"/>
      <c r="L109" s="855"/>
      <c r="M109" s="855"/>
      <c r="N109" s="856"/>
    </row>
    <row r="110" spans="2:14" ht="32.25" customHeight="1">
      <c r="B110" s="857" t="s">
        <v>2325</v>
      </c>
      <c r="C110" s="858"/>
      <c r="D110" s="858"/>
      <c r="E110" s="858"/>
      <c r="F110" s="858"/>
      <c r="G110" s="858"/>
      <c r="H110" s="858"/>
      <c r="I110" s="858"/>
      <c r="J110" s="858"/>
      <c r="K110" s="858"/>
      <c r="L110" s="858"/>
      <c r="M110" s="858"/>
      <c r="N110" s="859"/>
    </row>
    <row r="111" spans="2:14">
      <c r="B111" s="857"/>
      <c r="C111" s="858"/>
      <c r="D111" s="858"/>
      <c r="E111" s="858"/>
      <c r="F111" s="858"/>
      <c r="G111" s="858"/>
      <c r="H111" s="858"/>
      <c r="I111" s="858"/>
      <c r="J111" s="858"/>
      <c r="K111" s="858"/>
      <c r="L111" s="858"/>
      <c r="M111" s="858"/>
      <c r="N111" s="859"/>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3"/>
      <c r="K121" s="793"/>
      <c r="L121" s="793"/>
      <c r="M121" s="793"/>
      <c r="N121" s="794"/>
    </row>
    <row r="122" spans="2:14" ht="15.75" thickBot="1">
      <c r="B122" s="270" t="s">
        <v>2327</v>
      </c>
      <c r="C122" s="402"/>
      <c r="D122" s="402"/>
      <c r="E122" s="63"/>
      <c r="F122" s="63"/>
      <c r="G122" s="63"/>
      <c r="H122" s="63"/>
      <c r="I122" s="63"/>
      <c r="J122" s="795"/>
      <c r="K122" s="795"/>
      <c r="L122" s="795"/>
      <c r="M122" s="795"/>
      <c r="N122" s="796"/>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312</v>
      </c>
      <c r="B36" s="829" t="str">
        <f>VLOOKUP(A36,EQUIPOS!A6:D154,3,FALSE)</f>
        <v>Retroexcavadora sobre oruga, potencia 138 HP, balde de 1,5 m3.</v>
      </c>
      <c r="C36" s="830"/>
      <c r="D36" s="830"/>
      <c r="E36" s="830"/>
      <c r="F36" s="830"/>
      <c r="G36" s="830"/>
      <c r="H36" s="831"/>
      <c r="I36" s="276"/>
      <c r="J36" s="277"/>
      <c r="K36" s="278">
        <f>VLOOKUP(A36,EQUIPOS!A6:D163,4,FALSE)</f>
        <v>210560.13124797415</v>
      </c>
      <c r="L36" s="279"/>
      <c r="M36" s="280">
        <v>66</v>
      </c>
      <c r="N36" s="281">
        <f>K36/M36</f>
        <v>3190.3050189086994</v>
      </c>
    </row>
    <row r="37" spans="1:14">
      <c r="A37" 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0.967181916782197</v>
      </c>
    </row>
    <row r="43" spans="1:14" ht="15.75" thickBot="1">
      <c r="B43" s="816" t="s">
        <v>1037</v>
      </c>
      <c r="C43" s="817"/>
      <c r="D43" s="817"/>
      <c r="E43" s="817"/>
      <c r="F43" s="817"/>
      <c r="G43" s="817"/>
      <c r="H43" s="817"/>
      <c r="I43" s="817"/>
      <c r="J43" s="817"/>
      <c r="K43" s="817"/>
      <c r="L43" s="817"/>
      <c r="M43" s="818"/>
      <c r="N43" s="403">
        <f>SUM(N36:N42)</f>
        <v>3191.2722008254814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96.718191678219696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3287.9903925037011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657.59807850074026</v>
      </c>
      <c r="M83" s="851"/>
      <c r="N83" s="57"/>
    </row>
    <row r="84" spans="1:14">
      <c r="B84" s="95" t="s">
        <v>1057</v>
      </c>
      <c r="C84" s="96"/>
      <c r="D84" s="96"/>
      <c r="E84" s="96"/>
      <c r="F84" s="96"/>
      <c r="G84" s="96"/>
      <c r="H84" s="96"/>
      <c r="I84" s="93"/>
      <c r="J84" s="94"/>
      <c r="K84" s="313">
        <v>0.05</v>
      </c>
      <c r="L84" s="850">
        <f>N78*K84</f>
        <v>164.39951962518506</v>
      </c>
      <c r="M84" s="851"/>
      <c r="N84" s="57"/>
    </row>
    <row r="85" spans="1:14" ht="15.75" thickBot="1">
      <c r="B85" s="97" t="s">
        <v>1058</v>
      </c>
      <c r="C85" s="98"/>
      <c r="D85" s="98"/>
      <c r="E85" s="98"/>
      <c r="F85" s="98"/>
      <c r="G85" s="98"/>
      <c r="H85" s="98"/>
      <c r="I85" s="99"/>
      <c r="J85" s="100"/>
      <c r="K85" s="314">
        <v>0.05</v>
      </c>
      <c r="L85" s="852">
        <f>N78*K85</f>
        <v>164.39951962518506</v>
      </c>
      <c r="M85" s="853"/>
      <c r="N85" s="57"/>
    </row>
    <row r="86" spans="1:14" ht="15.75" thickBot="1">
      <c r="B86" s="816" t="s">
        <v>1037</v>
      </c>
      <c r="C86" s="817"/>
      <c r="D86" s="817"/>
      <c r="E86" s="817"/>
      <c r="F86" s="817"/>
      <c r="G86" s="817"/>
      <c r="H86" s="817"/>
      <c r="I86" s="817"/>
      <c r="J86" s="817"/>
      <c r="K86" s="817"/>
      <c r="L86" s="817"/>
      <c r="M86" s="818"/>
      <c r="N86" s="58">
        <f>L83+L84+L85</f>
        <v>986.3971177511105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4274.3875102548118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148</v>
      </c>
      <c r="B36" s="829" t="str">
        <f>VLOOKUP(A36,EQUIPOS!A6:D154,3,FALSE)</f>
        <v>Cargador : Potencia en el volante 110 hp, Clasificación de RPM del motor 2300.</v>
      </c>
      <c r="C36" s="830"/>
      <c r="D36" s="830"/>
      <c r="E36" s="830"/>
      <c r="F36" s="830"/>
      <c r="G36" s="830"/>
      <c r="H36" s="831"/>
      <c r="I36" s="276"/>
      <c r="J36" s="277"/>
      <c r="K36" s="278">
        <f>VLOOKUP(A36,EQUIPOS!A6:D163,4,FALSE)</f>
        <v>132351.36211629311</v>
      </c>
      <c r="L36" s="279"/>
      <c r="M36" s="280">
        <v>66</v>
      </c>
      <c r="N36" s="281">
        <f>K36/M36</f>
        <v>2005.3236684286835</v>
      </c>
    </row>
    <row r="37" spans="1:14">
      <c r="A37" s="114" t="s">
        <v>129</v>
      </c>
      <c r="B37" s="829" t="str">
        <f>VLOOKUP(A37,EQUIPOS!A7:D154,3,FALSE)</f>
        <v xml:space="preserve">Buldozer, Potencia al volante de 140 HP, motor de 2200 RPM, longitud de hoja 4,80m. </v>
      </c>
      <c r="C37" s="830"/>
      <c r="D37" s="830"/>
      <c r="E37" s="830"/>
      <c r="F37" s="830"/>
      <c r="G37" s="830"/>
      <c r="H37" s="831"/>
      <c r="I37" s="276"/>
      <c r="J37" s="277"/>
      <c r="K37" s="278">
        <f>VLOOKUP(A37,EQUIPOS!A7:D164,4,FALSE)</f>
        <v>192511.54969538795</v>
      </c>
      <c r="L37" s="279"/>
      <c r="M37" s="280">
        <v>100</v>
      </c>
      <c r="N37" s="281">
        <f>K37/M37</f>
        <v>1925.1154969538795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83"/>
      <c r="L39" s="833"/>
      <c r="M39" s="834"/>
      <c r="N39" s="282"/>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1.934363833564394</v>
      </c>
    </row>
    <row r="43" spans="1:14" ht="15.75" thickBot="1">
      <c r="B43" s="816" t="s">
        <v>1037</v>
      </c>
      <c r="C43" s="817"/>
      <c r="D43" s="817"/>
      <c r="E43" s="817"/>
      <c r="F43" s="817"/>
      <c r="G43" s="817"/>
      <c r="H43" s="817"/>
      <c r="I43" s="817"/>
      <c r="J43" s="817"/>
      <c r="K43" s="817"/>
      <c r="L43" s="817"/>
      <c r="M43" s="818"/>
      <c r="N43" s="403">
        <f>SUM(N36:N42)</f>
        <v>3932.3735292161277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2972.313776048778</v>
      </c>
      <c r="N48" s="281">
        <f>K48*M48</f>
        <v>2972.313776048778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2972.313776048778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193.43638335643939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7098.1236886213455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1419.6247377242692</v>
      </c>
      <c r="M83" s="851"/>
      <c r="N83" s="57"/>
    </row>
    <row r="84" spans="1:14">
      <c r="B84" s="95" t="s">
        <v>1057</v>
      </c>
      <c r="C84" s="96"/>
      <c r="D84" s="96"/>
      <c r="E84" s="96"/>
      <c r="F84" s="96"/>
      <c r="G84" s="96"/>
      <c r="H84" s="96"/>
      <c r="I84" s="93"/>
      <c r="J84" s="94"/>
      <c r="K84" s="313">
        <v>0.05</v>
      </c>
      <c r="L84" s="850">
        <f>N78*K84</f>
        <v>354.90618443106729</v>
      </c>
      <c r="M84" s="851"/>
      <c r="N84" s="57"/>
    </row>
    <row r="85" spans="1:14" ht="15.75" thickBot="1">
      <c r="B85" s="97" t="s">
        <v>1058</v>
      </c>
      <c r="C85" s="98"/>
      <c r="D85" s="98"/>
      <c r="E85" s="98"/>
      <c r="F85" s="98"/>
      <c r="G85" s="98"/>
      <c r="H85" s="98"/>
      <c r="I85" s="99"/>
      <c r="J85" s="100"/>
      <c r="K85" s="314">
        <v>0.05</v>
      </c>
      <c r="L85" s="852">
        <f>N78*K85</f>
        <v>354.90618443106729</v>
      </c>
      <c r="M85" s="853"/>
      <c r="N85" s="57"/>
    </row>
    <row r="86" spans="1:14" ht="15.75" thickBot="1">
      <c r="B86" s="816" t="s">
        <v>1037</v>
      </c>
      <c r="C86" s="817"/>
      <c r="D86" s="817"/>
      <c r="E86" s="817"/>
      <c r="F86" s="817"/>
      <c r="G86" s="817"/>
      <c r="H86" s="817"/>
      <c r="I86" s="817"/>
      <c r="J86" s="817"/>
      <c r="K86" s="817"/>
      <c r="L86" s="817"/>
      <c r="M86" s="818"/>
      <c r="N86" s="58">
        <f>L83+L84+L85</f>
        <v>2129.4371065864038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9227.5607952077498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4"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VLOOKUP(A36,EQUIPOS!A6:D163,4,FALSE)</f>
        <v>192511.54969538795</v>
      </c>
      <c r="L36" s="473"/>
      <c r="M36" s="292">
        <v>50</v>
      </c>
      <c r="N36" s="281">
        <f>K36/M36</f>
        <v>3850.2309939077591</v>
      </c>
    </row>
    <row r="37" spans="1:14">
      <c r="A37" s="114" t="s">
        <v>152</v>
      </c>
      <c r="B37" s="829" t="str">
        <f>VLOOKUP(A37,EQUIPOS!A7:D154,3,FALSE)</f>
        <v xml:space="preserve">Carrotanque de agua(1000 Galones) </v>
      </c>
      <c r="C37" s="830"/>
      <c r="D37" s="830"/>
      <c r="E37" s="830"/>
      <c r="F37" s="830"/>
      <c r="G37" s="830"/>
      <c r="H37" s="831"/>
      <c r="I37" s="276"/>
      <c r="J37" s="277"/>
      <c r="K37" s="278">
        <f>VLOOKUP(A37,EQUIPOS!A7:D164,4,FALSE)</f>
        <v>62437.796706336208</v>
      </c>
      <c r="L37" s="473"/>
      <c r="M37" s="292">
        <v>50</v>
      </c>
      <c r="N37" s="281">
        <f>K37/M37</f>
        <v>1248.7559341267242</v>
      </c>
    </row>
    <row r="38" spans="1:14">
      <c r="A38" s="214"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473"/>
      <c r="M38" s="292">
        <v>50</v>
      </c>
      <c r="N38" s="281">
        <f>K38/M38</f>
        <v>3227.5102490421459</v>
      </c>
    </row>
    <row r="39" spans="1:14">
      <c r="A39" s="214" t="s">
        <v>365</v>
      </c>
      <c r="B39" s="829" t="str">
        <f>VLOOKUP(A39,EQUIPOS!A9:D154,3,FALSE)</f>
        <v xml:space="preserve">Vibrocompatador, potencia 153 HP, peso 10 Ton. </v>
      </c>
      <c r="C39" s="830"/>
      <c r="D39" s="830"/>
      <c r="E39" s="830"/>
      <c r="F39" s="830"/>
      <c r="G39" s="830"/>
      <c r="H39" s="831"/>
      <c r="I39" s="832"/>
      <c r="J39" s="813"/>
      <c r="K39" s="278">
        <f>VLOOKUP(A39,EQUIPOS!A9:D166,4,FALSE)</f>
        <v>132351.36211629311</v>
      </c>
      <c r="L39" s="944">
        <v>50</v>
      </c>
      <c r="M39" s="945"/>
      <c r="N39" s="281">
        <f>K39/L39</f>
        <v>2647.0272423258621</v>
      </c>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10973.524419402489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383.00403904575001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11356.52845844824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2271.305691689648</v>
      </c>
      <c r="M83" s="851"/>
      <c r="N83" s="57"/>
    </row>
    <row r="84" spans="1:14">
      <c r="B84" s="95" t="s">
        <v>1057</v>
      </c>
      <c r="C84" s="96"/>
      <c r="D84" s="96"/>
      <c r="E84" s="96"/>
      <c r="F84" s="96"/>
      <c r="G84" s="96"/>
      <c r="H84" s="96"/>
      <c r="I84" s="93"/>
      <c r="J84" s="94"/>
      <c r="K84" s="313">
        <v>0.05</v>
      </c>
      <c r="L84" s="850">
        <f>N78*K84</f>
        <v>567.82642292241201</v>
      </c>
      <c r="M84" s="851"/>
      <c r="N84" s="57"/>
    </row>
    <row r="85" spans="1:14" ht="15.75" thickBot="1">
      <c r="B85" s="97" t="s">
        <v>1058</v>
      </c>
      <c r="C85" s="98"/>
      <c r="D85" s="98"/>
      <c r="E85" s="98"/>
      <c r="F85" s="98"/>
      <c r="G85" s="98"/>
      <c r="H85" s="98"/>
      <c r="I85" s="99"/>
      <c r="J85" s="100"/>
      <c r="K85" s="314">
        <v>0.05</v>
      </c>
      <c r="L85" s="852">
        <f>N78*K85</f>
        <v>567.82642292241201</v>
      </c>
      <c r="M85" s="853"/>
      <c r="N85" s="57"/>
    </row>
    <row r="86" spans="1:14" ht="15.75" thickBot="1">
      <c r="B86" s="816" t="s">
        <v>1037</v>
      </c>
      <c r="C86" s="817"/>
      <c r="D86" s="817"/>
      <c r="E86" s="817"/>
      <c r="F86" s="817"/>
      <c r="G86" s="817"/>
      <c r="H86" s="817"/>
      <c r="I86" s="817"/>
      <c r="J86" s="817"/>
      <c r="K86" s="817"/>
      <c r="L86" s="817"/>
      <c r="M86" s="818"/>
      <c r="N86" s="58">
        <f>L83+L84+L85</f>
        <v>3406.9585375344718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14763.486995982712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VLOOKUP(A36,EQUIPOS!A6:D163,4,FALSE)</f>
        <v>192511.54969538795</v>
      </c>
      <c r="L36" s="279"/>
      <c r="M36" s="280">
        <v>40</v>
      </c>
      <c r="N36" s="281">
        <f>K36/M36</f>
        <v>4812.7887423846987</v>
      </c>
    </row>
    <row r="37" spans="1:14">
      <c r="A37" s="119" t="s">
        <v>365</v>
      </c>
      <c r="B37" s="829" t="str">
        <f>VLOOKUP(A37,EQUIPOS!A7:D154,3,FALSE)</f>
        <v xml:space="preserve">Vibrocompatador, potencia 153 HP, peso 10 Ton. </v>
      </c>
      <c r="C37" s="830"/>
      <c r="D37" s="830"/>
      <c r="E37" s="830"/>
      <c r="F37" s="830"/>
      <c r="G37" s="830"/>
      <c r="H37" s="831"/>
      <c r="I37" s="276"/>
      <c r="J37" s="277"/>
      <c r="K37" s="278">
        <f>VLOOKUP(A37,EQUIPOS!A7:D164,4,FALSE)</f>
        <v>132351.36211629311</v>
      </c>
      <c r="L37" s="279"/>
      <c r="M37" s="280">
        <v>40</v>
      </c>
      <c r="N37" s="281">
        <f>K37/M37</f>
        <v>3308.7840529073278</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8121.5727952920261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478.75504880718745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8600.3278440992144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1720.0655688198431</v>
      </c>
      <c r="M83" s="851"/>
      <c r="N83" s="57"/>
    </row>
    <row r="84" spans="1:14">
      <c r="B84" s="95" t="s">
        <v>1057</v>
      </c>
      <c r="C84" s="96"/>
      <c r="D84" s="96"/>
      <c r="E84" s="96"/>
      <c r="F84" s="96"/>
      <c r="G84" s="96"/>
      <c r="H84" s="96"/>
      <c r="I84" s="93"/>
      <c r="J84" s="94"/>
      <c r="K84" s="313">
        <v>0.05</v>
      </c>
      <c r="L84" s="850">
        <f>N78*K84</f>
        <v>430.01639220496077</v>
      </c>
      <c r="M84" s="851"/>
      <c r="N84" s="57"/>
    </row>
    <row r="85" spans="1:14" ht="15.75" thickBot="1">
      <c r="B85" s="97" t="s">
        <v>1058</v>
      </c>
      <c r="C85" s="98"/>
      <c r="D85" s="98"/>
      <c r="E85" s="98"/>
      <c r="F85" s="98"/>
      <c r="G85" s="98"/>
      <c r="H85" s="98"/>
      <c r="I85" s="99"/>
      <c r="J85" s="100"/>
      <c r="K85" s="314">
        <v>0.05</v>
      </c>
      <c r="L85" s="852">
        <f>N78*K85</f>
        <v>430.01639220496077</v>
      </c>
      <c r="M85" s="853"/>
      <c r="N85" s="57"/>
    </row>
    <row r="86" spans="1:14" ht="15.75" thickBot="1">
      <c r="B86" s="816" t="s">
        <v>1037</v>
      </c>
      <c r="C86" s="817"/>
      <c r="D86" s="817"/>
      <c r="E86" s="817"/>
      <c r="F86" s="817"/>
      <c r="G86" s="817"/>
      <c r="H86" s="817"/>
      <c r="I86" s="817"/>
      <c r="J86" s="817"/>
      <c r="K86" s="817"/>
      <c r="L86" s="817"/>
      <c r="M86" s="818"/>
      <c r="N86" s="58">
        <f>L83+L84+L85</f>
        <v>2580.0983532297641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11180.426197328979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VLOOKUP(A36,EQUIPOS!A6:D163,4,FALSE)</f>
        <v>192511.54969538795</v>
      </c>
      <c r="L36" s="279"/>
      <c r="M36" s="280">
        <v>40</v>
      </c>
      <c r="N36" s="281">
        <f>K36/M36</f>
        <v>4812.7887423846987</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4812.7887423846987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478.75504880718745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5291.5437911918862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1058.3087582383773</v>
      </c>
      <c r="M83" s="851"/>
      <c r="N83" s="57"/>
    </row>
    <row r="84" spans="1:14">
      <c r="B84" s="95" t="s">
        <v>1057</v>
      </c>
      <c r="C84" s="96"/>
      <c r="D84" s="96"/>
      <c r="E84" s="96"/>
      <c r="F84" s="96"/>
      <c r="G84" s="96"/>
      <c r="H84" s="96"/>
      <c r="I84" s="93"/>
      <c r="J84" s="94"/>
      <c r="K84" s="313">
        <v>0.05</v>
      </c>
      <c r="L84" s="850">
        <f>N78*K84</f>
        <v>264.57718955959433</v>
      </c>
      <c r="M84" s="851"/>
      <c r="N84" s="57"/>
    </row>
    <row r="85" spans="1:14" ht="15.75" thickBot="1">
      <c r="B85" s="97" t="s">
        <v>1058</v>
      </c>
      <c r="C85" s="98"/>
      <c r="D85" s="98"/>
      <c r="E85" s="98"/>
      <c r="F85" s="98"/>
      <c r="G85" s="98"/>
      <c r="H85" s="98"/>
      <c r="I85" s="99"/>
      <c r="J85" s="100"/>
      <c r="K85" s="314">
        <v>0.05</v>
      </c>
      <c r="L85" s="852">
        <f>N78*K85</f>
        <v>264.57718955959433</v>
      </c>
      <c r="M85" s="853"/>
      <c r="N85" s="57"/>
    </row>
    <row r="86" spans="1:14" ht="15.75" thickBot="1">
      <c r="B86" s="816" t="s">
        <v>1037</v>
      </c>
      <c r="C86" s="817"/>
      <c r="D86" s="817"/>
      <c r="E86" s="817"/>
      <c r="F86" s="817"/>
      <c r="G86" s="817"/>
      <c r="H86" s="817"/>
      <c r="I86" s="817"/>
      <c r="J86" s="817"/>
      <c r="K86" s="817"/>
      <c r="L86" s="817"/>
      <c r="M86" s="818"/>
      <c r="N86" s="58">
        <f>L83+L84+L85</f>
        <v>1587.4631373575662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6879.0069285494519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2.0426882082439999</v>
      </c>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5460.91</v>
      </c>
      <c r="N48" s="281">
        <f>K48*M48</f>
        <v>7099.183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7099.183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53"/>
      <c r="D59" s="53"/>
      <c r="E59" s="53"/>
      <c r="F59" s="53"/>
      <c r="G59" s="53"/>
      <c r="H59" s="297"/>
      <c r="I59" s="288"/>
      <c r="J59" s="288"/>
      <c r="K59" s="288"/>
      <c r="L59" s="820"/>
      <c r="M59" s="821"/>
      <c r="N59" s="300"/>
    </row>
    <row r="60" spans="1:14" ht="24.75" customHeight="1">
      <c r="B60" s="52"/>
      <c r="C60" s="326"/>
      <c r="D60" s="326"/>
      <c r="E60" s="326"/>
      <c r="F60" s="326"/>
      <c r="G60" s="326"/>
      <c r="H60" s="320"/>
      <c r="I60" s="408"/>
      <c r="J60" s="295"/>
      <c r="K60" s="288"/>
      <c r="L60" s="820"/>
      <c r="M60" s="821"/>
      <c r="N60" s="296"/>
    </row>
    <row r="61" spans="1:14">
      <c r="B61" s="52"/>
      <c r="C61" s="53"/>
      <c r="D61" s="53"/>
      <c r="E61" s="53"/>
      <c r="F61" s="53"/>
      <c r="G61" s="326"/>
      <c r="H61" s="320"/>
      <c r="I61" s="408"/>
      <c r="J61" s="295"/>
      <c r="K61" s="288"/>
      <c r="L61" s="820"/>
      <c r="M61" s="821"/>
      <c r="N61" s="300"/>
    </row>
    <row r="62" spans="1:14">
      <c r="B62" s="52"/>
      <c r="C62" s="53"/>
      <c r="D62" s="53"/>
      <c r="E62" s="53"/>
      <c r="F62" s="53"/>
      <c r="G62" s="53"/>
      <c r="H62" s="297"/>
      <c r="I62" s="288"/>
      <c r="J62" s="288"/>
      <c r="K62" s="288"/>
      <c r="L62" s="820"/>
      <c r="M62" s="821"/>
      <c r="N62" s="300"/>
    </row>
    <row r="63" spans="1:14">
      <c r="B63" s="52"/>
      <c r="C63" s="53"/>
      <c r="D63" s="53"/>
      <c r="E63" s="53"/>
      <c r="F63" s="53"/>
      <c r="G63" s="53"/>
      <c r="H63" s="297"/>
      <c r="I63" s="288"/>
      <c r="J63" s="288"/>
      <c r="K63" s="288"/>
      <c r="L63" s="820"/>
      <c r="M63" s="821"/>
      <c r="N63" s="300"/>
    </row>
    <row r="64" spans="1:14" ht="15.75" thickBot="1">
      <c r="B64" s="474"/>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7305.4945090326437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1461.0989018065288</v>
      </c>
      <c r="M83" s="851"/>
      <c r="N83" s="57"/>
    </row>
    <row r="84" spans="1:14">
      <c r="B84" s="95" t="s">
        <v>1057</v>
      </c>
      <c r="C84" s="96"/>
      <c r="D84" s="96"/>
      <c r="E84" s="96"/>
      <c r="F84" s="96"/>
      <c r="G84" s="96"/>
      <c r="H84" s="96"/>
      <c r="I84" s="93"/>
      <c r="J84" s="94"/>
      <c r="K84" s="313">
        <v>0.05</v>
      </c>
      <c r="L84" s="850">
        <f>N78*K84</f>
        <v>365.27472545163221</v>
      </c>
      <c r="M84" s="851"/>
      <c r="N84" s="57"/>
    </row>
    <row r="85" spans="1:14" ht="15.75" thickBot="1">
      <c r="B85" s="97" t="s">
        <v>1058</v>
      </c>
      <c r="C85" s="98"/>
      <c r="D85" s="98"/>
      <c r="E85" s="98"/>
      <c r="F85" s="98"/>
      <c r="G85" s="98"/>
      <c r="H85" s="98"/>
      <c r="I85" s="99"/>
      <c r="J85" s="100"/>
      <c r="K85" s="314">
        <v>0.05</v>
      </c>
      <c r="L85" s="852">
        <f>N78*K85</f>
        <v>365.27472545163221</v>
      </c>
      <c r="M85" s="853"/>
      <c r="N85" s="57"/>
    </row>
    <row r="86" spans="1:14" ht="15.75" thickBot="1">
      <c r="B86" s="816" t="s">
        <v>1037</v>
      </c>
      <c r="C86" s="817"/>
      <c r="D86" s="817"/>
      <c r="E86" s="817"/>
      <c r="F86" s="817"/>
      <c r="G86" s="817"/>
      <c r="H86" s="817"/>
      <c r="I86" s="817"/>
      <c r="J86" s="817"/>
      <c r="K86" s="817"/>
      <c r="L86" s="817"/>
      <c r="M86" s="818"/>
      <c r="N86" s="58">
        <f>L83+L84+L85</f>
        <v>2191.648352709793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9497.1428617424372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1.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0.01</v>
      </c>
      <c r="M42" s="841"/>
      <c r="N42" s="111">
        <f>N76*L42</f>
        <v>2.0426882082439999</v>
      </c>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12283.18</v>
      </c>
      <c r="N48" s="281">
        <f>K48*M48</f>
        <v>14739.815999999999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14739.815999999999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53"/>
      <c r="D59" s="53"/>
      <c r="E59" s="53"/>
      <c r="F59" s="53"/>
      <c r="G59" s="53"/>
      <c r="H59" s="297"/>
      <c r="I59" s="288"/>
      <c r="J59" s="288"/>
      <c r="K59" s="288"/>
      <c r="L59" s="820"/>
      <c r="M59" s="821"/>
      <c r="N59" s="300"/>
    </row>
    <row r="60" spans="1:14" ht="24.75" customHeight="1">
      <c r="B60" s="52"/>
      <c r="C60" s="326"/>
      <c r="D60" s="326"/>
      <c r="E60" s="326"/>
      <c r="F60" s="326"/>
      <c r="G60" s="326"/>
      <c r="H60" s="320"/>
      <c r="I60" s="408"/>
      <c r="J60" s="295"/>
      <c r="K60" s="288"/>
      <c r="L60" s="820"/>
      <c r="M60" s="821"/>
      <c r="N60" s="296"/>
    </row>
    <row r="61" spans="1:14">
      <c r="B61" s="52"/>
      <c r="C61" s="53"/>
      <c r="D61" s="53"/>
      <c r="E61" s="53"/>
      <c r="F61" s="53"/>
      <c r="G61" s="326"/>
      <c r="H61" s="320"/>
      <c r="I61" s="408"/>
      <c r="J61" s="295"/>
      <c r="K61" s="288"/>
      <c r="L61" s="820"/>
      <c r="M61" s="821"/>
      <c r="N61" s="300"/>
    </row>
    <row r="62" spans="1:14">
      <c r="B62" s="52"/>
      <c r="C62" s="53"/>
      <c r="D62" s="53"/>
      <c r="E62" s="53"/>
      <c r="F62" s="53"/>
      <c r="G62" s="53"/>
      <c r="H62" s="297"/>
      <c r="I62" s="288"/>
      <c r="J62" s="288"/>
      <c r="K62" s="288"/>
      <c r="L62" s="820"/>
      <c r="M62" s="821"/>
      <c r="N62" s="300"/>
    </row>
    <row r="63" spans="1:14">
      <c r="B63" s="52"/>
      <c r="C63" s="53"/>
      <c r="D63" s="53"/>
      <c r="E63" s="53"/>
      <c r="F63" s="53"/>
      <c r="G63" s="53"/>
      <c r="H63" s="297"/>
      <c r="I63" s="288"/>
      <c r="J63" s="288"/>
      <c r="K63" s="288"/>
      <c r="L63" s="820"/>
      <c r="M63" s="821"/>
      <c r="N63" s="300"/>
    </row>
    <row r="64" spans="1:14" ht="15.75" thickBot="1">
      <c r="B64" s="474"/>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14946.127509032644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2989.2255018065289</v>
      </c>
      <c r="M83" s="851"/>
      <c r="N83" s="57"/>
    </row>
    <row r="84" spans="1:14">
      <c r="B84" s="95" t="s">
        <v>1057</v>
      </c>
      <c r="C84" s="96"/>
      <c r="D84" s="96"/>
      <c r="E84" s="96"/>
      <c r="F84" s="96"/>
      <c r="G84" s="96"/>
      <c r="H84" s="96"/>
      <c r="I84" s="93"/>
      <c r="J84" s="94"/>
      <c r="K84" s="313">
        <v>0.05</v>
      </c>
      <c r="L84" s="850">
        <f>N78*K84</f>
        <v>747.30637545163222</v>
      </c>
      <c r="M84" s="851"/>
      <c r="N84" s="57"/>
    </row>
    <row r="85" spans="1:14" ht="15.75" thickBot="1">
      <c r="B85" s="97" t="s">
        <v>1058</v>
      </c>
      <c r="C85" s="98"/>
      <c r="D85" s="98"/>
      <c r="E85" s="98"/>
      <c r="F85" s="98"/>
      <c r="G85" s="98"/>
      <c r="H85" s="98"/>
      <c r="I85" s="99"/>
      <c r="J85" s="100"/>
      <c r="K85" s="314">
        <v>0.05</v>
      </c>
      <c r="L85" s="852">
        <f>N78*K85</f>
        <v>747.30637545163222</v>
      </c>
      <c r="M85" s="853"/>
      <c r="N85" s="57"/>
    </row>
    <row r="86" spans="1:14" ht="15.75" thickBot="1">
      <c r="B86" s="816" t="s">
        <v>1037</v>
      </c>
      <c r="C86" s="817"/>
      <c r="D86" s="817"/>
      <c r="E86" s="817"/>
      <c r="F86" s="817"/>
      <c r="G86" s="817"/>
      <c r="H86" s="817"/>
      <c r="I86" s="817"/>
      <c r="J86" s="817"/>
      <c r="K86" s="817"/>
      <c r="L86" s="817"/>
      <c r="M86" s="818"/>
      <c r="N86" s="58">
        <f>L83+L84+L85</f>
        <v>4483.8382527097938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19429.965761742438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VLOOKUP(A36,EQUIPOS!A6:D186,3,FALSE)</f>
        <v xml:space="preserve">Buldozer, Potencia al volante de 140 HP, motor de 2200 RPM, longitud de hoja 4,80m. </v>
      </c>
      <c r="C36" s="830"/>
      <c r="D36" s="830"/>
      <c r="E36" s="830"/>
      <c r="F36" s="830"/>
      <c r="G36" s="830"/>
      <c r="H36" s="831"/>
      <c r="I36" s="276"/>
      <c r="J36" s="277"/>
      <c r="K36" s="278">
        <f>VLOOKUP(A36,EQUIPOS!A6:D186,4,FALSE)</f>
        <v>192511.54969538795</v>
      </c>
      <c r="L36" s="279"/>
      <c r="M36" s="280">
        <v>45</v>
      </c>
      <c r="N36" s="281">
        <f>K36/M36</f>
        <v>4278.0344376752873</v>
      </c>
    </row>
    <row r="37" spans="1:14">
      <c r="A37" s="119" t="s">
        <v>152</v>
      </c>
      <c r="B37" s="829" t="str">
        <f>VLOOKUP(A37,EQUIPOS!A7:D187,3,FALSE)</f>
        <v xml:space="preserve">Carrotanque de agua(1000 Galones) </v>
      </c>
      <c r="C37" s="830"/>
      <c r="D37" s="830"/>
      <c r="E37" s="830"/>
      <c r="F37" s="830"/>
      <c r="G37" s="830"/>
      <c r="H37" s="831"/>
      <c r="I37" s="276"/>
      <c r="J37" s="277"/>
      <c r="K37" s="278">
        <f>VLOOKUP(A37,EQUIPOS!A7:D187,4,FALSE)</f>
        <v>62437.796706336208</v>
      </c>
      <c r="L37" s="279"/>
      <c r="M37" s="280">
        <v>45</v>
      </c>
      <c r="N37" s="281">
        <f>K37/M37</f>
        <v>1387.5065934741381</v>
      </c>
    </row>
    <row r="38" spans="1:14">
      <c r="A38" t="s">
        <v>269</v>
      </c>
      <c r="B38" s="829" t="str">
        <f>VLOOKUP(A38,EQUIPOS!A8:D188,3,FALSE)</f>
        <v>Motoniveladora  potencia 215 HP, ancho de cuchilla 4,27 m, peso 18 ton.</v>
      </c>
      <c r="C38" s="830"/>
      <c r="D38" s="830"/>
      <c r="E38" s="830"/>
      <c r="F38" s="830"/>
      <c r="G38" s="830"/>
      <c r="H38" s="831"/>
      <c r="I38" s="276"/>
      <c r="J38" s="277"/>
      <c r="K38" s="278">
        <f>VLOOKUP(A38,EQUIPOS!A8:D188,4,FALSE)</f>
        <v>161375.5124521073</v>
      </c>
      <c r="L38" s="279"/>
      <c r="M38" s="280">
        <v>45</v>
      </c>
      <c r="N38" s="281">
        <f>K38/M38</f>
        <v>3586.1224989357179</v>
      </c>
    </row>
    <row r="39" spans="1:14">
      <c r="A39" t="s">
        <v>365</v>
      </c>
      <c r="B39" s="829" t="str">
        <f>VLOOKUP(A39,EQUIPOS!A9:D189,3,FALSE)</f>
        <v xml:space="preserve">Vibrocompatador, potencia 153 HP, peso 10 Ton. </v>
      </c>
      <c r="C39" s="830"/>
      <c r="D39" s="830"/>
      <c r="E39" s="830"/>
      <c r="F39" s="830"/>
      <c r="G39" s="830"/>
      <c r="H39" s="831"/>
      <c r="I39" s="832"/>
      <c r="J39" s="813"/>
      <c r="K39" s="278">
        <f>VLOOKUP(A39,EQUIPOS!A9:D189,4,FALSE)</f>
        <v>132351.36211629311</v>
      </c>
      <c r="L39" s="833">
        <v>45</v>
      </c>
      <c r="M39" s="834"/>
      <c r="N39" s="281">
        <f>K39/L39</f>
        <v>2941.141380362069</v>
      </c>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11.348267823577778</v>
      </c>
    </row>
    <row r="43" spans="1:14" ht="15.75" thickBot="1">
      <c r="B43" s="816" t="s">
        <v>1037</v>
      </c>
      <c r="C43" s="817"/>
      <c r="D43" s="817"/>
      <c r="E43" s="817"/>
      <c r="F43" s="817"/>
      <c r="G43" s="817"/>
      <c r="H43" s="817"/>
      <c r="I43" s="817"/>
      <c r="J43" s="817"/>
      <c r="K43" s="817"/>
      <c r="L43" s="817"/>
      <c r="M43" s="818"/>
      <c r="N43" s="403">
        <f>SUM(N36:N42)</f>
        <v>12204.15317827079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22778.892777754772</v>
      </c>
      <c r="N48" s="281">
        <f>K48*M48</f>
        <v>28473.615972193467</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28473.615972193467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0">
        <f>VLOOKUP(A59,TRANSPORTE!A5:D123,4,FALSE)</f>
        <v>1280.2563222435558</v>
      </c>
      <c r="M59" s="821"/>
      <c r="N59" s="300">
        <f>K59*L59</f>
        <v>1600.3204028044447</v>
      </c>
    </row>
    <row r="60" spans="1:14" ht="24.75" customHeight="1">
      <c r="B60" s="52"/>
      <c r="C60" s="326"/>
      <c r="D60" s="326"/>
      <c r="E60" s="326"/>
      <c r="F60" s="326"/>
      <c r="G60" s="326"/>
      <c r="H60" s="320"/>
      <c r="I60" s="408"/>
      <c r="J60" s="295"/>
      <c r="K60" s="288"/>
      <c r="L60" s="820"/>
      <c r="M60" s="821"/>
      <c r="N60" s="296"/>
    </row>
    <row r="61" spans="1:14">
      <c r="B61" s="52"/>
      <c r="C61" s="53"/>
      <c r="D61" s="53"/>
      <c r="E61" s="53"/>
      <c r="F61" s="53"/>
      <c r="G61" s="326"/>
      <c r="H61" s="320"/>
      <c r="I61" s="408"/>
      <c r="J61" s="295"/>
      <c r="K61" s="288"/>
      <c r="L61" s="820"/>
      <c r="M61" s="821"/>
      <c r="N61" s="300"/>
    </row>
    <row r="62" spans="1:14">
      <c r="B62" s="52"/>
      <c r="C62" s="53"/>
      <c r="D62" s="53"/>
      <c r="E62" s="53"/>
      <c r="F62" s="53"/>
      <c r="G62" s="53"/>
      <c r="H62" s="297"/>
      <c r="I62" s="288"/>
      <c r="J62" s="288"/>
      <c r="K62" s="288"/>
      <c r="L62" s="820"/>
      <c r="M62" s="821"/>
      <c r="N62" s="300"/>
    </row>
    <row r="63" spans="1:14">
      <c r="B63" s="52"/>
      <c r="C63" s="53"/>
      <c r="D63" s="53"/>
      <c r="E63" s="53"/>
      <c r="F63" s="53"/>
      <c r="G63" s="53"/>
      <c r="H63" s="297"/>
      <c r="I63" s="288"/>
      <c r="J63" s="288"/>
      <c r="K63" s="288"/>
      <c r="L63" s="820"/>
      <c r="M63" s="821"/>
      <c r="N63" s="300"/>
    </row>
    <row r="64" spans="1:14" ht="15.75" thickBot="1">
      <c r="B64" s="474"/>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SUM(N59:N64)</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42845.502944447588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8569.1005888895179</v>
      </c>
      <c r="M83" s="851"/>
      <c r="N83" s="57"/>
    </row>
    <row r="84" spans="1:14">
      <c r="B84" s="95" t="s">
        <v>1057</v>
      </c>
      <c r="C84" s="96"/>
      <c r="D84" s="96"/>
      <c r="E84" s="96"/>
      <c r="F84" s="96"/>
      <c r="G84" s="96"/>
      <c r="H84" s="96"/>
      <c r="I84" s="93"/>
      <c r="J84" s="94"/>
      <c r="K84" s="313">
        <v>0.05</v>
      </c>
      <c r="L84" s="850">
        <f>N78*K84</f>
        <v>2142.2751472223795</v>
      </c>
      <c r="M84" s="851"/>
      <c r="N84" s="57"/>
    </row>
    <row r="85" spans="1:14" ht="15.75" thickBot="1">
      <c r="B85" s="97" t="s">
        <v>1058</v>
      </c>
      <c r="C85" s="98"/>
      <c r="D85" s="98"/>
      <c r="E85" s="98"/>
      <c r="F85" s="98"/>
      <c r="G85" s="98"/>
      <c r="H85" s="98"/>
      <c r="I85" s="99"/>
      <c r="J85" s="100"/>
      <c r="K85" s="314">
        <v>0.05</v>
      </c>
      <c r="L85" s="852">
        <f>N78*K85</f>
        <v>2142.2751472223795</v>
      </c>
      <c r="M85" s="853"/>
      <c r="N85" s="57"/>
    </row>
    <row r="86" spans="1:14" ht="15.75" thickBot="1">
      <c r="B86" s="816" t="s">
        <v>1037</v>
      </c>
      <c r="C86" s="817"/>
      <c r="D86" s="817"/>
      <c r="E86" s="817"/>
      <c r="F86" s="817"/>
      <c r="G86" s="817"/>
      <c r="H86" s="817"/>
      <c r="I86" s="817"/>
      <c r="J86" s="817"/>
      <c r="K86" s="817"/>
      <c r="L86" s="817"/>
      <c r="M86" s="818"/>
      <c r="N86" s="58">
        <f>L83+L84+L85</f>
        <v>12853.650883334276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ROUND((N78+N86),0)</f>
        <v>55699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VLOOKUP(A36,EQUIPOS!A6:D186,3,FALSE)</f>
        <v xml:space="preserve">Buldozer, Potencia al volante de 140 HP, motor de 2200 RPM, longitud de hoja 4,80m. </v>
      </c>
      <c r="C36" s="830"/>
      <c r="D36" s="830"/>
      <c r="E36" s="830"/>
      <c r="F36" s="830"/>
      <c r="G36" s="830"/>
      <c r="H36" s="831"/>
      <c r="I36" s="276"/>
      <c r="J36" s="277"/>
      <c r="K36" s="278">
        <f>VLOOKUP(A36,EQUIPOS!A6:D186,4,FALSE)</f>
        <v>192511.54969538795</v>
      </c>
      <c r="L36" s="279"/>
      <c r="M36" s="280">
        <v>45</v>
      </c>
      <c r="N36" s="281">
        <f>K36/M36</f>
        <v>4278.0344376752873</v>
      </c>
    </row>
    <row r="37" spans="1:14">
      <c r="A37" s="119" t="s">
        <v>152</v>
      </c>
      <c r="B37" s="829" t="str">
        <f>VLOOKUP(A37,EQUIPOS!A7:D187,3,FALSE)</f>
        <v xml:space="preserve">Carrotanque de agua(1000 Galones) </v>
      </c>
      <c r="C37" s="830"/>
      <c r="D37" s="830"/>
      <c r="E37" s="830"/>
      <c r="F37" s="830"/>
      <c r="G37" s="830"/>
      <c r="H37" s="831"/>
      <c r="I37" s="276"/>
      <c r="J37" s="277"/>
      <c r="K37" s="278">
        <f>VLOOKUP(A37,EQUIPOS!A7:D187,4,FALSE)</f>
        <v>62437.796706336208</v>
      </c>
      <c r="L37" s="279"/>
      <c r="M37" s="280">
        <v>45</v>
      </c>
      <c r="N37" s="281">
        <f>K37/M37</f>
        <v>1387.5065934741381</v>
      </c>
    </row>
    <row r="38" spans="1:14">
      <c r="A38" t="s">
        <v>269</v>
      </c>
      <c r="B38" s="829" t="str">
        <f>VLOOKUP(A38,EQUIPOS!A8:D188,3,FALSE)</f>
        <v>Motoniveladora  potencia 215 HP, ancho de cuchilla 4,27 m, peso 18 ton.</v>
      </c>
      <c r="C38" s="830"/>
      <c r="D38" s="830"/>
      <c r="E38" s="830"/>
      <c r="F38" s="830"/>
      <c r="G38" s="830"/>
      <c r="H38" s="831"/>
      <c r="I38" s="276"/>
      <c r="J38" s="277"/>
      <c r="K38" s="278">
        <f>VLOOKUP(A38,EQUIPOS!A8:D188,4,FALSE)</f>
        <v>161375.5124521073</v>
      </c>
      <c r="L38" s="279"/>
      <c r="M38" s="280">
        <v>45</v>
      </c>
      <c r="N38" s="281">
        <f>K38/M38</f>
        <v>3586.1224989357179</v>
      </c>
    </row>
    <row r="39" spans="1:14">
      <c r="A39" t="s">
        <v>365</v>
      </c>
      <c r="B39" s="829" t="str">
        <f>VLOOKUP(A39,EQUIPOS!A9:D189,3,FALSE)</f>
        <v xml:space="preserve">Vibrocompatador, potencia 153 HP, peso 10 Ton. </v>
      </c>
      <c r="C39" s="830"/>
      <c r="D39" s="830"/>
      <c r="E39" s="830"/>
      <c r="F39" s="830"/>
      <c r="G39" s="830"/>
      <c r="H39" s="831"/>
      <c r="I39" s="832"/>
      <c r="J39" s="813"/>
      <c r="K39" s="278">
        <f>VLOOKUP(A39,EQUIPOS!A9:D189,4,FALSE)</f>
        <v>132351.36211629311</v>
      </c>
      <c r="L39" s="833">
        <v>45</v>
      </c>
      <c r="M39" s="834"/>
      <c r="N39" s="281">
        <f>K39/L39</f>
        <v>2941.141380362069</v>
      </c>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11.348267823577778</v>
      </c>
    </row>
    <row r="43" spans="1:14" ht="15.75" thickBot="1">
      <c r="B43" s="816" t="s">
        <v>1037</v>
      </c>
      <c r="C43" s="817"/>
      <c r="D43" s="817"/>
      <c r="E43" s="817"/>
      <c r="F43" s="817"/>
      <c r="G43" s="817"/>
      <c r="H43" s="817"/>
      <c r="I43" s="817"/>
      <c r="J43" s="817"/>
      <c r="K43" s="817"/>
      <c r="L43" s="817"/>
      <c r="M43" s="818"/>
      <c r="N43" s="403">
        <f>SUM(N36:N42)</f>
        <v>12204.15317827079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60184.507105405879</v>
      </c>
      <c r="N48" s="281">
        <f>K48*M48</f>
        <v>75230.633881757356</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75230.633881757356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0">
        <f>VLOOKUP(A59,TRANSPORTE!A5:D123,4,FALSE)</f>
        <v>1280.2563222435558</v>
      </c>
      <c r="M59" s="821"/>
      <c r="N59" s="300">
        <f>K59*L59</f>
        <v>1600.3204028044447</v>
      </c>
    </row>
    <row r="60" spans="1:14" ht="24.75" customHeight="1">
      <c r="B60" s="52"/>
      <c r="C60" s="326"/>
      <c r="D60" s="326"/>
      <c r="E60" s="326"/>
      <c r="F60" s="326"/>
      <c r="G60" s="326"/>
      <c r="H60" s="320"/>
      <c r="I60" s="408"/>
      <c r="J60" s="295"/>
      <c r="K60" s="288"/>
      <c r="L60" s="820"/>
      <c r="M60" s="821"/>
      <c r="N60" s="296"/>
    </row>
    <row r="61" spans="1:14">
      <c r="B61" s="52"/>
      <c r="C61" s="53"/>
      <c r="D61" s="53"/>
      <c r="E61" s="53"/>
      <c r="F61" s="53"/>
      <c r="G61" s="326"/>
      <c r="H61" s="320"/>
      <c r="I61" s="408"/>
      <c r="J61" s="295"/>
      <c r="K61" s="288"/>
      <c r="L61" s="820"/>
      <c r="M61" s="821"/>
      <c r="N61" s="300"/>
    </row>
    <row r="62" spans="1:14">
      <c r="B62" s="52"/>
      <c r="C62" s="53"/>
      <c r="D62" s="53"/>
      <c r="E62" s="53"/>
      <c r="F62" s="53"/>
      <c r="G62" s="53"/>
      <c r="H62" s="297"/>
      <c r="I62" s="288"/>
      <c r="J62" s="288"/>
      <c r="K62" s="288"/>
      <c r="L62" s="820"/>
      <c r="M62" s="821"/>
      <c r="N62" s="300"/>
    </row>
    <row r="63" spans="1:14">
      <c r="B63" s="52"/>
      <c r="C63" s="53"/>
      <c r="D63" s="53"/>
      <c r="E63" s="53"/>
      <c r="F63" s="53"/>
      <c r="G63" s="53"/>
      <c r="H63" s="297"/>
      <c r="I63" s="288"/>
      <c r="J63" s="288"/>
      <c r="K63" s="288"/>
      <c r="L63" s="820"/>
      <c r="M63" s="821"/>
      <c r="N63" s="300"/>
    </row>
    <row r="64" spans="1:14" ht="15.75" thickBot="1">
      <c r="B64" s="474"/>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SUM(N59:N64)</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89602.520854011484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17920.504170802298</v>
      </c>
      <c r="M83" s="851"/>
      <c r="N83" s="57"/>
    </row>
    <row r="84" spans="1:14">
      <c r="B84" s="95" t="s">
        <v>1057</v>
      </c>
      <c r="C84" s="96"/>
      <c r="D84" s="96"/>
      <c r="E84" s="96"/>
      <c r="F84" s="96"/>
      <c r="G84" s="96"/>
      <c r="H84" s="96"/>
      <c r="I84" s="93"/>
      <c r="J84" s="94"/>
      <c r="K84" s="313">
        <v>0.05</v>
      </c>
      <c r="L84" s="850">
        <f>N78*K84</f>
        <v>4480.1260427005745</v>
      </c>
      <c r="M84" s="851"/>
      <c r="N84" s="57"/>
    </row>
    <row r="85" spans="1:14" ht="15.75" thickBot="1">
      <c r="B85" s="97" t="s">
        <v>1058</v>
      </c>
      <c r="C85" s="98"/>
      <c r="D85" s="98"/>
      <c r="E85" s="98"/>
      <c r="F85" s="98"/>
      <c r="G85" s="98"/>
      <c r="H85" s="98"/>
      <c r="I85" s="99"/>
      <c r="J85" s="100"/>
      <c r="K85" s="314">
        <v>0.05</v>
      </c>
      <c r="L85" s="852">
        <f>N78*K85</f>
        <v>4480.1260427005745</v>
      </c>
      <c r="M85" s="853"/>
      <c r="N85" s="57"/>
    </row>
    <row r="86" spans="1:14" ht="15.75" thickBot="1">
      <c r="B86" s="816" t="s">
        <v>1037</v>
      </c>
      <c r="C86" s="817"/>
      <c r="D86" s="817"/>
      <c r="E86" s="817"/>
      <c r="F86" s="817"/>
      <c r="G86" s="817"/>
      <c r="H86" s="817"/>
      <c r="I86" s="817"/>
      <c r="J86" s="817"/>
      <c r="K86" s="817"/>
      <c r="L86" s="817"/>
      <c r="M86" s="818"/>
      <c r="N86" s="58">
        <f>L83+L84+L85</f>
        <v>26880.756256203451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116483.27711021493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VLOOKUP(A36,EQUIPOS!A6:D186,3,FALSE)</f>
        <v xml:space="preserve">Buldozer, Potencia al volante de 140 HP, motor de 2200 RPM, longitud de hoja 4,80m. </v>
      </c>
      <c r="C36" s="830"/>
      <c r="D36" s="830"/>
      <c r="E36" s="830"/>
      <c r="F36" s="830"/>
      <c r="G36" s="830"/>
      <c r="H36" s="831"/>
      <c r="I36" s="276"/>
      <c r="J36" s="277"/>
      <c r="K36" s="278">
        <f>VLOOKUP(A36,EQUIPOS!A6:D186,4,FALSE)</f>
        <v>192511.54969538795</v>
      </c>
      <c r="L36" s="279"/>
      <c r="M36" s="280">
        <v>45</v>
      </c>
      <c r="N36" s="281">
        <f>K36/M36</f>
        <v>4278.0344376752873</v>
      </c>
    </row>
    <row r="37" spans="1:14">
      <c r="A37" s="119" t="s">
        <v>152</v>
      </c>
      <c r="B37" s="829" t="str">
        <f>VLOOKUP(A37,EQUIPOS!A7:D187,3,FALSE)</f>
        <v xml:space="preserve">Carrotanque de agua(1000 Galones) </v>
      </c>
      <c r="C37" s="830"/>
      <c r="D37" s="830"/>
      <c r="E37" s="830"/>
      <c r="F37" s="830"/>
      <c r="G37" s="830"/>
      <c r="H37" s="831"/>
      <c r="I37" s="276"/>
      <c r="J37" s="277"/>
      <c r="K37" s="278">
        <f>VLOOKUP(A37,EQUIPOS!A7:D187,4,FALSE)</f>
        <v>62437.796706336208</v>
      </c>
      <c r="L37" s="279"/>
      <c r="M37" s="280">
        <v>45</v>
      </c>
      <c r="N37" s="281">
        <f>K37/M37</f>
        <v>1387.5065934741381</v>
      </c>
    </row>
    <row r="38" spans="1:14">
      <c r="A38" t="s">
        <v>269</v>
      </c>
      <c r="B38" s="829" t="str">
        <f>VLOOKUP(A38,EQUIPOS!A8:D188,3,FALSE)</f>
        <v>Motoniveladora  potencia 215 HP, ancho de cuchilla 4,27 m, peso 18 ton.</v>
      </c>
      <c r="C38" s="830"/>
      <c r="D38" s="830"/>
      <c r="E38" s="830"/>
      <c r="F38" s="830"/>
      <c r="G38" s="830"/>
      <c r="H38" s="831"/>
      <c r="I38" s="276"/>
      <c r="J38" s="277"/>
      <c r="K38" s="278">
        <f>VLOOKUP(A38,EQUIPOS!A8:D188,4,FALSE)</f>
        <v>161375.5124521073</v>
      </c>
      <c r="L38" s="279"/>
      <c r="M38" s="280">
        <v>45</v>
      </c>
      <c r="N38" s="281">
        <f>K38/M38</f>
        <v>3586.1224989357179</v>
      </c>
    </row>
    <row r="39" spans="1:14">
      <c r="A39" t="s">
        <v>365</v>
      </c>
      <c r="B39" s="829" t="str">
        <f>VLOOKUP(A39,EQUIPOS!A9:D189,3,FALSE)</f>
        <v xml:space="preserve">Vibrocompatador, potencia 153 HP, peso 10 Ton. </v>
      </c>
      <c r="C39" s="830"/>
      <c r="D39" s="830"/>
      <c r="E39" s="830"/>
      <c r="F39" s="830"/>
      <c r="G39" s="830"/>
      <c r="H39" s="831"/>
      <c r="I39" s="832"/>
      <c r="J39" s="813"/>
      <c r="K39" s="278">
        <f>VLOOKUP(A39,EQUIPOS!A9:D189,4,FALSE)</f>
        <v>132351.36211629311</v>
      </c>
      <c r="L39" s="833">
        <v>45</v>
      </c>
      <c r="M39" s="834"/>
      <c r="N39" s="281">
        <f>K39/L39</f>
        <v>2941.141380362069</v>
      </c>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t="s">
        <v>1036</v>
      </c>
      <c r="C42" s="830"/>
      <c r="D42" s="830"/>
      <c r="E42" s="830"/>
      <c r="F42" s="830"/>
      <c r="G42" s="830"/>
      <c r="H42" s="831"/>
      <c r="I42" s="838"/>
      <c r="J42" s="839"/>
      <c r="K42" s="47"/>
      <c r="L42" s="840">
        <v>0.02</v>
      </c>
      <c r="M42" s="841"/>
      <c r="N42" s="111">
        <f>N76*L42</f>
        <v>11.348267823577778</v>
      </c>
    </row>
    <row r="43" spans="1:14" ht="15.75" thickBot="1">
      <c r="B43" s="816" t="s">
        <v>1037</v>
      </c>
      <c r="C43" s="817"/>
      <c r="D43" s="817"/>
      <c r="E43" s="817"/>
      <c r="F43" s="817"/>
      <c r="G43" s="817"/>
      <c r="H43" s="817"/>
      <c r="I43" s="817"/>
      <c r="J43" s="817"/>
      <c r="K43" s="817"/>
      <c r="L43" s="817"/>
      <c r="M43" s="818"/>
      <c r="N43" s="403">
        <f>SUM(N36:N42)</f>
        <v>12204.15317827079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62065.272952449814</v>
      </c>
      <c r="N48" s="281">
        <f>K48*M48</f>
        <v>77581.591190562263</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77581.591190562263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0">
        <f>VLOOKUP(A59,TRANSPORTE!A5:D123,4,FALSE)</f>
        <v>1280.2563222435558</v>
      </c>
      <c r="M59" s="821"/>
      <c r="N59" s="300">
        <f>K59*L59</f>
        <v>1600.3204028044447</v>
      </c>
    </row>
    <row r="60" spans="1:14" ht="24.75" customHeight="1">
      <c r="B60" s="52"/>
      <c r="C60" s="326"/>
      <c r="D60" s="326"/>
      <c r="E60" s="326"/>
      <c r="F60" s="326"/>
      <c r="G60" s="326"/>
      <c r="H60" s="320"/>
      <c r="I60" s="408"/>
      <c r="J60" s="295"/>
      <c r="K60" s="288"/>
      <c r="L60" s="820"/>
      <c r="M60" s="821"/>
      <c r="N60" s="296"/>
    </row>
    <row r="61" spans="1:14">
      <c r="B61" s="52"/>
      <c r="C61" s="53"/>
      <c r="D61" s="53"/>
      <c r="E61" s="53"/>
      <c r="F61" s="53"/>
      <c r="G61" s="326"/>
      <c r="H61" s="320"/>
      <c r="I61" s="408"/>
      <c r="J61" s="295"/>
      <c r="K61" s="288"/>
      <c r="L61" s="820"/>
      <c r="M61" s="821"/>
      <c r="N61" s="300"/>
    </row>
    <row r="62" spans="1:14">
      <c r="B62" s="52"/>
      <c r="C62" s="53"/>
      <c r="D62" s="53"/>
      <c r="E62" s="53"/>
      <c r="F62" s="53"/>
      <c r="G62" s="53"/>
      <c r="H62" s="297"/>
      <c r="I62" s="288"/>
      <c r="J62" s="288"/>
      <c r="K62" s="288"/>
      <c r="L62" s="820"/>
      <c r="M62" s="821"/>
      <c r="N62" s="300"/>
    </row>
    <row r="63" spans="1:14">
      <c r="B63" s="52"/>
      <c r="C63" s="53"/>
      <c r="D63" s="53"/>
      <c r="E63" s="53"/>
      <c r="F63" s="53"/>
      <c r="G63" s="53"/>
      <c r="H63" s="297"/>
      <c r="I63" s="288"/>
      <c r="J63" s="288"/>
      <c r="K63" s="288"/>
      <c r="L63" s="820"/>
      <c r="M63" s="821"/>
      <c r="N63" s="300"/>
    </row>
    <row r="64" spans="1:14" ht="15.75" thickBot="1">
      <c r="B64" s="474"/>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SUM(N59:N64)</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91953.478162816391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18390.695632563278</v>
      </c>
      <c r="M83" s="851"/>
      <c r="N83" s="57"/>
    </row>
    <row r="84" spans="1:14">
      <c r="B84" s="95" t="s">
        <v>1057</v>
      </c>
      <c r="C84" s="96"/>
      <c r="D84" s="96"/>
      <c r="E84" s="96"/>
      <c r="F84" s="96"/>
      <c r="G84" s="96"/>
      <c r="H84" s="96"/>
      <c r="I84" s="93"/>
      <c r="J84" s="94"/>
      <c r="K84" s="313">
        <v>0.05</v>
      </c>
      <c r="L84" s="850">
        <f>N78*K84</f>
        <v>4597.6739081408195</v>
      </c>
      <c r="M84" s="851"/>
      <c r="N84" s="57"/>
    </row>
    <row r="85" spans="1:14" ht="15.75" thickBot="1">
      <c r="B85" s="97" t="s">
        <v>1058</v>
      </c>
      <c r="C85" s="98"/>
      <c r="D85" s="98"/>
      <c r="E85" s="98"/>
      <c r="F85" s="98"/>
      <c r="G85" s="98"/>
      <c r="H85" s="98"/>
      <c r="I85" s="99"/>
      <c r="J85" s="100"/>
      <c r="K85" s="314">
        <v>0.05</v>
      </c>
      <c r="L85" s="852">
        <f>N78*K85</f>
        <v>4597.6739081408195</v>
      </c>
      <c r="M85" s="853"/>
      <c r="N85" s="57"/>
    </row>
    <row r="86" spans="1:14" ht="15.75" thickBot="1">
      <c r="B86" s="816" t="s">
        <v>1037</v>
      </c>
      <c r="C86" s="817"/>
      <c r="D86" s="817"/>
      <c r="E86" s="817"/>
      <c r="F86" s="817"/>
      <c r="G86" s="817"/>
      <c r="H86" s="817"/>
      <c r="I86" s="817"/>
      <c r="J86" s="817"/>
      <c r="K86" s="817"/>
      <c r="L86" s="817"/>
      <c r="M86" s="818"/>
      <c r="N86" s="58">
        <f>L83+L84+L85</f>
        <v>27586.043448844917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119539.5216116613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VLOOKUP(A36,EQUIPOS!A6:D163,4,FALSE)</f>
        <v>192511.54969538795</v>
      </c>
      <c r="L36" s="279"/>
      <c r="M36" s="280">
        <v>400</v>
      </c>
      <c r="N36" s="281">
        <f>K36/M36</f>
        <v>481.27887423846988</v>
      </c>
    </row>
    <row r="37" spans="1:14">
      <c r="A37" s="119" t="s">
        <v>152</v>
      </c>
      <c r="B37" s="829" t="str">
        <f>VLOOKUP(A37,EQUIPOS!A7:D154,3,FALSE)</f>
        <v xml:space="preserve">Carrotanque de agua(1000 Galones) </v>
      </c>
      <c r="C37" s="830"/>
      <c r="D37" s="830"/>
      <c r="E37" s="830"/>
      <c r="F37" s="830"/>
      <c r="G37" s="830"/>
      <c r="H37" s="831"/>
      <c r="I37" s="276"/>
      <c r="J37" s="277"/>
      <c r="K37" s="278">
        <f>VLOOKUP(A37,EQUIPOS!A7:D164,4,FALSE)</f>
        <v>62437.796706336208</v>
      </c>
      <c r="L37" s="279"/>
      <c r="M37" s="280">
        <v>200</v>
      </c>
      <c r="N37" s="281">
        <f>K37/M37</f>
        <v>312.18898353168106</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200</v>
      </c>
      <c r="N38" s="281">
        <f>K38/M38</f>
        <v>806.87756226053648</v>
      </c>
    </row>
    <row r="39" spans="1:14">
      <c r="A39" t="s">
        <v>365</v>
      </c>
      <c r="B39" s="829" t="str">
        <f>VLOOKUP(A39,EQUIPOS!A9:D155,3,FALSE)</f>
        <v xml:space="preserve">Vibrocompatador, potencia 153 HP, peso 10 Ton. </v>
      </c>
      <c r="C39" s="830"/>
      <c r="D39" s="830"/>
      <c r="E39" s="830"/>
      <c r="F39" s="830"/>
      <c r="G39" s="830"/>
      <c r="H39" s="831"/>
      <c r="I39" s="832"/>
      <c r="J39" s="813"/>
      <c r="K39" s="278">
        <f>VLOOKUP(A39,EQUIPOS!A9:D166,4,FALSE)</f>
        <v>132351.36211629311</v>
      </c>
      <c r="L39" s="833">
        <v>200</v>
      </c>
      <c r="M39" s="834"/>
      <c r="N39" s="281">
        <f>K39/L39</f>
        <v>661.75681058146552</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N76*M41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2264.6555908724581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127.66801301525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2392.323603887708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478.46472077754163</v>
      </c>
      <c r="M83" s="851"/>
      <c r="N83" s="57"/>
    </row>
    <row r="84" spans="1:14">
      <c r="B84" s="95" t="s">
        <v>1057</v>
      </c>
      <c r="C84" s="96"/>
      <c r="D84" s="96"/>
      <c r="E84" s="96"/>
      <c r="F84" s="96"/>
      <c r="G84" s="96"/>
      <c r="H84" s="96"/>
      <c r="I84" s="93"/>
      <c r="J84" s="94"/>
      <c r="K84" s="313">
        <v>0.05</v>
      </c>
      <c r="L84" s="850">
        <f>N78*K84</f>
        <v>119.61618019438541</v>
      </c>
      <c r="M84" s="851"/>
      <c r="N84" s="57"/>
    </row>
    <row r="85" spans="1:14" ht="15.75" thickBot="1">
      <c r="B85" s="97" t="s">
        <v>1058</v>
      </c>
      <c r="C85" s="98"/>
      <c r="D85" s="98"/>
      <c r="E85" s="98"/>
      <c r="F85" s="98"/>
      <c r="G85" s="98"/>
      <c r="H85" s="98"/>
      <c r="I85" s="99"/>
      <c r="J85" s="100"/>
      <c r="K85" s="314">
        <v>0.05</v>
      </c>
      <c r="L85" s="852">
        <f>N78*K85</f>
        <v>119.61618019438541</v>
      </c>
      <c r="M85" s="853"/>
      <c r="N85" s="57"/>
    </row>
    <row r="86" spans="1:14" ht="15.75" thickBot="1">
      <c r="B86" s="816" t="s">
        <v>1037</v>
      </c>
      <c r="C86" s="817"/>
      <c r="D86" s="817"/>
      <c r="E86" s="817"/>
      <c r="F86" s="817"/>
      <c r="G86" s="817"/>
      <c r="H86" s="817"/>
      <c r="I86" s="817"/>
      <c r="J86" s="817"/>
      <c r="K86" s="817"/>
      <c r="L86" s="817"/>
      <c r="M86" s="818"/>
      <c r="N86" s="58">
        <f>L83+L84+L85</f>
        <v>717.69708116631239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3110.0206850540203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2.0426882082439999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6889.4785005725289</v>
      </c>
      <c r="N48" s="281">
        <f>K48*M48</f>
        <v>8267.3742006870343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8267.3742006870343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8473.6857097196789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1694.737141943936</v>
      </c>
      <c r="M83" s="851"/>
      <c r="N83" s="57"/>
    </row>
    <row r="84" spans="1:14">
      <c r="B84" s="95" t="s">
        <v>1057</v>
      </c>
      <c r="C84" s="96"/>
      <c r="D84" s="96"/>
      <c r="E84" s="96"/>
      <c r="F84" s="96"/>
      <c r="G84" s="96"/>
      <c r="H84" s="96"/>
      <c r="I84" s="93"/>
      <c r="J84" s="94"/>
      <c r="K84" s="313">
        <v>0.05</v>
      </c>
      <c r="L84" s="850">
        <f>N78*K84</f>
        <v>423.68428548598399</v>
      </c>
      <c r="M84" s="851"/>
      <c r="N84" s="57"/>
    </row>
    <row r="85" spans="1:14" ht="15.75" thickBot="1">
      <c r="B85" s="97" t="s">
        <v>1058</v>
      </c>
      <c r="C85" s="98"/>
      <c r="D85" s="98"/>
      <c r="E85" s="98"/>
      <c r="F85" s="98"/>
      <c r="G85" s="98"/>
      <c r="H85" s="98"/>
      <c r="I85" s="99"/>
      <c r="J85" s="100"/>
      <c r="K85" s="314">
        <v>0.05</v>
      </c>
      <c r="L85" s="852">
        <f>N78*K85</f>
        <v>423.68428548598399</v>
      </c>
      <c r="M85" s="853"/>
      <c r="N85" s="57"/>
    </row>
    <row r="86" spans="1:14" ht="15.75" thickBot="1">
      <c r="B86" s="816" t="s">
        <v>1037</v>
      </c>
      <c r="C86" s="817"/>
      <c r="D86" s="817"/>
      <c r="E86" s="817"/>
      <c r="F86" s="817"/>
      <c r="G86" s="817"/>
      <c r="H86" s="817"/>
      <c r="I86" s="817"/>
      <c r="J86" s="817"/>
      <c r="K86" s="817"/>
      <c r="L86" s="817"/>
      <c r="M86" s="818"/>
      <c r="N86" s="58">
        <f>L83+L84+L85</f>
        <v>2542.1057129159044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11015.791422635582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2.0426882082439999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1158.3343018065289</v>
      </c>
      <c r="M83" s="851"/>
      <c r="N83" s="57"/>
    </row>
    <row r="84" spans="1:14">
      <c r="B84" s="95" t="s">
        <v>1057</v>
      </c>
      <c r="C84" s="96"/>
      <c r="D84" s="96"/>
      <c r="E84" s="96"/>
      <c r="F84" s="96"/>
      <c r="G84" s="96"/>
      <c r="H84" s="96"/>
      <c r="I84" s="93"/>
      <c r="J84" s="94"/>
      <c r="K84" s="313">
        <v>0.05</v>
      </c>
      <c r="L84" s="850">
        <f>N78*K84</f>
        <v>289.58357545163221</v>
      </c>
      <c r="M84" s="851"/>
      <c r="N84" s="57"/>
    </row>
    <row r="85" spans="1:14" ht="15.75" thickBot="1">
      <c r="B85" s="97" t="s">
        <v>1058</v>
      </c>
      <c r="C85" s="98"/>
      <c r="D85" s="98"/>
      <c r="E85" s="98"/>
      <c r="F85" s="98"/>
      <c r="G85" s="98"/>
      <c r="H85" s="98"/>
      <c r="I85" s="99"/>
      <c r="J85" s="100"/>
      <c r="K85" s="314">
        <v>0.05</v>
      </c>
      <c r="L85" s="852">
        <f>N78*K85</f>
        <v>289.58357545163221</v>
      </c>
      <c r="M85" s="853"/>
      <c r="N85" s="57"/>
    </row>
    <row r="86" spans="1:14" ht="15.75" thickBot="1">
      <c r="B86" s="816" t="s">
        <v>1037</v>
      </c>
      <c r="C86" s="817"/>
      <c r="D86" s="817"/>
      <c r="E86" s="817"/>
      <c r="F86" s="817"/>
      <c r="G86" s="817"/>
      <c r="H86" s="817"/>
      <c r="I86" s="817"/>
      <c r="J86" s="817"/>
      <c r="K86" s="817"/>
      <c r="L86" s="817"/>
      <c r="M86" s="818"/>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2.0426882082439999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9295.4050527330783</v>
      </c>
      <c r="N48" s="281">
        <f>K48*M48</f>
        <v>11154.486063279694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11154.486063279694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11360.797572312338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2272.1595144624675</v>
      </c>
      <c r="M83" s="851"/>
      <c r="N83" s="57"/>
    </row>
    <row r="84" spans="1:14">
      <c r="B84" s="95" t="s">
        <v>1057</v>
      </c>
      <c r="C84" s="96"/>
      <c r="D84" s="96"/>
      <c r="E84" s="96"/>
      <c r="F84" s="96"/>
      <c r="G84" s="96"/>
      <c r="H84" s="96"/>
      <c r="I84" s="93"/>
      <c r="J84" s="94"/>
      <c r="K84" s="313">
        <v>0.05</v>
      </c>
      <c r="L84" s="850">
        <f>N78*K84</f>
        <v>568.03987861561689</v>
      </c>
      <c r="M84" s="851"/>
      <c r="N84" s="57"/>
    </row>
    <row r="85" spans="1:14" ht="15.75" thickBot="1">
      <c r="B85" s="97" t="s">
        <v>1058</v>
      </c>
      <c r="C85" s="98"/>
      <c r="D85" s="98"/>
      <c r="E85" s="98"/>
      <c r="F85" s="98"/>
      <c r="G85" s="98"/>
      <c r="H85" s="98"/>
      <c r="I85" s="99"/>
      <c r="J85" s="100"/>
      <c r="K85" s="314">
        <v>0.05</v>
      </c>
      <c r="L85" s="852">
        <f>N78*K85</f>
        <v>568.03987861561689</v>
      </c>
      <c r="M85" s="853"/>
      <c r="N85" s="57"/>
    </row>
    <row r="86" spans="1:14" ht="15.75" thickBot="1">
      <c r="B86" s="816" t="s">
        <v>1037</v>
      </c>
      <c r="C86" s="817"/>
      <c r="D86" s="817"/>
      <c r="E86" s="817"/>
      <c r="F86" s="817"/>
      <c r="G86" s="817"/>
      <c r="H86" s="817"/>
      <c r="I86" s="817"/>
      <c r="J86" s="817"/>
      <c r="K86" s="817"/>
      <c r="L86" s="817"/>
      <c r="M86" s="818"/>
      <c r="N86" s="58">
        <f>L83+L84+L85</f>
        <v>3408.2392716937015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14769.036844006039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2.0426882082439999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14263.34</v>
      </c>
      <c r="N48" s="281">
        <f>K48*M48</f>
        <v>18542.342000000001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18542.342000000001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204.2688208244</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18748.653509032643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3749.7307018065289</v>
      </c>
      <c r="M83" s="851"/>
      <c r="N83" s="57"/>
    </row>
    <row r="84" spans="1:14">
      <c r="B84" s="95" t="s">
        <v>1057</v>
      </c>
      <c r="C84" s="96"/>
      <c r="D84" s="96"/>
      <c r="E84" s="96"/>
      <c r="F84" s="96"/>
      <c r="G84" s="96"/>
      <c r="H84" s="96"/>
      <c r="I84" s="93"/>
      <c r="J84" s="94"/>
      <c r="K84" s="313">
        <v>0.05</v>
      </c>
      <c r="L84" s="850">
        <f>N78*K84</f>
        <v>937.43267545163224</v>
      </c>
      <c r="M84" s="851"/>
      <c r="N84" s="57"/>
    </row>
    <row r="85" spans="1:14" ht="15.75" thickBot="1">
      <c r="B85" s="97" t="s">
        <v>1058</v>
      </c>
      <c r="C85" s="98"/>
      <c r="D85" s="98"/>
      <c r="E85" s="98"/>
      <c r="F85" s="98"/>
      <c r="G85" s="98"/>
      <c r="H85" s="98"/>
      <c r="I85" s="99"/>
      <c r="J85" s="100"/>
      <c r="K85" s="314">
        <v>0.05</v>
      </c>
      <c r="L85" s="852">
        <f>N78*K85</f>
        <v>937.43267545163224</v>
      </c>
      <c r="M85" s="853"/>
      <c r="N85" s="57"/>
    </row>
    <row r="86" spans="1:14" ht="15.75" thickBot="1">
      <c r="B86" s="816" t="s">
        <v>1037</v>
      </c>
      <c r="C86" s="817"/>
      <c r="D86" s="817"/>
      <c r="E86" s="817"/>
      <c r="F86" s="817"/>
      <c r="G86" s="817"/>
      <c r="H86" s="817"/>
      <c r="I86" s="817"/>
      <c r="J86" s="817"/>
      <c r="K86" s="817"/>
      <c r="L86" s="817"/>
      <c r="M86" s="818"/>
      <c r="N86" s="58">
        <f>L83+L84+L85</f>
        <v>5624.5960527097932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24373.249561742436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303</v>
      </c>
      <c r="B36" s="829" t="str">
        <f>VLOOKUP(A36,EQUIPOS!A6:D154,3,FALSE)</f>
        <v>Retrocargador, pala de 1,1 m3 de capacidad, profundidad de excavación de 4.400 mm y una altura de 5.680 mm</v>
      </c>
      <c r="C36" s="830"/>
      <c r="D36" s="830"/>
      <c r="E36" s="830"/>
      <c r="F36" s="830"/>
      <c r="G36" s="830"/>
      <c r="H36" s="831"/>
      <c r="I36" s="276"/>
      <c r="J36" s="277"/>
      <c r="K36" s="278">
        <f>VLOOKUP(A36,EQUIPOS!A6:D163,4,FALSE)</f>
        <v>86894.506704980857</v>
      </c>
      <c r="L36" s="279"/>
      <c r="M36" s="280">
        <v>250</v>
      </c>
      <c r="N36" s="281">
        <f>K36/M36</f>
        <v>347.57802681992342</v>
      </c>
    </row>
    <row r="37" spans="1:14">
      <c r="A37" s="119" t="s">
        <v>373</v>
      </c>
      <c r="B37" s="829" t="str">
        <f>VLOOKUP(A37,EQUIPOS!A7:D154,3,FALSE)</f>
        <v>Volqueta 6 m3</v>
      </c>
      <c r="C37" s="830"/>
      <c r="D37" s="830"/>
      <c r="E37" s="830"/>
      <c r="F37" s="830"/>
      <c r="G37" s="830"/>
      <c r="H37" s="831"/>
      <c r="I37" s="276"/>
      <c r="J37" s="277"/>
      <c r="K37" s="278">
        <f>VLOOKUP(A37,EQUIPOS!A7:D164,4,FALSE)</f>
        <v>84224.262610732767</v>
      </c>
      <c r="L37" s="279"/>
      <c r="M37" s="280">
        <v>250</v>
      </c>
      <c r="N37" s="281">
        <f>K37/M37</f>
        <v>336.89705044293106</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5.1067205206100006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689.58179778346448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102.1344104122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791.71620819566442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158.34324163913288</v>
      </c>
      <c r="M83" s="851"/>
      <c r="N83" s="57"/>
    </row>
    <row r="84" spans="1:14">
      <c r="B84" s="95" t="s">
        <v>1057</v>
      </c>
      <c r="C84" s="96"/>
      <c r="D84" s="96"/>
      <c r="E84" s="96"/>
      <c r="F84" s="96"/>
      <c r="G84" s="96"/>
      <c r="H84" s="96"/>
      <c r="I84" s="93"/>
      <c r="J84" s="94"/>
      <c r="K84" s="313">
        <v>0.05</v>
      </c>
      <c r="L84" s="850">
        <f>N78*K84</f>
        <v>39.585810409783221</v>
      </c>
      <c r="M84" s="851"/>
      <c r="N84" s="57"/>
    </row>
    <row r="85" spans="1:14" ht="15.75" thickBot="1">
      <c r="B85" s="97" t="s">
        <v>1058</v>
      </c>
      <c r="C85" s="98"/>
      <c r="D85" s="98"/>
      <c r="E85" s="98"/>
      <c r="F85" s="98"/>
      <c r="G85" s="98"/>
      <c r="H85" s="98"/>
      <c r="I85" s="99"/>
      <c r="J85" s="100"/>
      <c r="K85" s="314">
        <v>0.05</v>
      </c>
      <c r="L85" s="852">
        <f>N78*K85</f>
        <v>39.585810409783221</v>
      </c>
      <c r="M85" s="853"/>
      <c r="N85" s="57"/>
    </row>
    <row r="86" spans="1:14" ht="15.75" thickBot="1">
      <c r="B86" s="816" t="s">
        <v>1037</v>
      </c>
      <c r="C86" s="817"/>
      <c r="D86" s="817"/>
      <c r="E86" s="817"/>
      <c r="F86" s="817"/>
      <c r="G86" s="817"/>
      <c r="H86" s="817"/>
      <c r="I86" s="817"/>
      <c r="J86" s="817"/>
      <c r="K86" s="817"/>
      <c r="L86" s="817"/>
      <c r="M86" s="818"/>
      <c r="N86" s="58">
        <f>L83+L84+L85</f>
        <v>237.51486245869933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1029.2310706543637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35</v>
      </c>
      <c r="N36" s="281">
        <f>K36/M36</f>
        <v>1783.9370487524632</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35</v>
      </c>
      <c r="N37" s="281">
        <f>K37/M37</f>
        <v>4610.7289272030657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35</v>
      </c>
      <c r="N38" s="281">
        <f>K38/M38</f>
        <v>3781.4674890369461</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N76*M41</f>
        <v>14.590630058885715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10190.724095051361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37.931412041222195</v>
      </c>
      <c r="N48" s="281">
        <f>K48*M48</f>
        <v>948.28530103055493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397.02766226722105</v>
      </c>
      <c r="N49" s="281">
        <f>K49*M49</f>
        <v>31762.212981377685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32710.49828240824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43630.753880403885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8726.1507760807781</v>
      </c>
      <c r="M83" s="851"/>
      <c r="N83" s="57"/>
    </row>
    <row r="84" spans="1:14">
      <c r="B84" s="95" t="s">
        <v>1057</v>
      </c>
      <c r="C84" s="96"/>
      <c r="D84" s="96"/>
      <c r="E84" s="96"/>
      <c r="F84" s="96"/>
      <c r="G84" s="96"/>
      <c r="H84" s="96"/>
      <c r="I84" s="93"/>
      <c r="J84" s="94"/>
      <c r="K84" s="313">
        <v>0.05</v>
      </c>
      <c r="L84" s="850">
        <f>N78*K84</f>
        <v>2181.5376940201945</v>
      </c>
      <c r="M84" s="851"/>
      <c r="N84" s="57"/>
    </row>
    <row r="85" spans="1:14" ht="15.75" thickBot="1">
      <c r="B85" s="97" t="s">
        <v>1058</v>
      </c>
      <c r="C85" s="98"/>
      <c r="D85" s="98"/>
      <c r="E85" s="98"/>
      <c r="F85" s="98"/>
      <c r="G85" s="98"/>
      <c r="H85" s="98"/>
      <c r="I85" s="99"/>
      <c r="J85" s="100"/>
      <c r="K85" s="314">
        <v>0.05</v>
      </c>
      <c r="L85" s="852">
        <f>N78*K85</f>
        <v>2181.5376940201945</v>
      </c>
      <c r="M85" s="853"/>
      <c r="N85" s="57"/>
    </row>
    <row r="86" spans="1:14" ht="15.75" thickBot="1">
      <c r="B86" s="816" t="s">
        <v>1037</v>
      </c>
      <c r="C86" s="817"/>
      <c r="D86" s="817"/>
      <c r="E86" s="817"/>
      <c r="F86" s="817"/>
      <c r="G86" s="817"/>
      <c r="H86" s="817"/>
      <c r="I86" s="817"/>
      <c r="J86" s="817"/>
      <c r="K86" s="817"/>
      <c r="L86" s="817"/>
      <c r="M86" s="818"/>
      <c r="N86" s="58">
        <f>L83+L84+L85</f>
        <v>13089.226164121168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56719.980044525051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35</v>
      </c>
      <c r="N36" s="281">
        <f>K36/M36</f>
        <v>1783.9370487524632</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35</v>
      </c>
      <c r="N37" s="281">
        <f>K37/M37</f>
        <v>4610.7289272030657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35</v>
      </c>
      <c r="N38" s="281">
        <f>K38/M38</f>
        <v>3781.4674890369461</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N76*M41</f>
        <v>14.590630058885715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10190.724095051361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37.931412041222195</v>
      </c>
      <c r="N48" s="281">
        <f>K48*M48</f>
        <v>948.28530103055493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948.28530103055493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11868.540899026202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2373.7081798052404</v>
      </c>
      <c r="M83" s="851"/>
      <c r="N83" s="57"/>
    </row>
    <row r="84" spans="1:14">
      <c r="B84" s="95" t="s">
        <v>1057</v>
      </c>
      <c r="C84" s="96"/>
      <c r="D84" s="96"/>
      <c r="E84" s="96"/>
      <c r="F84" s="96"/>
      <c r="G84" s="96"/>
      <c r="H84" s="96"/>
      <c r="I84" s="93"/>
      <c r="J84" s="94"/>
      <c r="K84" s="313">
        <v>0.05</v>
      </c>
      <c r="L84" s="850">
        <f>N78*K84</f>
        <v>593.42704495131011</v>
      </c>
      <c r="M84" s="851"/>
      <c r="N84" s="57"/>
    </row>
    <row r="85" spans="1:14" ht="15.75" thickBot="1">
      <c r="B85" s="97" t="s">
        <v>1058</v>
      </c>
      <c r="C85" s="98"/>
      <c r="D85" s="98"/>
      <c r="E85" s="98"/>
      <c r="F85" s="98"/>
      <c r="G85" s="98"/>
      <c r="H85" s="98"/>
      <c r="I85" s="99"/>
      <c r="J85" s="100"/>
      <c r="K85" s="314">
        <v>0.05</v>
      </c>
      <c r="L85" s="852">
        <f>N78*K85</f>
        <v>593.42704495131011</v>
      </c>
      <c r="M85" s="853"/>
      <c r="N85" s="57"/>
    </row>
    <row r="86" spans="1:14" ht="15.75" thickBot="1">
      <c r="B86" s="816" t="s">
        <v>1037</v>
      </c>
      <c r="C86" s="817"/>
      <c r="D86" s="817"/>
      <c r="E86" s="817"/>
      <c r="F86" s="817"/>
      <c r="G86" s="817"/>
      <c r="H86" s="817"/>
      <c r="I86" s="817"/>
      <c r="J86" s="817"/>
      <c r="K86" s="817"/>
      <c r="L86" s="817"/>
      <c r="M86" s="818"/>
      <c r="N86" s="58">
        <f>L83+L84+L85</f>
        <v>3560.5622697078607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15429.103168734062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397.02766226722105</v>
      </c>
      <c r="N48" s="281">
        <f>K48*M48</f>
        <v>397.02766226722105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397.02766226722105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f>SUM(N70:N75)</f>
        <v>0</v>
      </c>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397.02766226722105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79.405532453444209</v>
      </c>
      <c r="M83" s="851"/>
      <c r="N83" s="57"/>
    </row>
    <row r="84" spans="1:14">
      <c r="B84" s="95" t="s">
        <v>1057</v>
      </c>
      <c r="C84" s="96"/>
      <c r="D84" s="96"/>
      <c r="E84" s="96"/>
      <c r="F84" s="96"/>
      <c r="G84" s="96"/>
      <c r="H84" s="96"/>
      <c r="I84" s="93"/>
      <c r="J84" s="94"/>
      <c r="K84" s="313">
        <v>0.05</v>
      </c>
      <c r="L84" s="850">
        <f>N78*K84</f>
        <v>19.851383113361052</v>
      </c>
      <c r="M84" s="851"/>
      <c r="N84" s="57"/>
    </row>
    <row r="85" spans="1:14" ht="15.75" thickBot="1">
      <c r="B85" s="97" t="s">
        <v>1058</v>
      </c>
      <c r="C85" s="98"/>
      <c r="D85" s="98"/>
      <c r="E85" s="98"/>
      <c r="F85" s="98"/>
      <c r="G85" s="98"/>
      <c r="H85" s="98"/>
      <c r="I85" s="99"/>
      <c r="J85" s="100"/>
      <c r="K85" s="314">
        <v>0.05</v>
      </c>
      <c r="L85" s="852">
        <f>N78*K85</f>
        <v>19.851383113361052</v>
      </c>
      <c r="M85" s="853"/>
      <c r="N85" s="57"/>
    </row>
    <row r="86" spans="1:14" ht="15.75" thickBot="1">
      <c r="B86" s="816" t="s">
        <v>1037</v>
      </c>
      <c r="C86" s="817"/>
      <c r="D86" s="817"/>
      <c r="E86" s="817"/>
      <c r="F86" s="817"/>
      <c r="G86" s="817"/>
      <c r="H86" s="817"/>
      <c r="I86" s="817"/>
      <c r="J86" s="817"/>
      <c r="K86" s="817"/>
      <c r="L86" s="817"/>
      <c r="M86" s="818"/>
      <c r="N86" s="58">
        <f>L83+L84+L85</f>
        <v>119.10829868016631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516.13596094738739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35</v>
      </c>
      <c r="N36" s="281">
        <f>K36/M36</f>
        <v>1783.9370487524632</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35</v>
      </c>
      <c r="N37" s="281">
        <f>K37/M37</f>
        <v>4610.7289272030657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35</v>
      </c>
      <c r="N38" s="281">
        <f>K38/M38</f>
        <v>3781.4674890369461</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N76*M41</f>
        <v>14.590630058885715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10190.724095051361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787.43819682998844</v>
      </c>
      <c r="N48" s="281">
        <f>K48*M48</f>
        <v>62995.055746399077</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37.931412041222195</v>
      </c>
      <c r="N49" s="281">
        <f>K49*M49</f>
        <v>948.28530103055493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63943.341047429632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729.53150294428576</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74863.596645425278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14972.719329085056</v>
      </c>
      <c r="M83" s="851"/>
      <c r="N83" s="57"/>
    </row>
    <row r="84" spans="1:14">
      <c r="B84" s="95" t="s">
        <v>1057</v>
      </c>
      <c r="C84" s="96"/>
      <c r="D84" s="96"/>
      <c r="E84" s="96"/>
      <c r="F84" s="96"/>
      <c r="G84" s="96"/>
      <c r="H84" s="96"/>
      <c r="I84" s="93"/>
      <c r="J84" s="94"/>
      <c r="K84" s="313">
        <v>0.05</v>
      </c>
      <c r="L84" s="850">
        <f>N78*K84</f>
        <v>3743.1798322712639</v>
      </c>
      <c r="M84" s="851"/>
      <c r="N84" s="57"/>
    </row>
    <row r="85" spans="1:14" ht="15.75" thickBot="1">
      <c r="B85" s="97" t="s">
        <v>1058</v>
      </c>
      <c r="C85" s="98"/>
      <c r="D85" s="98"/>
      <c r="E85" s="98"/>
      <c r="F85" s="98"/>
      <c r="G85" s="98"/>
      <c r="H85" s="98"/>
      <c r="I85" s="99"/>
      <c r="J85" s="100"/>
      <c r="K85" s="314">
        <v>0.05</v>
      </c>
      <c r="L85" s="852">
        <f>N78*K85</f>
        <v>3743.1798322712639</v>
      </c>
      <c r="M85" s="853"/>
      <c r="N85" s="57"/>
    </row>
    <row r="86" spans="1:14" ht="15.75" thickBot="1">
      <c r="B86" s="816" t="s">
        <v>1037</v>
      </c>
      <c r="C86" s="817"/>
      <c r="D86" s="817"/>
      <c r="E86" s="817"/>
      <c r="F86" s="817"/>
      <c r="G86" s="817"/>
      <c r="H86" s="817"/>
      <c r="I86" s="817"/>
      <c r="J86" s="817"/>
      <c r="K86" s="817"/>
      <c r="L86" s="817"/>
      <c r="M86" s="818"/>
      <c r="N86" s="58">
        <f>L83+L84+L85</f>
        <v>22459.078993627583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97322.675639052861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35</v>
      </c>
      <c r="N36" s="281">
        <f>K36/M36</f>
        <v>1783.9370487524632</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35</v>
      </c>
      <c r="N37" s="281">
        <f>K37/M37</f>
        <v>4610.7289272030657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35</v>
      </c>
      <c r="N38" s="281">
        <f>K38/M38</f>
        <v>3781.4674890369461</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N75*M41</f>
        <v>14.590630058885715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10190.724095051361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37.931412041222195</v>
      </c>
      <c r="N48" s="281">
        <f>K48*M48</f>
        <v>948.28530103055493</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948.28530103055493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16" t="s">
        <v>1037</v>
      </c>
      <c r="C75" s="817"/>
      <c r="D75" s="817"/>
      <c r="E75" s="817"/>
      <c r="F75" s="817"/>
      <c r="G75" s="817"/>
      <c r="H75" s="817"/>
      <c r="I75" s="823"/>
      <c r="J75" s="823"/>
      <c r="K75" s="823"/>
      <c r="L75" s="823"/>
      <c r="M75" s="824"/>
      <c r="N75" s="310">
        <f>SUM(N69:N74)</f>
        <v>729.53150294428576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11868.540899026202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2373.7081798052404</v>
      </c>
      <c r="M82" s="851"/>
      <c r="N82" s="57"/>
    </row>
    <row r="83" spans="1:14">
      <c r="B83" s="95" t="s">
        <v>1057</v>
      </c>
      <c r="C83" s="96"/>
      <c r="D83" s="96"/>
      <c r="E83" s="96"/>
      <c r="F83" s="96"/>
      <c r="G83" s="96"/>
      <c r="H83" s="96"/>
      <c r="I83" s="93"/>
      <c r="J83" s="94"/>
      <c r="K83" s="313">
        <v>0.05</v>
      </c>
      <c r="L83" s="850">
        <f>N77*K83</f>
        <v>593.42704495131011</v>
      </c>
      <c r="M83" s="851"/>
      <c r="N83" s="57"/>
    </row>
    <row r="84" spans="1:14" ht="15.75" thickBot="1">
      <c r="B84" s="97" t="s">
        <v>1058</v>
      </c>
      <c r="C84" s="98"/>
      <c r="D84" s="98"/>
      <c r="E84" s="98"/>
      <c r="F84" s="98"/>
      <c r="G84" s="98"/>
      <c r="H84" s="98"/>
      <c r="I84" s="99"/>
      <c r="J84" s="100"/>
      <c r="K84" s="314">
        <v>0.05</v>
      </c>
      <c r="L84" s="852">
        <f>N77*K84</f>
        <v>593.42704495131011</v>
      </c>
      <c r="M84" s="853"/>
      <c r="N84" s="57"/>
    </row>
    <row r="85" spans="1:14" ht="15.75" thickBot="1">
      <c r="B85" s="816" t="s">
        <v>1037</v>
      </c>
      <c r="C85" s="817"/>
      <c r="D85" s="817"/>
      <c r="E85" s="817"/>
      <c r="F85" s="817"/>
      <c r="G85" s="817"/>
      <c r="H85" s="817"/>
      <c r="I85" s="817"/>
      <c r="J85" s="817"/>
      <c r="K85" s="817"/>
      <c r="L85" s="817"/>
      <c r="M85" s="818"/>
      <c r="N85" s="58">
        <f>L82+L83+L84</f>
        <v>3560.5622697078607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15429.103168734062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ht="21"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787.43819682998844</v>
      </c>
      <c r="N48" s="281">
        <f>K48*M48</f>
        <v>787.43819682998844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787.43819682998844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787.43819682998844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157.48763936599769</v>
      </c>
      <c r="M83" s="851"/>
      <c r="N83" s="57"/>
    </row>
    <row r="84" spans="1:14">
      <c r="B84" s="95" t="s">
        <v>1057</v>
      </c>
      <c r="C84" s="96"/>
      <c r="D84" s="96"/>
      <c r="E84" s="96"/>
      <c r="F84" s="96"/>
      <c r="G84" s="96"/>
      <c r="H84" s="96"/>
      <c r="I84" s="93"/>
      <c r="J84" s="94"/>
      <c r="K84" s="313">
        <v>0.05</v>
      </c>
      <c r="L84" s="850">
        <f>N78*K84</f>
        <v>39.371909841499424</v>
      </c>
      <c r="M84" s="851"/>
      <c r="N84" s="57"/>
    </row>
    <row r="85" spans="1:14" ht="15.75" thickBot="1">
      <c r="B85" s="97" t="s">
        <v>1058</v>
      </c>
      <c r="C85" s="98"/>
      <c r="D85" s="98"/>
      <c r="E85" s="98"/>
      <c r="F85" s="98"/>
      <c r="G85" s="98"/>
      <c r="H85" s="98"/>
      <c r="I85" s="99"/>
      <c r="J85" s="100"/>
      <c r="K85" s="314">
        <v>0.05</v>
      </c>
      <c r="L85" s="852">
        <f>N78*K85</f>
        <v>39.371909841499424</v>
      </c>
      <c r="M85" s="853"/>
      <c r="N85" s="57"/>
    </row>
    <row r="86" spans="1:14" ht="15.75" thickBot="1">
      <c r="B86" s="816" t="s">
        <v>1037</v>
      </c>
      <c r="C86" s="817"/>
      <c r="D86" s="817"/>
      <c r="E86" s="817"/>
      <c r="F86" s="817"/>
      <c r="G86" s="817"/>
      <c r="H86" s="817"/>
      <c r="I86" s="817"/>
      <c r="J86" s="817"/>
      <c r="K86" s="817"/>
      <c r="L86" s="817"/>
      <c r="M86" s="818"/>
      <c r="N86" s="58">
        <f>L83+L84+L85</f>
        <v>236.23145904899653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1023.6696558789849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7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600</v>
      </c>
      <c r="N36" s="281">
        <f>K36/M36</f>
        <v>104.06299451056034</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600</v>
      </c>
      <c r="N37" s="281">
        <f>K37/M37</f>
        <v>268.95918742017881</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600</v>
      </c>
      <c r="N38" s="281">
        <f>K38/M38</f>
        <v>220.58560352715517</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N75*M41</f>
        <v>0.42556004338416664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594.03334550127852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37.931412041222195</v>
      </c>
      <c r="N48" s="281">
        <f>K48*M48</f>
        <v>113.79423612366659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113.79423612366659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16" t="s">
        <v>1037</v>
      </c>
      <c r="C75" s="817"/>
      <c r="D75" s="817"/>
      <c r="E75" s="817"/>
      <c r="F75" s="817"/>
      <c r="G75" s="817"/>
      <c r="H75" s="817"/>
      <c r="I75" s="823"/>
      <c r="J75" s="823"/>
      <c r="K75" s="823"/>
      <c r="L75" s="823"/>
      <c r="M75" s="824"/>
      <c r="N75" s="310">
        <f>SUM(N69:N74)</f>
        <v>42.556004338416663</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750.38358596336172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150.07671719267236</v>
      </c>
      <c r="M82" s="851"/>
      <c r="N82" s="57"/>
    </row>
    <row r="83" spans="1:14">
      <c r="B83" s="95" t="s">
        <v>1057</v>
      </c>
      <c r="C83" s="96"/>
      <c r="D83" s="96"/>
      <c r="E83" s="96"/>
      <c r="F83" s="96"/>
      <c r="G83" s="96"/>
      <c r="H83" s="96"/>
      <c r="I83" s="93"/>
      <c r="J83" s="94"/>
      <c r="K83" s="313">
        <v>0.05</v>
      </c>
      <c r="L83" s="850">
        <f>N77*K83</f>
        <v>37.51917929816809</v>
      </c>
      <c r="M83" s="851"/>
      <c r="N83" s="57"/>
    </row>
    <row r="84" spans="1:14" ht="15.75" thickBot="1">
      <c r="B84" s="97" t="s">
        <v>1058</v>
      </c>
      <c r="C84" s="98"/>
      <c r="D84" s="98"/>
      <c r="E84" s="98"/>
      <c r="F84" s="98"/>
      <c r="G84" s="98"/>
      <c r="H84" s="98"/>
      <c r="I84" s="99"/>
      <c r="J84" s="100"/>
      <c r="K84" s="314">
        <v>0.05</v>
      </c>
      <c r="L84" s="852">
        <f>N77*K84</f>
        <v>37.51917929816809</v>
      </c>
      <c r="M84" s="853"/>
      <c r="N84" s="57"/>
    </row>
    <row r="85" spans="1:14" ht="15.75" thickBot="1">
      <c r="B85" s="816" t="s">
        <v>1037</v>
      </c>
      <c r="C85" s="817"/>
      <c r="D85" s="817"/>
      <c r="E85" s="817"/>
      <c r="F85" s="817"/>
      <c r="G85" s="817"/>
      <c r="H85" s="817"/>
      <c r="I85" s="817"/>
      <c r="J85" s="817"/>
      <c r="K85" s="817"/>
      <c r="L85" s="817"/>
      <c r="M85" s="818"/>
      <c r="N85" s="58">
        <f>L82+L83+L84</f>
        <v>225.11507578900856</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975.49866175237025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0.02</v>
      </c>
      <c r="N41" s="353">
        <f>N75*M41</f>
        <v>11.348267823577778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7926.1187405955025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37.931412041222195</v>
      </c>
      <c r="N48" s="281">
        <f>K48*M48</f>
        <v>948.28530103055493</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19638.501734607999</v>
      </c>
      <c r="N49" s="281">
        <f>K49*M49</f>
        <v>24548.127168259998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25496.412469290553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0">
        <f>VLOOKUP(A58,TRANSPORTE!A5:D117,4,FALSE)</f>
        <v>1280.2563222435558</v>
      </c>
      <c r="M58" s="821"/>
      <c r="N58" s="296">
        <f>K58*L58</f>
        <v>1600.3204028044447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1600.3204028044447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16" t="s">
        <v>1037</v>
      </c>
      <c r="C75" s="817"/>
      <c r="D75" s="817"/>
      <c r="E75" s="817"/>
      <c r="F75" s="817"/>
      <c r="G75" s="817"/>
      <c r="H75" s="817"/>
      <c r="I75" s="823"/>
      <c r="J75" s="823"/>
      <c r="K75" s="823"/>
      <c r="L75" s="823"/>
      <c r="M75" s="824"/>
      <c r="N75" s="310">
        <f>SUM(N69:N74)</f>
        <v>567.4133911788889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35590.26500386939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7118.053000773878</v>
      </c>
      <c r="M82" s="851"/>
      <c r="N82" s="57"/>
    </row>
    <row r="83" spans="1:14">
      <c r="B83" s="95" t="s">
        <v>1057</v>
      </c>
      <c r="C83" s="96"/>
      <c r="D83" s="96"/>
      <c r="E83" s="96"/>
      <c r="F83" s="96"/>
      <c r="G83" s="96"/>
      <c r="H83" s="96"/>
      <c r="I83" s="93"/>
      <c r="J83" s="94"/>
      <c r="K83" s="313">
        <v>0.05</v>
      </c>
      <c r="L83" s="850">
        <f>N77*K83</f>
        <v>1779.5132501934695</v>
      </c>
      <c r="M83" s="851"/>
      <c r="N83" s="57"/>
    </row>
    <row r="84" spans="1:14" ht="15.75" thickBot="1">
      <c r="B84" s="97" t="s">
        <v>1058</v>
      </c>
      <c r="C84" s="98"/>
      <c r="D84" s="98"/>
      <c r="E84" s="98"/>
      <c r="F84" s="98"/>
      <c r="G84" s="98"/>
      <c r="H84" s="98"/>
      <c r="I84" s="99"/>
      <c r="J84" s="100"/>
      <c r="K84" s="314">
        <v>0.05</v>
      </c>
      <c r="L84" s="852">
        <f>N77*K84</f>
        <v>1779.5132501934695</v>
      </c>
      <c r="M84" s="853"/>
      <c r="N84" s="57"/>
    </row>
    <row r="85" spans="1:14" ht="15.75" thickBot="1">
      <c r="B85" s="816" t="s">
        <v>1037</v>
      </c>
      <c r="C85" s="817"/>
      <c r="D85" s="817"/>
      <c r="E85" s="817"/>
      <c r="F85" s="817"/>
      <c r="G85" s="817"/>
      <c r="H85" s="817"/>
      <c r="I85" s="817"/>
      <c r="J85" s="817"/>
      <c r="K85" s="817"/>
      <c r="L85" s="817"/>
      <c r="M85" s="818"/>
      <c r="N85" s="58">
        <f>L82+L83+L84</f>
        <v>10677.079501160817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46267.344505030211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29.25"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5405.563948740496</v>
      </c>
      <c r="N48" s="281">
        <f>K48*M48</f>
        <v>5405.563948740496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5405.563948740496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5405.563948740496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1081.1127897480992</v>
      </c>
      <c r="M83" s="851"/>
      <c r="N83" s="57"/>
    </row>
    <row r="84" spans="1:14">
      <c r="B84" s="95" t="s">
        <v>1057</v>
      </c>
      <c r="C84" s="96"/>
      <c r="D84" s="96"/>
      <c r="E84" s="96"/>
      <c r="F84" s="96"/>
      <c r="G84" s="96"/>
      <c r="H84" s="96"/>
      <c r="I84" s="93"/>
      <c r="J84" s="94"/>
      <c r="K84" s="313">
        <v>0.05</v>
      </c>
      <c r="L84" s="850">
        <f>N78*K84</f>
        <v>270.2781974370248</v>
      </c>
      <c r="M84" s="851"/>
      <c r="N84" s="57"/>
    </row>
    <row r="85" spans="1:14" ht="15.75" thickBot="1">
      <c r="B85" s="97" t="s">
        <v>1058</v>
      </c>
      <c r="C85" s="98"/>
      <c r="D85" s="98"/>
      <c r="E85" s="98"/>
      <c r="F85" s="98"/>
      <c r="G85" s="98"/>
      <c r="H85" s="98"/>
      <c r="I85" s="99"/>
      <c r="J85" s="100"/>
      <c r="K85" s="314">
        <v>0.05</v>
      </c>
      <c r="L85" s="852">
        <f>N78*K85</f>
        <v>270.2781974370248</v>
      </c>
      <c r="M85" s="853"/>
      <c r="N85" s="57"/>
    </row>
    <row r="86" spans="1:14" ht="15.75" thickBot="1">
      <c r="B86" s="816" t="s">
        <v>1037</v>
      </c>
      <c r="C86" s="817"/>
      <c r="D86" s="817"/>
      <c r="E86" s="817"/>
      <c r="F86" s="817"/>
      <c r="G86" s="817"/>
      <c r="H86" s="817"/>
      <c r="I86" s="817"/>
      <c r="J86" s="817"/>
      <c r="K86" s="817"/>
      <c r="L86" s="817"/>
      <c r="M86" s="818"/>
      <c r="N86" s="58">
        <f>L83+L84+L85</f>
        <v>1621.6691846221488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7027.2331333626444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2719.2269037817232</v>
      </c>
      <c r="N48" s="281">
        <f>K48*M48</f>
        <v>2719.2269037817232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2719.2269037817232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2719.2269037817232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543.84538075634464</v>
      </c>
      <c r="M83" s="851"/>
      <c r="N83" s="57"/>
    </row>
    <row r="84" spans="1:14">
      <c r="B84" s="95" t="s">
        <v>1057</v>
      </c>
      <c r="C84" s="96"/>
      <c r="D84" s="96"/>
      <c r="E84" s="96"/>
      <c r="F84" s="96"/>
      <c r="G84" s="96"/>
      <c r="H84" s="96"/>
      <c r="I84" s="93"/>
      <c r="J84" s="94"/>
      <c r="K84" s="313">
        <v>0.05</v>
      </c>
      <c r="L84" s="850">
        <f>N78*K84</f>
        <v>135.96134518908616</v>
      </c>
      <c r="M84" s="851"/>
      <c r="N84" s="57"/>
    </row>
    <row r="85" spans="1:14" ht="15.75" thickBot="1">
      <c r="B85" s="97" t="s">
        <v>1058</v>
      </c>
      <c r="C85" s="98"/>
      <c r="D85" s="98"/>
      <c r="E85" s="98"/>
      <c r="F85" s="98"/>
      <c r="G85" s="98"/>
      <c r="H85" s="98"/>
      <c r="I85" s="99"/>
      <c r="J85" s="100"/>
      <c r="K85" s="314">
        <v>0.05</v>
      </c>
      <c r="L85" s="852">
        <f>N78*K85</f>
        <v>135.96134518908616</v>
      </c>
      <c r="M85" s="853"/>
      <c r="N85" s="57"/>
    </row>
    <row r="86" spans="1:14" ht="15.75" thickBot="1">
      <c r="B86" s="816" t="s">
        <v>1037</v>
      </c>
      <c r="C86" s="817"/>
      <c r="D86" s="817"/>
      <c r="E86" s="817"/>
      <c r="F86" s="817"/>
      <c r="G86" s="817"/>
      <c r="H86" s="817"/>
      <c r="I86" s="817"/>
      <c r="J86" s="817"/>
      <c r="K86" s="817"/>
      <c r="L86" s="817"/>
      <c r="M86" s="818"/>
      <c r="N86" s="58">
        <f>L83+L84+L85</f>
        <v>815.76807113451696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3534.9949749162402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5"/>
      <c r="C1" s="917"/>
      <c r="D1" s="918"/>
      <c r="E1" s="918"/>
      <c r="F1" s="918"/>
      <c r="G1" s="918"/>
      <c r="H1" s="918"/>
      <c r="I1" s="918"/>
      <c r="J1" s="919"/>
      <c r="K1" s="920" t="s">
        <v>1017</v>
      </c>
      <c r="L1" s="922" t="s">
        <v>2304</v>
      </c>
      <c r="M1" s="923"/>
      <c r="N1" s="924"/>
    </row>
    <row r="2" spans="2:14" ht="18.7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37.931412041222195</v>
      </c>
      <c r="N48" s="281">
        <f>K48*M48</f>
        <v>37.931412041222195</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2719.2269037817232</v>
      </c>
      <c r="N49" s="281">
        <f>K49*M49</f>
        <v>978.92168536142026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1016.8530974026424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2" t="s">
        <v>1047</v>
      </c>
      <c r="C68" s="843"/>
      <c r="D68" s="843"/>
      <c r="E68" s="843"/>
      <c r="F68" s="843"/>
      <c r="G68" s="843"/>
      <c r="H68" s="843"/>
      <c r="I68" s="79" t="s">
        <v>1048</v>
      </c>
      <c r="J68" s="81" t="s">
        <v>1494</v>
      </c>
      <c r="K68" s="80" t="s">
        <v>1050</v>
      </c>
      <c r="L68" s="844" t="s">
        <v>1034</v>
      </c>
      <c r="M68" s="845"/>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3"/>
      <c r="C74" s="804"/>
      <c r="D74" s="804"/>
      <c r="E74" s="804"/>
      <c r="F74" s="804"/>
      <c r="G74" s="804"/>
      <c r="H74" s="804"/>
      <c r="I74" s="132"/>
      <c r="J74" s="132"/>
      <c r="K74" s="132"/>
      <c r="L74" s="904"/>
      <c r="M74" s="904"/>
      <c r="N74" s="51"/>
    </row>
    <row r="75" spans="2:15" ht="15.75" thickBot="1">
      <c r="B75" s="816" t="s">
        <v>1037</v>
      </c>
      <c r="C75" s="817"/>
      <c r="D75" s="817"/>
      <c r="E75" s="817"/>
      <c r="F75" s="817"/>
      <c r="G75" s="817"/>
      <c r="H75" s="817"/>
      <c r="I75" s="823"/>
      <c r="J75" s="823"/>
      <c r="K75" s="823"/>
      <c r="L75" s="823"/>
      <c r="M75" s="824"/>
      <c r="N75" s="310"/>
    </row>
    <row r="76" spans="2:15" ht="15.75" thickBot="1">
      <c r="B76" s="39"/>
      <c r="C76" s="40"/>
      <c r="D76" s="40"/>
      <c r="E76" s="40"/>
      <c r="F76" s="40"/>
      <c r="G76" s="40"/>
      <c r="H76" s="40"/>
      <c r="I76" s="40"/>
      <c r="J76" s="40"/>
      <c r="K76" s="40"/>
      <c r="L76" s="40"/>
      <c r="M76" s="40"/>
      <c r="N76" s="41"/>
    </row>
    <row r="77" spans="2:15" ht="15.75" thickBot="1">
      <c r="B77" s="816" t="s">
        <v>1051</v>
      </c>
      <c r="C77" s="817"/>
      <c r="D77" s="817"/>
      <c r="E77" s="817"/>
      <c r="F77" s="817"/>
      <c r="G77" s="817"/>
      <c r="H77" s="817"/>
      <c r="I77" s="817"/>
      <c r="J77" s="817"/>
      <c r="K77" s="817"/>
      <c r="L77" s="817"/>
      <c r="M77" s="818"/>
      <c r="N77" s="105">
        <f>N43+N53+N64+N75</f>
        <v>1016.8530974026424</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203.37061948052849</v>
      </c>
      <c r="M82" s="851"/>
      <c r="N82" s="57"/>
    </row>
    <row r="83" spans="1:14">
      <c r="B83" s="95" t="s">
        <v>1057</v>
      </c>
      <c r="C83" s="96"/>
      <c r="D83" s="96"/>
      <c r="E83" s="96"/>
      <c r="F83" s="96"/>
      <c r="G83" s="96"/>
      <c r="H83" s="96"/>
      <c r="I83" s="93"/>
      <c r="J83" s="94"/>
      <c r="K83" s="313">
        <v>0.05</v>
      </c>
      <c r="L83" s="850">
        <f>N77*K83</f>
        <v>50.842654870132122</v>
      </c>
      <c r="M83" s="851"/>
      <c r="N83" s="57"/>
    </row>
    <row r="84" spans="1:14" ht="15.75" thickBot="1">
      <c r="B84" s="97" t="s">
        <v>1058</v>
      </c>
      <c r="C84" s="98"/>
      <c r="D84" s="98"/>
      <c r="E84" s="98"/>
      <c r="F84" s="98"/>
      <c r="G84" s="98"/>
      <c r="H84" s="98"/>
      <c r="I84" s="99"/>
      <c r="J84" s="100"/>
      <c r="K84" s="314">
        <v>0.05</v>
      </c>
      <c r="L84" s="852">
        <f>N77*K84</f>
        <v>50.842654870132122</v>
      </c>
      <c r="M84" s="853"/>
      <c r="N84" s="57"/>
    </row>
    <row r="85" spans="1:14" ht="15.75" thickBot="1">
      <c r="B85" s="816" t="s">
        <v>1037</v>
      </c>
      <c r="C85" s="817"/>
      <c r="D85" s="817"/>
      <c r="E85" s="817"/>
      <c r="F85" s="817"/>
      <c r="G85" s="817"/>
      <c r="H85" s="817"/>
      <c r="I85" s="817"/>
      <c r="J85" s="817"/>
      <c r="K85" s="817"/>
      <c r="L85" s="817"/>
      <c r="M85" s="818"/>
      <c r="N85" s="58">
        <f>L82+L83+L84</f>
        <v>305.05592922079273</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1321.9090266234352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19638.501734607999</v>
      </c>
      <c r="N48" s="281">
        <f>K48*M48</f>
        <v>24548.127168259998</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37.931412041222195</v>
      </c>
      <c r="N49" s="281">
        <f>K49*M49</f>
        <v>948.28530103055493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25496.412469290553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0">
        <f>VLOOKUP(A59,TRANSPORTE!A5:D123,4,FALSE)</f>
        <v>1280.2563222435558</v>
      </c>
      <c r="M59" s="821"/>
      <c r="N59" s="296">
        <f>K59*L59</f>
        <v>1600.3204028044447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35584.590869957596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7116.9181739915193</v>
      </c>
      <c r="M83" s="851"/>
      <c r="N83" s="57"/>
    </row>
    <row r="84" spans="1:14">
      <c r="B84" s="95" t="s">
        <v>1057</v>
      </c>
      <c r="C84" s="96"/>
      <c r="D84" s="96"/>
      <c r="E84" s="96"/>
      <c r="F84" s="96"/>
      <c r="G84" s="96"/>
      <c r="H84" s="96"/>
      <c r="I84" s="93"/>
      <c r="J84" s="94"/>
      <c r="K84" s="313">
        <v>0.05</v>
      </c>
      <c r="L84" s="850">
        <f>N78*K84</f>
        <v>1779.2295434978798</v>
      </c>
      <c r="M84" s="851"/>
      <c r="N84" s="57"/>
    </row>
    <row r="85" spans="1:14" ht="15.75" thickBot="1">
      <c r="B85" s="97" t="s">
        <v>1058</v>
      </c>
      <c r="C85" s="98"/>
      <c r="D85" s="98"/>
      <c r="E85" s="98"/>
      <c r="F85" s="98"/>
      <c r="G85" s="98"/>
      <c r="H85" s="98"/>
      <c r="I85" s="99"/>
      <c r="J85" s="100"/>
      <c r="K85" s="314">
        <v>0.05</v>
      </c>
      <c r="L85" s="852">
        <f>N78*K85</f>
        <v>1779.2295434978798</v>
      </c>
      <c r="M85" s="853"/>
      <c r="N85" s="57"/>
    </row>
    <row r="86" spans="1:14" ht="15.75" thickBot="1">
      <c r="B86" s="816" t="s">
        <v>1037</v>
      </c>
      <c r="C86" s="817"/>
      <c r="D86" s="817"/>
      <c r="E86" s="817"/>
      <c r="F86" s="817"/>
      <c r="G86" s="817"/>
      <c r="H86" s="817"/>
      <c r="I86" s="817"/>
      <c r="J86" s="817"/>
      <c r="K86" s="817"/>
      <c r="L86" s="817"/>
      <c r="M86" s="818"/>
      <c r="N86" s="58">
        <f>L83+L84+L85</f>
        <v>10675.377260987279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46259.968130944879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89302.404342796217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17860.480868559243</v>
      </c>
      <c r="M83" s="851"/>
      <c r="N83" s="57"/>
    </row>
    <row r="84" spans="1:14">
      <c r="B84" s="95" t="s">
        <v>1057</v>
      </c>
      <c r="C84" s="96"/>
      <c r="D84" s="96"/>
      <c r="E84" s="96"/>
      <c r="F84" s="96"/>
      <c r="G84" s="96"/>
      <c r="H84" s="96"/>
      <c r="I84" s="93"/>
      <c r="J84" s="94"/>
      <c r="K84" s="313">
        <v>0.05</v>
      </c>
      <c r="L84" s="850">
        <f>N78*K84</f>
        <v>4465.1202171398108</v>
      </c>
      <c r="M84" s="851"/>
      <c r="N84" s="57"/>
    </row>
    <row r="85" spans="1:14" ht="15.75" thickBot="1">
      <c r="B85" s="97" t="s">
        <v>1058</v>
      </c>
      <c r="C85" s="98"/>
      <c r="D85" s="98"/>
      <c r="E85" s="98"/>
      <c r="F85" s="98"/>
      <c r="G85" s="98"/>
      <c r="H85" s="98"/>
      <c r="I85" s="99"/>
      <c r="J85" s="100"/>
      <c r="K85" s="314">
        <v>0.05</v>
      </c>
      <c r="L85" s="852">
        <f>N78*K85</f>
        <v>4465.1202171398108</v>
      </c>
      <c r="M85" s="853"/>
      <c r="N85" s="57"/>
    </row>
    <row r="86" spans="1:14" ht="15.75" thickBot="1">
      <c r="B86" s="816" t="s">
        <v>1037</v>
      </c>
      <c r="C86" s="817"/>
      <c r="D86" s="817"/>
      <c r="E86" s="817"/>
      <c r="F86" s="817"/>
      <c r="G86" s="817"/>
      <c r="H86" s="817"/>
      <c r="I86" s="817"/>
      <c r="J86" s="817"/>
      <c r="K86" s="817"/>
      <c r="L86" s="817"/>
      <c r="M86" s="818"/>
      <c r="N86" s="58">
        <f>L83+L84+L85</f>
        <v>26790.721302838865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116093.12564563508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89302.404342796217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17860.480868559243</v>
      </c>
      <c r="M83" s="851"/>
      <c r="N83" s="57"/>
    </row>
    <row r="84" spans="1:14">
      <c r="B84" s="95" t="s">
        <v>1057</v>
      </c>
      <c r="C84" s="96"/>
      <c r="D84" s="96"/>
      <c r="E84" s="96"/>
      <c r="F84" s="96"/>
      <c r="G84" s="96"/>
      <c r="H84" s="96"/>
      <c r="I84" s="93"/>
      <c r="J84" s="94"/>
      <c r="K84" s="313">
        <v>0.05</v>
      </c>
      <c r="L84" s="850">
        <f>N78*K84</f>
        <v>4465.1202171398108</v>
      </c>
      <c r="M84" s="851"/>
      <c r="N84" s="57"/>
    </row>
    <row r="85" spans="1:14" ht="15.75" thickBot="1">
      <c r="B85" s="97" t="s">
        <v>1058</v>
      </c>
      <c r="C85" s="98"/>
      <c r="D85" s="98"/>
      <c r="E85" s="98"/>
      <c r="F85" s="98"/>
      <c r="G85" s="98"/>
      <c r="H85" s="98"/>
      <c r="I85" s="99"/>
      <c r="J85" s="100"/>
      <c r="K85" s="314">
        <v>0.05</v>
      </c>
      <c r="L85" s="852">
        <f>N78*K85</f>
        <v>4465.1202171398108</v>
      </c>
      <c r="M85" s="853"/>
      <c r="N85" s="57"/>
    </row>
    <row r="86" spans="1:14" ht="15.75" thickBot="1">
      <c r="B86" s="816" t="s">
        <v>1037</v>
      </c>
      <c r="C86" s="817"/>
      <c r="D86" s="817"/>
      <c r="E86" s="817"/>
      <c r="F86" s="817"/>
      <c r="G86" s="817"/>
      <c r="H86" s="817"/>
      <c r="I86" s="817"/>
      <c r="J86" s="817"/>
      <c r="K86" s="817"/>
      <c r="L86" s="817"/>
      <c r="M86" s="818"/>
      <c r="N86" s="58">
        <f>L83+L84+L85</f>
        <v>26790.721302838865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116093.12564563508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89302.404342796217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17860.480868559243</v>
      </c>
      <c r="M83" s="851"/>
      <c r="N83" s="57"/>
    </row>
    <row r="84" spans="1:14">
      <c r="B84" s="95" t="s">
        <v>1057</v>
      </c>
      <c r="C84" s="96"/>
      <c r="D84" s="96"/>
      <c r="E84" s="96"/>
      <c r="F84" s="96"/>
      <c r="G84" s="96"/>
      <c r="H84" s="96"/>
      <c r="I84" s="93"/>
      <c r="J84" s="94"/>
      <c r="K84" s="313">
        <v>0.05</v>
      </c>
      <c r="L84" s="850">
        <f>N78*K84</f>
        <v>4465.1202171398108</v>
      </c>
      <c r="M84" s="851"/>
      <c r="N84" s="57"/>
    </row>
    <row r="85" spans="1:14" ht="15.75" thickBot="1">
      <c r="B85" s="97" t="s">
        <v>1058</v>
      </c>
      <c r="C85" s="98"/>
      <c r="D85" s="98"/>
      <c r="E85" s="98"/>
      <c r="F85" s="98"/>
      <c r="G85" s="98"/>
      <c r="H85" s="98"/>
      <c r="I85" s="99"/>
      <c r="J85" s="100"/>
      <c r="K85" s="314">
        <v>0.05</v>
      </c>
      <c r="L85" s="852">
        <f>N78*K85</f>
        <v>4465.1202171398108</v>
      </c>
      <c r="M85" s="853"/>
      <c r="N85" s="57"/>
    </row>
    <row r="86" spans="1:14" ht="15.75" thickBot="1">
      <c r="B86" s="816" t="s">
        <v>1037</v>
      </c>
      <c r="C86" s="817"/>
      <c r="D86" s="817"/>
      <c r="E86" s="817"/>
      <c r="F86" s="817"/>
      <c r="G86" s="817"/>
      <c r="H86" s="817"/>
      <c r="I86" s="817"/>
      <c r="J86" s="817"/>
      <c r="K86" s="817"/>
      <c r="L86" s="817"/>
      <c r="M86" s="818"/>
      <c r="N86" s="58">
        <f>L83+L84+L85</f>
        <v>26790.721302838865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116093.12564563508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412"/>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102176.55820707734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20435.311641415468</v>
      </c>
      <c r="M83" s="851"/>
      <c r="N83" s="57"/>
    </row>
    <row r="84" spans="1:14">
      <c r="B84" s="95" t="s">
        <v>1057</v>
      </c>
      <c r="C84" s="96"/>
      <c r="D84" s="96"/>
      <c r="E84" s="96"/>
      <c r="F84" s="96"/>
      <c r="G84" s="96"/>
      <c r="H84" s="96"/>
      <c r="I84" s="93"/>
      <c r="J84" s="94"/>
      <c r="K84" s="313">
        <v>0.05</v>
      </c>
      <c r="L84" s="850">
        <f>N78*K84</f>
        <v>5108.8279103538671</v>
      </c>
      <c r="M84" s="851"/>
      <c r="N84" s="57"/>
    </row>
    <row r="85" spans="1:14" ht="15.75" thickBot="1">
      <c r="B85" s="97" t="s">
        <v>1058</v>
      </c>
      <c r="C85" s="98"/>
      <c r="D85" s="98"/>
      <c r="E85" s="98"/>
      <c r="F85" s="98"/>
      <c r="G85" s="98"/>
      <c r="H85" s="98"/>
      <c r="I85" s="99"/>
      <c r="J85" s="100"/>
      <c r="K85" s="314">
        <v>0.05</v>
      </c>
      <c r="L85" s="852">
        <f>N78*K85</f>
        <v>5108.8279103538671</v>
      </c>
      <c r="M85" s="853"/>
      <c r="N85" s="57"/>
    </row>
    <row r="86" spans="1:14" ht="15.75" thickBot="1">
      <c r="B86" s="816" t="s">
        <v>1037</v>
      </c>
      <c r="C86" s="817"/>
      <c r="D86" s="817"/>
      <c r="E86" s="817"/>
      <c r="F86" s="817"/>
      <c r="G86" s="817"/>
      <c r="H86" s="817"/>
      <c r="I86" s="817"/>
      <c r="J86" s="817"/>
      <c r="K86" s="817"/>
      <c r="L86" s="817"/>
      <c r="M86" s="818"/>
      <c r="N86" s="58">
        <f>L83+L84+L85</f>
        <v>30652.967462123201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132829.52566920055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102176.55820707734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20435.311641415468</v>
      </c>
      <c r="M83" s="851"/>
      <c r="N83" s="57"/>
    </row>
    <row r="84" spans="1:14">
      <c r="B84" s="95" t="s">
        <v>1057</v>
      </c>
      <c r="C84" s="96"/>
      <c r="D84" s="96"/>
      <c r="E84" s="96"/>
      <c r="F84" s="96"/>
      <c r="G84" s="96"/>
      <c r="H84" s="96"/>
      <c r="I84" s="93"/>
      <c r="J84" s="94"/>
      <c r="K84" s="313">
        <v>0.05</v>
      </c>
      <c r="L84" s="850">
        <f>N78*K84</f>
        <v>5108.8279103538671</v>
      </c>
      <c r="M84" s="851"/>
      <c r="N84" s="57"/>
    </row>
    <row r="85" spans="1:14" ht="15.75" thickBot="1">
      <c r="B85" s="97" t="s">
        <v>1058</v>
      </c>
      <c r="C85" s="98"/>
      <c r="D85" s="98"/>
      <c r="E85" s="98"/>
      <c r="F85" s="98"/>
      <c r="G85" s="98"/>
      <c r="H85" s="98"/>
      <c r="I85" s="99"/>
      <c r="J85" s="100"/>
      <c r="K85" s="314">
        <v>0.05</v>
      </c>
      <c r="L85" s="852">
        <f>N78*K85</f>
        <v>5108.8279103538671</v>
      </c>
      <c r="M85" s="853"/>
      <c r="N85" s="57"/>
    </row>
    <row r="86" spans="1:14" ht="15.75" thickBot="1">
      <c r="B86" s="816" t="s">
        <v>1037</v>
      </c>
      <c r="C86" s="817"/>
      <c r="D86" s="817"/>
      <c r="E86" s="817"/>
      <c r="F86" s="817"/>
      <c r="G86" s="817"/>
      <c r="H86" s="817"/>
      <c r="I86" s="817"/>
      <c r="J86" s="817"/>
      <c r="K86" s="817"/>
      <c r="L86" s="817"/>
      <c r="M86" s="818"/>
      <c r="N86" s="58">
        <f>L83+L84+L85</f>
        <v>30652.967462123201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132829.52566920055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60184.507105405879</v>
      </c>
      <c r="N48" s="281">
        <f>K48*M48</f>
        <v>78239.859237027646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79150.213126016984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102176.55820707734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20435.311641415468</v>
      </c>
      <c r="M83" s="851"/>
      <c r="N83" s="57"/>
    </row>
    <row r="84" spans="1:14">
      <c r="B84" s="95" t="s">
        <v>1057</v>
      </c>
      <c r="C84" s="96"/>
      <c r="D84" s="96"/>
      <c r="E84" s="96"/>
      <c r="F84" s="96"/>
      <c r="G84" s="96"/>
      <c r="H84" s="96"/>
      <c r="I84" s="93"/>
      <c r="J84" s="94"/>
      <c r="K84" s="313">
        <v>0.05</v>
      </c>
      <c r="L84" s="850">
        <f>N78*K84</f>
        <v>5108.8279103538671</v>
      </c>
      <c r="M84" s="851"/>
      <c r="N84" s="57"/>
    </row>
    <row r="85" spans="1:14" ht="15.75" thickBot="1">
      <c r="B85" s="97" t="s">
        <v>1058</v>
      </c>
      <c r="C85" s="98"/>
      <c r="D85" s="98"/>
      <c r="E85" s="98"/>
      <c r="F85" s="98"/>
      <c r="G85" s="98"/>
      <c r="H85" s="98"/>
      <c r="I85" s="99"/>
      <c r="J85" s="100"/>
      <c r="K85" s="314">
        <v>0.05</v>
      </c>
      <c r="L85" s="852">
        <f>N78*K85</f>
        <v>5108.8279103538671</v>
      </c>
      <c r="M85" s="853"/>
      <c r="N85" s="57"/>
    </row>
    <row r="86" spans="1:14" ht="15.75" thickBot="1">
      <c r="B86" s="816" t="s">
        <v>1037</v>
      </c>
      <c r="C86" s="817"/>
      <c r="D86" s="817"/>
      <c r="E86" s="817"/>
      <c r="F86" s="817"/>
      <c r="G86" s="817"/>
      <c r="H86" s="817"/>
      <c r="I86" s="817"/>
      <c r="J86" s="817"/>
      <c r="K86" s="817"/>
      <c r="L86" s="817"/>
      <c r="M86" s="818"/>
      <c r="N86" s="58">
        <f>L83+L84+L85</f>
        <v>30652.967462123201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132829.52566920055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66357.055449888503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76509.246666667736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15301.849333333548</v>
      </c>
      <c r="M83" s="851"/>
      <c r="N83" s="57"/>
    </row>
    <row r="84" spans="1:14">
      <c r="B84" s="95" t="s">
        <v>1057</v>
      </c>
      <c r="C84" s="96"/>
      <c r="D84" s="96"/>
      <c r="E84" s="96"/>
      <c r="F84" s="96"/>
      <c r="G84" s="96"/>
      <c r="H84" s="96"/>
      <c r="I84" s="93"/>
      <c r="J84" s="94"/>
      <c r="K84" s="313">
        <v>0.05</v>
      </c>
      <c r="L84" s="850">
        <f>N78*K84</f>
        <v>3825.4623333333871</v>
      </c>
      <c r="M84" s="851"/>
      <c r="N84" s="57"/>
    </row>
    <row r="85" spans="1:14" ht="15.75" thickBot="1">
      <c r="B85" s="97" t="s">
        <v>1058</v>
      </c>
      <c r="C85" s="98"/>
      <c r="D85" s="98"/>
      <c r="E85" s="98"/>
      <c r="F85" s="98"/>
      <c r="G85" s="98"/>
      <c r="H85" s="98"/>
      <c r="I85" s="99"/>
      <c r="J85" s="100"/>
      <c r="K85" s="314">
        <v>0.05</v>
      </c>
      <c r="L85" s="852">
        <f>N78*K85</f>
        <v>3825.4623333333871</v>
      </c>
      <c r="M85" s="853"/>
      <c r="N85" s="57"/>
    </row>
    <row r="86" spans="1:14" ht="15.75" thickBot="1">
      <c r="B86" s="816" t="s">
        <v>1037</v>
      </c>
      <c r="C86" s="817"/>
      <c r="D86" s="817"/>
      <c r="E86" s="817"/>
      <c r="F86" s="817"/>
      <c r="G86" s="817"/>
      <c r="H86" s="817"/>
      <c r="I86" s="817"/>
      <c r="J86" s="817"/>
      <c r="K86" s="817"/>
      <c r="L86" s="817"/>
      <c r="M86" s="818"/>
      <c r="N86" s="58">
        <f>L83+L84+L85</f>
        <v>22952.774000000321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99462.020666668061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81595.208727174104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91747.399943953336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18349.479988790667</v>
      </c>
      <c r="M83" s="851"/>
      <c r="N83" s="57"/>
    </row>
    <row r="84" spans="1:14">
      <c r="B84" s="95" t="s">
        <v>1057</v>
      </c>
      <c r="C84" s="96"/>
      <c r="D84" s="96"/>
      <c r="E84" s="96"/>
      <c r="F84" s="96"/>
      <c r="G84" s="96"/>
      <c r="H84" s="96"/>
      <c r="I84" s="93"/>
      <c r="J84" s="94"/>
      <c r="K84" s="313">
        <v>0.05</v>
      </c>
      <c r="L84" s="850">
        <f>N78*K84</f>
        <v>4587.3699971976666</v>
      </c>
      <c r="M84" s="851"/>
      <c r="N84" s="57"/>
    </row>
    <row r="85" spans="1:14" ht="15.75" thickBot="1">
      <c r="B85" s="97" t="s">
        <v>1058</v>
      </c>
      <c r="C85" s="98"/>
      <c r="D85" s="98"/>
      <c r="E85" s="98"/>
      <c r="F85" s="98"/>
      <c r="G85" s="98"/>
      <c r="H85" s="98"/>
      <c r="I85" s="99"/>
      <c r="J85" s="100"/>
      <c r="K85" s="314">
        <v>0.05</v>
      </c>
      <c r="L85" s="852">
        <f>N78*K85</f>
        <v>4587.3699971976666</v>
      </c>
      <c r="M85" s="853"/>
      <c r="N85" s="57"/>
    </row>
    <row r="86" spans="1:14" ht="15.75" thickBot="1">
      <c r="B86" s="816" t="s">
        <v>1037</v>
      </c>
      <c r="C86" s="817"/>
      <c r="D86" s="817"/>
      <c r="E86" s="817"/>
      <c r="F86" s="817"/>
      <c r="G86" s="817"/>
      <c r="H86" s="817"/>
      <c r="I86" s="817"/>
      <c r="J86" s="817"/>
      <c r="K86" s="817"/>
      <c r="L86" s="817"/>
      <c r="M86" s="818"/>
      <c r="N86" s="58">
        <f>L83+L84+L85</f>
        <v>27524.219983186002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119271.61992713934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269</v>
      </c>
      <c r="B37" s="829" t="str">
        <f>VLOOKUP(A37,EQUIPOS!A7:D154,3,FALSE)</f>
        <v>Motoniveladora  potencia 215 HP, ancho de cuchilla 4,27 m, peso 18 ton.</v>
      </c>
      <c r="C37" s="830"/>
      <c r="D37" s="830"/>
      <c r="E37" s="830"/>
      <c r="F37" s="830"/>
      <c r="G37" s="830"/>
      <c r="H37" s="831"/>
      <c r="I37" s="276"/>
      <c r="J37" s="277"/>
      <c r="K37" s="278">
        <f>VLOOKUP(A37,EQUIPOS!A7:D164,4,FALSE)</f>
        <v>161375.5124521073</v>
      </c>
      <c r="L37" s="279"/>
      <c r="M37" s="280">
        <v>45</v>
      </c>
      <c r="N37" s="281">
        <f>K37/M37</f>
        <v>3586.1224989357179</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7920.4446066837136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81595.208727174104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91747.399943953336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18349.479988790667</v>
      </c>
      <c r="M83" s="851"/>
      <c r="N83" s="57"/>
    </row>
    <row r="84" spans="1:14">
      <c r="B84" s="95" t="s">
        <v>1057</v>
      </c>
      <c r="C84" s="96"/>
      <c r="D84" s="96"/>
      <c r="E84" s="96"/>
      <c r="F84" s="96"/>
      <c r="G84" s="96"/>
      <c r="H84" s="96"/>
      <c r="I84" s="93"/>
      <c r="J84" s="94"/>
      <c r="K84" s="313">
        <v>0.05</v>
      </c>
      <c r="L84" s="850">
        <f>N78*K84</f>
        <v>4587.3699971976666</v>
      </c>
      <c r="M84" s="851"/>
      <c r="N84" s="57"/>
    </row>
    <row r="85" spans="1:14" ht="15.75" thickBot="1">
      <c r="B85" s="97" t="s">
        <v>1058</v>
      </c>
      <c r="C85" s="98"/>
      <c r="D85" s="98"/>
      <c r="E85" s="98"/>
      <c r="F85" s="98"/>
      <c r="G85" s="98"/>
      <c r="H85" s="98"/>
      <c r="I85" s="99"/>
      <c r="J85" s="100"/>
      <c r="K85" s="314">
        <v>0.05</v>
      </c>
      <c r="L85" s="852">
        <f>N78*K85</f>
        <v>4587.3699971976666</v>
      </c>
      <c r="M85" s="853"/>
      <c r="N85" s="57"/>
    </row>
    <row r="86" spans="1:14" ht="15.75" thickBot="1">
      <c r="B86" s="816" t="s">
        <v>1037</v>
      </c>
      <c r="C86" s="817"/>
      <c r="D86" s="817"/>
      <c r="E86" s="817"/>
      <c r="F86" s="817"/>
      <c r="G86" s="817"/>
      <c r="H86" s="817"/>
      <c r="I86" s="817"/>
      <c r="J86" s="817"/>
      <c r="K86" s="817"/>
      <c r="L86" s="817"/>
      <c r="M86" s="818"/>
      <c r="N86" s="58">
        <f>L83+L84+L85</f>
        <v>27524.219983186002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119271.61992713934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66357.055449888503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89383.400530948842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17876.680106189768</v>
      </c>
      <c r="M83" s="851"/>
      <c r="N83" s="57"/>
    </row>
    <row r="84" spans="1:14">
      <c r="B84" s="95" t="s">
        <v>1057</v>
      </c>
      <c r="C84" s="96"/>
      <c r="D84" s="96"/>
      <c r="E84" s="96"/>
      <c r="F84" s="96"/>
      <c r="G84" s="96"/>
      <c r="H84" s="96"/>
      <c r="I84" s="93"/>
      <c r="J84" s="94"/>
      <c r="K84" s="313">
        <v>0.05</v>
      </c>
      <c r="L84" s="850">
        <f>N78*K84</f>
        <v>4469.1700265474419</v>
      </c>
      <c r="M84" s="851"/>
      <c r="N84" s="57"/>
    </row>
    <row r="85" spans="1:14" ht="15.75" thickBot="1">
      <c r="B85" s="97" t="s">
        <v>1058</v>
      </c>
      <c r="C85" s="98"/>
      <c r="D85" s="98"/>
      <c r="E85" s="98"/>
      <c r="F85" s="98"/>
      <c r="G85" s="98"/>
      <c r="H85" s="98"/>
      <c r="I85" s="99"/>
      <c r="J85" s="100"/>
      <c r="K85" s="314">
        <v>0.05</v>
      </c>
      <c r="L85" s="852">
        <f>N78*K85</f>
        <v>4469.1700265474419</v>
      </c>
      <c r="M85" s="853"/>
      <c r="N85" s="57"/>
    </row>
    <row r="86" spans="1:14" ht="15.75" thickBot="1">
      <c r="B86" s="816" t="s">
        <v>1037</v>
      </c>
      <c r="C86" s="817"/>
      <c r="D86" s="817"/>
      <c r="E86" s="817"/>
      <c r="F86" s="817"/>
      <c r="G86" s="817"/>
      <c r="H86" s="817"/>
      <c r="I86" s="817"/>
      <c r="J86" s="817"/>
      <c r="K86" s="817"/>
      <c r="L86" s="817"/>
      <c r="M86" s="818"/>
      <c r="N86" s="58">
        <f>L83+L84+L85</f>
        <v>26815.020159284653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116198.4206902335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81595.208727174104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104621.55380823444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20924.310761646891</v>
      </c>
      <c r="M83" s="851"/>
      <c r="N83" s="57"/>
    </row>
    <row r="84" spans="1:14">
      <c r="B84" s="95" t="s">
        <v>1057</v>
      </c>
      <c r="C84" s="96"/>
      <c r="D84" s="96"/>
      <c r="E84" s="96"/>
      <c r="F84" s="96"/>
      <c r="G84" s="96"/>
      <c r="H84" s="96"/>
      <c r="I84" s="93"/>
      <c r="J84" s="94"/>
      <c r="K84" s="313">
        <v>0.05</v>
      </c>
      <c r="L84" s="850">
        <f>N78*K84</f>
        <v>5231.0776904117229</v>
      </c>
      <c r="M84" s="851"/>
      <c r="N84" s="57"/>
    </row>
    <row r="85" spans="1:14" ht="15.75" thickBot="1">
      <c r="B85" s="97" t="s">
        <v>1058</v>
      </c>
      <c r="C85" s="98"/>
      <c r="D85" s="98"/>
      <c r="E85" s="98"/>
      <c r="F85" s="98"/>
      <c r="G85" s="98"/>
      <c r="H85" s="98"/>
      <c r="I85" s="99"/>
      <c r="J85" s="100"/>
      <c r="K85" s="314">
        <v>0.05</v>
      </c>
      <c r="L85" s="852">
        <f>N78*K85</f>
        <v>5231.0776904117229</v>
      </c>
      <c r="M85" s="853"/>
      <c r="N85" s="57"/>
    </row>
    <row r="86" spans="1:14" ht="15.75" thickBot="1">
      <c r="B86" s="816" t="s">
        <v>1037</v>
      </c>
      <c r="C86" s="817"/>
      <c r="D86" s="817"/>
      <c r="E86" s="817"/>
      <c r="F86" s="817"/>
      <c r="G86" s="817"/>
      <c r="H86" s="817"/>
      <c r="I86" s="817"/>
      <c r="J86" s="817"/>
      <c r="K86" s="817"/>
      <c r="L86" s="817"/>
      <c r="M86" s="818"/>
      <c r="N86" s="58">
        <f>L83+L84+L85</f>
        <v>31386.466142470337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136008.01995070477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280">
        <v>2.5</v>
      </c>
      <c r="N36" s="281">
        <f>K36/M36</f>
        <v>5275.8422222222234</v>
      </c>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0.05</v>
      </c>
      <c r="N41" s="353">
        <f>N76*M41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6041.850300313723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37.931412041222195</v>
      </c>
      <c r="N49" s="281">
        <f>K49*M49</f>
        <v>910.35388898933275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81595.208727174104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15320.161561829998</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104621.55380823444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20924.310761646891</v>
      </c>
      <c r="M83" s="851"/>
      <c r="N83" s="57"/>
    </row>
    <row r="84" spans="1:14">
      <c r="B84" s="95" t="s">
        <v>1057</v>
      </c>
      <c r="C84" s="96"/>
      <c r="D84" s="96"/>
      <c r="E84" s="96"/>
      <c r="F84" s="96"/>
      <c r="G84" s="96"/>
      <c r="H84" s="96"/>
      <c r="I84" s="93"/>
      <c r="J84" s="94"/>
      <c r="K84" s="313">
        <v>0.05</v>
      </c>
      <c r="L84" s="850">
        <f>N78*K84</f>
        <v>5231.0776904117229</v>
      </c>
      <c r="M84" s="851"/>
      <c r="N84" s="57"/>
    </row>
    <row r="85" spans="1:14" ht="15.75" thickBot="1">
      <c r="B85" s="97" t="s">
        <v>1058</v>
      </c>
      <c r="C85" s="98"/>
      <c r="D85" s="98"/>
      <c r="E85" s="98"/>
      <c r="F85" s="98"/>
      <c r="G85" s="98"/>
      <c r="H85" s="98"/>
      <c r="I85" s="99"/>
      <c r="J85" s="100"/>
      <c r="K85" s="314">
        <v>0.05</v>
      </c>
      <c r="L85" s="852">
        <f>N78*K85</f>
        <v>5231.0776904117229</v>
      </c>
      <c r="M85" s="853"/>
      <c r="N85" s="57"/>
    </row>
    <row r="86" spans="1:14" ht="15.75" thickBot="1">
      <c r="B86" s="816" t="s">
        <v>1037</v>
      </c>
      <c r="C86" s="817"/>
      <c r="D86" s="817"/>
      <c r="E86" s="817"/>
      <c r="F86" s="817"/>
      <c r="G86" s="817"/>
      <c r="H86" s="817"/>
      <c r="I86" s="817"/>
      <c r="J86" s="817"/>
      <c r="K86" s="817"/>
      <c r="L86" s="817"/>
      <c r="M86" s="818"/>
      <c r="N86" s="58">
        <f>L83+L84+L85</f>
        <v>31386.466142470337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136008.01995070477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30</v>
      </c>
      <c r="N36" s="281">
        <f>K36/M36</f>
        <v>2807.475420357759</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30</v>
      </c>
      <c r="N37" s="281">
        <f>K37/M37</f>
        <v>4333.333333333333</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30</v>
      </c>
      <c r="N38" s="281">
        <f>K38/M38</f>
        <v>4411.7120705431034</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8.5112008676833337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11561.032025101878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50343.616585307049</v>
      </c>
      <c r="N48" s="281">
        <f>K48*M48</f>
        <v>62929.520731633813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62929.520731633813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0">
        <f>VLOOKUP(A59,TRANSPORTE!A5:D123,4,FALSE)</f>
        <v>1280.2563222435558</v>
      </c>
      <c r="M59" s="821"/>
      <c r="N59" s="296">
        <f>K59*L59</f>
        <v>1600.3204028044447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76941.99324630847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15388.398649261695</v>
      </c>
      <c r="M83" s="851"/>
      <c r="N83" s="57"/>
    </row>
    <row r="84" spans="1:14">
      <c r="B84" s="95" t="s">
        <v>1057</v>
      </c>
      <c r="C84" s="96"/>
      <c r="D84" s="96"/>
      <c r="E84" s="96"/>
      <c r="F84" s="96"/>
      <c r="G84" s="96"/>
      <c r="H84" s="96"/>
      <c r="I84" s="93"/>
      <c r="J84" s="94"/>
      <c r="K84" s="313">
        <v>0.05</v>
      </c>
      <c r="L84" s="850">
        <f>N78*K84</f>
        <v>3847.0996623154238</v>
      </c>
      <c r="M84" s="851"/>
      <c r="N84" s="57"/>
    </row>
    <row r="85" spans="1:14" ht="15.75" thickBot="1">
      <c r="B85" s="97" t="s">
        <v>1058</v>
      </c>
      <c r="C85" s="98"/>
      <c r="D85" s="98"/>
      <c r="E85" s="98"/>
      <c r="F85" s="98"/>
      <c r="G85" s="98"/>
      <c r="H85" s="98"/>
      <c r="I85" s="99"/>
      <c r="J85" s="100"/>
      <c r="K85" s="314">
        <v>0.05</v>
      </c>
      <c r="L85" s="852">
        <f>N78*K85</f>
        <v>3847.0996623154238</v>
      </c>
      <c r="M85" s="853"/>
      <c r="N85" s="57"/>
    </row>
    <row r="86" spans="1:14" ht="15.75" thickBot="1">
      <c r="B86" s="816" t="s">
        <v>1037</v>
      </c>
      <c r="C86" s="817"/>
      <c r="D86" s="817"/>
      <c r="E86" s="817"/>
      <c r="F86" s="817"/>
      <c r="G86" s="817"/>
      <c r="H86" s="817"/>
      <c r="I86" s="817"/>
      <c r="J86" s="817"/>
      <c r="K86" s="817"/>
      <c r="L86" s="817"/>
      <c r="M86" s="818"/>
      <c r="N86" s="58">
        <f>L83+L84+L85</f>
        <v>23082.597973892542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100024.59122020101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30</v>
      </c>
      <c r="N36" s="281">
        <f>K36/M36</f>
        <v>2807.475420357759</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30</v>
      </c>
      <c r="N37" s="281">
        <f>K37/M37</f>
        <v>4333.333333333333</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30</v>
      </c>
      <c r="N38" s="281">
        <f>K38/M38</f>
        <v>4411.7120705431034</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8.5112008676833337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11561.032025101878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62065.272952449814</v>
      </c>
      <c r="N48" s="281">
        <f>K48*M48</f>
        <v>77581.591190562263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77581.591190562263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0">
        <f>VLOOKUP(A59,TRANSPORTE!A5:D123,4,FALSE)</f>
        <v>1280.2563222435558</v>
      </c>
      <c r="M59" s="821"/>
      <c r="N59" s="296">
        <f>K59*L59</f>
        <v>1600.3204028044447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91594.063705236927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18318.812741047386</v>
      </c>
      <c r="M83" s="851"/>
      <c r="N83" s="57"/>
    </row>
    <row r="84" spans="1:14">
      <c r="B84" s="95" t="s">
        <v>1057</v>
      </c>
      <c r="C84" s="96"/>
      <c r="D84" s="96"/>
      <c r="E84" s="96"/>
      <c r="F84" s="96"/>
      <c r="G84" s="96"/>
      <c r="H84" s="96"/>
      <c r="I84" s="93"/>
      <c r="J84" s="94"/>
      <c r="K84" s="313">
        <v>0.05</v>
      </c>
      <c r="L84" s="850">
        <f>N78*K84</f>
        <v>4579.7031852618466</v>
      </c>
      <c r="M84" s="851"/>
      <c r="N84" s="57"/>
    </row>
    <row r="85" spans="1:14" ht="15.75" thickBot="1">
      <c r="B85" s="97" t="s">
        <v>1058</v>
      </c>
      <c r="C85" s="98"/>
      <c r="D85" s="98"/>
      <c r="E85" s="98"/>
      <c r="F85" s="98"/>
      <c r="G85" s="98"/>
      <c r="H85" s="98"/>
      <c r="I85" s="99"/>
      <c r="J85" s="100"/>
      <c r="K85" s="314">
        <v>0.05</v>
      </c>
      <c r="L85" s="852">
        <f>N78*K85</f>
        <v>4579.7031852618466</v>
      </c>
      <c r="M85" s="853"/>
      <c r="N85" s="57"/>
    </row>
    <row r="86" spans="1:14" ht="15.75" thickBot="1">
      <c r="B86" s="816" t="s">
        <v>1037</v>
      </c>
      <c r="C86" s="817"/>
      <c r="D86" s="817"/>
      <c r="E86" s="817"/>
      <c r="F86" s="817"/>
      <c r="G86" s="817"/>
      <c r="H86" s="817"/>
      <c r="I86" s="817"/>
      <c r="J86" s="817"/>
      <c r="K86" s="817"/>
      <c r="L86" s="817"/>
      <c r="M86" s="818"/>
      <c r="N86" s="58">
        <f>L83+L84+L85</f>
        <v>27478.219111571078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119072.282816808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30</v>
      </c>
      <c r="N36" s="281">
        <f>K36/M36</f>
        <v>2807.475420357759</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30</v>
      </c>
      <c r="N37" s="281">
        <f>K37/M37</f>
        <v>4333.333333333333</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30</v>
      </c>
      <c r="N38" s="281">
        <f>K38/M38</f>
        <v>4411.7120705431034</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8.5112008676833337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11561.032025101878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62065.272952449814</v>
      </c>
      <c r="N48" s="281">
        <f>K48*M48</f>
        <v>77581.591190562263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77581.591190562263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0">
        <f>VLOOKUP(A59,TRANSPORTE!A5:D123,4,FALSE)</f>
        <v>1280.2563222435558</v>
      </c>
      <c r="M59" s="821"/>
      <c r="N59" s="296">
        <f>K59*L59</f>
        <v>1600.3204028044447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1600.3204028044447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851.12008676833329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91594.063705236927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18318.812741047386</v>
      </c>
      <c r="M83" s="851"/>
      <c r="N83" s="57"/>
    </row>
    <row r="84" spans="1:14">
      <c r="B84" s="95" t="s">
        <v>1057</v>
      </c>
      <c r="C84" s="96"/>
      <c r="D84" s="96"/>
      <c r="E84" s="96"/>
      <c r="F84" s="96"/>
      <c r="G84" s="96"/>
      <c r="H84" s="96"/>
      <c r="I84" s="93"/>
      <c r="J84" s="94"/>
      <c r="K84" s="313">
        <v>0.05</v>
      </c>
      <c r="L84" s="850">
        <f>N78*K84</f>
        <v>4579.7031852618466</v>
      </c>
      <c r="M84" s="851"/>
      <c r="N84" s="57"/>
    </row>
    <row r="85" spans="1:14" ht="15.75" thickBot="1">
      <c r="B85" s="97" t="s">
        <v>1058</v>
      </c>
      <c r="C85" s="98"/>
      <c r="D85" s="98"/>
      <c r="E85" s="98"/>
      <c r="F85" s="98"/>
      <c r="G85" s="98"/>
      <c r="H85" s="98"/>
      <c r="I85" s="99"/>
      <c r="J85" s="100"/>
      <c r="K85" s="314">
        <v>0.05</v>
      </c>
      <c r="L85" s="852">
        <f>N78*K85</f>
        <v>4579.7031852618466</v>
      </c>
      <c r="M85" s="853"/>
      <c r="N85" s="57"/>
    </row>
    <row r="86" spans="1:14" ht="15.75" thickBot="1">
      <c r="B86" s="816" t="s">
        <v>1037</v>
      </c>
      <c r="C86" s="817"/>
      <c r="D86" s="817"/>
      <c r="E86" s="817"/>
      <c r="F86" s="817"/>
      <c r="G86" s="817"/>
      <c r="H86" s="817"/>
      <c r="I86" s="817"/>
      <c r="J86" s="817"/>
      <c r="K86" s="817"/>
      <c r="L86" s="817"/>
      <c r="M86" s="818"/>
      <c r="N86" s="58">
        <f>L83+L84+L85</f>
        <v>27478.219111571078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119072.282816808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101179.19116494906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110634.14877168147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22126.829754336297</v>
      </c>
      <c r="M83" s="851"/>
      <c r="N83" s="57"/>
    </row>
    <row r="84" spans="1:14">
      <c r="B84" s="95" t="s">
        <v>1057</v>
      </c>
      <c r="C84" s="96"/>
      <c r="D84" s="96"/>
      <c r="E84" s="96"/>
      <c r="F84" s="96"/>
      <c r="G84" s="96"/>
      <c r="H84" s="96"/>
      <c r="I84" s="93"/>
      <c r="J84" s="94"/>
      <c r="K84" s="313">
        <v>0.05</v>
      </c>
      <c r="L84" s="850">
        <f>N78*K84</f>
        <v>5531.7074385840742</v>
      </c>
      <c r="M84" s="851"/>
      <c r="N84" s="57"/>
    </row>
    <row r="85" spans="1:14" ht="15.75" thickBot="1">
      <c r="B85" s="97" t="s">
        <v>1058</v>
      </c>
      <c r="C85" s="98"/>
      <c r="D85" s="98"/>
      <c r="E85" s="98"/>
      <c r="F85" s="98"/>
      <c r="G85" s="98"/>
      <c r="H85" s="98"/>
      <c r="I85" s="99"/>
      <c r="J85" s="100"/>
      <c r="K85" s="314">
        <v>0.05</v>
      </c>
      <c r="L85" s="852">
        <f>N78*K85</f>
        <v>5531.7074385840742</v>
      </c>
      <c r="M85" s="853"/>
      <c r="N85" s="57"/>
    </row>
    <row r="86" spans="1:14" ht="15.75" thickBot="1">
      <c r="B86" s="816" t="s">
        <v>1037</v>
      </c>
      <c r="C86" s="817"/>
      <c r="D86" s="817"/>
      <c r="E86" s="817"/>
      <c r="F86" s="817"/>
      <c r="G86" s="817"/>
      <c r="H86" s="817"/>
      <c r="I86" s="817"/>
      <c r="J86" s="817"/>
      <c r="K86" s="817"/>
      <c r="L86" s="817"/>
      <c r="M86" s="818"/>
      <c r="N86" s="58">
        <f>L83+L84+L85</f>
        <v>33190.244631504444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143824.39340318591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116417.34444223467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125872.30204896707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25174.460409793417</v>
      </c>
      <c r="M83" s="851"/>
      <c r="N83" s="57"/>
    </row>
    <row r="84" spans="1:14">
      <c r="B84" s="95" t="s">
        <v>1057</v>
      </c>
      <c r="C84" s="96"/>
      <c r="D84" s="96"/>
      <c r="E84" s="96"/>
      <c r="F84" s="96"/>
      <c r="G84" s="96"/>
      <c r="H84" s="96"/>
      <c r="I84" s="93"/>
      <c r="J84" s="94"/>
      <c r="K84" s="313">
        <v>0.05</v>
      </c>
      <c r="L84" s="850">
        <f>N78*K84</f>
        <v>6293.6151024483543</v>
      </c>
      <c r="M84" s="851"/>
      <c r="N84" s="57"/>
    </row>
    <row r="85" spans="1:14" ht="15.75" thickBot="1">
      <c r="B85" s="97" t="s">
        <v>1058</v>
      </c>
      <c r="C85" s="98"/>
      <c r="D85" s="98"/>
      <c r="E85" s="98"/>
      <c r="F85" s="98"/>
      <c r="G85" s="98"/>
      <c r="H85" s="98"/>
      <c r="I85" s="99"/>
      <c r="J85" s="100"/>
      <c r="K85" s="314">
        <v>0.05</v>
      </c>
      <c r="L85" s="852">
        <f>N78*K85</f>
        <v>6293.6151024483543</v>
      </c>
      <c r="M85" s="853"/>
      <c r="N85" s="57"/>
    </row>
    <row r="86" spans="1:14" ht="15.75" thickBot="1">
      <c r="B86" s="816" t="s">
        <v>1037</v>
      </c>
      <c r="C86" s="817"/>
      <c r="D86" s="817"/>
      <c r="E86" s="817"/>
      <c r="F86" s="817"/>
      <c r="G86" s="817"/>
      <c r="H86" s="817"/>
      <c r="I86" s="817"/>
      <c r="J86" s="817"/>
      <c r="K86" s="817"/>
      <c r="L86" s="817"/>
      <c r="M86" s="818"/>
      <c r="N86" s="58">
        <f>L83+L84+L85</f>
        <v>37761.690614690124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163633.99266365721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101179.19116494906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110634.14877168147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22126.829754336297</v>
      </c>
      <c r="M83" s="851"/>
      <c r="N83" s="57"/>
    </row>
    <row r="84" spans="1:14">
      <c r="B84" s="95" t="s">
        <v>1057</v>
      </c>
      <c r="C84" s="96"/>
      <c r="D84" s="96"/>
      <c r="E84" s="96"/>
      <c r="F84" s="96"/>
      <c r="G84" s="96"/>
      <c r="H84" s="96"/>
      <c r="I84" s="93"/>
      <c r="J84" s="94"/>
      <c r="K84" s="313">
        <v>0.05</v>
      </c>
      <c r="L84" s="850">
        <f>N78*K84</f>
        <v>5531.7074385840742</v>
      </c>
      <c r="M84" s="851"/>
      <c r="N84" s="57"/>
    </row>
    <row r="85" spans="1:14" ht="15.75" thickBot="1">
      <c r="B85" s="97" t="s">
        <v>1058</v>
      </c>
      <c r="C85" s="98"/>
      <c r="D85" s="98"/>
      <c r="E85" s="98"/>
      <c r="F85" s="98"/>
      <c r="G85" s="98"/>
      <c r="H85" s="98"/>
      <c r="I85" s="99"/>
      <c r="J85" s="100"/>
      <c r="K85" s="314">
        <v>0.05</v>
      </c>
      <c r="L85" s="852">
        <f>N78*K85</f>
        <v>5531.7074385840742</v>
      </c>
      <c r="M85" s="853"/>
      <c r="N85" s="57"/>
    </row>
    <row r="86" spans="1:14" ht="15.75" thickBot="1">
      <c r="B86" s="816" t="s">
        <v>1037</v>
      </c>
      <c r="C86" s="817"/>
      <c r="D86" s="817"/>
      <c r="E86" s="817"/>
      <c r="F86" s="817"/>
      <c r="G86" s="817"/>
      <c r="H86" s="817"/>
      <c r="I86" s="817"/>
      <c r="J86" s="817"/>
      <c r="K86" s="817"/>
      <c r="L86" s="817"/>
      <c r="M86" s="818"/>
      <c r="N86" s="58">
        <f>L83+L84+L85</f>
        <v>33190.244631504444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143824.39340318591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116417.34444223467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125872.30204896707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25174.460409793417</v>
      </c>
      <c r="M83" s="851"/>
      <c r="N83" s="57"/>
    </row>
    <row r="84" spans="1:14">
      <c r="B84" s="95" t="s">
        <v>1057</v>
      </c>
      <c r="C84" s="96"/>
      <c r="D84" s="96"/>
      <c r="E84" s="96"/>
      <c r="F84" s="96"/>
      <c r="G84" s="96"/>
      <c r="H84" s="96"/>
      <c r="I84" s="93"/>
      <c r="J84" s="94"/>
      <c r="K84" s="313">
        <v>0.05</v>
      </c>
      <c r="L84" s="850">
        <f>N78*K84</f>
        <v>6293.6151024483543</v>
      </c>
      <c r="M84" s="851"/>
      <c r="N84" s="57"/>
    </row>
    <row r="85" spans="1:14" ht="15.75" thickBot="1">
      <c r="B85" s="97" t="s">
        <v>1058</v>
      </c>
      <c r="C85" s="98"/>
      <c r="D85" s="98"/>
      <c r="E85" s="98"/>
      <c r="F85" s="98"/>
      <c r="G85" s="98"/>
      <c r="H85" s="98"/>
      <c r="I85" s="99"/>
      <c r="J85" s="100"/>
      <c r="K85" s="314">
        <v>0.05</v>
      </c>
      <c r="L85" s="852">
        <f>N78*K85</f>
        <v>6293.6151024483543</v>
      </c>
      <c r="M85" s="853"/>
      <c r="N85" s="57"/>
    </row>
    <row r="86" spans="1:14" ht="15.75" thickBot="1">
      <c r="B86" s="816" t="s">
        <v>1037</v>
      </c>
      <c r="C86" s="817"/>
      <c r="D86" s="817"/>
      <c r="E86" s="817"/>
      <c r="F86" s="817"/>
      <c r="G86" s="817"/>
      <c r="H86" s="817"/>
      <c r="I86" s="817"/>
      <c r="J86" s="817"/>
      <c r="K86" s="817"/>
      <c r="L86" s="817"/>
      <c r="M86" s="818"/>
      <c r="N86" s="58">
        <f>L83+L84+L85</f>
        <v>37761.690614690124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163633.99266365721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65446.701560899164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74901.659167631573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14980.331833526316</v>
      </c>
      <c r="M83" s="851"/>
      <c r="N83" s="57"/>
    </row>
    <row r="84" spans="1:14">
      <c r="B84" s="95" t="s">
        <v>1057</v>
      </c>
      <c r="C84" s="96"/>
      <c r="D84" s="96"/>
      <c r="E84" s="96"/>
      <c r="F84" s="96"/>
      <c r="G84" s="96"/>
      <c r="H84" s="96"/>
      <c r="I84" s="93"/>
      <c r="J84" s="94"/>
      <c r="K84" s="313">
        <v>0.05</v>
      </c>
      <c r="L84" s="850">
        <f>N78*K84</f>
        <v>3745.0829583815789</v>
      </c>
      <c r="M84" s="851"/>
      <c r="N84" s="57"/>
    </row>
    <row r="85" spans="1:14" ht="15.75" thickBot="1">
      <c r="B85" s="97" t="s">
        <v>1058</v>
      </c>
      <c r="C85" s="98"/>
      <c r="D85" s="98"/>
      <c r="E85" s="98"/>
      <c r="F85" s="98"/>
      <c r="G85" s="98"/>
      <c r="H85" s="98"/>
      <c r="I85" s="99"/>
      <c r="J85" s="100"/>
      <c r="K85" s="314">
        <v>0.05</v>
      </c>
      <c r="L85" s="852">
        <f>N78*K85</f>
        <v>3745.0829583815789</v>
      </c>
      <c r="M85" s="853"/>
      <c r="N85" s="57"/>
    </row>
    <row r="86" spans="1:14" ht="15.75" thickBot="1">
      <c r="B86" s="816" t="s">
        <v>1037</v>
      </c>
      <c r="C86" s="817"/>
      <c r="D86" s="817"/>
      <c r="E86" s="817"/>
      <c r="F86" s="817"/>
      <c r="G86" s="817"/>
      <c r="H86" s="817"/>
      <c r="I86" s="817"/>
      <c r="J86" s="817"/>
      <c r="K86" s="817"/>
      <c r="L86" s="817"/>
      <c r="M86" s="818"/>
      <c r="N86" s="58">
        <f>L83+L84+L85</f>
        <v>22470.497750289473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97372.156917921049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80684.854838184765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90139.812444917174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18027.962488983434</v>
      </c>
      <c r="M83" s="851"/>
      <c r="N83" s="57"/>
    </row>
    <row r="84" spans="1:14">
      <c r="B84" s="95" t="s">
        <v>1057</v>
      </c>
      <c r="C84" s="96"/>
      <c r="D84" s="96"/>
      <c r="E84" s="96"/>
      <c r="F84" s="96"/>
      <c r="G84" s="96"/>
      <c r="H84" s="96"/>
      <c r="I84" s="93"/>
      <c r="J84" s="94"/>
      <c r="K84" s="313">
        <v>0.05</v>
      </c>
      <c r="L84" s="850">
        <f>N78*K84</f>
        <v>4506.9906222458585</v>
      </c>
      <c r="M84" s="851"/>
      <c r="N84" s="57"/>
    </row>
    <row r="85" spans="1:14" ht="15.75" thickBot="1">
      <c r="B85" s="97" t="s">
        <v>1058</v>
      </c>
      <c r="C85" s="98"/>
      <c r="D85" s="98"/>
      <c r="E85" s="98"/>
      <c r="F85" s="98"/>
      <c r="G85" s="98"/>
      <c r="H85" s="98"/>
      <c r="I85" s="99"/>
      <c r="J85" s="100"/>
      <c r="K85" s="314">
        <v>0.05</v>
      </c>
      <c r="L85" s="852">
        <f>N78*K85</f>
        <v>4506.9906222458585</v>
      </c>
      <c r="M85" s="853"/>
      <c r="N85" s="57"/>
    </row>
    <row r="86" spans="1:14" ht="15.75" thickBot="1">
      <c r="B86" s="816" t="s">
        <v>1037</v>
      </c>
      <c r="C86" s="817"/>
      <c r="D86" s="817"/>
      <c r="E86" s="817"/>
      <c r="F86" s="817"/>
      <c r="G86" s="817"/>
      <c r="H86" s="817"/>
      <c r="I86" s="817"/>
      <c r="J86" s="817"/>
      <c r="K86" s="817"/>
      <c r="L86" s="817"/>
      <c r="M86" s="818"/>
      <c r="N86" s="58">
        <f>L83+L84+L85</f>
        <v>27041.943733475153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117181.75617839233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50343.616585307049</v>
      </c>
      <c r="N48" s="281">
        <f>K48*M48</f>
        <v>65446.701560899164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65446.701560899164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74901.659167631573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14980.331833526316</v>
      </c>
      <c r="M83" s="851"/>
      <c r="N83" s="57"/>
    </row>
    <row r="84" spans="1:14">
      <c r="B84" s="95" t="s">
        <v>1057</v>
      </c>
      <c r="C84" s="96"/>
      <c r="D84" s="96"/>
      <c r="E84" s="96"/>
      <c r="F84" s="96"/>
      <c r="G84" s="96"/>
      <c r="H84" s="96"/>
      <c r="I84" s="93"/>
      <c r="J84" s="94"/>
      <c r="K84" s="313">
        <v>0.05</v>
      </c>
      <c r="L84" s="850">
        <f>N78*K84</f>
        <v>3745.0829583815789</v>
      </c>
      <c r="M84" s="851"/>
      <c r="N84" s="57"/>
    </row>
    <row r="85" spans="1:14" ht="15.75" thickBot="1">
      <c r="B85" s="97" t="s">
        <v>1058</v>
      </c>
      <c r="C85" s="98"/>
      <c r="D85" s="98"/>
      <c r="E85" s="98"/>
      <c r="F85" s="98"/>
      <c r="G85" s="98"/>
      <c r="H85" s="98"/>
      <c r="I85" s="99"/>
      <c r="J85" s="100"/>
      <c r="K85" s="314">
        <v>0.05</v>
      </c>
      <c r="L85" s="852">
        <f>N78*K85</f>
        <v>3745.0829583815789</v>
      </c>
      <c r="M85" s="853"/>
      <c r="N85" s="57"/>
    </row>
    <row r="86" spans="1:14" ht="15.75" thickBot="1">
      <c r="B86" s="816" t="s">
        <v>1037</v>
      </c>
      <c r="C86" s="817"/>
      <c r="D86" s="817"/>
      <c r="E86" s="817"/>
      <c r="F86" s="817"/>
      <c r="G86" s="817"/>
      <c r="H86" s="817"/>
      <c r="I86" s="817"/>
      <c r="J86" s="817"/>
      <c r="K86" s="817"/>
      <c r="L86" s="817"/>
      <c r="M86" s="818"/>
      <c r="N86" s="58">
        <f>L83+L84+L85</f>
        <v>22470.497750289473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97372.156917921049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80684.854838184765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90139.812444917174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18027.962488983434</v>
      </c>
      <c r="M83" s="851"/>
      <c r="N83" s="57"/>
    </row>
    <row r="84" spans="1:14">
      <c r="B84" s="95" t="s">
        <v>1057</v>
      </c>
      <c r="C84" s="96"/>
      <c r="D84" s="96"/>
      <c r="E84" s="96"/>
      <c r="F84" s="96"/>
      <c r="G84" s="96"/>
      <c r="H84" s="96"/>
      <c r="I84" s="93"/>
      <c r="J84" s="94"/>
      <c r="K84" s="313">
        <v>0.05</v>
      </c>
      <c r="L84" s="850">
        <f>N78*K84</f>
        <v>4506.9906222458585</v>
      </c>
      <c r="M84" s="851"/>
      <c r="N84" s="57"/>
    </row>
    <row r="85" spans="1:14" ht="15.75" thickBot="1">
      <c r="B85" s="97" t="s">
        <v>1058</v>
      </c>
      <c r="C85" s="98"/>
      <c r="D85" s="98"/>
      <c r="E85" s="98"/>
      <c r="F85" s="98"/>
      <c r="G85" s="98"/>
      <c r="H85" s="98"/>
      <c r="I85" s="99"/>
      <c r="J85" s="100"/>
      <c r="K85" s="314">
        <v>0.05</v>
      </c>
      <c r="L85" s="852">
        <f>N78*K85</f>
        <v>4506.9906222458585</v>
      </c>
      <c r="M85" s="853"/>
      <c r="N85" s="57"/>
    </row>
    <row r="86" spans="1:14" ht="15.75" thickBot="1">
      <c r="B86" s="816" t="s">
        <v>1037</v>
      </c>
      <c r="C86" s="817"/>
      <c r="D86" s="817"/>
      <c r="E86" s="817"/>
      <c r="F86" s="817"/>
      <c r="G86" s="817"/>
      <c r="H86" s="817"/>
      <c r="I86" s="817"/>
      <c r="J86" s="817"/>
      <c r="K86" s="817"/>
      <c r="L86" s="817"/>
      <c r="M86" s="818"/>
      <c r="N86" s="58">
        <f>L83+L84+L85</f>
        <v>27041.943733475153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117181.75617839233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397.02766226722105</v>
      </c>
      <c r="N48" s="281">
        <f>K48*M48</f>
        <v>397.02766226722105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397.02766226722105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397.02766226722105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79.405532453444209</v>
      </c>
      <c r="M83" s="851"/>
      <c r="N83" s="57"/>
    </row>
    <row r="84" spans="1:14">
      <c r="B84" s="95" t="s">
        <v>1057</v>
      </c>
      <c r="C84" s="96"/>
      <c r="D84" s="96"/>
      <c r="E84" s="96"/>
      <c r="F84" s="96"/>
      <c r="G84" s="96"/>
      <c r="H84" s="96"/>
      <c r="I84" s="93"/>
      <c r="J84" s="94"/>
      <c r="K84" s="313">
        <v>0.05</v>
      </c>
      <c r="L84" s="850">
        <f>N78*K84</f>
        <v>19.851383113361052</v>
      </c>
      <c r="M84" s="851"/>
      <c r="N84" s="57"/>
    </row>
    <row r="85" spans="1:14" ht="15.75" thickBot="1">
      <c r="B85" s="97" t="s">
        <v>1058</v>
      </c>
      <c r="C85" s="98"/>
      <c r="D85" s="98"/>
      <c r="E85" s="98"/>
      <c r="F85" s="98"/>
      <c r="G85" s="98"/>
      <c r="H85" s="98"/>
      <c r="I85" s="99"/>
      <c r="J85" s="100"/>
      <c r="K85" s="314">
        <v>0.05</v>
      </c>
      <c r="L85" s="852">
        <f>N78*K85</f>
        <v>19.851383113361052</v>
      </c>
      <c r="M85" s="853"/>
      <c r="N85" s="57"/>
    </row>
    <row r="86" spans="1:14" ht="15.75" thickBot="1">
      <c r="B86" s="816" t="s">
        <v>1037</v>
      </c>
      <c r="C86" s="817"/>
      <c r="D86" s="817"/>
      <c r="E86" s="817"/>
      <c r="F86" s="817"/>
      <c r="G86" s="817"/>
      <c r="H86" s="817"/>
      <c r="I86" s="817"/>
      <c r="J86" s="817"/>
      <c r="K86" s="817"/>
      <c r="L86" s="817"/>
      <c r="M86" s="818"/>
      <c r="N86" s="58">
        <f>L83+L84+L85</f>
        <v>119.10829868016631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516.13596094738739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116417.34444223467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125872.30204896707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25174.460409793417</v>
      </c>
      <c r="M83" s="851"/>
      <c r="N83" s="57"/>
    </row>
    <row r="84" spans="1:14">
      <c r="B84" s="95" t="s">
        <v>1057</v>
      </c>
      <c r="C84" s="96"/>
      <c r="D84" s="96"/>
      <c r="E84" s="96"/>
      <c r="F84" s="96"/>
      <c r="G84" s="96"/>
      <c r="H84" s="96"/>
      <c r="I84" s="93"/>
      <c r="J84" s="94"/>
      <c r="K84" s="313">
        <v>0.05</v>
      </c>
      <c r="L84" s="850">
        <f>N78*K84</f>
        <v>6293.6151024483543</v>
      </c>
      <c r="M84" s="851"/>
      <c r="N84" s="57"/>
    </row>
    <row r="85" spans="1:14" ht="15.75" thickBot="1">
      <c r="B85" s="97" t="s">
        <v>1058</v>
      </c>
      <c r="C85" s="98"/>
      <c r="D85" s="98"/>
      <c r="E85" s="98"/>
      <c r="F85" s="98"/>
      <c r="G85" s="98"/>
      <c r="H85" s="98"/>
      <c r="I85" s="99"/>
      <c r="J85" s="100"/>
      <c r="K85" s="314">
        <v>0.05</v>
      </c>
      <c r="L85" s="852">
        <f>N78*K85</f>
        <v>6293.6151024483543</v>
      </c>
      <c r="M85" s="853"/>
      <c r="N85" s="57"/>
    </row>
    <row r="86" spans="1:14" ht="15.75" thickBot="1">
      <c r="B86" s="816" t="s">
        <v>1037</v>
      </c>
      <c r="C86" s="817"/>
      <c r="D86" s="817"/>
      <c r="E86" s="817"/>
      <c r="F86" s="817"/>
      <c r="G86" s="817"/>
      <c r="H86" s="817"/>
      <c r="I86" s="817"/>
      <c r="J86" s="817"/>
      <c r="K86" s="817"/>
      <c r="L86" s="817"/>
      <c r="M86" s="818"/>
      <c r="N86" s="58">
        <f>L83+L84+L85</f>
        <v>37761.690614690124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163633.99266365721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397.02766226722105</v>
      </c>
      <c r="N49" s="281">
        <f>K49*M49</f>
        <v>35732.489604049893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116417.34444223467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125872.30204896707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25174.460409793417</v>
      </c>
      <c r="M83" s="851"/>
      <c r="N83" s="57"/>
    </row>
    <row r="84" spans="1:14">
      <c r="B84" s="95" t="s">
        <v>1057</v>
      </c>
      <c r="C84" s="96"/>
      <c r="D84" s="96"/>
      <c r="E84" s="96"/>
      <c r="F84" s="96"/>
      <c r="G84" s="96"/>
      <c r="H84" s="96"/>
      <c r="I84" s="93"/>
      <c r="J84" s="94"/>
      <c r="K84" s="313">
        <v>0.05</v>
      </c>
      <c r="L84" s="850">
        <f>N78*K84</f>
        <v>6293.6151024483543</v>
      </c>
      <c r="M84" s="851"/>
      <c r="N84" s="57"/>
    </row>
    <row r="85" spans="1:14" ht="15.75" thickBot="1">
      <c r="B85" s="97" t="s">
        <v>1058</v>
      </c>
      <c r="C85" s="98"/>
      <c r="D85" s="98"/>
      <c r="E85" s="98"/>
      <c r="F85" s="98"/>
      <c r="G85" s="98"/>
      <c r="H85" s="98"/>
      <c r="I85" s="99"/>
      <c r="J85" s="100"/>
      <c r="K85" s="314">
        <v>0.05</v>
      </c>
      <c r="L85" s="852">
        <f>N78*K85</f>
        <v>6293.6151024483543</v>
      </c>
      <c r="M85" s="853"/>
      <c r="N85" s="57"/>
    </row>
    <row r="86" spans="1:14" ht="15.75" thickBot="1">
      <c r="B86" s="816" t="s">
        <v>1037</v>
      </c>
      <c r="C86" s="817"/>
      <c r="D86" s="817"/>
      <c r="E86" s="817"/>
      <c r="F86" s="817"/>
      <c r="G86" s="817"/>
      <c r="H86" s="817"/>
      <c r="I86" s="817"/>
      <c r="J86" s="817"/>
      <c r="K86" s="817"/>
      <c r="L86" s="817"/>
      <c r="M86" s="818"/>
      <c r="N86" s="58">
        <f>L83+L84+L85</f>
        <v>37761.690614690124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163633.99266365721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80684.854838184765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90139.812444917174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18027.962488983434</v>
      </c>
      <c r="M83" s="851"/>
      <c r="N83" s="57"/>
    </row>
    <row r="84" spans="1:14">
      <c r="B84" s="95" t="s">
        <v>1057</v>
      </c>
      <c r="C84" s="96"/>
      <c r="D84" s="96"/>
      <c r="E84" s="96"/>
      <c r="F84" s="96"/>
      <c r="G84" s="96"/>
      <c r="H84" s="96"/>
      <c r="I84" s="93"/>
      <c r="J84" s="94"/>
      <c r="K84" s="313">
        <v>0.05</v>
      </c>
      <c r="L84" s="850">
        <f>N78*K84</f>
        <v>4506.9906222458585</v>
      </c>
      <c r="M84" s="851"/>
      <c r="N84" s="57"/>
    </row>
    <row r="85" spans="1:14" ht="15.75" thickBot="1">
      <c r="B85" s="97" t="s">
        <v>1058</v>
      </c>
      <c r="C85" s="98"/>
      <c r="D85" s="98"/>
      <c r="E85" s="98"/>
      <c r="F85" s="98"/>
      <c r="G85" s="98"/>
      <c r="H85" s="98"/>
      <c r="I85" s="99"/>
      <c r="J85" s="100"/>
      <c r="K85" s="314">
        <v>0.05</v>
      </c>
      <c r="L85" s="852">
        <f>N78*K85</f>
        <v>4506.9906222458585</v>
      </c>
      <c r="M85" s="853"/>
      <c r="N85" s="57"/>
    </row>
    <row r="86" spans="1:14" ht="15.75" thickBot="1">
      <c r="B86" s="816" t="s">
        <v>1037</v>
      </c>
      <c r="C86" s="817"/>
      <c r="D86" s="817"/>
      <c r="E86" s="817"/>
      <c r="F86" s="817"/>
      <c r="G86" s="817"/>
      <c r="H86" s="817"/>
      <c r="I86" s="817"/>
      <c r="J86" s="817"/>
      <c r="K86" s="817"/>
      <c r="L86" s="817"/>
      <c r="M86" s="818"/>
      <c r="N86" s="58">
        <f>L83+L84+L85</f>
        <v>27041.943733475153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117181.75617839233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45</v>
      </c>
      <c r="N36" s="281">
        <f>K36/M36</f>
        <v>1387.5065934741381</v>
      </c>
    </row>
    <row r="37" spans="1:14">
      <c r="A37" s="119" t="s">
        <v>271</v>
      </c>
      <c r="B37" s="829" t="str">
        <f>VLOOKUP(A37,EQUIPOS!A7:D154,3,FALSE)</f>
        <v>Motoniveladora, potencia 140 HP, ancho de cuchilla 3,66 m, peso 11 ton.</v>
      </c>
      <c r="C37" s="830"/>
      <c r="D37" s="830"/>
      <c r="E37" s="830"/>
      <c r="F37" s="830"/>
      <c r="G37" s="830"/>
      <c r="H37" s="831"/>
      <c r="I37" s="276"/>
      <c r="J37" s="277"/>
      <c r="K37" s="278">
        <f>VLOOKUP(A37,EQUIPOS!A7:D164,4,FALSE)</f>
        <v>130000</v>
      </c>
      <c r="L37" s="279"/>
      <c r="M37" s="280">
        <v>45</v>
      </c>
      <c r="N37" s="281">
        <f>K37/M37</f>
        <v>2888.8888888888887</v>
      </c>
    </row>
    <row r="38" spans="1:14">
      <c r="A38" t="s">
        <v>365</v>
      </c>
      <c r="B38" s="829" t="str">
        <f>VLOOKUP(A38,EQUIPOS!A8:D154,3,FALSE)</f>
        <v xml:space="preserve">Vibrocompatador, potencia 153 HP, peso 10 Ton. </v>
      </c>
      <c r="C38" s="830"/>
      <c r="D38" s="830"/>
      <c r="E38" s="830"/>
      <c r="F38" s="830"/>
      <c r="G38" s="830"/>
      <c r="H38" s="831"/>
      <c r="I38" s="276"/>
      <c r="J38" s="277"/>
      <c r="K38" s="278">
        <f>VLOOKUP(A38,EQUIPOS!A8:D165,4,FALSE)</f>
        <v>132351.36211629311</v>
      </c>
      <c r="L38" s="279"/>
      <c r="M38" s="280">
        <v>45</v>
      </c>
      <c r="N38" s="281">
        <f>K38/M38</f>
        <v>2941.141380362069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5.6741339117888892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7223.2109966368844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62065.272952449814</v>
      </c>
      <c r="N48" s="281">
        <f>K48*M48</f>
        <v>80684.854838184765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80684.854838184765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0">
        <f>VLOOKUP(A59,TRANSPORTE!A5:D123,4,FALSE)</f>
        <v>1280.2563222435558</v>
      </c>
      <c r="M59" s="821"/>
      <c r="N59" s="296">
        <f>K59*L59</f>
        <v>1664.3332189166226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16" t="s">
        <v>1037</v>
      </c>
      <c r="C76" s="817"/>
      <c r="D76" s="817"/>
      <c r="E76" s="817"/>
      <c r="F76" s="817"/>
      <c r="G76" s="817"/>
      <c r="H76" s="817"/>
      <c r="I76" s="823"/>
      <c r="J76" s="823"/>
      <c r="K76" s="823"/>
      <c r="L76" s="823"/>
      <c r="M76" s="824"/>
      <c r="N76" s="469">
        <f>SUM(N70:N75)</f>
        <v>567.4133911788889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90139.812444917174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18027.962488983434</v>
      </c>
      <c r="M83" s="851"/>
      <c r="N83" s="57"/>
    </row>
    <row r="84" spans="1:14">
      <c r="B84" s="95" t="s">
        <v>1057</v>
      </c>
      <c r="C84" s="96"/>
      <c r="D84" s="96"/>
      <c r="E84" s="96"/>
      <c r="F84" s="96"/>
      <c r="G84" s="96"/>
      <c r="H84" s="96"/>
      <c r="I84" s="93"/>
      <c r="J84" s="94"/>
      <c r="K84" s="313">
        <v>0.05</v>
      </c>
      <c r="L84" s="850">
        <f>N78*K84</f>
        <v>4506.9906222458585</v>
      </c>
      <c r="M84" s="851"/>
      <c r="N84" s="57"/>
    </row>
    <row r="85" spans="1:14" ht="15.75" thickBot="1">
      <c r="B85" s="97" t="s">
        <v>1058</v>
      </c>
      <c r="C85" s="98"/>
      <c r="D85" s="98"/>
      <c r="E85" s="98"/>
      <c r="F85" s="98"/>
      <c r="G85" s="98"/>
      <c r="H85" s="98"/>
      <c r="I85" s="99"/>
      <c r="J85" s="100"/>
      <c r="K85" s="314">
        <v>0.05</v>
      </c>
      <c r="L85" s="852">
        <f>N78*K85</f>
        <v>4506.9906222458585</v>
      </c>
      <c r="M85" s="853"/>
      <c r="N85" s="57"/>
    </row>
    <row r="86" spans="1:14" ht="15.75" thickBot="1">
      <c r="B86" s="816" t="s">
        <v>1037</v>
      </c>
      <c r="C86" s="817"/>
      <c r="D86" s="817"/>
      <c r="E86" s="817"/>
      <c r="F86" s="817"/>
      <c r="G86" s="817"/>
      <c r="H86" s="817"/>
      <c r="I86" s="817"/>
      <c r="J86" s="817"/>
      <c r="K86" s="817"/>
      <c r="L86" s="817"/>
      <c r="M86" s="818"/>
      <c r="N86" s="58">
        <f>L83+L84+L85</f>
        <v>27041.943733475153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117181.75617839233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397.02766226722105</v>
      </c>
      <c r="N48" s="281">
        <f>K48*M48</f>
        <v>397.02766226722105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397.02766226722105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397.02766226722105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79.405532453444209</v>
      </c>
      <c r="M83" s="851"/>
      <c r="N83" s="57"/>
    </row>
    <row r="84" spans="1:14">
      <c r="B84" s="95" t="s">
        <v>1057</v>
      </c>
      <c r="C84" s="96"/>
      <c r="D84" s="96"/>
      <c r="E84" s="96"/>
      <c r="F84" s="96"/>
      <c r="G84" s="96"/>
      <c r="H84" s="96"/>
      <c r="I84" s="93"/>
      <c r="J84" s="94"/>
      <c r="K84" s="313">
        <v>0.05</v>
      </c>
      <c r="L84" s="850">
        <f>N78*K84</f>
        <v>19.851383113361052</v>
      </c>
      <c r="M84" s="851"/>
      <c r="N84" s="57"/>
    </row>
    <row r="85" spans="1:14" ht="15.75" thickBot="1">
      <c r="B85" s="97" t="s">
        <v>1058</v>
      </c>
      <c r="C85" s="98"/>
      <c r="D85" s="98"/>
      <c r="E85" s="98"/>
      <c r="F85" s="98"/>
      <c r="G85" s="98"/>
      <c r="H85" s="98"/>
      <c r="I85" s="99"/>
      <c r="J85" s="100"/>
      <c r="K85" s="314">
        <v>0.05</v>
      </c>
      <c r="L85" s="852">
        <f>N78*K85</f>
        <v>19.851383113361052</v>
      </c>
      <c r="M85" s="853"/>
      <c r="N85" s="57"/>
    </row>
    <row r="86" spans="1:14" ht="15.75" thickBot="1">
      <c r="B86" s="816" t="s">
        <v>1037</v>
      </c>
      <c r="C86" s="817"/>
      <c r="D86" s="817"/>
      <c r="E86" s="817"/>
      <c r="F86" s="817"/>
      <c r="G86" s="817"/>
      <c r="H86" s="817"/>
      <c r="I86" s="817"/>
      <c r="J86" s="817"/>
      <c r="K86" s="817"/>
      <c r="L86" s="817"/>
      <c r="M86" s="818"/>
      <c r="N86" s="58">
        <f>L83+L84+L85</f>
        <v>119.10829868016631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516.13596094738739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461"/>
      <c r="L30" s="827" t="s">
        <v>1029</v>
      </c>
      <c r="M30" s="828"/>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8784.1759464834558</v>
      </c>
      <c r="N48" s="281">
        <f>K48*M48</f>
        <v>8784.1759464834558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8784.1759464834558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8784.1759464834558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1756.8351892966912</v>
      </c>
      <c r="M83" s="851"/>
      <c r="N83" s="57"/>
    </row>
    <row r="84" spans="1:14">
      <c r="B84" s="95" t="s">
        <v>1057</v>
      </c>
      <c r="C84" s="96"/>
      <c r="D84" s="96"/>
      <c r="E84" s="96"/>
      <c r="F84" s="96"/>
      <c r="G84" s="96"/>
      <c r="H84" s="96"/>
      <c r="I84" s="93"/>
      <c r="J84" s="94"/>
      <c r="K84" s="313">
        <v>0.05</v>
      </c>
      <c r="L84" s="850">
        <f>N78*K84</f>
        <v>439.20879732417279</v>
      </c>
      <c r="M84" s="851"/>
      <c r="N84" s="57"/>
    </row>
    <row r="85" spans="1:14" ht="15.75" thickBot="1">
      <c r="B85" s="97" t="s">
        <v>1058</v>
      </c>
      <c r="C85" s="98"/>
      <c r="D85" s="98"/>
      <c r="E85" s="98"/>
      <c r="F85" s="98"/>
      <c r="G85" s="98"/>
      <c r="H85" s="98"/>
      <c r="I85" s="99"/>
      <c r="J85" s="100"/>
      <c r="K85" s="314">
        <v>0.05</v>
      </c>
      <c r="L85" s="852">
        <f>N78*K85</f>
        <v>439.20879732417279</v>
      </c>
      <c r="M85" s="853"/>
      <c r="N85" s="57"/>
    </row>
    <row r="86" spans="1:14" ht="15.75" thickBot="1">
      <c r="B86" s="816" t="s">
        <v>1037</v>
      </c>
      <c r="C86" s="817"/>
      <c r="D86" s="817"/>
      <c r="E86" s="817"/>
      <c r="F86" s="817"/>
      <c r="G86" s="817"/>
      <c r="H86" s="817"/>
      <c r="I86" s="817"/>
      <c r="J86" s="817"/>
      <c r="K86" s="817"/>
      <c r="L86" s="817"/>
      <c r="M86" s="818"/>
      <c r="N86" s="58">
        <f>L83+L84+L85</f>
        <v>2635.2527839450368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11419.428730428492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1273.2269921051045</v>
      </c>
      <c r="N48" s="281">
        <f>K48*M48</f>
        <v>1273.2269921051045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1273.2269921051045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1273.2269921051045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254.6453984210209</v>
      </c>
      <c r="M83" s="851"/>
      <c r="N83" s="57"/>
    </row>
    <row r="84" spans="1:14">
      <c r="B84" s="95" t="s">
        <v>1057</v>
      </c>
      <c r="C84" s="96"/>
      <c r="D84" s="96"/>
      <c r="E84" s="96"/>
      <c r="F84" s="96"/>
      <c r="G84" s="96"/>
      <c r="H84" s="96"/>
      <c r="I84" s="93"/>
      <c r="J84" s="94"/>
      <c r="K84" s="313">
        <v>0.05</v>
      </c>
      <c r="L84" s="850">
        <f>N78*K84</f>
        <v>63.661349605255225</v>
      </c>
      <c r="M84" s="851"/>
      <c r="N84" s="57"/>
    </row>
    <row r="85" spans="1:14" ht="15.75" thickBot="1">
      <c r="B85" s="97" t="s">
        <v>1058</v>
      </c>
      <c r="C85" s="98"/>
      <c r="D85" s="98"/>
      <c r="E85" s="98"/>
      <c r="F85" s="98"/>
      <c r="G85" s="98"/>
      <c r="H85" s="98"/>
      <c r="I85" s="99"/>
      <c r="J85" s="100"/>
      <c r="K85" s="314">
        <v>0.05</v>
      </c>
      <c r="L85" s="852">
        <f>N78*K85</f>
        <v>63.661349605255225</v>
      </c>
      <c r="M85" s="853"/>
      <c r="N85" s="57"/>
    </row>
    <row r="86" spans="1:14" ht="15.75" thickBot="1">
      <c r="B86" s="816" t="s">
        <v>1037</v>
      </c>
      <c r="C86" s="817"/>
      <c r="D86" s="817"/>
      <c r="E86" s="817"/>
      <c r="F86" s="817"/>
      <c r="G86" s="817"/>
      <c r="H86" s="817"/>
      <c r="I86" s="817"/>
      <c r="J86" s="817"/>
      <c r="K86" s="817"/>
      <c r="L86" s="817"/>
      <c r="M86" s="818"/>
      <c r="N86" s="58">
        <f>L83+L84+L85</f>
        <v>381.96809763153135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1655.195089736636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1417.3887542939792</v>
      </c>
      <c r="N48" s="281">
        <f>K48*M48</f>
        <v>1417.3887542939792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1417.3887542939792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1417.3887542939792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283.47775085879584</v>
      </c>
      <c r="M83" s="851"/>
      <c r="N83" s="57"/>
    </row>
    <row r="84" spans="1:14">
      <c r="B84" s="95" t="s">
        <v>1057</v>
      </c>
      <c r="C84" s="96"/>
      <c r="D84" s="96"/>
      <c r="E84" s="96"/>
      <c r="F84" s="96"/>
      <c r="G84" s="96"/>
      <c r="H84" s="96"/>
      <c r="I84" s="93"/>
      <c r="J84" s="94"/>
      <c r="K84" s="313">
        <v>0.05</v>
      </c>
      <c r="L84" s="850">
        <f>N78*K84</f>
        <v>70.869437714698961</v>
      </c>
      <c r="M84" s="851"/>
      <c r="N84" s="57"/>
    </row>
    <row r="85" spans="1:14" ht="15.75" thickBot="1">
      <c r="B85" s="97" t="s">
        <v>1058</v>
      </c>
      <c r="C85" s="98"/>
      <c r="D85" s="98"/>
      <c r="E85" s="98"/>
      <c r="F85" s="98"/>
      <c r="G85" s="98"/>
      <c r="H85" s="98"/>
      <c r="I85" s="99"/>
      <c r="J85" s="100"/>
      <c r="K85" s="314">
        <v>0.05</v>
      </c>
      <c r="L85" s="852">
        <f>N78*K85</f>
        <v>70.869437714698961</v>
      </c>
      <c r="M85" s="853"/>
      <c r="N85" s="57"/>
    </row>
    <row r="86" spans="1:14" ht="15.75" thickBot="1">
      <c r="B86" s="816" t="s">
        <v>1037</v>
      </c>
      <c r="C86" s="817"/>
      <c r="D86" s="817"/>
      <c r="E86" s="817"/>
      <c r="F86" s="817"/>
      <c r="G86" s="817"/>
      <c r="H86" s="817"/>
      <c r="I86" s="817"/>
      <c r="J86" s="817"/>
      <c r="K86" s="817"/>
      <c r="L86" s="817"/>
      <c r="M86" s="818"/>
      <c r="N86" s="58">
        <f>L83+L84+L85</f>
        <v>425.21662628819377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1842.605380582173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1635.4485626468991</v>
      </c>
      <c r="N48" s="281">
        <f>K48*M48</f>
        <v>1635.4485626468991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1635.4485626468991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1635.4485626468991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327.08971252937982</v>
      </c>
      <c r="M83" s="851"/>
      <c r="N83" s="57"/>
    </row>
    <row r="84" spans="1:14">
      <c r="B84" s="95" t="s">
        <v>1057</v>
      </c>
      <c r="C84" s="96"/>
      <c r="D84" s="96"/>
      <c r="E84" s="96"/>
      <c r="F84" s="96"/>
      <c r="G84" s="96"/>
      <c r="H84" s="96"/>
      <c r="I84" s="93"/>
      <c r="J84" s="94"/>
      <c r="K84" s="313">
        <v>0.05</v>
      </c>
      <c r="L84" s="850">
        <f>N78*K84</f>
        <v>81.772428132344956</v>
      </c>
      <c r="M84" s="851"/>
      <c r="N84" s="57"/>
    </row>
    <row r="85" spans="1:14" ht="15.75" thickBot="1">
      <c r="B85" s="97" t="s">
        <v>1058</v>
      </c>
      <c r="C85" s="98"/>
      <c r="D85" s="98"/>
      <c r="E85" s="98"/>
      <c r="F85" s="98"/>
      <c r="G85" s="98"/>
      <c r="H85" s="98"/>
      <c r="I85" s="99"/>
      <c r="J85" s="100"/>
      <c r="K85" s="314">
        <v>0.05</v>
      </c>
      <c r="L85" s="852">
        <f>N78*K85</f>
        <v>81.772428132344956</v>
      </c>
      <c r="M85" s="853"/>
      <c r="N85" s="57"/>
    </row>
    <row r="86" spans="1:14" ht="15.75" thickBot="1">
      <c r="B86" s="816" t="s">
        <v>1037</v>
      </c>
      <c r="C86" s="817"/>
      <c r="D86" s="817"/>
      <c r="E86" s="817"/>
      <c r="F86" s="817"/>
      <c r="G86" s="817"/>
      <c r="H86" s="817"/>
      <c r="I86" s="817"/>
      <c r="J86" s="817"/>
      <c r="K86" s="817"/>
      <c r="L86" s="817"/>
      <c r="M86" s="818"/>
      <c r="N86" s="58">
        <f>L83+L84+L85</f>
        <v>490.63456879406971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2126.0831314409688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1963.8501734608001</v>
      </c>
      <c r="N48" s="281">
        <f>K48*M48</f>
        <v>1963.8501734608001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1963.8501734608001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1963.8501734608001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392.77003469216004</v>
      </c>
      <c r="M83" s="851"/>
      <c r="N83" s="57"/>
    </row>
    <row r="84" spans="1:14">
      <c r="B84" s="95" t="s">
        <v>1057</v>
      </c>
      <c r="C84" s="96"/>
      <c r="D84" s="96"/>
      <c r="E84" s="96"/>
      <c r="F84" s="96"/>
      <c r="G84" s="96"/>
      <c r="H84" s="96"/>
      <c r="I84" s="93"/>
      <c r="J84" s="94"/>
      <c r="K84" s="313">
        <v>0.05</v>
      </c>
      <c r="L84" s="850">
        <f>N78*K84</f>
        <v>98.19250867304001</v>
      </c>
      <c r="M84" s="851"/>
      <c r="N84" s="57"/>
    </row>
    <row r="85" spans="1:14" ht="15.75" thickBot="1">
      <c r="B85" s="97" t="s">
        <v>1058</v>
      </c>
      <c r="C85" s="98"/>
      <c r="D85" s="98"/>
      <c r="E85" s="98"/>
      <c r="F85" s="98"/>
      <c r="G85" s="98"/>
      <c r="H85" s="98"/>
      <c r="I85" s="99"/>
      <c r="J85" s="100"/>
      <c r="K85" s="314">
        <v>0.05</v>
      </c>
      <c r="L85" s="852">
        <f>N78*K85</f>
        <v>98.19250867304001</v>
      </c>
      <c r="M85" s="853"/>
      <c r="N85" s="57"/>
    </row>
    <row r="86" spans="1:14" ht="15.75" thickBot="1">
      <c r="B86" s="816" t="s">
        <v>1037</v>
      </c>
      <c r="C86" s="817"/>
      <c r="D86" s="817"/>
      <c r="E86" s="817"/>
      <c r="F86" s="817"/>
      <c r="G86" s="817"/>
      <c r="H86" s="817"/>
      <c r="I86" s="817"/>
      <c r="J86" s="817"/>
      <c r="K86" s="817"/>
      <c r="L86" s="817"/>
      <c r="M86" s="818"/>
      <c r="N86" s="58">
        <f>L83+L84+L85</f>
        <v>589.15505203824011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2553.0052254990401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1696.0207316338212</v>
      </c>
      <c r="N48" s="281">
        <f>K48*M48</f>
        <v>1696.0207316338212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1696.0207316338212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1696.0207316338212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339.20414632676426</v>
      </c>
      <c r="M83" s="851"/>
      <c r="N83" s="57"/>
    </row>
    <row r="84" spans="1:14">
      <c r="B84" s="95" t="s">
        <v>1057</v>
      </c>
      <c r="C84" s="96"/>
      <c r="D84" s="96"/>
      <c r="E84" s="96"/>
      <c r="F84" s="96"/>
      <c r="G84" s="96"/>
      <c r="H84" s="96"/>
      <c r="I84" s="93"/>
      <c r="J84" s="94"/>
      <c r="K84" s="313">
        <v>0.05</v>
      </c>
      <c r="L84" s="850">
        <f>N78*K84</f>
        <v>84.801036581691065</v>
      </c>
      <c r="M84" s="851"/>
      <c r="N84" s="57"/>
    </row>
    <row r="85" spans="1:14" ht="15.75" thickBot="1">
      <c r="B85" s="97" t="s">
        <v>1058</v>
      </c>
      <c r="C85" s="98"/>
      <c r="D85" s="98"/>
      <c r="E85" s="98"/>
      <c r="F85" s="98"/>
      <c r="G85" s="98"/>
      <c r="H85" s="98"/>
      <c r="I85" s="99"/>
      <c r="J85" s="100"/>
      <c r="K85" s="314">
        <v>0.05</v>
      </c>
      <c r="L85" s="852">
        <f>N78*K85</f>
        <v>84.801036581691065</v>
      </c>
      <c r="M85" s="853"/>
      <c r="N85" s="57"/>
    </row>
    <row r="86" spans="1:14" ht="15.75" thickBot="1">
      <c r="B86" s="816" t="s">
        <v>1037</v>
      </c>
      <c r="C86" s="817"/>
      <c r="D86" s="817"/>
      <c r="E86" s="817"/>
      <c r="F86" s="817"/>
      <c r="G86" s="817"/>
      <c r="H86" s="817"/>
      <c r="I86" s="817"/>
      <c r="J86" s="817"/>
      <c r="K86" s="817"/>
      <c r="L86" s="817"/>
      <c r="M86" s="818"/>
      <c r="N86" s="58">
        <f>L83+L84+L85</f>
        <v>508.80621949014636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2204.8269511239678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1635.4485626468991</v>
      </c>
      <c r="N48" s="281">
        <f>K48*M48</f>
        <v>1635.4485626468991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1635.4485626468991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1635.4485626468991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327.08971252937982</v>
      </c>
      <c r="M83" s="851"/>
      <c r="N83" s="57"/>
    </row>
    <row r="84" spans="1:14">
      <c r="B84" s="95" t="s">
        <v>1057</v>
      </c>
      <c r="C84" s="96"/>
      <c r="D84" s="96"/>
      <c r="E84" s="96"/>
      <c r="F84" s="96"/>
      <c r="G84" s="96"/>
      <c r="H84" s="96"/>
      <c r="I84" s="93"/>
      <c r="J84" s="94"/>
      <c r="K84" s="313">
        <v>0.05</v>
      </c>
      <c r="L84" s="850">
        <f>N78*K84</f>
        <v>81.772428132344956</v>
      </c>
      <c r="M84" s="851"/>
      <c r="N84" s="57"/>
    </row>
    <row r="85" spans="1:14" ht="15.75" thickBot="1">
      <c r="B85" s="97" t="s">
        <v>1058</v>
      </c>
      <c r="C85" s="98"/>
      <c r="D85" s="98"/>
      <c r="E85" s="98"/>
      <c r="F85" s="98"/>
      <c r="G85" s="98"/>
      <c r="H85" s="98"/>
      <c r="I85" s="99"/>
      <c r="J85" s="100"/>
      <c r="K85" s="314">
        <v>0.05</v>
      </c>
      <c r="L85" s="852">
        <f>N78*K85</f>
        <v>81.772428132344956</v>
      </c>
      <c r="M85" s="853"/>
      <c r="N85" s="57"/>
    </row>
    <row r="86" spans="1:14" ht="15.75" thickBot="1">
      <c r="B86" s="816" t="s">
        <v>1037</v>
      </c>
      <c r="C86" s="817"/>
      <c r="D86" s="817"/>
      <c r="E86" s="817"/>
      <c r="F86" s="817"/>
      <c r="G86" s="817"/>
      <c r="H86" s="817"/>
      <c r="I86" s="817"/>
      <c r="J86" s="817"/>
      <c r="K86" s="817"/>
      <c r="L86" s="817"/>
      <c r="M86" s="818"/>
      <c r="N86" s="58">
        <f>L83+L84+L85</f>
        <v>490.63456879406971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2126.0831314409688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2379.2174284511229</v>
      </c>
      <c r="N48" s="281">
        <f>K48*M48</f>
        <v>2379.2174284511229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2379.2174284511229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2379.2174284511229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475.84348569022461</v>
      </c>
      <c r="M83" s="851"/>
      <c r="N83" s="57"/>
    </row>
    <row r="84" spans="1:14">
      <c r="B84" s="95" t="s">
        <v>1057</v>
      </c>
      <c r="C84" s="96"/>
      <c r="D84" s="96"/>
      <c r="E84" s="96"/>
      <c r="F84" s="96"/>
      <c r="G84" s="96"/>
      <c r="H84" s="96"/>
      <c r="I84" s="93"/>
      <c r="J84" s="94"/>
      <c r="K84" s="313">
        <v>0.05</v>
      </c>
      <c r="L84" s="850">
        <f>N78*K84</f>
        <v>118.96087142255615</v>
      </c>
      <c r="M84" s="851"/>
      <c r="N84" s="57"/>
    </row>
    <row r="85" spans="1:14" ht="15.75" thickBot="1">
      <c r="B85" s="97" t="s">
        <v>1058</v>
      </c>
      <c r="C85" s="98"/>
      <c r="D85" s="98"/>
      <c r="E85" s="98"/>
      <c r="F85" s="98"/>
      <c r="G85" s="98"/>
      <c r="H85" s="98"/>
      <c r="I85" s="99"/>
      <c r="J85" s="100"/>
      <c r="K85" s="314">
        <v>0.05</v>
      </c>
      <c r="L85" s="852">
        <f>N78*K85</f>
        <v>118.96087142255615</v>
      </c>
      <c r="M85" s="853"/>
      <c r="N85" s="57"/>
    </row>
    <row r="86" spans="1:14" ht="15.75" thickBot="1">
      <c r="B86" s="816" t="s">
        <v>1037</v>
      </c>
      <c r="C86" s="817"/>
      <c r="D86" s="817"/>
      <c r="E86" s="817"/>
      <c r="F86" s="817"/>
      <c r="G86" s="817"/>
      <c r="H86" s="817"/>
      <c r="I86" s="817"/>
      <c r="J86" s="817"/>
      <c r="K86" s="817"/>
      <c r="L86" s="817"/>
      <c r="M86" s="818"/>
      <c r="N86" s="58">
        <f>L83+L84+L85</f>
        <v>713.76522853533686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3092.9826569864599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2631.7361558765224</v>
      </c>
      <c r="N48" s="281">
        <f>K48*M48</f>
        <v>2631.7361558765224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2631.7361558765224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16" t="s">
        <v>1037</v>
      </c>
      <c r="C76" s="817"/>
      <c r="D76" s="817"/>
      <c r="E76" s="817"/>
      <c r="F76" s="817"/>
      <c r="G76" s="817"/>
      <c r="H76" s="817"/>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2631.7361558765224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526.3472311753045</v>
      </c>
      <c r="M83" s="851"/>
      <c r="N83" s="57"/>
    </row>
    <row r="84" spans="1:14">
      <c r="B84" s="95" t="s">
        <v>1057</v>
      </c>
      <c r="C84" s="96"/>
      <c r="D84" s="96"/>
      <c r="E84" s="96"/>
      <c r="F84" s="96"/>
      <c r="G84" s="96"/>
      <c r="H84" s="96"/>
      <c r="I84" s="93"/>
      <c r="J84" s="94"/>
      <c r="K84" s="313">
        <v>0.05</v>
      </c>
      <c r="L84" s="850">
        <f>N78*K84</f>
        <v>131.58680779382613</v>
      </c>
      <c r="M84" s="851"/>
      <c r="N84" s="57"/>
    </row>
    <row r="85" spans="1:14" ht="15.75" thickBot="1">
      <c r="B85" s="97" t="s">
        <v>1058</v>
      </c>
      <c r="C85" s="98"/>
      <c r="D85" s="98"/>
      <c r="E85" s="98"/>
      <c r="F85" s="98"/>
      <c r="G85" s="98"/>
      <c r="H85" s="98"/>
      <c r="I85" s="99"/>
      <c r="J85" s="100"/>
      <c r="K85" s="314">
        <v>0.05</v>
      </c>
      <c r="L85" s="852">
        <f>N78*K85</f>
        <v>131.58680779382613</v>
      </c>
      <c r="M85" s="853"/>
      <c r="N85" s="57"/>
    </row>
    <row r="86" spans="1:14" ht="15.75" thickBot="1">
      <c r="B86" s="816" t="s">
        <v>1037</v>
      </c>
      <c r="C86" s="817"/>
      <c r="D86" s="817"/>
      <c r="E86" s="817"/>
      <c r="F86" s="817"/>
      <c r="G86" s="817"/>
      <c r="H86" s="817"/>
      <c r="I86" s="817"/>
      <c r="J86" s="817"/>
      <c r="K86" s="817"/>
      <c r="L86" s="817"/>
      <c r="M86" s="818"/>
      <c r="N86" s="58">
        <f>L83+L84+L85</f>
        <v>789.52084676295669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3421.2570026394792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2639.4765563349829</v>
      </c>
      <c r="N48" s="281">
        <f>K48*M48</f>
        <v>2639.4765563349829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2639.4765563349829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2639.4765563349829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527.8953112669966</v>
      </c>
      <c r="M83" s="851"/>
      <c r="N83" s="57"/>
    </row>
    <row r="84" spans="1:14">
      <c r="B84" s="95" t="s">
        <v>1057</v>
      </c>
      <c r="C84" s="96"/>
      <c r="D84" s="96"/>
      <c r="E84" s="96"/>
      <c r="F84" s="96"/>
      <c r="G84" s="96"/>
      <c r="H84" s="96"/>
      <c r="I84" s="93"/>
      <c r="J84" s="94"/>
      <c r="K84" s="313">
        <v>0.05</v>
      </c>
      <c r="L84" s="850">
        <f>N78*K84</f>
        <v>131.97382781674915</v>
      </c>
      <c r="M84" s="851"/>
      <c r="N84" s="57"/>
    </row>
    <row r="85" spans="1:14" ht="15.75" thickBot="1">
      <c r="B85" s="97" t="s">
        <v>1058</v>
      </c>
      <c r="C85" s="98"/>
      <c r="D85" s="98"/>
      <c r="E85" s="98"/>
      <c r="F85" s="98"/>
      <c r="G85" s="98"/>
      <c r="H85" s="98"/>
      <c r="I85" s="99"/>
      <c r="J85" s="100"/>
      <c r="K85" s="314">
        <v>0.05</v>
      </c>
      <c r="L85" s="852">
        <f>N78*K85</f>
        <v>131.97382781674915</v>
      </c>
      <c r="M85" s="853"/>
      <c r="N85" s="57"/>
    </row>
    <row r="86" spans="1:14" ht="15.75" thickBot="1">
      <c r="B86" s="816" t="s">
        <v>1037</v>
      </c>
      <c r="C86" s="817"/>
      <c r="D86" s="817"/>
      <c r="E86" s="817"/>
      <c r="F86" s="817"/>
      <c r="G86" s="817"/>
      <c r="H86" s="817"/>
      <c r="I86" s="817"/>
      <c r="J86" s="817"/>
      <c r="K86" s="817"/>
      <c r="L86" s="817"/>
      <c r="M86" s="818"/>
      <c r="N86" s="58">
        <f>L83+L84+L85</f>
        <v>791.84296690049484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3431.3195232354778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2400.8400102006499</v>
      </c>
      <c r="N48" s="281">
        <f>K48*M48</f>
        <v>2400.8400102006499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2400.8400102006499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2400.8400102006499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480.16800204012998</v>
      </c>
      <c r="M83" s="851"/>
      <c r="N83" s="57"/>
    </row>
    <row r="84" spans="1:14">
      <c r="B84" s="95" t="s">
        <v>1057</v>
      </c>
      <c r="C84" s="96"/>
      <c r="D84" s="96"/>
      <c r="E84" s="96"/>
      <c r="F84" s="96"/>
      <c r="G84" s="96"/>
      <c r="H84" s="96"/>
      <c r="I84" s="93"/>
      <c r="J84" s="94"/>
      <c r="K84" s="313">
        <v>0.05</v>
      </c>
      <c r="L84" s="850">
        <f>N78*K84</f>
        <v>120.04200051003249</v>
      </c>
      <c r="M84" s="851"/>
      <c r="N84" s="57"/>
    </row>
    <row r="85" spans="1:14" ht="15.75" thickBot="1">
      <c r="B85" s="97" t="s">
        <v>1058</v>
      </c>
      <c r="C85" s="98"/>
      <c r="D85" s="98"/>
      <c r="E85" s="98"/>
      <c r="F85" s="98"/>
      <c r="G85" s="98"/>
      <c r="H85" s="98"/>
      <c r="I85" s="99"/>
      <c r="J85" s="100"/>
      <c r="K85" s="314">
        <v>0.05</v>
      </c>
      <c r="L85" s="852">
        <f>N78*K85</f>
        <v>120.04200051003249</v>
      </c>
      <c r="M85" s="853"/>
      <c r="N85" s="57"/>
    </row>
    <row r="86" spans="1:14" ht="15.75" thickBot="1">
      <c r="B86" s="816" t="s">
        <v>1037</v>
      </c>
      <c r="C86" s="817"/>
      <c r="D86" s="817"/>
      <c r="E86" s="817"/>
      <c r="F86" s="817"/>
      <c r="G86" s="817"/>
      <c r="H86" s="817"/>
      <c r="I86" s="817"/>
      <c r="J86" s="817"/>
      <c r="K86" s="817"/>
      <c r="L86" s="817"/>
      <c r="M86" s="818"/>
      <c r="N86" s="58">
        <f>L83+L84+L85</f>
        <v>720.25200306019497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3121.0920132608449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2426.6413450621844</v>
      </c>
      <c r="N48" s="281">
        <f>K48*M48</f>
        <v>2426.6413450621844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2426.6413450621844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2426.6413450621844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485.32826901243692</v>
      </c>
      <c r="M83" s="851"/>
      <c r="N83" s="57"/>
    </row>
    <row r="84" spans="1:14">
      <c r="B84" s="95" t="s">
        <v>1057</v>
      </c>
      <c r="C84" s="96"/>
      <c r="D84" s="96"/>
      <c r="E84" s="96"/>
      <c r="F84" s="96"/>
      <c r="G84" s="96"/>
      <c r="H84" s="96"/>
      <c r="I84" s="93"/>
      <c r="J84" s="94"/>
      <c r="K84" s="313">
        <v>0.05</v>
      </c>
      <c r="L84" s="850">
        <f>N78*K84</f>
        <v>121.33206725310923</v>
      </c>
      <c r="M84" s="851"/>
      <c r="N84" s="57"/>
    </row>
    <row r="85" spans="1:14" ht="15.75" thickBot="1">
      <c r="B85" s="97" t="s">
        <v>1058</v>
      </c>
      <c r="C85" s="98"/>
      <c r="D85" s="98"/>
      <c r="E85" s="98"/>
      <c r="F85" s="98"/>
      <c r="G85" s="98"/>
      <c r="H85" s="98"/>
      <c r="I85" s="99"/>
      <c r="J85" s="100"/>
      <c r="K85" s="314">
        <v>0.05</v>
      </c>
      <c r="L85" s="852">
        <f>N78*K85</f>
        <v>121.33206725310923</v>
      </c>
      <c r="M85" s="853"/>
      <c r="N85" s="57"/>
    </row>
    <row r="86" spans="1:14" ht="15.75" thickBot="1">
      <c r="B86" s="816" t="s">
        <v>1037</v>
      </c>
      <c r="C86" s="817"/>
      <c r="D86" s="817"/>
      <c r="E86" s="817"/>
      <c r="F86" s="817"/>
      <c r="G86" s="817"/>
      <c r="H86" s="817"/>
      <c r="I86" s="817"/>
      <c r="J86" s="817"/>
      <c r="K86" s="817"/>
      <c r="L86" s="817"/>
      <c r="M86" s="818"/>
      <c r="N86" s="58">
        <f>L83+L84+L85</f>
        <v>727.99240351865535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3154.6337485808399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2426.6413450621844</v>
      </c>
      <c r="N48" s="281">
        <f>K48*M48</f>
        <v>2426.6413450621844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2426.6413450621844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2426.6413450621844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485.32826901243692</v>
      </c>
      <c r="M83" s="851"/>
      <c r="N83" s="57"/>
    </row>
    <row r="84" spans="1:14">
      <c r="B84" s="95" t="s">
        <v>1057</v>
      </c>
      <c r="C84" s="96"/>
      <c r="D84" s="96"/>
      <c r="E84" s="96"/>
      <c r="F84" s="96"/>
      <c r="G84" s="96"/>
      <c r="H84" s="96"/>
      <c r="I84" s="93"/>
      <c r="J84" s="94"/>
      <c r="K84" s="313">
        <v>0.05</v>
      </c>
      <c r="L84" s="850">
        <f>N78*K84</f>
        <v>121.33206725310923</v>
      </c>
      <c r="M84" s="851"/>
      <c r="N84" s="57"/>
    </row>
    <row r="85" spans="1:14" ht="15.75" thickBot="1">
      <c r="B85" s="97" t="s">
        <v>1058</v>
      </c>
      <c r="C85" s="98"/>
      <c r="D85" s="98"/>
      <c r="E85" s="98"/>
      <c r="F85" s="98"/>
      <c r="G85" s="98"/>
      <c r="H85" s="98"/>
      <c r="I85" s="99"/>
      <c r="J85" s="100"/>
      <c r="K85" s="314">
        <v>0.05</v>
      </c>
      <c r="L85" s="852">
        <f>N78*K85</f>
        <v>121.33206725310923</v>
      </c>
      <c r="M85" s="853"/>
      <c r="N85" s="57"/>
    </row>
    <row r="86" spans="1:14" ht="15.75" thickBot="1">
      <c r="B86" s="816" t="s">
        <v>1037</v>
      </c>
      <c r="C86" s="817"/>
      <c r="D86" s="817"/>
      <c r="E86" s="817"/>
      <c r="F86" s="817"/>
      <c r="G86" s="817"/>
      <c r="H86" s="817"/>
      <c r="I86" s="817"/>
      <c r="J86" s="817"/>
      <c r="K86" s="817"/>
      <c r="L86" s="817"/>
      <c r="M86" s="818"/>
      <c r="N86" s="58">
        <f>L83+L84+L85</f>
        <v>727.99240351865535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3154.6337485808399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2452.5274557382641</v>
      </c>
      <c r="N48" s="281">
        <f>K48*M48</f>
        <v>2452.5274557382641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2452.5274557382641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2452.5274557382641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490.50549114765283</v>
      </c>
      <c r="M83" s="851"/>
      <c r="N83" s="57"/>
    </row>
    <row r="84" spans="1:14">
      <c r="B84" s="95" t="s">
        <v>1057</v>
      </c>
      <c r="C84" s="96"/>
      <c r="D84" s="96"/>
      <c r="E84" s="96"/>
      <c r="F84" s="96"/>
      <c r="G84" s="96"/>
      <c r="H84" s="96"/>
      <c r="I84" s="93"/>
      <c r="J84" s="94"/>
      <c r="K84" s="313">
        <v>0.05</v>
      </c>
      <c r="L84" s="850">
        <f>N78*K84</f>
        <v>122.62637278691321</v>
      </c>
      <c r="M84" s="851"/>
      <c r="N84" s="57"/>
    </row>
    <row r="85" spans="1:14" ht="15.75" thickBot="1">
      <c r="B85" s="97" t="s">
        <v>1058</v>
      </c>
      <c r="C85" s="98"/>
      <c r="D85" s="98"/>
      <c r="E85" s="98"/>
      <c r="F85" s="98"/>
      <c r="G85" s="98"/>
      <c r="H85" s="98"/>
      <c r="I85" s="99"/>
      <c r="J85" s="100"/>
      <c r="K85" s="314">
        <v>0.05</v>
      </c>
      <c r="L85" s="852">
        <f>N78*K85</f>
        <v>122.62637278691321</v>
      </c>
      <c r="M85" s="853"/>
      <c r="N85" s="57"/>
    </row>
    <row r="86" spans="1:14" ht="15.75" thickBot="1">
      <c r="B86" s="816" t="s">
        <v>1037</v>
      </c>
      <c r="C86" s="817"/>
      <c r="D86" s="817"/>
      <c r="E86" s="817"/>
      <c r="F86" s="817"/>
      <c r="G86" s="817"/>
      <c r="H86" s="817"/>
      <c r="I86" s="817"/>
      <c r="J86" s="817"/>
      <c r="K86" s="817"/>
      <c r="L86" s="817"/>
      <c r="M86" s="818"/>
      <c r="N86" s="58">
        <f>L83+L84+L85</f>
        <v>735.75823672147919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3188.2856924597431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2602.4332112837792</v>
      </c>
      <c r="N48" s="281">
        <f>K48*M48</f>
        <v>2602.4332112837792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2602.4332112837792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2602.4332112837792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520.48664225675589</v>
      </c>
      <c r="M83" s="851"/>
      <c r="N83" s="57"/>
    </row>
    <row r="84" spans="1:14">
      <c r="B84" s="95" t="s">
        <v>1057</v>
      </c>
      <c r="C84" s="96"/>
      <c r="D84" s="96"/>
      <c r="E84" s="96"/>
      <c r="F84" s="96"/>
      <c r="G84" s="96"/>
      <c r="H84" s="96"/>
      <c r="I84" s="93"/>
      <c r="J84" s="94"/>
      <c r="K84" s="313">
        <v>0.05</v>
      </c>
      <c r="L84" s="850">
        <f>N78*K84</f>
        <v>130.12166056418897</v>
      </c>
      <c r="M84" s="851"/>
      <c r="N84" s="57"/>
    </row>
    <row r="85" spans="1:14" ht="15.75" thickBot="1">
      <c r="B85" s="97" t="s">
        <v>1058</v>
      </c>
      <c r="C85" s="98"/>
      <c r="D85" s="98"/>
      <c r="E85" s="98"/>
      <c r="F85" s="98"/>
      <c r="G85" s="98"/>
      <c r="H85" s="98"/>
      <c r="I85" s="99"/>
      <c r="J85" s="100"/>
      <c r="K85" s="314">
        <v>0.05</v>
      </c>
      <c r="L85" s="852">
        <f>N78*K85</f>
        <v>130.12166056418897</v>
      </c>
      <c r="M85" s="853"/>
      <c r="N85" s="57"/>
    </row>
    <row r="86" spans="1:14" ht="15.75" thickBot="1">
      <c r="B86" s="816" t="s">
        <v>1037</v>
      </c>
      <c r="C86" s="817"/>
      <c r="D86" s="817"/>
      <c r="E86" s="817"/>
      <c r="F86" s="817"/>
      <c r="G86" s="817"/>
      <c r="H86" s="817"/>
      <c r="I86" s="817"/>
      <c r="J86" s="817"/>
      <c r="K86" s="817"/>
      <c r="L86" s="817"/>
      <c r="M86" s="818"/>
      <c r="N86" s="58">
        <f>L83+L84+L85</f>
        <v>780.72996338513371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3383.1631746689127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3442.2666610267293</v>
      </c>
      <c r="N48" s="281">
        <f>K48*M48</f>
        <v>3442.2666610267293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3442.2666610267293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3442.2666610267293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688.45333220534587</v>
      </c>
      <c r="M83" s="851"/>
      <c r="N83" s="57"/>
    </row>
    <row r="84" spans="1:14">
      <c r="B84" s="95" t="s">
        <v>1057</v>
      </c>
      <c r="C84" s="96"/>
      <c r="D84" s="96"/>
      <c r="E84" s="96"/>
      <c r="F84" s="96"/>
      <c r="G84" s="96"/>
      <c r="H84" s="96"/>
      <c r="I84" s="93"/>
      <c r="J84" s="94"/>
      <c r="K84" s="313">
        <v>0.05</v>
      </c>
      <c r="L84" s="850">
        <f>N78*K84</f>
        <v>172.11333305133647</v>
      </c>
      <c r="M84" s="851"/>
      <c r="N84" s="57"/>
    </row>
    <row r="85" spans="1:14" ht="15.75" thickBot="1">
      <c r="B85" s="97" t="s">
        <v>1058</v>
      </c>
      <c r="C85" s="98"/>
      <c r="D85" s="98"/>
      <c r="E85" s="98"/>
      <c r="F85" s="98"/>
      <c r="G85" s="98"/>
      <c r="H85" s="98"/>
      <c r="I85" s="99"/>
      <c r="J85" s="100"/>
      <c r="K85" s="314">
        <v>0.05</v>
      </c>
      <c r="L85" s="852">
        <f>N78*K85</f>
        <v>172.11333305133647</v>
      </c>
      <c r="M85" s="853"/>
      <c r="N85" s="57"/>
    </row>
    <row r="86" spans="1:14" ht="15.75" thickBot="1">
      <c r="B86" s="816" t="s">
        <v>1037</v>
      </c>
      <c r="C86" s="817"/>
      <c r="D86" s="817"/>
      <c r="E86" s="817"/>
      <c r="F86" s="817"/>
      <c r="G86" s="817"/>
      <c r="H86" s="817"/>
      <c r="I86" s="817"/>
      <c r="J86" s="817"/>
      <c r="K86" s="817"/>
      <c r="L86" s="817"/>
      <c r="M86" s="818"/>
      <c r="N86" s="58">
        <f>L83+L84+L85</f>
        <v>1032.6799983080189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4474.9466593347479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1938.30940758151</v>
      </c>
      <c r="N48" s="281">
        <f>K48*M48</f>
        <v>1938.30940758151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1938.30940758151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1938.30940758151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387.661881516302</v>
      </c>
      <c r="M83" s="851"/>
      <c r="N83" s="57"/>
    </row>
    <row r="84" spans="1:14">
      <c r="B84" s="95" t="s">
        <v>1057</v>
      </c>
      <c r="C84" s="96"/>
      <c r="D84" s="96"/>
      <c r="E84" s="96"/>
      <c r="F84" s="96"/>
      <c r="G84" s="96"/>
      <c r="H84" s="96"/>
      <c r="I84" s="93"/>
      <c r="J84" s="94"/>
      <c r="K84" s="313">
        <v>0.05</v>
      </c>
      <c r="L84" s="850">
        <f>N78*K84</f>
        <v>96.915470379075501</v>
      </c>
      <c r="M84" s="851"/>
      <c r="N84" s="57"/>
    </row>
    <row r="85" spans="1:14" ht="15.75" thickBot="1">
      <c r="B85" s="97" t="s">
        <v>1058</v>
      </c>
      <c r="C85" s="98"/>
      <c r="D85" s="98"/>
      <c r="E85" s="98"/>
      <c r="F85" s="98"/>
      <c r="G85" s="98"/>
      <c r="H85" s="98"/>
      <c r="I85" s="99"/>
      <c r="J85" s="100"/>
      <c r="K85" s="314">
        <v>0.05</v>
      </c>
      <c r="L85" s="852">
        <f>N78*K85</f>
        <v>96.915470379075501</v>
      </c>
      <c r="M85" s="853"/>
      <c r="N85" s="57"/>
    </row>
    <row r="86" spans="1:14" ht="15.75" thickBot="1">
      <c r="B86" s="816" t="s">
        <v>1037</v>
      </c>
      <c r="C86" s="817"/>
      <c r="D86" s="817"/>
      <c r="E86" s="817"/>
      <c r="F86" s="817"/>
      <c r="G86" s="817"/>
      <c r="H86" s="817"/>
      <c r="I86" s="817"/>
      <c r="J86" s="817"/>
      <c r="K86" s="817"/>
      <c r="L86" s="817"/>
      <c r="M86" s="818"/>
      <c r="N86" s="58">
        <f>L83+L84+L85</f>
        <v>581.49282227445303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2519.8022298559631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N75*M41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993.38357138552385</v>
      </c>
      <c r="N48" s="281">
        <f>K48*M48</f>
        <v>993.38357138552385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993.38357138552385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5"/>
      <c r="M64" s="806"/>
      <c r="N64" s="133"/>
    </row>
    <row r="65" spans="1:14" ht="15.75" thickBot="1">
      <c r="B65" s="822" t="s">
        <v>1037</v>
      </c>
      <c r="C65" s="823"/>
      <c r="D65" s="823"/>
      <c r="E65" s="823"/>
      <c r="F65" s="823"/>
      <c r="G65" s="823"/>
      <c r="H65" s="823"/>
      <c r="I65" s="823"/>
      <c r="J65" s="823"/>
      <c r="K65" s="823"/>
      <c r="L65" s="823"/>
      <c r="M65" s="82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2" t="s">
        <v>1047</v>
      </c>
      <c r="C69" s="843"/>
      <c r="D69" s="843"/>
      <c r="E69" s="843"/>
      <c r="F69" s="843"/>
      <c r="G69" s="843"/>
      <c r="H69" s="843"/>
      <c r="I69" s="79" t="s">
        <v>1048</v>
      </c>
      <c r="J69" s="81" t="s">
        <v>1494</v>
      </c>
      <c r="K69" s="80" t="s">
        <v>1050</v>
      </c>
      <c r="L69" s="844" t="s">
        <v>1034</v>
      </c>
      <c r="M69" s="845"/>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3"/>
      <c r="C74" s="804"/>
      <c r="D74" s="804"/>
      <c r="E74" s="804"/>
      <c r="F74" s="804"/>
      <c r="G74" s="804"/>
      <c r="H74" s="804"/>
      <c r="I74" s="132"/>
      <c r="J74" s="132"/>
      <c r="K74" s="132"/>
      <c r="L74" s="904"/>
      <c r="M74" s="904"/>
      <c r="N74" s="51"/>
    </row>
    <row r="75" spans="1:14" ht="15.75" thickBot="1">
      <c r="B75" s="822" t="s">
        <v>1037</v>
      </c>
      <c r="C75" s="823"/>
      <c r="D75" s="823"/>
      <c r="E75" s="823"/>
      <c r="F75" s="823"/>
      <c r="G75" s="823"/>
      <c r="H75" s="823"/>
      <c r="I75" s="823"/>
      <c r="J75" s="823"/>
      <c r="K75" s="823"/>
      <c r="L75" s="823"/>
      <c r="M75" s="824"/>
      <c r="N75" s="310">
        <f>SUM(N70:N74)</f>
        <v>51.067205206099999</v>
      </c>
    </row>
    <row r="76" spans="1:14" ht="15.75" thickBot="1">
      <c r="B76" s="39"/>
      <c r="C76" s="40"/>
      <c r="D76" s="40"/>
      <c r="E76" s="40"/>
      <c r="F76" s="40"/>
      <c r="G76" s="40"/>
      <c r="H76" s="40"/>
      <c r="I76" s="40"/>
      <c r="J76" s="40"/>
      <c r="K76" s="40"/>
      <c r="L76" s="40"/>
      <c r="M76" s="40"/>
      <c r="N76" s="41"/>
    </row>
    <row r="77" spans="1:14" ht="15.75" thickBot="1">
      <c r="B77" s="816" t="s">
        <v>1051</v>
      </c>
      <c r="C77" s="817"/>
      <c r="D77" s="817"/>
      <c r="E77" s="817"/>
      <c r="F77" s="817"/>
      <c r="G77" s="817"/>
      <c r="H77" s="817"/>
      <c r="I77" s="817"/>
      <c r="J77" s="817"/>
      <c r="K77" s="817"/>
      <c r="L77" s="817"/>
      <c r="M77" s="818"/>
      <c r="N77" s="105">
        <f>N43+N54+N65+N75</f>
        <v>1352.9807686024778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270.59615372049558</v>
      </c>
      <c r="M82" s="851"/>
      <c r="N82" s="57"/>
    </row>
    <row r="83" spans="1:14">
      <c r="B83" s="95" t="s">
        <v>1057</v>
      </c>
      <c r="C83" s="96"/>
      <c r="D83" s="96"/>
      <c r="E83" s="96"/>
      <c r="F83" s="96"/>
      <c r="G83" s="96"/>
      <c r="H83" s="96"/>
      <c r="I83" s="93"/>
      <c r="J83" s="94"/>
      <c r="K83" s="313">
        <v>0.05</v>
      </c>
      <c r="L83" s="850">
        <f>N77*K83</f>
        <v>67.649038430123895</v>
      </c>
      <c r="M83" s="851"/>
      <c r="N83" s="57"/>
    </row>
    <row r="84" spans="1:14" ht="15.75" thickBot="1">
      <c r="B84" s="97" t="s">
        <v>1058</v>
      </c>
      <c r="C84" s="98"/>
      <c r="D84" s="98"/>
      <c r="E84" s="98"/>
      <c r="F84" s="98"/>
      <c r="G84" s="98"/>
      <c r="H84" s="98"/>
      <c r="I84" s="99"/>
      <c r="J84" s="100"/>
      <c r="K84" s="314">
        <v>0.05</v>
      </c>
      <c r="L84" s="852">
        <f>N77*K84</f>
        <v>67.649038430123895</v>
      </c>
      <c r="M84" s="853"/>
      <c r="N84" s="57"/>
    </row>
    <row r="85" spans="1:14" ht="15.75" thickBot="1">
      <c r="B85" s="816" t="s">
        <v>1037</v>
      </c>
      <c r="C85" s="817"/>
      <c r="D85" s="817"/>
      <c r="E85" s="817"/>
      <c r="F85" s="817"/>
      <c r="G85" s="817"/>
      <c r="H85" s="817"/>
      <c r="I85" s="817"/>
      <c r="J85" s="817"/>
      <c r="K85" s="817"/>
      <c r="L85" s="817"/>
      <c r="M85" s="818"/>
      <c r="N85" s="58">
        <f>L82+L83+L84</f>
        <v>405.89423058074334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1758.8749991832212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1130.5</v>
      </c>
      <c r="N48" s="281">
        <f>K48*M48</f>
        <v>1130.5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1130.5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1490.0971972169541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298.01943944339081</v>
      </c>
      <c r="M83" s="851"/>
      <c r="N83" s="57"/>
    </row>
    <row r="84" spans="1:14">
      <c r="B84" s="95" t="s">
        <v>1057</v>
      </c>
      <c r="C84" s="96"/>
      <c r="D84" s="96"/>
      <c r="E84" s="96"/>
      <c r="F84" s="96"/>
      <c r="G84" s="96"/>
      <c r="H84" s="96"/>
      <c r="I84" s="93"/>
      <c r="J84" s="94"/>
      <c r="K84" s="313">
        <v>0.05</v>
      </c>
      <c r="L84" s="850">
        <f>N78*K84</f>
        <v>74.504859860847702</v>
      </c>
      <c r="M84" s="851"/>
      <c r="N84" s="57"/>
    </row>
    <row r="85" spans="1:14" ht="15.75" thickBot="1">
      <c r="B85" s="97" t="s">
        <v>1058</v>
      </c>
      <c r="C85" s="98"/>
      <c r="D85" s="98"/>
      <c r="E85" s="98"/>
      <c r="F85" s="98"/>
      <c r="G85" s="98"/>
      <c r="H85" s="98"/>
      <c r="I85" s="99"/>
      <c r="J85" s="100"/>
      <c r="K85" s="314">
        <v>0.05</v>
      </c>
      <c r="L85" s="852">
        <f>N78*K85</f>
        <v>74.504859860847702</v>
      </c>
      <c r="M85" s="853"/>
      <c r="N85" s="57"/>
    </row>
    <row r="86" spans="1:14" ht="15.75" thickBot="1">
      <c r="B86" s="816" t="s">
        <v>1037</v>
      </c>
      <c r="C86" s="817"/>
      <c r="D86" s="817"/>
      <c r="E86" s="817"/>
      <c r="F86" s="817"/>
      <c r="G86" s="817"/>
      <c r="H86" s="817"/>
      <c r="I86" s="817"/>
      <c r="J86" s="817"/>
      <c r="K86" s="817"/>
      <c r="L86" s="817"/>
      <c r="M86" s="818"/>
      <c r="N86" s="58">
        <f>L83+L84+L85</f>
        <v>447.02915916508624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1937.1263563820403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9044</v>
      </c>
      <c r="N48" s="281">
        <f>K48*M48</f>
        <v>2713.2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2713.2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3072.7971972169539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614.55943944339083</v>
      </c>
      <c r="M83" s="851"/>
      <c r="N83" s="57"/>
    </row>
    <row r="84" spans="1:14">
      <c r="B84" s="95" t="s">
        <v>1057</v>
      </c>
      <c r="C84" s="96"/>
      <c r="D84" s="96"/>
      <c r="E84" s="96"/>
      <c r="F84" s="96"/>
      <c r="G84" s="96"/>
      <c r="H84" s="96"/>
      <c r="I84" s="93"/>
      <c r="J84" s="94"/>
      <c r="K84" s="313">
        <v>0.05</v>
      </c>
      <c r="L84" s="850">
        <f>N78*K84</f>
        <v>153.63985986084771</v>
      </c>
      <c r="M84" s="851"/>
      <c r="N84" s="57"/>
    </row>
    <row r="85" spans="1:14" ht="15.75" thickBot="1">
      <c r="B85" s="97" t="s">
        <v>1058</v>
      </c>
      <c r="C85" s="98"/>
      <c r="D85" s="98"/>
      <c r="E85" s="98"/>
      <c r="F85" s="98"/>
      <c r="G85" s="98"/>
      <c r="H85" s="98"/>
      <c r="I85" s="99"/>
      <c r="J85" s="100"/>
      <c r="K85" s="314">
        <v>0.05</v>
      </c>
      <c r="L85" s="852">
        <f>N78*K85</f>
        <v>153.63985986084771</v>
      </c>
      <c r="M85" s="853"/>
      <c r="N85" s="57"/>
    </row>
    <row r="86" spans="1:14" ht="15.75" thickBot="1">
      <c r="B86" s="816" t="s">
        <v>1037</v>
      </c>
      <c r="C86" s="817"/>
      <c r="D86" s="817"/>
      <c r="E86" s="817"/>
      <c r="F86" s="817"/>
      <c r="G86" s="817"/>
      <c r="H86" s="817"/>
      <c r="I86" s="817"/>
      <c r="J86" s="817"/>
      <c r="K86" s="817"/>
      <c r="L86" s="817"/>
      <c r="M86" s="818"/>
      <c r="N86" s="58">
        <f>L83+L84+L85</f>
        <v>921.83915916508636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3994.6363563820405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946" t="str">
        <f>VLOOKUP(A36,EQUIPOS!A6:D154,3,FALSE)</f>
        <v>Carrotanque Irrigador de asfalto, 1000 GALONES DE CAPACIDAD</v>
      </c>
      <c r="C36" s="947"/>
      <c r="D36" s="947"/>
      <c r="E36" s="947"/>
      <c r="F36" s="947"/>
      <c r="G36" s="947"/>
      <c r="H36" s="948"/>
      <c r="I36" s="276"/>
      <c r="J36" s="277"/>
      <c r="K36" s="278">
        <f>VLOOKUP(A36,EQUIPOS!A6:D163,4,FALSE)</f>
        <v>84224.262610732767</v>
      </c>
      <c r="L36" s="279"/>
      <c r="M36" s="280">
        <v>500</v>
      </c>
      <c r="N36" s="281">
        <f>K36/M36</f>
        <v>168.44852522146553</v>
      </c>
    </row>
    <row r="37" spans="1:14">
      <c r="A37" s="119" t="s">
        <v>176</v>
      </c>
      <c r="B37" s="946" t="str">
        <f>VLOOKUP(A37,EQUIPOS!A7:D154,3,FALSE)</f>
        <v xml:space="preserve">Compresor (barrido y soplado)
</v>
      </c>
      <c r="C37" s="947"/>
      <c r="D37" s="947"/>
      <c r="E37" s="947"/>
      <c r="F37" s="947"/>
      <c r="G37" s="947"/>
      <c r="H37" s="948"/>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1130.5</v>
      </c>
      <c r="N48" s="281">
        <f>K48*M48</f>
        <v>508.72500000000002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508.72500000000002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868.32219721695412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173.66443944339085</v>
      </c>
      <c r="M83" s="851"/>
      <c r="N83" s="57"/>
    </row>
    <row r="84" spans="1:14">
      <c r="B84" s="95" t="s">
        <v>1057</v>
      </c>
      <c r="C84" s="96"/>
      <c r="D84" s="96"/>
      <c r="E84" s="96"/>
      <c r="F84" s="96"/>
      <c r="G84" s="96"/>
      <c r="H84" s="96"/>
      <c r="I84" s="93"/>
      <c r="J84" s="94"/>
      <c r="K84" s="313">
        <v>0.05</v>
      </c>
      <c r="L84" s="850">
        <f>N78*K84</f>
        <v>43.416109860847712</v>
      </c>
      <c r="M84" s="851"/>
      <c r="N84" s="57"/>
    </row>
    <row r="85" spans="1:14" ht="15.75" thickBot="1">
      <c r="B85" s="97" t="s">
        <v>1058</v>
      </c>
      <c r="C85" s="98"/>
      <c r="D85" s="98"/>
      <c r="E85" s="98"/>
      <c r="F85" s="98"/>
      <c r="G85" s="98"/>
      <c r="H85" s="98"/>
      <c r="I85" s="99"/>
      <c r="J85" s="100"/>
      <c r="K85" s="314">
        <v>0.05</v>
      </c>
      <c r="L85" s="852">
        <f>N78*K85</f>
        <v>43.416109860847712</v>
      </c>
      <c r="M85" s="853"/>
      <c r="N85" s="57"/>
    </row>
    <row r="86" spans="1:14" ht="15.75" thickBot="1">
      <c r="B86" s="816" t="s">
        <v>1037</v>
      </c>
      <c r="C86" s="817"/>
      <c r="D86" s="817"/>
      <c r="E86" s="817"/>
      <c r="F86" s="817"/>
      <c r="G86" s="817"/>
      <c r="H86" s="817"/>
      <c r="I86" s="817"/>
      <c r="J86" s="817"/>
      <c r="K86" s="817"/>
      <c r="L86" s="817"/>
      <c r="M86" s="818"/>
      <c r="N86" s="58">
        <f>L83+L84+L85</f>
        <v>260.49665916508627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1128.8188563820404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215"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1877.7372385945878</v>
      </c>
      <c r="N48" s="281">
        <f>K48*M48</f>
        <v>844.98175736756457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844.98175736756457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1204.5789545845187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240.91579091690375</v>
      </c>
      <c r="M83" s="851"/>
      <c r="N83" s="57"/>
    </row>
    <row r="84" spans="1:14">
      <c r="B84" s="95" t="s">
        <v>1057</v>
      </c>
      <c r="C84" s="96"/>
      <c r="D84" s="96"/>
      <c r="E84" s="96"/>
      <c r="F84" s="96"/>
      <c r="G84" s="96"/>
      <c r="H84" s="96"/>
      <c r="I84" s="93"/>
      <c r="J84" s="94"/>
      <c r="K84" s="313">
        <v>0.05</v>
      </c>
      <c r="L84" s="850">
        <f>N78*K84</f>
        <v>60.228947729225936</v>
      </c>
      <c r="M84" s="851"/>
      <c r="N84" s="57"/>
    </row>
    <row r="85" spans="1:14" ht="15.75" thickBot="1">
      <c r="B85" s="97" t="s">
        <v>1058</v>
      </c>
      <c r="C85" s="98"/>
      <c r="D85" s="98"/>
      <c r="E85" s="98"/>
      <c r="F85" s="98"/>
      <c r="G85" s="98"/>
      <c r="H85" s="98"/>
      <c r="I85" s="99"/>
      <c r="J85" s="100"/>
      <c r="K85" s="314">
        <v>0.05</v>
      </c>
      <c r="L85" s="852">
        <f>N78*K85</f>
        <v>60.228947729225936</v>
      </c>
      <c r="M85" s="853"/>
      <c r="N85" s="57"/>
    </row>
    <row r="86" spans="1:14" ht="15.75" thickBot="1">
      <c r="B86" s="816" t="s">
        <v>1037</v>
      </c>
      <c r="C86" s="817"/>
      <c r="D86" s="817"/>
      <c r="E86" s="817"/>
      <c r="F86" s="817"/>
      <c r="G86" s="817"/>
      <c r="H86" s="817"/>
      <c r="I86" s="817"/>
      <c r="J86" s="817"/>
      <c r="K86" s="817"/>
      <c r="L86" s="817"/>
      <c r="M86" s="818"/>
      <c r="N86" s="58">
        <f>L83+L84+L85</f>
        <v>361.37368637535559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1565.9526409598743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1635.4485626468991</v>
      </c>
      <c r="N48" s="281">
        <f>K48*M48</f>
        <v>735.95185319110465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735.95185319110465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1095.5490504080587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219.10981008161176</v>
      </c>
      <c r="M83" s="851"/>
      <c r="N83" s="57"/>
    </row>
    <row r="84" spans="1:14">
      <c r="B84" s="95" t="s">
        <v>1057</v>
      </c>
      <c r="C84" s="96"/>
      <c r="D84" s="96"/>
      <c r="E84" s="96"/>
      <c r="F84" s="96"/>
      <c r="G84" s="96"/>
      <c r="H84" s="96"/>
      <c r="I84" s="93"/>
      <c r="J84" s="94"/>
      <c r="K84" s="313">
        <v>0.05</v>
      </c>
      <c r="L84" s="850">
        <f>N78*K84</f>
        <v>54.777452520402939</v>
      </c>
      <c r="M84" s="851"/>
      <c r="N84" s="57"/>
    </row>
    <row r="85" spans="1:14" ht="15.75" thickBot="1">
      <c r="B85" s="97" t="s">
        <v>1058</v>
      </c>
      <c r="C85" s="98"/>
      <c r="D85" s="98"/>
      <c r="E85" s="98"/>
      <c r="F85" s="98"/>
      <c r="G85" s="98"/>
      <c r="H85" s="98"/>
      <c r="I85" s="99"/>
      <c r="J85" s="100"/>
      <c r="K85" s="314">
        <v>0.05</v>
      </c>
      <c r="L85" s="852">
        <f>N78*K85</f>
        <v>54.777452520402939</v>
      </c>
      <c r="M85" s="853"/>
      <c r="N85" s="57"/>
    </row>
    <row r="86" spans="1:14" ht="15.75" thickBot="1">
      <c r="B86" s="816" t="s">
        <v>1037</v>
      </c>
      <c r="C86" s="817"/>
      <c r="D86" s="817"/>
      <c r="E86" s="817"/>
      <c r="F86" s="817"/>
      <c r="G86" s="817"/>
      <c r="H86" s="817"/>
      <c r="I86" s="817"/>
      <c r="J86" s="817"/>
      <c r="K86" s="817"/>
      <c r="L86" s="817"/>
      <c r="M86" s="818"/>
      <c r="N86" s="58">
        <f>L83+L84+L85</f>
        <v>328.66471512241765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1424.2137655304764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500</v>
      </c>
      <c r="N36" s="281">
        <f>K36/M36</f>
        <v>168.44852522146553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500</v>
      </c>
      <c r="N37" s="281">
        <f>K37/M37</f>
        <v>139.57079473732759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0.51067205206099997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308.52999201085413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1998.8815765684321</v>
      </c>
      <c r="N48" s="281">
        <f>K48*M48</f>
        <v>899.49670945579453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899.49670945579453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51.067205206099999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1259.0939066727487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251.81878133454975</v>
      </c>
      <c r="M83" s="851"/>
      <c r="N83" s="57"/>
    </row>
    <row r="84" spans="1:14">
      <c r="B84" s="95" t="s">
        <v>1057</v>
      </c>
      <c r="C84" s="96"/>
      <c r="D84" s="96"/>
      <c r="E84" s="96"/>
      <c r="F84" s="96"/>
      <c r="G84" s="96"/>
      <c r="H84" s="96"/>
      <c r="I84" s="93"/>
      <c r="J84" s="94"/>
      <c r="K84" s="313">
        <v>0.05</v>
      </c>
      <c r="L84" s="850">
        <f>N78*K84</f>
        <v>62.954695333637439</v>
      </c>
      <c r="M84" s="851"/>
      <c r="N84" s="57"/>
    </row>
    <row r="85" spans="1:14" ht="15.75" thickBot="1">
      <c r="B85" s="97" t="s">
        <v>1058</v>
      </c>
      <c r="C85" s="98"/>
      <c r="D85" s="98"/>
      <c r="E85" s="98"/>
      <c r="F85" s="98"/>
      <c r="G85" s="98"/>
      <c r="H85" s="98"/>
      <c r="I85" s="99"/>
      <c r="J85" s="100"/>
      <c r="K85" s="314">
        <v>0.05</v>
      </c>
      <c r="L85" s="852">
        <f>N78*K85</f>
        <v>62.954695333637439</v>
      </c>
      <c r="M85" s="853"/>
      <c r="N85" s="57"/>
    </row>
    <row r="86" spans="1:14" ht="15.75" thickBot="1">
      <c r="B86" s="816" t="s">
        <v>1037</v>
      </c>
      <c r="C86" s="817"/>
      <c r="D86" s="817"/>
      <c r="E86" s="817"/>
      <c r="F86" s="817"/>
      <c r="G86" s="817"/>
      <c r="H86" s="817"/>
      <c r="I86" s="817"/>
      <c r="J86" s="817"/>
      <c r="K86" s="817"/>
      <c r="L86" s="817"/>
      <c r="M86" s="818"/>
      <c r="N86" s="58">
        <f>L83+L84+L85</f>
        <v>377.72817200182465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1636.8220786745733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400</v>
      </c>
      <c r="N36" s="281">
        <f>K36/M36</f>
        <v>210.56065652683191</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400</v>
      </c>
      <c r="N37" s="281">
        <f>K37/M37</f>
        <v>300.79831150118537</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400</v>
      </c>
      <c r="N38" s="281">
        <f>K38/M38</f>
        <v>174.46349342165948</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400</v>
      </c>
      <c r="M39" s="834"/>
      <c r="N39" s="281">
        <f>K39/L39</f>
        <v>166.94412657284488</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N75*M41</f>
        <v>0.957510097614375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853.72409812013609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1877.7372385945878</v>
      </c>
      <c r="N48" s="281">
        <f>K48*M48</f>
        <v>3436.2591466280956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68281.389758561039</v>
      </c>
      <c r="N49" s="281">
        <f>K49*M49</f>
        <v>1297.3464054126598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4733.6055520407554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0">
        <f>VLOOKUP(A58,TRANSPORTE!A5:D117,4,FALSE)</f>
        <v>1280.2563222435558</v>
      </c>
      <c r="M58" s="821"/>
      <c r="N58" s="296">
        <f>K58*L58</f>
        <v>24.324870122627559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24.324870122627559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95.751009761437501</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5707.4055300449563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1141.4811060089912</v>
      </c>
      <c r="M82" s="851"/>
      <c r="N82" s="57"/>
    </row>
    <row r="83" spans="1:14">
      <c r="B83" s="95" t="s">
        <v>1057</v>
      </c>
      <c r="C83" s="96"/>
      <c r="D83" s="96"/>
      <c r="E83" s="96"/>
      <c r="F83" s="96"/>
      <c r="G83" s="96"/>
      <c r="H83" s="96"/>
      <c r="I83" s="93"/>
      <c r="J83" s="94"/>
      <c r="K83" s="313">
        <v>0.05</v>
      </c>
      <c r="L83" s="850">
        <f>N77*K83</f>
        <v>285.3702765022478</v>
      </c>
      <c r="M83" s="851"/>
      <c r="N83" s="57"/>
    </row>
    <row r="84" spans="1:14" ht="15.75" thickBot="1">
      <c r="B84" s="97" t="s">
        <v>1058</v>
      </c>
      <c r="C84" s="98"/>
      <c r="D84" s="98"/>
      <c r="E84" s="98"/>
      <c r="F84" s="98"/>
      <c r="G84" s="98"/>
      <c r="H84" s="98"/>
      <c r="I84" s="99"/>
      <c r="J84" s="100"/>
      <c r="K84" s="314">
        <v>0.05</v>
      </c>
      <c r="L84" s="852">
        <f>N77*K84</f>
        <v>285.3702765022478</v>
      </c>
      <c r="M84" s="853"/>
      <c r="N84" s="57"/>
    </row>
    <row r="85" spans="1:14" ht="15.75" thickBot="1">
      <c r="B85" s="816" t="s">
        <v>1037</v>
      </c>
      <c r="C85" s="817"/>
      <c r="D85" s="817"/>
      <c r="E85" s="817"/>
      <c r="F85" s="817"/>
      <c r="G85" s="817"/>
      <c r="H85" s="817"/>
      <c r="I85" s="817"/>
      <c r="J85" s="817"/>
      <c r="K85" s="817"/>
      <c r="L85" s="817"/>
      <c r="M85" s="818"/>
      <c r="N85" s="58">
        <f>L82+L83+L84</f>
        <v>1712.2216590134869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7419.627189058443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400</v>
      </c>
      <c r="N36" s="281">
        <f>K36/M36</f>
        <v>210.56065652683191</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400</v>
      </c>
      <c r="N37" s="281">
        <f>K37/M37</f>
        <v>300.79831150118537</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400</v>
      </c>
      <c r="N38" s="281">
        <f>K38/M38</f>
        <v>174.46349342165948</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400</v>
      </c>
      <c r="M39" s="834"/>
      <c r="N39" s="281">
        <f>K39/L39</f>
        <v>166.94412657284488</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0.957510097614375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853.72409812013609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1877.7372385945878</v>
      </c>
      <c r="N48" s="281">
        <f>K48*M48</f>
        <v>2816.6058578918819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68281.389758561039</v>
      </c>
      <c r="N49" s="281">
        <f>K49*M49</f>
        <v>887.65806686129349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3704.2639247531752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0">
        <f>VLOOKUP(A58,TRANSPORTE!A5:D117,4,FALSE)</f>
        <v>1280.2563222435558</v>
      </c>
      <c r="M58" s="821"/>
      <c r="N58" s="296">
        <f>K58*L58</f>
        <v>16.643332189166223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16.643332189166223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4670.3823648239149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934.07647296478308</v>
      </c>
      <c r="M83" s="851"/>
      <c r="N83" s="57"/>
    </row>
    <row r="84" spans="1:14">
      <c r="B84" s="95" t="s">
        <v>1057</v>
      </c>
      <c r="C84" s="96"/>
      <c r="D84" s="96"/>
      <c r="E84" s="96"/>
      <c r="F84" s="96"/>
      <c r="G84" s="96"/>
      <c r="H84" s="96"/>
      <c r="I84" s="93"/>
      <c r="J84" s="94"/>
      <c r="K84" s="313">
        <v>0.05</v>
      </c>
      <c r="L84" s="850">
        <f>N78*K84</f>
        <v>233.51911824119577</v>
      </c>
      <c r="M84" s="851"/>
      <c r="N84" s="57"/>
    </row>
    <row r="85" spans="1:14" ht="15.75" thickBot="1">
      <c r="B85" s="97" t="s">
        <v>1058</v>
      </c>
      <c r="C85" s="98"/>
      <c r="D85" s="98"/>
      <c r="E85" s="98"/>
      <c r="F85" s="98"/>
      <c r="G85" s="98"/>
      <c r="H85" s="98"/>
      <c r="I85" s="99"/>
      <c r="J85" s="100"/>
      <c r="K85" s="314">
        <v>0.05</v>
      </c>
      <c r="L85" s="852">
        <f>N78*K85</f>
        <v>233.51911824119577</v>
      </c>
      <c r="M85" s="853"/>
      <c r="N85" s="57"/>
    </row>
    <row r="86" spans="1:14" ht="15.75" thickBot="1">
      <c r="B86" s="816" t="s">
        <v>1037</v>
      </c>
      <c r="C86" s="817"/>
      <c r="D86" s="817"/>
      <c r="E86" s="817"/>
      <c r="F86" s="817"/>
      <c r="G86" s="817"/>
      <c r="H86" s="817"/>
      <c r="I86" s="817"/>
      <c r="J86" s="817"/>
      <c r="K86" s="817"/>
      <c r="L86" s="817"/>
      <c r="M86" s="818"/>
      <c r="N86" s="58">
        <f>L83+L84+L85</f>
        <v>1401.1147094471748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6071.4970742710902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400</v>
      </c>
      <c r="N36" s="281">
        <f>K36/M36</f>
        <v>210.56065652683191</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400</v>
      </c>
      <c r="N37" s="281">
        <f>K37/M37</f>
        <v>300.79831150118537</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400</v>
      </c>
      <c r="N38" s="281">
        <f>K38/M38</f>
        <v>174.46349342165948</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400</v>
      </c>
      <c r="M39" s="834"/>
      <c r="N39" s="281">
        <f>K39/L39</f>
        <v>166.94412657284488</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0.957510097614375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853.72409812013609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1877.7372385945878</v>
      </c>
      <c r="N48" s="281">
        <f>K48*M48</f>
        <v>3436.2591466280956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68281.389758561039</v>
      </c>
      <c r="N49" s="281">
        <f>K49*M49</f>
        <v>1297.3464054126598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4733.6055520407554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0">
        <f>VLOOKUP(A58,TRANSPORTE!A5:D117,4,FALSE)</f>
        <v>1280.2563222435558</v>
      </c>
      <c r="M58" s="821"/>
      <c r="N58" s="296">
        <f>K58*L58</f>
        <v>24.324870122627559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24.324870122627559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5707.4055300449563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1141.4811060089912</v>
      </c>
      <c r="M83" s="851"/>
      <c r="N83" s="57"/>
    </row>
    <row r="84" spans="1:14">
      <c r="B84" s="95" t="s">
        <v>1057</v>
      </c>
      <c r="C84" s="96"/>
      <c r="D84" s="96"/>
      <c r="E84" s="96"/>
      <c r="F84" s="96"/>
      <c r="G84" s="96"/>
      <c r="H84" s="96"/>
      <c r="I84" s="93"/>
      <c r="J84" s="94"/>
      <c r="K84" s="313">
        <v>0.05</v>
      </c>
      <c r="L84" s="850">
        <f>N78*K84</f>
        <v>285.3702765022478</v>
      </c>
      <c r="M84" s="851"/>
      <c r="N84" s="57"/>
    </row>
    <row r="85" spans="1:14" ht="15.75" thickBot="1">
      <c r="B85" s="97" t="s">
        <v>1058</v>
      </c>
      <c r="C85" s="98"/>
      <c r="D85" s="98"/>
      <c r="E85" s="98"/>
      <c r="F85" s="98"/>
      <c r="G85" s="98"/>
      <c r="H85" s="98"/>
      <c r="I85" s="99"/>
      <c r="J85" s="100"/>
      <c r="K85" s="314">
        <v>0.05</v>
      </c>
      <c r="L85" s="852">
        <f>N78*K85</f>
        <v>285.3702765022478</v>
      </c>
      <c r="M85" s="853"/>
      <c r="N85" s="57"/>
    </row>
    <row r="86" spans="1:14" ht="15.75" thickBot="1">
      <c r="B86" s="816" t="s">
        <v>1037</v>
      </c>
      <c r="C86" s="817"/>
      <c r="D86" s="817"/>
      <c r="E86" s="817"/>
      <c r="F86" s="817"/>
      <c r="G86" s="817"/>
      <c r="H86" s="817"/>
      <c r="I86" s="817"/>
      <c r="J86" s="817"/>
      <c r="K86" s="817"/>
      <c r="L86" s="817"/>
      <c r="M86" s="818"/>
      <c r="N86" s="58">
        <f>L83+L84+L85</f>
        <v>1712.2216590134869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7419.627189058443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400</v>
      </c>
      <c r="N36" s="281">
        <f>K36/M36</f>
        <v>210.56065652683191</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400</v>
      </c>
      <c r="N37" s="281">
        <f>K37/M37</f>
        <v>300.79831150118537</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400</v>
      </c>
      <c r="N38" s="281">
        <f>K38/M38</f>
        <v>174.46349342165948</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400</v>
      </c>
      <c r="M39" s="834"/>
      <c r="N39" s="281">
        <f>K39/L39</f>
        <v>166.94412657284488</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0.957510097614375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853.72409812013609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68281.389758561039</v>
      </c>
      <c r="N48" s="281">
        <f>K48*M48</f>
        <v>887.65806686129349</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1877.7372385945878</v>
      </c>
      <c r="N49" s="281">
        <f>K49*M49</f>
        <v>2816.6058578918819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3704.2639247531752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0">
        <f>VLOOKUP(A58,TRANSPORTE!A5:D117,4,FALSE)</f>
        <v>1280.2563222435558</v>
      </c>
      <c r="M58" s="821"/>
      <c r="N58" s="296">
        <f>K58*L58</f>
        <v>16.643332189166223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16.643332189166223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95.751009761437501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4670.3823648239149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934.07647296478308</v>
      </c>
      <c r="M83" s="851"/>
      <c r="N83" s="57"/>
    </row>
    <row r="84" spans="1:14">
      <c r="B84" s="95" t="s">
        <v>1057</v>
      </c>
      <c r="C84" s="96"/>
      <c r="D84" s="96"/>
      <c r="E84" s="96"/>
      <c r="F84" s="96"/>
      <c r="G84" s="96"/>
      <c r="H84" s="96"/>
      <c r="I84" s="93"/>
      <c r="J84" s="94"/>
      <c r="K84" s="313">
        <v>0.05</v>
      </c>
      <c r="L84" s="850">
        <f>N78*K84</f>
        <v>233.51911824119577</v>
      </c>
      <c r="M84" s="851"/>
      <c r="N84" s="57"/>
    </row>
    <row r="85" spans="1:14" ht="15.75" thickBot="1">
      <c r="B85" s="97" t="s">
        <v>1058</v>
      </c>
      <c r="C85" s="98"/>
      <c r="D85" s="98"/>
      <c r="E85" s="98"/>
      <c r="F85" s="98"/>
      <c r="G85" s="98"/>
      <c r="H85" s="98"/>
      <c r="I85" s="99"/>
      <c r="J85" s="100"/>
      <c r="K85" s="314">
        <v>0.05</v>
      </c>
      <c r="L85" s="852">
        <f>N78*K85</f>
        <v>233.51911824119577</v>
      </c>
      <c r="M85" s="853"/>
      <c r="N85" s="57"/>
    </row>
    <row r="86" spans="1:14" ht="15.75" thickBot="1">
      <c r="B86" s="816" t="s">
        <v>1037</v>
      </c>
      <c r="C86" s="817"/>
      <c r="D86" s="817"/>
      <c r="E86" s="817"/>
      <c r="F86" s="817"/>
      <c r="G86" s="817"/>
      <c r="H86" s="817"/>
      <c r="I86" s="817"/>
      <c r="J86" s="817"/>
      <c r="K86" s="817"/>
      <c r="L86" s="817"/>
      <c r="M86" s="818"/>
      <c r="N86" s="58">
        <f>L83+L84+L85</f>
        <v>1401.1147094471748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6071.4970742710902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92">
        <v>275</v>
      </c>
      <c r="N36" s="281">
        <f>K36/M36</f>
        <v>306.27004585721005</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92">
        <f>M36</f>
        <v>275</v>
      </c>
      <c r="N37" s="281">
        <f>K37/M37</f>
        <v>437.52481672899688</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92">
        <v>275</v>
      </c>
      <c r="N38" s="281">
        <f>K38/M38</f>
        <v>253.7650813405956</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944">
        <v>275</v>
      </c>
      <c r="M39" s="945"/>
      <c r="N39" s="281">
        <f>K39/L39</f>
        <v>242.82782046959255</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1.3927419601663635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1241.7805063565615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55897.854796518521</v>
      </c>
      <c r="N48" s="281">
        <f>K48*M48</f>
        <v>1397.4463699129631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59242.813566067467</v>
      </c>
      <c r="N49" s="281">
        <f>K49*M49</f>
        <v>770.15657635887703</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1877.7372385945878</v>
      </c>
      <c r="N50" s="281">
        <f>K50*M50</f>
        <v>7961.6058916410529</v>
      </c>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10129.208837912893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0">
        <f>VLOOKUP(A58,TRANSPORTE!A5:D117,4,FALSE)</f>
        <v>1280.2563222435558</v>
      </c>
      <c r="M58" s="821"/>
      <c r="N58" s="296">
        <f>K58*L58</f>
        <v>48.649740245255117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48.649740245255117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11558.913280531346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2311.7826561062693</v>
      </c>
      <c r="M83" s="851"/>
      <c r="N83" s="57"/>
    </row>
    <row r="84" spans="1:14">
      <c r="B84" s="95" t="s">
        <v>1057</v>
      </c>
      <c r="C84" s="96"/>
      <c r="D84" s="96"/>
      <c r="E84" s="96"/>
      <c r="F84" s="96"/>
      <c r="G84" s="96"/>
      <c r="H84" s="96"/>
      <c r="I84" s="93"/>
      <c r="J84" s="94"/>
      <c r="K84" s="313">
        <v>0.05</v>
      </c>
      <c r="L84" s="850">
        <f>N78*K84</f>
        <v>577.94566402656733</v>
      </c>
      <c r="M84" s="851"/>
      <c r="N84" s="57"/>
    </row>
    <row r="85" spans="1:14" ht="15.75" thickBot="1">
      <c r="B85" s="97" t="s">
        <v>1058</v>
      </c>
      <c r="C85" s="98"/>
      <c r="D85" s="98"/>
      <c r="E85" s="98"/>
      <c r="F85" s="98"/>
      <c r="G85" s="98"/>
      <c r="H85" s="98"/>
      <c r="I85" s="99"/>
      <c r="J85" s="100"/>
      <c r="K85" s="314">
        <v>0.05</v>
      </c>
      <c r="L85" s="852">
        <f>N78*K85</f>
        <v>577.94566402656733</v>
      </c>
      <c r="M85" s="853"/>
      <c r="N85" s="57"/>
    </row>
    <row r="86" spans="1:14" ht="15.75" thickBot="1">
      <c r="B86" s="816" t="s">
        <v>1037</v>
      </c>
      <c r="C86" s="817"/>
      <c r="D86" s="817"/>
      <c r="E86" s="817"/>
      <c r="F86" s="817"/>
      <c r="G86" s="817"/>
      <c r="H86" s="817"/>
      <c r="I86" s="817"/>
      <c r="J86" s="817"/>
      <c r="K86" s="817"/>
      <c r="L86" s="817"/>
      <c r="M86" s="818"/>
      <c r="N86" s="58">
        <f>L83+L84+L85</f>
        <v>3467.6739841594035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15026.587264690748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92">
        <v>275</v>
      </c>
      <c r="N36" s="281">
        <f>K36/M36</f>
        <v>306.27004585721005</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92">
        <v>275</v>
      </c>
      <c r="N37" s="281">
        <f>K37/M37</f>
        <v>437.52481672899688</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92">
        <v>275</v>
      </c>
      <c r="N38" s="281">
        <f>K38/M38</f>
        <v>253.7650813405956</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944">
        <v>275</v>
      </c>
      <c r="M39" s="945"/>
      <c r="N39" s="281">
        <f>K39/L39</f>
        <v>242.82782046959255</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1.3927419601663635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1241.7805063565615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55897.854796518521</v>
      </c>
      <c r="N48" s="281">
        <f>K48*M48</f>
        <v>1062.0592411338519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59242.813566067467</v>
      </c>
      <c r="N49" s="281">
        <f>K49*M49</f>
        <v>592.42813566067468</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1877.7372385945878</v>
      </c>
      <c r="N50" s="281">
        <f>K50*M50</f>
        <v>6083.8686530464647</v>
      </c>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7738.3560298409911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0">
        <f>VLOOKUP(A58,TRANSPORTE!A5:D117,4,FALSE)</f>
        <v>1280.2563222435558</v>
      </c>
      <c r="M58" s="821"/>
      <c r="N58" s="296">
        <f>K58*L58</f>
        <v>37.127433345063118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37.127433345063118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9156.5381655592537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1831.3076331118509</v>
      </c>
      <c r="M83" s="851"/>
      <c r="N83" s="57"/>
    </row>
    <row r="84" spans="1:14">
      <c r="B84" s="95" t="s">
        <v>1057</v>
      </c>
      <c r="C84" s="96"/>
      <c r="D84" s="96"/>
      <c r="E84" s="96"/>
      <c r="F84" s="96"/>
      <c r="G84" s="96"/>
      <c r="H84" s="96"/>
      <c r="I84" s="93"/>
      <c r="J84" s="94"/>
      <c r="K84" s="313">
        <v>0.05</v>
      </c>
      <c r="L84" s="850">
        <f>N78*K84</f>
        <v>457.82690827796273</v>
      </c>
      <c r="M84" s="851"/>
      <c r="N84" s="57"/>
    </row>
    <row r="85" spans="1:14" ht="15.75" thickBot="1">
      <c r="B85" s="97" t="s">
        <v>1058</v>
      </c>
      <c r="C85" s="98"/>
      <c r="D85" s="98"/>
      <c r="E85" s="98"/>
      <c r="F85" s="98"/>
      <c r="G85" s="98"/>
      <c r="H85" s="98"/>
      <c r="I85" s="99"/>
      <c r="J85" s="100"/>
      <c r="K85" s="314">
        <v>0.05</v>
      </c>
      <c r="L85" s="852">
        <f>N78*K85</f>
        <v>457.82690827796273</v>
      </c>
      <c r="M85" s="853"/>
      <c r="N85" s="57"/>
    </row>
    <row r="86" spans="1:14" ht="15.75" thickBot="1">
      <c r="B86" s="816" t="s">
        <v>1037</v>
      </c>
      <c r="C86" s="817"/>
      <c r="D86" s="817"/>
      <c r="E86" s="817"/>
      <c r="F86" s="817"/>
      <c r="G86" s="817"/>
      <c r="H86" s="817"/>
      <c r="I86" s="817"/>
      <c r="J86" s="817"/>
      <c r="K86" s="817"/>
      <c r="L86" s="817"/>
      <c r="M86" s="818"/>
      <c r="N86" s="58">
        <f>L83+L84+L85</f>
        <v>2746.9614496677759</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11903.499615227029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275</v>
      </c>
      <c r="N36" s="281">
        <f>K36/M36</f>
        <v>306.27004585721005</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275</v>
      </c>
      <c r="N37" s="281">
        <f>K37/M37</f>
        <v>437.52481672899688</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275</v>
      </c>
      <c r="N38" s="281">
        <f>K38/M38</f>
        <v>253.7650813405956</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275</v>
      </c>
      <c r="M39" s="834"/>
      <c r="N39" s="281">
        <f>K39/L39</f>
        <v>242.82782046959255</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1.3927419601663635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1241.7805063565615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55897.854796518521</v>
      </c>
      <c r="N48" s="281">
        <f>K48*M48</f>
        <v>1397.4463699129631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59242.813566067467</v>
      </c>
      <c r="N49" s="281">
        <f>K49*M49</f>
        <v>770.15657635887703</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1998.8815765684321</v>
      </c>
      <c r="N50" s="281">
        <f>K50*M50</f>
        <v>8475.2578846501528</v>
      </c>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10642.860830921993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0">
        <f>VLOOKUP(A58,TRANSPORTE!A5:D117,4,FALSE)</f>
        <v>1280.2563222435558</v>
      </c>
      <c r="M58" s="821"/>
      <c r="N58" s="296">
        <f>K58*L58</f>
        <v>48.649740245255117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48.649740245255117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12072.565273540446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2414.5130547080894</v>
      </c>
      <c r="M83" s="851"/>
      <c r="N83" s="57"/>
    </row>
    <row r="84" spans="1:14">
      <c r="B84" s="95" t="s">
        <v>1057</v>
      </c>
      <c r="C84" s="96"/>
      <c r="D84" s="96"/>
      <c r="E84" s="96"/>
      <c r="F84" s="96"/>
      <c r="G84" s="96"/>
      <c r="H84" s="96"/>
      <c r="I84" s="93"/>
      <c r="J84" s="94"/>
      <c r="K84" s="313">
        <v>0.05</v>
      </c>
      <c r="L84" s="850">
        <f>N78*K84</f>
        <v>603.62826367702235</v>
      </c>
      <c r="M84" s="851"/>
      <c r="N84" s="57"/>
    </row>
    <row r="85" spans="1:14" ht="15.75" thickBot="1">
      <c r="B85" s="97" t="s">
        <v>1058</v>
      </c>
      <c r="C85" s="98"/>
      <c r="D85" s="98"/>
      <c r="E85" s="98"/>
      <c r="F85" s="98"/>
      <c r="G85" s="98"/>
      <c r="H85" s="98"/>
      <c r="I85" s="99"/>
      <c r="J85" s="100"/>
      <c r="K85" s="314">
        <v>0.05</v>
      </c>
      <c r="L85" s="852">
        <f>N78*K85</f>
        <v>603.62826367702235</v>
      </c>
      <c r="M85" s="853"/>
      <c r="N85" s="57"/>
    </row>
    <row r="86" spans="1:14" ht="15.75" thickBot="1">
      <c r="B86" s="816" t="s">
        <v>1037</v>
      </c>
      <c r="C86" s="817"/>
      <c r="D86" s="817"/>
      <c r="E86" s="817"/>
      <c r="F86" s="817"/>
      <c r="G86" s="817"/>
      <c r="H86" s="817"/>
      <c r="I86" s="817"/>
      <c r="J86" s="817"/>
      <c r="K86" s="817"/>
      <c r="L86" s="817"/>
      <c r="M86" s="818"/>
      <c r="N86" s="58">
        <f>L83+L84+L85</f>
        <v>3621.7695820621343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15694.334855602579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275</v>
      </c>
      <c r="N36" s="281">
        <f>K36/M36</f>
        <v>306.27004585721005</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275</v>
      </c>
      <c r="N37" s="281">
        <f>K37/M37</f>
        <v>437.52481672899688</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275</v>
      </c>
      <c r="N38" s="281">
        <f>K38/M38</f>
        <v>253.7650813405956</v>
      </c>
    </row>
    <row r="39" spans="1:14">
      <c r="A39" t="s">
        <v>225</v>
      </c>
      <c r="B39" s="829" t="str">
        <f>VLOOKUP(A39,EQUIPOS!A9:D154,3,FALSE)</f>
        <v>Esparcidor de gravilla, Ancho de esparcimiento 3100mm, Velocidad de trabajo 10—20km2/h</v>
      </c>
      <c r="C39" s="830"/>
      <c r="D39" s="830"/>
      <c r="E39" s="830"/>
      <c r="F39" s="830"/>
      <c r="G39" s="830"/>
      <c r="H39" s="831"/>
      <c r="I39" s="832"/>
      <c r="J39" s="813"/>
      <c r="K39" s="278">
        <f>VLOOKUP(A39,EQUIPOS!A9:D166,4,FALSE)</f>
        <v>66777.650629137948</v>
      </c>
      <c r="L39" s="833">
        <v>275</v>
      </c>
      <c r="M39" s="834"/>
      <c r="N39" s="281">
        <f>K39/L39</f>
        <v>242.82782046959255</v>
      </c>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1.3927419601663635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1241.7805063565615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55897.854796518521</v>
      </c>
      <c r="N48" s="281">
        <f>K48*M48</f>
        <v>1062.0592411338519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59242.813566067467</v>
      </c>
      <c r="N49" s="281">
        <f>K49*M49</f>
        <v>592.42813566067468</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1998.8815765684321</v>
      </c>
      <c r="N50" s="281">
        <f>K50*M50</f>
        <v>6476.3763080817207</v>
      </c>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8130.8636848762471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0">
        <f>VLOOKUP(A58,TRANSPORTE!A5:D117,4,FALSE)</f>
        <v>1280.2563222435558</v>
      </c>
      <c r="M58" s="821"/>
      <c r="N58" s="296">
        <f>K58*L58</f>
        <v>37.127433345063118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37.127433345063118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139.27419601663635</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9549.0458205945088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1909.8091641189019</v>
      </c>
      <c r="M83" s="851"/>
      <c r="N83" s="57"/>
    </row>
    <row r="84" spans="1:14">
      <c r="B84" s="95" t="s">
        <v>1057</v>
      </c>
      <c r="C84" s="96"/>
      <c r="D84" s="96"/>
      <c r="E84" s="96"/>
      <c r="F84" s="96"/>
      <c r="G84" s="96"/>
      <c r="H84" s="96"/>
      <c r="I84" s="93"/>
      <c r="J84" s="94"/>
      <c r="K84" s="313">
        <v>0.05</v>
      </c>
      <c r="L84" s="850">
        <f>N78*K84</f>
        <v>477.45229102972547</v>
      </c>
      <c r="M84" s="851"/>
      <c r="N84" s="57"/>
    </row>
    <row r="85" spans="1:14" ht="15.75" thickBot="1">
      <c r="B85" s="97" t="s">
        <v>1058</v>
      </c>
      <c r="C85" s="98"/>
      <c r="D85" s="98"/>
      <c r="E85" s="98"/>
      <c r="F85" s="98"/>
      <c r="G85" s="98"/>
      <c r="H85" s="98"/>
      <c r="I85" s="99"/>
      <c r="J85" s="100"/>
      <c r="K85" s="314">
        <v>0.05</v>
      </c>
      <c r="L85" s="852">
        <f>N78*K85</f>
        <v>477.45229102972547</v>
      </c>
      <c r="M85" s="853"/>
      <c r="N85" s="57"/>
    </row>
    <row r="86" spans="1:14" ht="15.75" thickBot="1">
      <c r="B86" s="816" t="s">
        <v>1037</v>
      </c>
      <c r="C86" s="817"/>
      <c r="D86" s="817"/>
      <c r="E86" s="817"/>
      <c r="F86" s="817"/>
      <c r="G86" s="817"/>
      <c r="H86" s="817"/>
      <c r="I86" s="817"/>
      <c r="J86" s="817"/>
      <c r="K86" s="817"/>
      <c r="L86" s="817"/>
      <c r="M86" s="818"/>
      <c r="N86" s="58">
        <f>L83+L84+L85</f>
        <v>2864.7137461783527</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12413.759566772862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418</v>
      </c>
      <c r="N36" s="281">
        <f>K36/M36</f>
        <v>201.49345122184872</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418</v>
      </c>
      <c r="N37" s="281">
        <f>K37/M37</f>
        <v>287.84527416381371</v>
      </c>
    </row>
    <row r="38" spans="1:14">
      <c r="A38" t="s">
        <v>225</v>
      </c>
      <c r="B38" s="829" t="str">
        <f>VLOOKUP(A38,EQUIPOS!A8:D154,3,FALSE)</f>
        <v>Esparcidor de gravilla, Ancho de esparcimiento 3100mm, Velocidad de trabajo 10—20km2/h</v>
      </c>
      <c r="C38" s="830"/>
      <c r="D38" s="830"/>
      <c r="E38" s="830"/>
      <c r="F38" s="830"/>
      <c r="G38" s="830"/>
      <c r="H38" s="831"/>
      <c r="I38" s="276"/>
      <c r="J38" s="277"/>
      <c r="K38" s="278">
        <f>VLOOKUP(A38,EQUIPOS!A8:D165,4,FALSE)</f>
        <v>66777.650629137948</v>
      </c>
      <c r="L38" s="279"/>
      <c r="M38" s="280">
        <v>418</v>
      </c>
      <c r="N38" s="281">
        <f>K38/M38</f>
        <v>159.75514504578456</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0.91627760537260772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650.01014803681949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35630.687639365991</v>
      </c>
      <c r="N48" s="281">
        <f>K48*M48</f>
        <v>356.30687639365993</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1877.7372385945878</v>
      </c>
      <c r="N49" s="281">
        <f>K49*M49</f>
        <v>2347.1715482432346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2703.4784246368945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0">
        <f>VLOOKUP(A58,TRANSPORTE!A5:D117,4,FALSE)</f>
        <v>1280.2563222435558</v>
      </c>
      <c r="M58" s="821"/>
      <c r="N58" s="296">
        <f>K58*L58</f>
        <v>12.802563222435559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12.802563222435559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91.62776053726077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3457.9188964334103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691.5837792866821</v>
      </c>
      <c r="M83" s="851"/>
      <c r="N83" s="57"/>
    </row>
    <row r="84" spans="1:14">
      <c r="B84" s="95" t="s">
        <v>1057</v>
      </c>
      <c r="C84" s="96"/>
      <c r="D84" s="96"/>
      <c r="E84" s="96"/>
      <c r="F84" s="96"/>
      <c r="G84" s="96"/>
      <c r="H84" s="96"/>
      <c r="I84" s="93"/>
      <c r="J84" s="94"/>
      <c r="K84" s="313">
        <v>0.05</v>
      </c>
      <c r="L84" s="850">
        <f>N78*K84</f>
        <v>172.89594482167053</v>
      </c>
      <c r="M84" s="851"/>
      <c r="N84" s="57"/>
    </row>
    <row r="85" spans="1:14" ht="15.75" thickBot="1">
      <c r="B85" s="97" t="s">
        <v>1058</v>
      </c>
      <c r="C85" s="98"/>
      <c r="D85" s="98"/>
      <c r="E85" s="98"/>
      <c r="F85" s="98"/>
      <c r="G85" s="98"/>
      <c r="H85" s="98"/>
      <c r="I85" s="99"/>
      <c r="J85" s="100"/>
      <c r="K85" s="314">
        <v>0.05</v>
      </c>
      <c r="L85" s="852">
        <f>N78*K85</f>
        <v>172.89594482167053</v>
      </c>
      <c r="M85" s="853"/>
      <c r="N85" s="57"/>
    </row>
    <row r="86" spans="1:14" ht="15.75" thickBot="1">
      <c r="B86" s="816" t="s">
        <v>1037</v>
      </c>
      <c r="C86" s="817"/>
      <c r="D86" s="817"/>
      <c r="E86" s="817"/>
      <c r="F86" s="817"/>
      <c r="G86" s="817"/>
      <c r="H86" s="817"/>
      <c r="I86" s="817"/>
      <c r="J86" s="817"/>
      <c r="K86" s="817"/>
      <c r="L86" s="817"/>
      <c r="M86" s="818"/>
      <c r="N86" s="58">
        <f>L83+L84+L85</f>
        <v>1037.3756689300233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4495.2945653634333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154</v>
      </c>
      <c r="B36" s="829" t="str">
        <f>VLOOKUP(A36,EQUIPOS!A6:D154,3,FALSE)</f>
        <v>Carrotanque Irrigador de asfalto, 1000 GALONES DE CAPACIDAD</v>
      </c>
      <c r="C36" s="830"/>
      <c r="D36" s="830"/>
      <c r="E36" s="830"/>
      <c r="F36" s="830"/>
      <c r="G36" s="830"/>
      <c r="H36" s="831"/>
      <c r="I36" s="276"/>
      <c r="J36" s="277"/>
      <c r="K36" s="278">
        <f>VLOOKUP(A36,EQUIPOS!A6:D163,4,FALSE)</f>
        <v>84224.262610732767</v>
      </c>
      <c r="L36" s="279"/>
      <c r="M36" s="280">
        <v>418</v>
      </c>
      <c r="N36" s="281">
        <f>K36/M36</f>
        <v>201.49345122184872</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418</v>
      </c>
      <c r="N37" s="281">
        <f>K37/M37</f>
        <v>287.84527416381371</v>
      </c>
    </row>
    <row r="38" spans="1:14">
      <c r="A38" t="s">
        <v>225</v>
      </c>
      <c r="B38" s="829" t="str">
        <f>VLOOKUP(A38,EQUIPOS!A8:D154,3,FALSE)</f>
        <v>Esparcidor de gravilla, Ancho de esparcimiento 3100mm, Velocidad de trabajo 10—20km2/h</v>
      </c>
      <c r="C38" s="830"/>
      <c r="D38" s="830"/>
      <c r="E38" s="830"/>
      <c r="F38" s="830"/>
      <c r="G38" s="830"/>
      <c r="H38" s="831"/>
      <c r="I38" s="276"/>
      <c r="J38" s="277"/>
      <c r="K38" s="278">
        <f>VLOOKUP(A38,EQUIPOS!A8:D165,4,FALSE)</f>
        <v>66777.650629137948</v>
      </c>
      <c r="L38" s="279"/>
      <c r="M38" s="280">
        <v>418</v>
      </c>
      <c r="N38" s="281">
        <f>K38/M38</f>
        <v>159.75514504578456</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0.91627760537260772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650.01014803681949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35630.687639365991</v>
      </c>
      <c r="N48" s="281">
        <f>K48*M48</f>
        <v>356.30687639365993</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1130.5</v>
      </c>
      <c r="N49" s="281">
        <f>K49*M49</f>
        <v>1413.125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1"/>
      <c r="C52" s="812"/>
      <c r="D52" s="812"/>
      <c r="E52" s="812"/>
      <c r="F52" s="812"/>
      <c r="G52" s="812"/>
      <c r="H52" s="812"/>
      <c r="I52" s="813"/>
      <c r="J52" s="48"/>
      <c r="K52" s="50"/>
      <c r="L52" s="814"/>
      <c r="M52" s="815"/>
      <c r="N52" s="51"/>
    </row>
    <row r="53" spans="1:72" ht="15.75" thickBot="1">
      <c r="B53" s="816" t="s">
        <v>1037</v>
      </c>
      <c r="C53" s="817"/>
      <c r="D53" s="817"/>
      <c r="E53" s="817"/>
      <c r="F53" s="817"/>
      <c r="G53" s="817"/>
      <c r="H53" s="817"/>
      <c r="I53" s="817"/>
      <c r="J53" s="817"/>
      <c r="K53" s="817"/>
      <c r="L53" s="817"/>
      <c r="M53" s="818"/>
      <c r="N53" s="403">
        <f>SUM(N48:N52)</f>
        <v>1769.4318763936599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19" t="s">
        <v>1045</v>
      </c>
      <c r="M57" s="792"/>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0">
        <f>VLOOKUP(A58,TRANSPORTE!A5:D117,4,FALSE)</f>
        <v>1280.2563222435558</v>
      </c>
      <c r="M58" s="821"/>
      <c r="N58" s="296">
        <f>K58*L58</f>
        <v>12.802563222435559</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5"/>
      <c r="M63" s="806"/>
      <c r="N63" s="133"/>
    </row>
    <row r="64" spans="1:72" ht="15.75" thickBot="1">
      <c r="B64" s="822" t="s">
        <v>1037</v>
      </c>
      <c r="C64" s="823"/>
      <c r="D64" s="823"/>
      <c r="E64" s="823"/>
      <c r="F64" s="823"/>
      <c r="G64" s="823"/>
      <c r="H64" s="823"/>
      <c r="I64" s="823"/>
      <c r="J64" s="823"/>
      <c r="K64" s="823"/>
      <c r="L64" s="823"/>
      <c r="M64" s="824"/>
      <c r="N64" s="110">
        <f>N58+N59+N60+N61+N62</f>
        <v>12.802563222435559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91.62776053726077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2523.8723481901757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504.77446963803516</v>
      </c>
      <c r="M83" s="851"/>
      <c r="N83" s="57"/>
    </row>
    <row r="84" spans="1:14">
      <c r="B84" s="95" t="s">
        <v>1057</v>
      </c>
      <c r="C84" s="96"/>
      <c r="D84" s="96"/>
      <c r="E84" s="96"/>
      <c r="F84" s="96"/>
      <c r="G84" s="96"/>
      <c r="H84" s="96"/>
      <c r="I84" s="93"/>
      <c r="J84" s="94"/>
      <c r="K84" s="313">
        <v>0.05</v>
      </c>
      <c r="L84" s="850">
        <f>N78*K84</f>
        <v>126.19361740950879</v>
      </c>
      <c r="M84" s="851"/>
      <c r="N84" s="57"/>
    </row>
    <row r="85" spans="1:14" ht="15.75" thickBot="1">
      <c r="B85" s="97" t="s">
        <v>1058</v>
      </c>
      <c r="C85" s="98"/>
      <c r="D85" s="98"/>
      <c r="E85" s="98"/>
      <c r="F85" s="98"/>
      <c r="G85" s="98"/>
      <c r="H85" s="98"/>
      <c r="I85" s="99"/>
      <c r="J85" s="100"/>
      <c r="K85" s="314">
        <v>0.05</v>
      </c>
      <c r="L85" s="852">
        <f>N78*K85</f>
        <v>126.19361740950879</v>
      </c>
      <c r="M85" s="853"/>
      <c r="N85" s="57"/>
    </row>
    <row r="86" spans="1:14" ht="15.75" thickBot="1">
      <c r="B86" s="816" t="s">
        <v>1037</v>
      </c>
      <c r="C86" s="817"/>
      <c r="D86" s="817"/>
      <c r="E86" s="817"/>
      <c r="F86" s="817"/>
      <c r="G86" s="817"/>
      <c r="H86" s="817"/>
      <c r="I86" s="817"/>
      <c r="J86" s="817"/>
      <c r="K86" s="817"/>
      <c r="L86" s="817"/>
      <c r="M86" s="818"/>
      <c r="N86" s="58">
        <f>L83+L84+L85</f>
        <v>757.16170445705268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3281.0340526472282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70372.403653839399</v>
      </c>
      <c r="N48" s="281">
        <f>K48*M48</f>
        <v>879.65504567299251</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1635.4485626468991</v>
      </c>
      <c r="N49" s="281">
        <f>K49*M49</f>
        <v>2391.84352287109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3271.4985685440824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0">
        <f>VLOOKUP(A58,TRANSPORTE!A5:D117,4,FALSE)</f>
        <v>1280.2563222435558</v>
      </c>
      <c r="M58" s="821"/>
      <c r="N58" s="296">
        <f>K58*L58</f>
        <v>16.003204028044447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16.003204028044447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3658.7894999616383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731.75789999232768</v>
      </c>
      <c r="M83" s="851"/>
      <c r="N83" s="57"/>
    </row>
    <row r="84" spans="1:14">
      <c r="B84" s="95" t="s">
        <v>1057</v>
      </c>
      <c r="C84" s="96"/>
      <c r="D84" s="96"/>
      <c r="E84" s="96"/>
      <c r="F84" s="96"/>
      <c r="G84" s="96"/>
      <c r="H84" s="96"/>
      <c r="I84" s="93"/>
      <c r="J84" s="94"/>
      <c r="K84" s="313">
        <v>0.05</v>
      </c>
      <c r="L84" s="850">
        <f>N78*K84</f>
        <v>182.93947499808192</v>
      </c>
      <c r="M84" s="851"/>
      <c r="N84" s="57"/>
    </row>
    <row r="85" spans="1:14" ht="15.75" thickBot="1">
      <c r="B85" s="97" t="s">
        <v>1058</v>
      </c>
      <c r="C85" s="98"/>
      <c r="D85" s="98"/>
      <c r="E85" s="98"/>
      <c r="F85" s="98"/>
      <c r="G85" s="98"/>
      <c r="H85" s="98"/>
      <c r="I85" s="99"/>
      <c r="J85" s="100"/>
      <c r="K85" s="314">
        <v>0.05</v>
      </c>
      <c r="L85" s="852">
        <f>N78*K85</f>
        <v>182.93947499808192</v>
      </c>
      <c r="M85" s="853"/>
      <c r="N85" s="57"/>
    </row>
    <row r="86" spans="1:14" ht="15.75" thickBot="1">
      <c r="B86" s="816" t="s">
        <v>1037</v>
      </c>
      <c r="C86" s="817"/>
      <c r="D86" s="817"/>
      <c r="E86" s="817"/>
      <c r="F86" s="817"/>
      <c r="G86" s="817"/>
      <c r="H86" s="817"/>
      <c r="I86" s="817"/>
      <c r="J86" s="817"/>
      <c r="K86" s="817"/>
      <c r="L86" s="817"/>
      <c r="M86" s="818"/>
      <c r="N86" s="58">
        <f>L83+L84+L85</f>
        <v>1097.6368499884916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4756.4263499501303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53750.181792561241</v>
      </c>
      <c r="N48" s="281">
        <f>K48*M48</f>
        <v>510.62672702933179</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1635.4485626468991</v>
      </c>
      <c r="N49" s="281">
        <f>K49*M49</f>
        <v>2307.2090597541128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2817.8357867834447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0">
        <f>VLOOKUP(A58,TRANSPORTE!A5:D117,4,FALSE)</f>
        <v>1280.2563222435558</v>
      </c>
      <c r="M58" s="821"/>
      <c r="N58" s="296">
        <f>K58*L58</f>
        <v>12.162435061313779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12.162435061313779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3201.28594923427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640.25718984685409</v>
      </c>
      <c r="M83" s="851"/>
      <c r="N83" s="57"/>
    </row>
    <row r="84" spans="1:14">
      <c r="B84" s="95" t="s">
        <v>1057</v>
      </c>
      <c r="C84" s="96"/>
      <c r="D84" s="96"/>
      <c r="E84" s="96"/>
      <c r="F84" s="96"/>
      <c r="G84" s="96"/>
      <c r="H84" s="96"/>
      <c r="I84" s="93"/>
      <c r="J84" s="94"/>
      <c r="K84" s="313">
        <v>0.05</v>
      </c>
      <c r="L84" s="850">
        <f>N78*K84</f>
        <v>160.06429746171352</v>
      </c>
      <c r="M84" s="851"/>
      <c r="N84" s="57"/>
    </row>
    <row r="85" spans="1:14" ht="15.75" thickBot="1">
      <c r="B85" s="97" t="s">
        <v>1058</v>
      </c>
      <c r="C85" s="98"/>
      <c r="D85" s="98"/>
      <c r="E85" s="98"/>
      <c r="F85" s="98"/>
      <c r="G85" s="98"/>
      <c r="H85" s="98"/>
      <c r="I85" s="99"/>
      <c r="J85" s="100"/>
      <c r="K85" s="314">
        <v>0.05</v>
      </c>
      <c r="L85" s="852">
        <f>N78*K85</f>
        <v>160.06429746171352</v>
      </c>
      <c r="M85" s="853"/>
      <c r="N85" s="57"/>
    </row>
    <row r="86" spans="1:14" ht="15.75" thickBot="1">
      <c r="B86" s="816" t="s">
        <v>1037</v>
      </c>
      <c r="C86" s="817"/>
      <c r="D86" s="817"/>
      <c r="E86" s="817"/>
      <c r="F86" s="817"/>
      <c r="G86" s="817"/>
      <c r="H86" s="817"/>
      <c r="I86" s="817"/>
      <c r="J86" s="817"/>
      <c r="K86" s="817"/>
      <c r="L86" s="817"/>
      <c r="M86" s="818"/>
      <c r="N86" s="58">
        <f>L83+L84+L85</f>
        <v>960.38578477028113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4161.6717340045507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70372.403653839399</v>
      </c>
      <c r="N48" s="281">
        <f>K48*M48</f>
        <v>668.53783471147426</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1635.4485626468991</v>
      </c>
      <c r="N49" s="281">
        <f>K49*M49</f>
        <v>2796.6170421261972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SUM(N48:N53)</f>
        <v>3465.1548768376715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0">
        <f>VLOOKUP(A59,TRANSPORTE!A5:D117,4,FALSE)</f>
        <v>1280.2563222435558</v>
      </c>
      <c r="M59" s="821"/>
      <c r="N59" s="296">
        <f>K59*L59</f>
        <v>12.162435061313779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12.162435061313779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3848.6050392884968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769.72100785769942</v>
      </c>
      <c r="M83" s="851"/>
      <c r="N83" s="57"/>
    </row>
    <row r="84" spans="1:14">
      <c r="B84" s="95" t="s">
        <v>1057</v>
      </c>
      <c r="C84" s="96"/>
      <c r="D84" s="96"/>
      <c r="E84" s="96"/>
      <c r="F84" s="96"/>
      <c r="G84" s="96"/>
      <c r="H84" s="96"/>
      <c r="I84" s="93"/>
      <c r="J84" s="94"/>
      <c r="K84" s="313">
        <v>0.05</v>
      </c>
      <c r="L84" s="850">
        <f>N78*K84</f>
        <v>192.43025196442485</v>
      </c>
      <c r="M84" s="851"/>
      <c r="N84" s="57"/>
    </row>
    <row r="85" spans="1:14" ht="15.75" thickBot="1">
      <c r="B85" s="97" t="s">
        <v>1058</v>
      </c>
      <c r="C85" s="98"/>
      <c r="D85" s="98"/>
      <c r="E85" s="98"/>
      <c r="F85" s="98"/>
      <c r="G85" s="98"/>
      <c r="H85" s="98"/>
      <c r="I85" s="99"/>
      <c r="J85" s="100"/>
      <c r="K85" s="314">
        <v>0.05</v>
      </c>
      <c r="L85" s="852">
        <f>N78*K85</f>
        <v>192.43025196442485</v>
      </c>
      <c r="M85" s="853"/>
      <c r="N85" s="57"/>
    </row>
    <row r="86" spans="1:14" ht="15.75" thickBot="1">
      <c r="B86" s="816" t="s">
        <v>1037</v>
      </c>
      <c r="C86" s="817"/>
      <c r="D86" s="817"/>
      <c r="E86" s="817"/>
      <c r="F86" s="817"/>
      <c r="G86" s="817"/>
      <c r="H86" s="817"/>
      <c r="I86" s="817"/>
      <c r="J86" s="817"/>
      <c r="K86" s="817"/>
      <c r="L86" s="817"/>
      <c r="M86" s="818"/>
      <c r="N86" s="58">
        <f>L83+L84+L85</f>
        <v>1154.5815117865491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5003.1865510750458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70372.403653839399</v>
      </c>
      <c r="N48" s="281">
        <f>K48*M48</f>
        <v>334.26891735573713</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1635.4485626468991</v>
      </c>
      <c r="N49" s="281">
        <f>K49*M49</f>
        <v>1747.8856513288731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2082.1545686846102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0">
        <f>VLOOKUP(A58,TRANSPORTE!A5:D117,4,FALSE)</f>
        <v>1280.2563222435558</v>
      </c>
      <c r="M58" s="821"/>
      <c r="N58" s="296">
        <f>K58*L58</f>
        <v>6.0812175306568896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6.0812175306568896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2459.5235136047786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491.90470272095575</v>
      </c>
      <c r="M83" s="851"/>
      <c r="N83" s="57"/>
    </row>
    <row r="84" spans="1:14">
      <c r="B84" s="95" t="s">
        <v>1057</v>
      </c>
      <c r="C84" s="96"/>
      <c r="D84" s="96"/>
      <c r="E84" s="96"/>
      <c r="F84" s="96"/>
      <c r="G84" s="96"/>
      <c r="H84" s="96"/>
      <c r="I84" s="93"/>
      <c r="J84" s="94"/>
      <c r="K84" s="313">
        <v>0.05</v>
      </c>
      <c r="L84" s="850">
        <f>N78*K84</f>
        <v>122.97617568023894</v>
      </c>
      <c r="M84" s="851"/>
      <c r="N84" s="57"/>
    </row>
    <row r="85" spans="1:14" ht="15.75" thickBot="1">
      <c r="B85" s="97" t="s">
        <v>1058</v>
      </c>
      <c r="C85" s="98"/>
      <c r="D85" s="98"/>
      <c r="E85" s="98"/>
      <c r="F85" s="98"/>
      <c r="G85" s="98"/>
      <c r="H85" s="98"/>
      <c r="I85" s="99"/>
      <c r="J85" s="100"/>
      <c r="K85" s="314">
        <v>0.05</v>
      </c>
      <c r="L85" s="852">
        <f>N78*K85</f>
        <v>122.97617568023894</v>
      </c>
      <c r="M85" s="853"/>
      <c r="N85" s="57"/>
    </row>
    <row r="86" spans="1:14" ht="15.75" thickBot="1">
      <c r="B86" s="816" t="s">
        <v>1037</v>
      </c>
      <c r="C86" s="817"/>
      <c r="D86" s="817"/>
      <c r="E86" s="817"/>
      <c r="F86" s="817"/>
      <c r="G86" s="817"/>
      <c r="H86" s="817"/>
      <c r="I86" s="817"/>
      <c r="J86" s="817"/>
      <c r="K86" s="817"/>
      <c r="L86" s="817"/>
      <c r="M86" s="818"/>
      <c r="N86" s="58">
        <f>L83+L84+L85</f>
        <v>737.8570540814336</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3197.3805676862121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70372.403653839399</v>
      </c>
      <c r="N48" s="281">
        <f>K48*M48</f>
        <v>879.65504567299251</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1696.0207316338212</v>
      </c>
      <c r="N49" s="281">
        <f>K49*M49</f>
        <v>2480.4303200144636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3360.085365687456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0">
        <f>VLOOKUP(A58,TRANSPORTE!A5:D117,4,FALSE)</f>
        <v>1280.2563222435558</v>
      </c>
      <c r="M58" s="821"/>
      <c r="N58" s="296">
        <f>K58*L58</f>
        <v>16.003204028044447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16.003204028044447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3747.3762971050119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749.47525942100242</v>
      </c>
      <c r="M83" s="851"/>
      <c r="N83" s="57"/>
    </row>
    <row r="84" spans="1:14">
      <c r="B84" s="95" t="s">
        <v>1057</v>
      </c>
      <c r="C84" s="96"/>
      <c r="D84" s="96"/>
      <c r="E84" s="96"/>
      <c r="F84" s="96"/>
      <c r="G84" s="96"/>
      <c r="H84" s="96"/>
      <c r="I84" s="93"/>
      <c r="J84" s="94"/>
      <c r="K84" s="313">
        <v>0.05</v>
      </c>
      <c r="L84" s="850">
        <f>N78*K84</f>
        <v>187.3688148552506</v>
      </c>
      <c r="M84" s="851"/>
      <c r="N84" s="57"/>
    </row>
    <row r="85" spans="1:14" ht="15.75" thickBot="1">
      <c r="B85" s="97" t="s">
        <v>1058</v>
      </c>
      <c r="C85" s="98"/>
      <c r="D85" s="98"/>
      <c r="E85" s="98"/>
      <c r="F85" s="98"/>
      <c r="G85" s="98"/>
      <c r="H85" s="98"/>
      <c r="I85" s="99"/>
      <c r="J85" s="100"/>
      <c r="K85" s="314">
        <v>0.05</v>
      </c>
      <c r="L85" s="852">
        <f>N78*K85</f>
        <v>187.3688148552506</v>
      </c>
      <c r="M85" s="853"/>
      <c r="N85" s="57"/>
    </row>
    <row r="86" spans="1:14" ht="15.75" thickBot="1">
      <c r="B86" s="816" t="s">
        <v>1037</v>
      </c>
      <c r="C86" s="817"/>
      <c r="D86" s="817"/>
      <c r="E86" s="817"/>
      <c r="F86" s="817"/>
      <c r="G86" s="817"/>
      <c r="H86" s="817"/>
      <c r="I86" s="817"/>
      <c r="J86" s="817"/>
      <c r="K86" s="817"/>
      <c r="L86" s="817"/>
      <c r="M86" s="818"/>
      <c r="N86" s="58">
        <f>L83+L84+L85</f>
        <v>1124.2128891315035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4871.5891862365152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53750.181792561241</v>
      </c>
      <c r="N48" s="281">
        <f>K48*M48</f>
        <v>510.62672702933179</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1696.0207316338212</v>
      </c>
      <c r="N49" s="281">
        <f>K49*M49</f>
        <v>2392.6612471524131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2903.2879741817451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0">
        <f>VLOOKUP(A58,TRANSPORTE!A5:D117,4,FALSE)</f>
        <v>1280.2563222435558</v>
      </c>
      <c r="M58" s="821"/>
      <c r="N58" s="296">
        <f>K58*L58</f>
        <v>12.162435061313779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12.162435061313779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3286.7381366325703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657.34762732651416</v>
      </c>
      <c r="M83" s="851"/>
      <c r="N83" s="57"/>
    </row>
    <row r="84" spans="1:14">
      <c r="B84" s="95" t="s">
        <v>1057</v>
      </c>
      <c r="C84" s="96"/>
      <c r="D84" s="96"/>
      <c r="E84" s="96"/>
      <c r="F84" s="96"/>
      <c r="G84" s="96"/>
      <c r="H84" s="96"/>
      <c r="I84" s="93"/>
      <c r="J84" s="94"/>
      <c r="K84" s="313">
        <v>0.05</v>
      </c>
      <c r="L84" s="850">
        <f>N78*K84</f>
        <v>164.33690683162854</v>
      </c>
      <c r="M84" s="851"/>
      <c r="N84" s="57"/>
    </row>
    <row r="85" spans="1:14" ht="15.75" thickBot="1">
      <c r="B85" s="97" t="s">
        <v>1058</v>
      </c>
      <c r="C85" s="98"/>
      <c r="D85" s="98"/>
      <c r="E85" s="98"/>
      <c r="F85" s="98"/>
      <c r="G85" s="98"/>
      <c r="H85" s="98"/>
      <c r="I85" s="99"/>
      <c r="J85" s="100"/>
      <c r="K85" s="314">
        <v>0.05</v>
      </c>
      <c r="L85" s="852">
        <f>N78*K85</f>
        <v>164.33690683162854</v>
      </c>
      <c r="M85" s="853"/>
      <c r="N85" s="57"/>
    </row>
    <row r="86" spans="1:14" ht="15.75" thickBot="1">
      <c r="B86" s="816" t="s">
        <v>1037</v>
      </c>
      <c r="C86" s="817"/>
      <c r="D86" s="817"/>
      <c r="E86" s="817"/>
      <c r="F86" s="817"/>
      <c r="G86" s="817"/>
      <c r="H86" s="817"/>
      <c r="I86" s="817"/>
      <c r="J86" s="817"/>
      <c r="K86" s="817"/>
      <c r="L86" s="817"/>
      <c r="M86" s="818"/>
      <c r="N86" s="58">
        <f>L83+L84+L85</f>
        <v>986.02144098977124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4272.7595776223416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70372.403653839399</v>
      </c>
      <c r="N48" s="281">
        <f>K48*M48</f>
        <v>668.53783471147426</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1696.0207316338212</v>
      </c>
      <c r="N49" s="281">
        <f>K49*M49</f>
        <v>2900.1954510938344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3568.7332858053087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0">
        <f>VLOOKUP(A58,TRANSPORTE!A5:D117,4,FALSE)</f>
        <v>1280.2563222435558</v>
      </c>
      <c r="M58" s="821"/>
      <c r="N58" s="296">
        <f>K58*L58</f>
        <v>12.162435061313779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12.162435061313779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3952.1834482561339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790.43668965122686</v>
      </c>
      <c r="M83" s="851"/>
      <c r="N83" s="57"/>
    </row>
    <row r="84" spans="1:14">
      <c r="B84" s="95" t="s">
        <v>1057</v>
      </c>
      <c r="C84" s="96"/>
      <c r="D84" s="96"/>
      <c r="E84" s="96"/>
      <c r="F84" s="96"/>
      <c r="G84" s="96"/>
      <c r="H84" s="96"/>
      <c r="I84" s="93"/>
      <c r="J84" s="94"/>
      <c r="K84" s="313">
        <v>0.05</v>
      </c>
      <c r="L84" s="850">
        <f>N78*K84</f>
        <v>197.60917241280671</v>
      </c>
      <c r="M84" s="851"/>
      <c r="N84" s="57"/>
    </row>
    <row r="85" spans="1:14" ht="15.75" thickBot="1">
      <c r="B85" s="97" t="s">
        <v>1058</v>
      </c>
      <c r="C85" s="98"/>
      <c r="D85" s="98"/>
      <c r="E85" s="98"/>
      <c r="F85" s="98"/>
      <c r="G85" s="98"/>
      <c r="H85" s="98"/>
      <c r="I85" s="99"/>
      <c r="J85" s="100"/>
      <c r="K85" s="314">
        <v>0.05</v>
      </c>
      <c r="L85" s="852">
        <f>N78*K85</f>
        <v>197.60917241280671</v>
      </c>
      <c r="M85" s="853"/>
      <c r="N85" s="57"/>
    </row>
    <row r="86" spans="1:14" ht="15.75" thickBot="1">
      <c r="B86" s="816" t="s">
        <v>1037</v>
      </c>
      <c r="C86" s="817"/>
      <c r="D86" s="817"/>
      <c r="E86" s="817"/>
      <c r="F86" s="817"/>
      <c r="G86" s="817"/>
      <c r="H86" s="817"/>
      <c r="I86" s="817"/>
      <c r="J86" s="817"/>
      <c r="K86" s="817"/>
      <c r="L86" s="817"/>
      <c r="M86" s="818"/>
      <c r="N86" s="58">
        <f>L83+L84+L85</f>
        <v>1185.6550344768402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5137.8384827329737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136</v>
      </c>
      <c r="B36" s="829" t="str">
        <f>VLOOKUP(A36,EQUIPOS!A6:D154,3,FALSE)</f>
        <v>Camión de Slurry</v>
      </c>
      <c r="C36" s="830"/>
      <c r="D36" s="830"/>
      <c r="E36" s="830"/>
      <c r="F36" s="830"/>
      <c r="G36" s="830"/>
      <c r="H36" s="831"/>
      <c r="I36" s="276"/>
      <c r="J36" s="277"/>
      <c r="K36" s="278">
        <f>VLOOKUP(A36,EQUIPOS!A6:D163,4,FALSE)</f>
        <v>114303.83112142242</v>
      </c>
      <c r="L36" s="279"/>
      <c r="M36" s="280">
        <v>600</v>
      </c>
      <c r="N36" s="281">
        <f>K36/M36</f>
        <v>190.50638520237069</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600</v>
      </c>
      <c r="N37" s="281">
        <f>K37/M37</f>
        <v>116.30899561443965</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N76*M41</f>
        <v>0.63834006507624996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307.45372088188662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70372.403653839399</v>
      </c>
      <c r="N48" s="281">
        <f>K48*M48</f>
        <v>334.26891735573713</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1696.0207316338212</v>
      </c>
      <c r="N49" s="281">
        <f>K49*M49</f>
        <v>1812.6221569336462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2146.8910742893831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0">
        <f>VLOOKUP(A58,TRANSPORTE!A5:D117,4,FALSE)</f>
        <v>1280.2563222435558</v>
      </c>
      <c r="M58" s="821"/>
      <c r="N58" s="296">
        <f>K58*L58</f>
        <v>6.0812175306568896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6.0812175306568896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SUM(N69:N75)</f>
        <v>63.834006507624991</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N43+N53+N64+N76</f>
        <v>2524.2600192095515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504.85200384191035</v>
      </c>
      <c r="M83" s="851"/>
      <c r="N83" s="57"/>
    </row>
    <row r="84" spans="1:14">
      <c r="B84" s="95" t="s">
        <v>1057</v>
      </c>
      <c r="C84" s="96"/>
      <c r="D84" s="96"/>
      <c r="E84" s="96"/>
      <c r="F84" s="96"/>
      <c r="G84" s="96"/>
      <c r="H84" s="96"/>
      <c r="I84" s="93"/>
      <c r="J84" s="94"/>
      <c r="K84" s="313">
        <v>0.05</v>
      </c>
      <c r="L84" s="850">
        <f>N78*K84</f>
        <v>126.21300096047759</v>
      </c>
      <c r="M84" s="851"/>
      <c r="N84" s="57"/>
    </row>
    <row r="85" spans="1:14" ht="15.75" thickBot="1">
      <c r="B85" s="97" t="s">
        <v>1058</v>
      </c>
      <c r="C85" s="98"/>
      <c r="D85" s="98"/>
      <c r="E85" s="98"/>
      <c r="F85" s="98"/>
      <c r="G85" s="98"/>
      <c r="H85" s="98"/>
      <c r="I85" s="99"/>
      <c r="J85" s="100"/>
      <c r="K85" s="314">
        <v>0.05</v>
      </c>
      <c r="L85" s="852">
        <f>N78*K85</f>
        <v>126.21300096047759</v>
      </c>
      <c r="M85" s="853"/>
      <c r="N85" s="57"/>
    </row>
    <row r="86" spans="1:14" ht="15.75" thickBot="1">
      <c r="B86" s="816" t="s">
        <v>1037</v>
      </c>
      <c r="C86" s="817"/>
      <c r="D86" s="817"/>
      <c r="E86" s="817"/>
      <c r="F86" s="817"/>
      <c r="G86" s="817"/>
      <c r="H86" s="817"/>
      <c r="I86" s="817"/>
      <c r="J86" s="817"/>
      <c r="K86" s="817"/>
      <c r="L86" s="817"/>
      <c r="M86" s="818"/>
      <c r="N86" s="58">
        <f>L83+L84+L85</f>
        <v>757.2780057628654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3281.5380249724167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290</v>
      </c>
      <c r="B37" s="829" t="str">
        <f>VLOOKUP(A37,EQUIPOS!A7:D154,3,FALSE)</f>
        <v>Planta trituradora</v>
      </c>
      <c r="C37" s="830"/>
      <c r="D37" s="830"/>
      <c r="E37" s="830"/>
      <c r="F37" s="830"/>
      <c r="G37" s="830"/>
      <c r="H37" s="831"/>
      <c r="I37" s="276"/>
      <c r="J37" s="277"/>
      <c r="K37" s="278">
        <f>VLOOKUP(A37,EQUIPOS!A7:D164,4,FALSE)</f>
        <v>433151.24945405178</v>
      </c>
      <c r="L37" s="279"/>
      <c r="M37" s="280">
        <v>30</v>
      </c>
      <c r="N37" s="281">
        <f t="shared" ref="N37:N43" si="0">K37/M37</f>
        <v>14438.374981801726</v>
      </c>
    </row>
    <row r="38" spans="1:14">
      <c r="A38" t="s">
        <v>168</v>
      </c>
      <c r="B38" s="829" t="str">
        <f>VLOOKUP(A38,EQUIPOS!A8:D154,3,FALSE)</f>
        <v>Compactador tipo  POTENCIA: 105 HP, PESO: 6 ton</v>
      </c>
      <c r="C38" s="830"/>
      <c r="D38" s="830"/>
      <c r="E38" s="830"/>
      <c r="F38" s="830"/>
      <c r="G38" s="830"/>
      <c r="H38" s="831"/>
      <c r="I38" s="276"/>
      <c r="J38" s="277"/>
      <c r="K38" s="278">
        <f>VLOOKUP(A38,EQUIPOS!A8:D165,4,FALSE)</f>
        <v>89754.398425215521</v>
      </c>
      <c r="L38" s="279"/>
      <c r="M38" s="280">
        <v>9</v>
      </c>
      <c r="N38" s="281">
        <f t="shared" si="0"/>
        <v>9972.7109361350576</v>
      </c>
    </row>
    <row r="39" spans="1:14">
      <c r="A39" t="s">
        <v>173</v>
      </c>
      <c r="B39" s="829" t="str">
        <f>VLOOKUP(A39,EQUIPOS!A9:D154,3,FALSE)</f>
        <v>Compactador neumático de Potencia 70 HP, peso de 13 ton</v>
      </c>
      <c r="C39" s="830"/>
      <c r="D39" s="830"/>
      <c r="E39" s="830"/>
      <c r="F39" s="830"/>
      <c r="G39" s="830"/>
      <c r="H39" s="831"/>
      <c r="I39" s="276"/>
      <c r="J39" s="277"/>
      <c r="K39" s="278">
        <f>VLOOKUP(A39,EQUIPOS!A9:D166,4,FALSE)</f>
        <v>120319.32460047414</v>
      </c>
      <c r="L39" s="279"/>
      <c r="M39" s="280">
        <v>9</v>
      </c>
      <c r="N39" s="281">
        <f t="shared" si="0"/>
        <v>13368.813844497126</v>
      </c>
    </row>
    <row r="40" spans="1:14">
      <c r="A40" t="s">
        <v>286</v>
      </c>
      <c r="B40" s="829" t="str">
        <f>VLOOKUP(A40,EQUIPOS!A10:D154,3,FALSE)</f>
        <v>Planta de asfalto en frio</v>
      </c>
      <c r="C40" s="830"/>
      <c r="D40" s="830"/>
      <c r="E40" s="830"/>
      <c r="F40" s="830"/>
      <c r="G40" s="830"/>
      <c r="H40" s="831"/>
      <c r="I40" s="276"/>
      <c r="J40" s="277"/>
      <c r="K40" s="278">
        <f>VLOOKUP(A40,EQUIPOS!A10:D167,4,FALSE)</f>
        <v>216575.62472702589</v>
      </c>
      <c r="L40" s="279"/>
      <c r="M40" s="280">
        <v>9</v>
      </c>
      <c r="N40" s="281">
        <f t="shared" si="0"/>
        <v>24063.958303002877</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N77*M46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105078.40083354502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37.931412041222195</v>
      </c>
      <c r="N54" s="281">
        <f>K54*M54</f>
        <v>948.28530103055493</v>
      </c>
    </row>
    <row r="55" spans="1:14" ht="15.75" thickBot="1">
      <c r="B55" s="49"/>
      <c r="C55" s="290"/>
      <c r="D55" s="290"/>
      <c r="E55" s="290"/>
      <c r="F55" s="290"/>
      <c r="G55" s="290"/>
      <c r="H55" s="290"/>
      <c r="I55" s="277"/>
      <c r="J55" s="233"/>
      <c r="K55" s="291"/>
      <c r="L55" s="276"/>
      <c r="M55" s="292"/>
      <c r="N55" s="293"/>
    </row>
    <row r="56" spans="1:14" ht="15.75" thickBot="1">
      <c r="B56" s="816" t="s">
        <v>1037</v>
      </c>
      <c r="C56" s="817"/>
      <c r="D56" s="817"/>
      <c r="E56" s="817"/>
      <c r="F56" s="817"/>
      <c r="G56" s="817"/>
      <c r="H56" s="817"/>
      <c r="I56" s="817"/>
      <c r="J56" s="817"/>
      <c r="K56" s="817"/>
      <c r="L56" s="817"/>
      <c r="M56" s="818"/>
      <c r="N56" s="403">
        <f>SUM(N53:N55)</f>
        <v>30769.468133992166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0">
        <f>VLOOKUP(A61,TRANSPORTE!A5:D117,4,FALSE)</f>
        <v>1280.2563222435558</v>
      </c>
      <c r="M61" s="821"/>
      <c r="N61" s="296">
        <f>K61*L61</f>
        <v>1600.3204028044447</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0">
        <f>VLOOKUP(A62,TRANSPORTE!A6:D117,4,FALSE)</f>
        <v>1280.2563222435558</v>
      </c>
      <c r="M62" s="821"/>
      <c r="N62" s="296">
        <f>K62*L62</f>
        <v>1792.358851140978</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3392.6792539454227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SUM(N72:N76)</f>
        <v>9220.4676066569446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N48+N56+N67+N77</f>
        <v>148461.01582813956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29692.203165627914</v>
      </c>
      <c r="M84" s="851"/>
      <c r="N84" s="57"/>
    </row>
    <row r="85" spans="1:14">
      <c r="B85" s="95" t="s">
        <v>1057</v>
      </c>
      <c r="C85" s="96"/>
      <c r="D85" s="96"/>
      <c r="E85" s="96"/>
      <c r="F85" s="96"/>
      <c r="G85" s="96"/>
      <c r="H85" s="96"/>
      <c r="I85" s="93"/>
      <c r="J85" s="94"/>
      <c r="K85" s="313">
        <v>0.05</v>
      </c>
      <c r="L85" s="850">
        <f>N79*K85</f>
        <v>7423.0507914069785</v>
      </c>
      <c r="M85" s="851"/>
      <c r="N85" s="57"/>
    </row>
    <row r="86" spans="1:14" ht="15.75" thickBot="1">
      <c r="B86" s="97" t="s">
        <v>1058</v>
      </c>
      <c r="C86" s="98"/>
      <c r="D86" s="98"/>
      <c r="E86" s="98"/>
      <c r="F86" s="98"/>
      <c r="G86" s="98"/>
      <c r="H86" s="98"/>
      <c r="I86" s="99"/>
      <c r="J86" s="100"/>
      <c r="K86" s="314">
        <v>0.05</v>
      </c>
      <c r="L86" s="852">
        <f>N79*K86</f>
        <v>7423.0507914069785</v>
      </c>
      <c r="M86" s="853"/>
      <c r="N86" s="57"/>
    </row>
    <row r="87" spans="1:14" ht="15.75" thickBot="1">
      <c r="B87" s="816" t="s">
        <v>1037</v>
      </c>
      <c r="C87" s="817"/>
      <c r="D87" s="817"/>
      <c r="E87" s="817"/>
      <c r="F87" s="817"/>
      <c r="G87" s="817"/>
      <c r="H87" s="817"/>
      <c r="I87" s="817"/>
      <c r="J87" s="817"/>
      <c r="K87" s="817"/>
      <c r="L87" s="817"/>
      <c r="M87" s="818"/>
      <c r="N87" s="58">
        <f>L84+L85+L86</f>
        <v>44538.304748441864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192999.32057658141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4" t="s">
        <v>2324</v>
      </c>
      <c r="C106" s="855"/>
      <c r="D106" s="855"/>
      <c r="E106" s="855"/>
      <c r="F106" s="855"/>
      <c r="G106" s="855"/>
      <c r="H106" s="855"/>
      <c r="I106" s="855"/>
      <c r="J106" s="855"/>
      <c r="K106" s="855"/>
      <c r="L106" s="855"/>
      <c r="M106" s="855"/>
      <c r="N106" s="856"/>
    </row>
    <row r="107" spans="2:14" ht="15" customHeight="1">
      <c r="B107" s="854"/>
      <c r="C107" s="855"/>
      <c r="D107" s="855"/>
      <c r="E107" s="855"/>
      <c r="F107" s="855"/>
      <c r="G107" s="855"/>
      <c r="H107" s="855"/>
      <c r="I107" s="855"/>
      <c r="J107" s="855"/>
      <c r="K107" s="855"/>
      <c r="L107" s="855"/>
      <c r="M107" s="855"/>
      <c r="N107" s="856"/>
    </row>
    <row r="108" spans="2:14" ht="30" customHeight="1">
      <c r="B108" s="857" t="s">
        <v>2325</v>
      </c>
      <c r="C108" s="858"/>
      <c r="D108" s="858"/>
      <c r="E108" s="858"/>
      <c r="F108" s="858"/>
      <c r="G108" s="858"/>
      <c r="H108" s="858"/>
      <c r="I108" s="858"/>
      <c r="J108" s="858"/>
      <c r="K108" s="858"/>
      <c r="L108" s="858"/>
      <c r="M108" s="858"/>
      <c r="N108" s="859"/>
    </row>
    <row r="109" spans="2:14">
      <c r="B109" s="857"/>
      <c r="C109" s="858"/>
      <c r="D109" s="858"/>
      <c r="E109" s="858"/>
      <c r="F109" s="858"/>
      <c r="G109" s="858"/>
      <c r="H109" s="858"/>
      <c r="I109" s="858"/>
      <c r="J109" s="858"/>
      <c r="K109" s="858"/>
      <c r="L109" s="858"/>
      <c r="M109" s="858"/>
      <c r="N109" s="85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3"/>
      <c r="K119" s="793"/>
      <c r="L119" s="793"/>
      <c r="M119" s="793"/>
      <c r="N119" s="794"/>
    </row>
    <row r="120" spans="2:14" ht="15.75" thickBot="1">
      <c r="B120" s="270" t="s">
        <v>2327</v>
      </c>
      <c r="C120" s="402"/>
      <c r="D120" s="402"/>
      <c r="E120" s="63"/>
      <c r="F120" s="63"/>
      <c r="G120" s="63"/>
      <c r="H120" s="63"/>
      <c r="I120" s="63"/>
      <c r="J120" s="795"/>
      <c r="K120" s="795"/>
      <c r="L120" s="795"/>
      <c r="M120" s="795"/>
      <c r="N120" s="796"/>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168</v>
      </c>
      <c r="B37" s="829" t="str">
        <f>VLOOKUP(A37,EQUIPOS!A7:D154,3,FALSE)</f>
        <v>Compactador tipo  POTENCIA: 105 HP, PESO: 6 ton</v>
      </c>
      <c r="C37" s="830"/>
      <c r="D37" s="830"/>
      <c r="E37" s="830"/>
      <c r="F37" s="830"/>
      <c r="G37" s="830"/>
      <c r="H37" s="831"/>
      <c r="I37" s="276"/>
      <c r="J37" s="277"/>
      <c r="K37" s="278">
        <f>VLOOKUP(A37,EQUIPOS!A7:D164,4,FALSE)</f>
        <v>89754.398425215521</v>
      </c>
      <c r="L37" s="279"/>
      <c r="M37" s="280">
        <v>9</v>
      </c>
      <c r="N37" s="281">
        <f t="shared" ref="N37:N43" si="0">K37/M37</f>
        <v>9972.7109361350576</v>
      </c>
    </row>
    <row r="38" spans="1:14">
      <c r="A38" t="s">
        <v>173</v>
      </c>
      <c r="B38" s="829" t="str">
        <f>VLOOKUP(A38,EQUIPOS!A8:D154,3,FALSE)</f>
        <v>Compactador neumático de Potencia 70 HP, peso de 13 ton</v>
      </c>
      <c r="C38" s="830"/>
      <c r="D38" s="830"/>
      <c r="E38" s="830"/>
      <c r="F38" s="830"/>
      <c r="G38" s="830"/>
      <c r="H38" s="831"/>
      <c r="I38" s="276"/>
      <c r="J38" s="277"/>
      <c r="K38" s="278">
        <f>VLOOKUP(A38,EQUIPOS!A8:D165,4,FALSE)</f>
        <v>120319.32460047414</v>
      </c>
      <c r="L38" s="279"/>
      <c r="M38" s="280">
        <v>9</v>
      </c>
      <c r="N38" s="281">
        <f t="shared" si="0"/>
        <v>13368.813844497126</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922.04676066569448</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105078.40083354502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148461.01582813956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29692.203165627914</v>
      </c>
      <c r="M88" s="851"/>
      <c r="N88" s="57"/>
    </row>
    <row r="89" spans="1:14">
      <c r="B89" s="95" t="s">
        <v>1057</v>
      </c>
      <c r="C89" s="96"/>
      <c r="D89" s="96"/>
      <c r="E89" s="96"/>
      <c r="F89" s="96"/>
      <c r="G89" s="96"/>
      <c r="H89" s="96"/>
      <c r="I89" s="93"/>
      <c r="J89" s="94"/>
      <c r="K89" s="313">
        <v>0.05</v>
      </c>
      <c r="L89" s="850">
        <f>N83*K89</f>
        <v>7423.0507914069785</v>
      </c>
      <c r="M89" s="851"/>
      <c r="N89" s="57"/>
    </row>
    <row r="90" spans="1:14" ht="15.75" thickBot="1">
      <c r="B90" s="97" t="s">
        <v>1058</v>
      </c>
      <c r="C90" s="98"/>
      <c r="D90" s="98"/>
      <c r="E90" s="98"/>
      <c r="F90" s="98"/>
      <c r="G90" s="98"/>
      <c r="H90" s="98"/>
      <c r="I90" s="99"/>
      <c r="J90" s="100"/>
      <c r="K90" s="314">
        <v>0.05</v>
      </c>
      <c r="L90" s="852">
        <f>N83*K90</f>
        <v>7423.0507914069785</v>
      </c>
      <c r="M90" s="853"/>
      <c r="N90" s="57"/>
    </row>
    <row r="91" spans="1:14" ht="15.75" thickBot="1">
      <c r="B91" s="816" t="s">
        <v>1037</v>
      </c>
      <c r="C91" s="817"/>
      <c r="D91" s="817"/>
      <c r="E91" s="817"/>
      <c r="F91" s="817"/>
      <c r="G91" s="817"/>
      <c r="H91" s="817"/>
      <c r="I91" s="817"/>
      <c r="J91" s="817"/>
      <c r="K91" s="817"/>
      <c r="L91" s="817"/>
      <c r="M91" s="818"/>
      <c r="N91" s="58">
        <f>L88+L89+L90</f>
        <v>44538.304748441864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192999.32057658141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168</v>
      </c>
      <c r="B37" s="829" t="str">
        <f>VLOOKUP(A37,EQUIPOS!A7:D154,3,FALSE)</f>
        <v>Compactador tipo  POTENCIA: 105 HP, PESO: 6 ton</v>
      </c>
      <c r="C37" s="830"/>
      <c r="D37" s="830"/>
      <c r="E37" s="830"/>
      <c r="F37" s="830"/>
      <c r="G37" s="830"/>
      <c r="H37" s="831"/>
      <c r="I37" s="276"/>
      <c r="J37" s="277"/>
      <c r="K37" s="278">
        <f>VLOOKUP(A37,EQUIPOS!A7:D164,4,FALSE)</f>
        <v>89754.398425215521</v>
      </c>
      <c r="L37" s="279"/>
      <c r="M37" s="280">
        <v>9</v>
      </c>
      <c r="N37" s="281">
        <f t="shared" ref="N37:N43" si="0">K37/M37</f>
        <v>9972.7109361350576</v>
      </c>
    </row>
    <row r="38" spans="1:14">
      <c r="A38" t="s">
        <v>173</v>
      </c>
      <c r="B38" s="829" t="str">
        <f>VLOOKUP(A38,EQUIPOS!A8:D154,3,FALSE)</f>
        <v>Compactador neumático de Potencia 70 HP, peso de 13 ton</v>
      </c>
      <c r="C38" s="830"/>
      <c r="D38" s="830"/>
      <c r="E38" s="830"/>
      <c r="F38" s="830"/>
      <c r="G38" s="830"/>
      <c r="H38" s="831"/>
      <c r="I38" s="276"/>
      <c r="J38" s="277"/>
      <c r="K38" s="278">
        <f>VLOOKUP(A38,EQUIPOS!A8:D165,4,FALSE)</f>
        <v>120319.32460047414</v>
      </c>
      <c r="L38" s="279"/>
      <c r="M38" s="280">
        <v>9</v>
      </c>
      <c r="N38" s="281">
        <f t="shared" si="0"/>
        <v>13368.813844497126</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922.04676066569448</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105078.40083354502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20">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0">
        <f>VLOOKUP(A64,TRANSPORTE!A5:D117,4,FALSE)</f>
        <v>1280.2563222435558</v>
      </c>
      <c r="M64" s="821"/>
      <c r="N64" s="296">
        <f>K64*L64</f>
        <v>1792.358851140978</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148461.01582813956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29692.203165627914</v>
      </c>
      <c r="M88" s="851"/>
      <c r="N88" s="57"/>
    </row>
    <row r="89" spans="1:14">
      <c r="B89" s="95" t="s">
        <v>1057</v>
      </c>
      <c r="C89" s="96"/>
      <c r="D89" s="96"/>
      <c r="E89" s="96"/>
      <c r="F89" s="96"/>
      <c r="G89" s="96"/>
      <c r="H89" s="96"/>
      <c r="I89" s="93"/>
      <c r="J89" s="94"/>
      <c r="K89" s="313">
        <v>0.05</v>
      </c>
      <c r="L89" s="850">
        <f>N83*K89</f>
        <v>7423.0507914069785</v>
      </c>
      <c r="M89" s="851"/>
      <c r="N89" s="57"/>
    </row>
    <row r="90" spans="1:14" ht="15.75" thickBot="1">
      <c r="B90" s="97" t="s">
        <v>1058</v>
      </c>
      <c r="C90" s="98"/>
      <c r="D90" s="98"/>
      <c r="E90" s="98"/>
      <c r="F90" s="98"/>
      <c r="G90" s="98"/>
      <c r="H90" s="98"/>
      <c r="I90" s="99"/>
      <c r="J90" s="100"/>
      <c r="K90" s="314">
        <v>0.05</v>
      </c>
      <c r="L90" s="852">
        <f>N83*K90</f>
        <v>7423.0507914069785</v>
      </c>
      <c r="M90" s="853"/>
      <c r="N90" s="57"/>
    </row>
    <row r="91" spans="1:14" ht="15.75" thickBot="1">
      <c r="B91" s="816" t="s">
        <v>1037</v>
      </c>
      <c r="C91" s="817"/>
      <c r="D91" s="817"/>
      <c r="E91" s="817"/>
      <c r="F91" s="817"/>
      <c r="G91" s="817"/>
      <c r="H91" s="817"/>
      <c r="I91" s="817"/>
      <c r="J91" s="817"/>
      <c r="K91" s="817"/>
      <c r="L91" s="817"/>
      <c r="M91" s="818"/>
      <c r="N91" s="58">
        <f>L88+L89+L90</f>
        <v>44538.304748441864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58">
        <f>N83+N91</f>
        <v>192999.32057658141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168</v>
      </c>
      <c r="B37" s="829" t="str">
        <f>VLOOKUP(A37,EQUIPOS!A7:D154,3,FALSE)</f>
        <v>Compactador tipo  POTENCIA: 105 HP, PESO: 6 ton</v>
      </c>
      <c r="C37" s="830"/>
      <c r="D37" s="830"/>
      <c r="E37" s="830"/>
      <c r="F37" s="830"/>
      <c r="G37" s="830"/>
      <c r="H37" s="831"/>
      <c r="I37" s="276"/>
      <c r="J37" s="277"/>
      <c r="K37" s="278">
        <f>VLOOKUP(A37,EQUIPOS!A7:D164,4,FALSE)</f>
        <v>89754.398425215521</v>
      </c>
      <c r="L37" s="279"/>
      <c r="M37" s="280">
        <v>7</v>
      </c>
      <c r="N37" s="281">
        <f t="shared" ref="N37:N43" si="0">K37/M37</f>
        <v>12822.056917887932</v>
      </c>
    </row>
    <row r="38" spans="1:14">
      <c r="A38" t="s">
        <v>173</v>
      </c>
      <c r="B38" s="829" t="str">
        <f>VLOOKUP(A38,EQUIPOS!A8:D154,3,FALSE)</f>
        <v>Compactador neumático de Potencia 70 HP, peso de 13 ton</v>
      </c>
      <c r="C38" s="830"/>
      <c r="D38" s="830"/>
      <c r="E38" s="830"/>
      <c r="F38" s="830"/>
      <c r="G38" s="830"/>
      <c r="H38" s="831"/>
      <c r="I38" s="276"/>
      <c r="J38" s="277"/>
      <c r="K38" s="278">
        <f>VLOOKUP(A38,EQUIPOS!A8:D165,4,FALSE)</f>
        <v>120319.32460047414</v>
      </c>
      <c r="L38" s="279"/>
      <c r="M38" s="280">
        <v>7</v>
      </c>
      <c r="N38" s="281">
        <f t="shared" si="0"/>
        <v>17188.474942924877</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7</v>
      </c>
      <c r="N42" s="281">
        <f t="shared" si="0"/>
        <v>29220.512458743844</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1053.7677264750794</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118372.57609258921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1280.2563222435558</v>
      </c>
      <c r="N65" s="421">
        <f>K65*M65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10537.677264750793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163072.40074527758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32614.480149055518</v>
      </c>
      <c r="M88" s="851"/>
      <c r="N88" s="57"/>
    </row>
    <row r="89" spans="1:14">
      <c r="B89" s="95" t="s">
        <v>1057</v>
      </c>
      <c r="C89" s="96"/>
      <c r="D89" s="96"/>
      <c r="E89" s="96"/>
      <c r="F89" s="96"/>
      <c r="G89" s="96"/>
      <c r="H89" s="96"/>
      <c r="I89" s="93"/>
      <c r="J89" s="94"/>
      <c r="K89" s="313">
        <v>0.05</v>
      </c>
      <c r="L89" s="850">
        <f>N83*K89</f>
        <v>8153.6200372638796</v>
      </c>
      <c r="M89" s="851"/>
      <c r="N89" s="57"/>
    </row>
    <row r="90" spans="1:14" ht="15.75" thickBot="1">
      <c r="B90" s="97" t="s">
        <v>1058</v>
      </c>
      <c r="C90" s="98"/>
      <c r="D90" s="98"/>
      <c r="E90" s="98"/>
      <c r="F90" s="98"/>
      <c r="G90" s="98"/>
      <c r="H90" s="98"/>
      <c r="I90" s="99"/>
      <c r="J90" s="100"/>
      <c r="K90" s="314">
        <v>0.05</v>
      </c>
      <c r="L90" s="852">
        <f>N83*K90</f>
        <v>8153.6200372638796</v>
      </c>
      <c r="M90" s="853"/>
      <c r="N90" s="57"/>
    </row>
    <row r="91" spans="1:14" ht="15.75" thickBot="1">
      <c r="B91" s="816" t="s">
        <v>1037</v>
      </c>
      <c r="C91" s="817"/>
      <c r="D91" s="817"/>
      <c r="E91" s="817"/>
      <c r="F91" s="817"/>
      <c r="G91" s="817"/>
      <c r="H91" s="817"/>
      <c r="I91" s="817"/>
      <c r="J91" s="817"/>
      <c r="K91" s="817"/>
      <c r="L91" s="817"/>
      <c r="M91" s="818"/>
      <c r="N91" s="58">
        <f>L88+L89+L90</f>
        <v>48921.720223583274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211994.12096886087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9</v>
      </c>
      <c r="N37" s="281">
        <f t="shared" ref="N37:N43" si="0">K37/M37</f>
        <v>13368.813844497126</v>
      </c>
    </row>
    <row r="38" spans="1:14">
      <c r="A38" t="s">
        <v>168</v>
      </c>
      <c r="B38" s="829" t="str">
        <f>VLOOKUP(A38,EQUIPOS!A8:D154,3,FALSE)</f>
        <v>Compactador tipo  POTENCIA: 105 HP, PESO: 6 ton</v>
      </c>
      <c r="C38" s="830"/>
      <c r="D38" s="830"/>
      <c r="E38" s="830"/>
      <c r="F38" s="830"/>
      <c r="G38" s="830"/>
      <c r="H38" s="831"/>
      <c r="I38" s="276"/>
      <c r="J38" s="277"/>
      <c r="K38" s="278">
        <f>VLOOKUP(A38,EQUIPOS!A8:D165,4,FALSE)</f>
        <v>89754.398425215521</v>
      </c>
      <c r="L38" s="279"/>
      <c r="M38" s="280">
        <v>9</v>
      </c>
      <c r="N38" s="281">
        <f t="shared" si="0"/>
        <v>9972.7109361350576</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0"/>
      <c r="F46" s="830"/>
      <c r="G46" s="830"/>
      <c r="H46" s="831"/>
      <c r="I46" s="42"/>
      <c r="J46" s="43"/>
      <c r="K46" s="283"/>
      <c r="L46" s="285"/>
      <c r="M46" s="286"/>
      <c r="N46" s="287"/>
    </row>
    <row r="47" spans="1:14">
      <c r="B47" s="836" t="s">
        <v>1036</v>
      </c>
      <c r="C47" s="949"/>
      <c r="D47" s="949"/>
      <c r="E47" s="44"/>
      <c r="F47" s="45"/>
      <c r="G47" s="45"/>
      <c r="H47" s="46"/>
      <c r="I47" s="42"/>
      <c r="J47" s="43"/>
      <c r="K47" s="288"/>
      <c r="L47" s="285"/>
      <c r="M47" s="410">
        <v>0.1</v>
      </c>
      <c r="N47" s="353">
        <f>N81*M47</f>
        <v>922.04676066569448</v>
      </c>
    </row>
    <row r="48" spans="1:14" ht="15.75" thickBot="1">
      <c r="B48" s="950"/>
      <c r="C48" s="951"/>
      <c r="D48" s="951"/>
      <c r="E48" s="951"/>
      <c r="F48" s="951"/>
      <c r="G48" s="951"/>
      <c r="H48" s="952"/>
      <c r="I48" s="838"/>
      <c r="J48" s="839"/>
      <c r="K48" s="47"/>
      <c r="L48" s="840"/>
      <c r="M48" s="953"/>
      <c r="N48" s="111"/>
    </row>
    <row r="49" spans="1:14" ht="15.75" thickBot="1">
      <c r="B49" s="816" t="s">
        <v>1037</v>
      </c>
      <c r="C49" s="817"/>
      <c r="D49" s="817"/>
      <c r="E49" s="817"/>
      <c r="F49" s="817"/>
      <c r="G49" s="817"/>
      <c r="H49" s="817"/>
      <c r="I49" s="817"/>
      <c r="J49" s="817"/>
      <c r="K49" s="817"/>
      <c r="L49" s="817"/>
      <c r="M49" s="818"/>
      <c r="N49" s="403">
        <f>SUM(N36:N48)</f>
        <v>105078.40083354502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148461.01582813956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29692.203165627914</v>
      </c>
      <c r="M88" s="851"/>
      <c r="N88" s="57"/>
    </row>
    <row r="89" spans="1:14">
      <c r="B89" s="95" t="s">
        <v>1057</v>
      </c>
      <c r="C89" s="96"/>
      <c r="D89" s="96"/>
      <c r="E89" s="96"/>
      <c r="F89" s="96"/>
      <c r="G89" s="96"/>
      <c r="H89" s="96"/>
      <c r="I89" s="93"/>
      <c r="J89" s="94"/>
      <c r="K89" s="313">
        <v>0.05</v>
      </c>
      <c r="L89" s="850">
        <f>N83*K89</f>
        <v>7423.0507914069785</v>
      </c>
      <c r="M89" s="851"/>
      <c r="N89" s="57"/>
    </row>
    <row r="90" spans="1:14" ht="15.75" thickBot="1">
      <c r="B90" s="97" t="s">
        <v>1058</v>
      </c>
      <c r="C90" s="98"/>
      <c r="D90" s="98"/>
      <c r="E90" s="98"/>
      <c r="F90" s="98"/>
      <c r="G90" s="98"/>
      <c r="H90" s="98"/>
      <c r="I90" s="99"/>
      <c r="J90" s="100"/>
      <c r="K90" s="314">
        <v>0.05</v>
      </c>
      <c r="L90" s="852">
        <f>N83*K90</f>
        <v>7423.0507914069785</v>
      </c>
      <c r="M90" s="853"/>
      <c r="N90" s="57"/>
    </row>
    <row r="91" spans="1:14" ht="15.75" thickBot="1">
      <c r="B91" s="816" t="s">
        <v>1037</v>
      </c>
      <c r="C91" s="817"/>
      <c r="D91" s="817"/>
      <c r="E91" s="817"/>
      <c r="F91" s="817"/>
      <c r="G91" s="817"/>
      <c r="H91" s="817"/>
      <c r="I91" s="817"/>
      <c r="J91" s="817"/>
      <c r="K91" s="817"/>
      <c r="L91" s="817"/>
      <c r="M91" s="818"/>
      <c r="N91" s="58">
        <f>L88+L89+L90</f>
        <v>44538.304748441864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192999.32057658141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9</v>
      </c>
      <c r="N37" s="281">
        <f t="shared" ref="N37:N43" si="0">K37/M37</f>
        <v>13368.813844497126</v>
      </c>
    </row>
    <row r="38" spans="1:14">
      <c r="A38" t="s">
        <v>168</v>
      </c>
      <c r="B38" s="829" t="str">
        <f>VLOOKUP(A38,EQUIPOS!A8:D154,3,FALSE)</f>
        <v>Compactador tipo  POTENCIA: 105 HP, PESO: 6 ton</v>
      </c>
      <c r="C38" s="830"/>
      <c r="D38" s="830"/>
      <c r="E38" s="830"/>
      <c r="F38" s="830"/>
      <c r="G38" s="830"/>
      <c r="H38" s="831"/>
      <c r="I38" s="276"/>
      <c r="J38" s="277"/>
      <c r="K38" s="278">
        <f>VLOOKUP(A38,EQUIPOS!A8:D165,4,FALSE)</f>
        <v>89754.398425215521</v>
      </c>
      <c r="L38" s="279"/>
      <c r="M38" s="280">
        <v>9</v>
      </c>
      <c r="N38" s="281">
        <f t="shared" si="0"/>
        <v>9972.7109361350576</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105078.40083354502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148461.01582813956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29692.203165627914</v>
      </c>
      <c r="M87" s="851"/>
      <c r="N87" s="57"/>
    </row>
    <row r="88" spans="1:14">
      <c r="B88" s="95" t="s">
        <v>1057</v>
      </c>
      <c r="C88" s="96"/>
      <c r="D88" s="96"/>
      <c r="E88" s="96"/>
      <c r="F88" s="96"/>
      <c r="G88" s="96"/>
      <c r="H88" s="96"/>
      <c r="I88" s="93"/>
      <c r="J88" s="94"/>
      <c r="K88" s="313">
        <v>0.05</v>
      </c>
      <c r="L88" s="850">
        <f>N82*K88</f>
        <v>7423.0507914069785</v>
      </c>
      <c r="M88" s="851"/>
      <c r="N88" s="57"/>
    </row>
    <row r="89" spans="1:14" ht="15.75" thickBot="1">
      <c r="B89" s="97" t="s">
        <v>1058</v>
      </c>
      <c r="C89" s="98"/>
      <c r="D89" s="98"/>
      <c r="E89" s="98"/>
      <c r="F89" s="98"/>
      <c r="G89" s="98"/>
      <c r="H89" s="98"/>
      <c r="I89" s="99"/>
      <c r="J89" s="100"/>
      <c r="K89" s="314">
        <v>0.05</v>
      </c>
      <c r="L89" s="852">
        <f>N82*K89</f>
        <v>7423.0507914069785</v>
      </c>
      <c r="M89" s="853"/>
      <c r="N89" s="57"/>
    </row>
    <row r="90" spans="1:14" ht="15.75" thickBot="1">
      <c r="B90" s="816" t="s">
        <v>1037</v>
      </c>
      <c r="C90" s="817"/>
      <c r="D90" s="817"/>
      <c r="E90" s="817"/>
      <c r="F90" s="817"/>
      <c r="G90" s="817"/>
      <c r="H90" s="817"/>
      <c r="I90" s="817"/>
      <c r="J90" s="817"/>
      <c r="K90" s="817"/>
      <c r="L90" s="817"/>
      <c r="M90" s="818"/>
      <c r="N90" s="58">
        <f>L87+L88+L89</f>
        <v>44538.304748441864</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192999.32057658141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9</v>
      </c>
      <c r="N37" s="281">
        <f t="shared" ref="N37:N43" si="0">K37/M37</f>
        <v>13368.813844497126</v>
      </c>
    </row>
    <row r="38" spans="1:14">
      <c r="A38" t="s">
        <v>168</v>
      </c>
      <c r="B38" s="829" t="str">
        <f>VLOOKUP(A38,EQUIPOS!A8:D154,3,FALSE)</f>
        <v>Compactador tipo  POTENCIA: 105 HP, PESO: 6 ton</v>
      </c>
      <c r="C38" s="830"/>
      <c r="D38" s="830"/>
      <c r="E38" s="830"/>
      <c r="F38" s="830"/>
      <c r="G38" s="830"/>
      <c r="H38" s="831"/>
      <c r="I38" s="276"/>
      <c r="J38" s="277"/>
      <c r="K38" s="278">
        <f>VLOOKUP(A38,EQUIPOS!A8:D165,4,FALSE)</f>
        <v>89754.398425215521</v>
      </c>
      <c r="L38" s="279"/>
      <c r="M38" s="280">
        <v>9</v>
      </c>
      <c r="N38" s="281">
        <f t="shared" si="0"/>
        <v>9972.7109361350576</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9</v>
      </c>
      <c r="N42" s="281">
        <f t="shared" si="0"/>
        <v>22727.065245689657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0"/>
      <c r="F46" s="830"/>
      <c r="G46" s="830"/>
      <c r="H46" s="831"/>
      <c r="I46" s="42"/>
      <c r="J46" s="43"/>
      <c r="K46" s="283"/>
      <c r="L46" s="285"/>
      <c r="M46" s="286"/>
      <c r="N46" s="287"/>
    </row>
    <row r="47" spans="1:14">
      <c r="B47" s="836" t="s">
        <v>1036</v>
      </c>
      <c r="C47" s="949"/>
      <c r="D47" s="949"/>
      <c r="E47" s="44"/>
      <c r="F47" s="45"/>
      <c r="G47" s="45"/>
      <c r="H47" s="46"/>
      <c r="I47" s="42"/>
      <c r="J47" s="43"/>
      <c r="K47" s="288"/>
      <c r="L47" s="285"/>
      <c r="M47" s="410">
        <v>0.1</v>
      </c>
      <c r="N47" s="353">
        <f>N81*M47</f>
        <v>922.04676066569448</v>
      </c>
    </row>
    <row r="48" spans="1:14" ht="15.75" thickBot="1">
      <c r="B48" s="950"/>
      <c r="C48" s="951"/>
      <c r="D48" s="951"/>
      <c r="E48" s="951"/>
      <c r="F48" s="951"/>
      <c r="G48" s="951"/>
      <c r="H48" s="952"/>
      <c r="I48" s="838"/>
      <c r="J48" s="839"/>
      <c r="K48" s="47"/>
      <c r="L48" s="840"/>
      <c r="M48" s="953"/>
      <c r="N48" s="111"/>
    </row>
    <row r="49" spans="1:14" ht="15.75" thickBot="1">
      <c r="B49" s="816" t="s">
        <v>1037</v>
      </c>
      <c r="C49" s="817"/>
      <c r="D49" s="817"/>
      <c r="E49" s="817"/>
      <c r="F49" s="817"/>
      <c r="G49" s="817"/>
      <c r="H49" s="817"/>
      <c r="I49" s="817"/>
      <c r="J49" s="817"/>
      <c r="K49" s="817"/>
      <c r="L49" s="817"/>
      <c r="M49" s="818"/>
      <c r="N49" s="403">
        <f>SUM(N36:N48)</f>
        <v>105078.40083354502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9220.4676066569446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148461.01582813956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29692.203165627914</v>
      </c>
      <c r="M88" s="851"/>
      <c r="N88" s="57"/>
    </row>
    <row r="89" spans="1:14">
      <c r="B89" s="95" t="s">
        <v>1057</v>
      </c>
      <c r="C89" s="96"/>
      <c r="D89" s="96"/>
      <c r="E89" s="96"/>
      <c r="F89" s="96"/>
      <c r="G89" s="96"/>
      <c r="H89" s="96"/>
      <c r="I89" s="93"/>
      <c r="J89" s="94"/>
      <c r="K89" s="313">
        <v>0.05</v>
      </c>
      <c r="L89" s="850">
        <f>N83*K89</f>
        <v>7423.0507914069785</v>
      </c>
      <c r="M89" s="851"/>
      <c r="N89" s="57"/>
    </row>
    <row r="90" spans="1:14" ht="15.75" thickBot="1">
      <c r="B90" s="97" t="s">
        <v>1058</v>
      </c>
      <c r="C90" s="98"/>
      <c r="D90" s="98"/>
      <c r="E90" s="98"/>
      <c r="F90" s="98"/>
      <c r="G90" s="98"/>
      <c r="H90" s="98"/>
      <c r="I90" s="99"/>
      <c r="J90" s="100"/>
      <c r="K90" s="314">
        <v>0.05</v>
      </c>
      <c r="L90" s="852">
        <f>N83*K90</f>
        <v>7423.0507914069785</v>
      </c>
      <c r="M90" s="853"/>
      <c r="N90" s="57"/>
    </row>
    <row r="91" spans="1:14" ht="15.75" thickBot="1">
      <c r="B91" s="816" t="s">
        <v>1037</v>
      </c>
      <c r="C91" s="817"/>
      <c r="D91" s="817"/>
      <c r="E91" s="817"/>
      <c r="F91" s="817"/>
      <c r="G91" s="817"/>
      <c r="H91" s="817"/>
      <c r="I91" s="817"/>
      <c r="J91" s="817"/>
      <c r="K91" s="817"/>
      <c r="L91" s="817"/>
      <c r="M91" s="818"/>
      <c r="N91" s="58">
        <f>L88+L89+L90</f>
        <v>44538.304748441864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192999.32057658141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 customHeight="1" thickBot="1">
      <c r="A31" t="s">
        <v>1929</v>
      </c>
      <c r="B31" s="86" t="s">
        <v>1151</v>
      </c>
      <c r="C31" s="954" t="s">
        <v>1664</v>
      </c>
      <c r="D31" s="954"/>
      <c r="E31" s="954"/>
      <c r="F31" s="955"/>
      <c r="G31" s="955"/>
      <c r="H31" s="955"/>
      <c r="I31" s="955"/>
      <c r="J31" s="955"/>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7</v>
      </c>
      <c r="N37" s="281">
        <f t="shared" ref="N37:N43" si="0">K37/M37</f>
        <v>17188.474942924877</v>
      </c>
    </row>
    <row r="38" spans="1:14">
      <c r="A38" t="s">
        <v>168</v>
      </c>
      <c r="B38" s="829" t="str">
        <f>VLOOKUP(A38,EQUIPOS!A8:D154,3,FALSE)</f>
        <v>Compactador tipo  POTENCIA: 105 HP, PESO: 6 ton</v>
      </c>
      <c r="C38" s="830"/>
      <c r="D38" s="830"/>
      <c r="E38" s="830"/>
      <c r="F38" s="830"/>
      <c r="G38" s="830"/>
      <c r="H38" s="831"/>
      <c r="I38" s="276"/>
      <c r="J38" s="277"/>
      <c r="K38" s="278">
        <f>VLOOKUP(A38,EQUIPOS!A8:D165,4,FALSE)</f>
        <v>89754.398425215521</v>
      </c>
      <c r="L38" s="279"/>
      <c r="M38" s="280">
        <v>7</v>
      </c>
      <c r="N38" s="281">
        <f t="shared" si="0"/>
        <v>12822.056917887932</v>
      </c>
    </row>
    <row r="39" spans="1:14">
      <c r="A39" t="s">
        <v>286</v>
      </c>
      <c r="B39" s="829" t="str">
        <f>VLOOKUP(A39,EQUIPOS!A9:D154,3,FALSE)</f>
        <v>Planta de asfalto en frio</v>
      </c>
      <c r="C39" s="830"/>
      <c r="D39" s="830"/>
      <c r="E39" s="830"/>
      <c r="F39" s="830"/>
      <c r="G39" s="830"/>
      <c r="H39" s="831"/>
      <c r="I39" s="276"/>
      <c r="J39" s="277"/>
      <c r="K39" s="278">
        <f>VLOOKUP(A39,EQUIPOS!A9:D166,4,FALSE)</f>
        <v>216575.62472702589</v>
      </c>
      <c r="L39" s="279"/>
      <c r="M39" s="280">
        <v>9</v>
      </c>
      <c r="N39" s="281">
        <f t="shared" si="0"/>
        <v>24063.958303002877</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7</v>
      </c>
      <c r="N42" s="281">
        <f t="shared" si="0"/>
        <v>29220.512458743844</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9</v>
      </c>
      <c r="N43" s="281">
        <f t="shared" si="0"/>
        <v>9358.2514011925305</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1053.7677264750794</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118372.57609258921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10537.677264750793</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163072.40074527758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32614.480149055518</v>
      </c>
      <c r="M87" s="851"/>
      <c r="N87" s="57"/>
    </row>
    <row r="88" spans="1:14">
      <c r="B88" s="95" t="s">
        <v>1057</v>
      </c>
      <c r="C88" s="96"/>
      <c r="D88" s="96"/>
      <c r="E88" s="96"/>
      <c r="F88" s="96"/>
      <c r="G88" s="96"/>
      <c r="H88" s="96"/>
      <c r="I88" s="93"/>
      <c r="J88" s="94"/>
      <c r="K88" s="313">
        <v>0.05</v>
      </c>
      <c r="L88" s="850">
        <f>N82*K88</f>
        <v>8153.6200372638796</v>
      </c>
      <c r="M88" s="851"/>
      <c r="N88" s="57"/>
    </row>
    <row r="89" spans="1:14" ht="15.75" thickBot="1">
      <c r="B89" s="97" t="s">
        <v>1058</v>
      </c>
      <c r="C89" s="98"/>
      <c r="D89" s="98"/>
      <c r="E89" s="98"/>
      <c r="F89" s="98"/>
      <c r="G89" s="98"/>
      <c r="H89" s="98"/>
      <c r="I89" s="99"/>
      <c r="J89" s="100"/>
      <c r="K89" s="314">
        <v>0.05</v>
      </c>
      <c r="L89" s="852">
        <f>N82*K89</f>
        <v>8153.6200372638796</v>
      </c>
      <c r="M89" s="853"/>
      <c r="N89" s="57"/>
    </row>
    <row r="90" spans="1:14" ht="15.75" thickBot="1">
      <c r="B90" s="816" t="s">
        <v>1037</v>
      </c>
      <c r="C90" s="817"/>
      <c r="D90" s="817"/>
      <c r="E90" s="817"/>
      <c r="F90" s="817"/>
      <c r="G90" s="817"/>
      <c r="H90" s="817"/>
      <c r="I90" s="817"/>
      <c r="J90" s="817"/>
      <c r="K90" s="817"/>
      <c r="L90" s="817"/>
      <c r="M90" s="818"/>
      <c r="N90" s="58">
        <f>L87+L88+L89</f>
        <v>48921.720223583274</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211994.12096886087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29"/>
      <c r="C47" s="830"/>
      <c r="D47" s="830"/>
      <c r="E47" s="830"/>
      <c r="F47" s="830"/>
      <c r="G47" s="830"/>
      <c r="H47" s="831"/>
      <c r="I47" s="832"/>
      <c r="J47" s="813"/>
      <c r="K47" s="278"/>
      <c r="L47" s="833"/>
      <c r="M47" s="834"/>
      <c r="N47" s="281"/>
    </row>
    <row r="48" spans="1:14">
      <c r="B48" s="829"/>
      <c r="C48" s="830"/>
      <c r="D48" s="830"/>
      <c r="E48" s="835"/>
      <c r="F48" s="830"/>
      <c r="G48" s="830"/>
      <c r="H48" s="831"/>
      <c r="I48" s="42"/>
      <c r="J48" s="43"/>
      <c r="K48" s="283"/>
      <c r="L48" s="285"/>
      <c r="M48" s="286"/>
      <c r="N48" s="287"/>
    </row>
    <row r="49" spans="1:14">
      <c r="B49" s="836" t="s">
        <v>1036</v>
      </c>
      <c r="C49" s="837"/>
      <c r="D49" s="837"/>
      <c r="E49" s="44"/>
      <c r="F49" s="45"/>
      <c r="G49" s="45"/>
      <c r="H49" s="46"/>
      <c r="I49" s="42"/>
      <c r="J49" s="43"/>
      <c r="K49" s="288"/>
      <c r="L49" s="285"/>
      <c r="M49" s="410">
        <v>0.1</v>
      </c>
      <c r="N49" s="353">
        <f>N83*M49</f>
        <v>829.84208459912497</v>
      </c>
    </row>
    <row r="50" spans="1:14" ht="15.75" thickBot="1">
      <c r="B50" s="829"/>
      <c r="C50" s="830"/>
      <c r="D50" s="830"/>
      <c r="E50" s="830"/>
      <c r="F50" s="830"/>
      <c r="G50" s="830"/>
      <c r="H50" s="831"/>
      <c r="I50" s="838"/>
      <c r="J50" s="839"/>
      <c r="K50" s="47"/>
      <c r="L50" s="840"/>
      <c r="M50" s="841"/>
      <c r="N50" s="111"/>
    </row>
    <row r="51" spans="1:14" ht="15.75" thickBot="1">
      <c r="B51" s="816" t="s">
        <v>1037</v>
      </c>
      <c r="C51" s="817"/>
      <c r="D51" s="817"/>
      <c r="E51" s="817"/>
      <c r="F51" s="817"/>
      <c r="G51" s="817"/>
      <c r="H51" s="817"/>
      <c r="I51" s="817"/>
      <c r="J51" s="817"/>
      <c r="K51" s="817"/>
      <c r="L51" s="817"/>
      <c r="M51" s="818"/>
      <c r="N51" s="403">
        <f>SUM(N36:N50)</f>
        <v>129351.96228195353</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7" t="s">
        <v>1028</v>
      </c>
      <c r="C55" s="808"/>
      <c r="D55" s="808"/>
      <c r="E55" s="808"/>
      <c r="F55" s="808"/>
      <c r="G55" s="808"/>
      <c r="H55" s="808"/>
      <c r="I55" s="809"/>
      <c r="J55" s="324" t="s">
        <v>1029</v>
      </c>
      <c r="K55" s="91" t="s">
        <v>1030</v>
      </c>
      <c r="L55" s="810" t="s">
        <v>1039</v>
      </c>
      <c r="M55" s="809"/>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21300.844880686866</v>
      </c>
      <c r="N56" s="281">
        <f>K56*M56</f>
        <v>29821.182832961611</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37.931412041222195</v>
      </c>
      <c r="N57" s="281">
        <f>K57*M57</f>
        <v>948.28530103055493</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1"/>
      <c r="C60" s="812"/>
      <c r="D60" s="812"/>
      <c r="E60" s="812"/>
      <c r="F60" s="812"/>
      <c r="G60" s="812"/>
      <c r="H60" s="812"/>
      <c r="I60" s="813"/>
      <c r="J60" s="48"/>
      <c r="K60" s="50"/>
      <c r="L60" s="814"/>
      <c r="M60" s="815"/>
      <c r="N60" s="51"/>
    </row>
    <row r="61" spans="1:14" ht="15.75" thickBot="1">
      <c r="B61" s="816" t="s">
        <v>1037</v>
      </c>
      <c r="C61" s="817"/>
      <c r="D61" s="817"/>
      <c r="E61" s="817"/>
      <c r="F61" s="817"/>
      <c r="G61" s="817"/>
      <c r="H61" s="817"/>
      <c r="I61" s="817"/>
      <c r="J61" s="817"/>
      <c r="K61" s="817"/>
      <c r="L61" s="817"/>
      <c r="M61" s="818"/>
      <c r="N61" s="403">
        <f>SUM(N56:N60)</f>
        <v>30769.468133992166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9" t="s">
        <v>1045</v>
      </c>
      <c r="M65" s="792"/>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0">
        <f>VLOOKUP(A66,TRANSPORTE!A5:D117,4,FALSE)</f>
        <v>1280.2563222435558</v>
      </c>
      <c r="M66" s="821"/>
      <c r="N66" s="296">
        <f>K66*L66</f>
        <v>1792.358851140978</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0">
        <f>VLOOKUP(A67,TRANSPORTE!A6:D117,4,FALSE)</f>
        <v>1280.2563222435558</v>
      </c>
      <c r="M67" s="821"/>
      <c r="N67" s="296">
        <f>K67*L67</f>
        <v>1600.3204028044447</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5"/>
      <c r="M71" s="806"/>
      <c r="N71" s="133"/>
    </row>
    <row r="72" spans="1:15" ht="15.75" thickBot="1">
      <c r="B72" s="822" t="s">
        <v>1037</v>
      </c>
      <c r="C72" s="823"/>
      <c r="D72" s="823"/>
      <c r="E72" s="823"/>
      <c r="F72" s="823"/>
      <c r="G72" s="823"/>
      <c r="H72" s="823"/>
      <c r="I72" s="823"/>
      <c r="J72" s="823"/>
      <c r="K72" s="823"/>
      <c r="L72" s="823"/>
      <c r="M72" s="824"/>
      <c r="N72" s="110">
        <f>N66+N67+N68+N69+N70</f>
        <v>3392.6792539454227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2" t="s">
        <v>1047</v>
      </c>
      <c r="C76" s="843"/>
      <c r="D76" s="843"/>
      <c r="E76" s="843"/>
      <c r="F76" s="843"/>
      <c r="G76" s="843"/>
      <c r="H76" s="843"/>
      <c r="I76" s="79" t="s">
        <v>1048</v>
      </c>
      <c r="J76" s="81" t="s">
        <v>1494</v>
      </c>
      <c r="K76" s="80" t="s">
        <v>1050</v>
      </c>
      <c r="L76" s="844" t="s">
        <v>1034</v>
      </c>
      <c r="M76" s="845"/>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3"/>
      <c r="C82" s="804"/>
      <c r="D82" s="804"/>
      <c r="E82" s="804"/>
      <c r="F82" s="804"/>
      <c r="G82" s="804"/>
      <c r="H82" s="804"/>
      <c r="I82" s="132"/>
      <c r="J82" s="132"/>
      <c r="K82" s="132"/>
      <c r="L82" s="904"/>
      <c r="M82" s="904"/>
      <c r="N82" s="51"/>
    </row>
    <row r="83" spans="1:14" ht="15.75" thickBot="1">
      <c r="B83" s="822" t="s">
        <v>1037</v>
      </c>
      <c r="C83" s="823"/>
      <c r="D83" s="823"/>
      <c r="E83" s="823"/>
      <c r="F83" s="823"/>
      <c r="G83" s="823"/>
      <c r="H83" s="823"/>
      <c r="I83" s="823"/>
      <c r="J83" s="823"/>
      <c r="K83" s="823"/>
      <c r="L83" s="823"/>
      <c r="M83" s="824"/>
      <c r="N83" s="310">
        <f>SUM(N77:N82)</f>
        <v>8298.4208459912497</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N51+N61+N72+N83</f>
        <v>171812.53051588239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7" t="s">
        <v>1053</v>
      </c>
      <c r="C89" s="808"/>
      <c r="D89" s="808"/>
      <c r="E89" s="808"/>
      <c r="F89" s="808"/>
      <c r="G89" s="808"/>
      <c r="H89" s="808"/>
      <c r="I89" s="323"/>
      <c r="J89" s="343"/>
      <c r="K89" s="311" t="s">
        <v>1054</v>
      </c>
      <c r="L89" s="846" t="s">
        <v>1055</v>
      </c>
      <c r="M89" s="847"/>
      <c r="N89" s="312"/>
    </row>
    <row r="90" spans="1:14">
      <c r="B90" s="848" t="s">
        <v>1056</v>
      </c>
      <c r="C90" s="849"/>
      <c r="D90" s="849"/>
      <c r="E90" s="849"/>
      <c r="F90" s="849"/>
      <c r="G90" s="849"/>
      <c r="H90" s="849"/>
      <c r="I90" s="93"/>
      <c r="J90" s="94"/>
      <c r="K90" s="313">
        <v>0.2</v>
      </c>
      <c r="L90" s="850">
        <f>N85*K90</f>
        <v>34362.506103176478</v>
      </c>
      <c r="M90" s="851"/>
      <c r="N90" s="57"/>
    </row>
    <row r="91" spans="1:14">
      <c r="B91" s="95" t="s">
        <v>1057</v>
      </c>
      <c r="C91" s="96"/>
      <c r="D91" s="96"/>
      <c r="E91" s="96"/>
      <c r="F91" s="96"/>
      <c r="G91" s="96"/>
      <c r="H91" s="96"/>
      <c r="I91" s="93"/>
      <c r="J91" s="94"/>
      <c r="K91" s="313">
        <v>0.05</v>
      </c>
      <c r="L91" s="850">
        <f>N85*K91</f>
        <v>8590.6265257941195</v>
      </c>
      <c r="M91" s="851"/>
      <c r="N91" s="57"/>
    </row>
    <row r="92" spans="1:14" ht="15.75" thickBot="1">
      <c r="B92" s="97" t="s">
        <v>1058</v>
      </c>
      <c r="C92" s="98"/>
      <c r="D92" s="98"/>
      <c r="E92" s="98"/>
      <c r="F92" s="98"/>
      <c r="G92" s="98"/>
      <c r="H92" s="98"/>
      <c r="I92" s="99"/>
      <c r="J92" s="100"/>
      <c r="K92" s="314">
        <v>0.05</v>
      </c>
      <c r="L92" s="852">
        <f>N85*K92</f>
        <v>8590.6265257941195</v>
      </c>
      <c r="M92" s="853"/>
      <c r="N92" s="57"/>
    </row>
    <row r="93" spans="1:14" ht="15.75" thickBot="1">
      <c r="B93" s="816" t="s">
        <v>1037</v>
      </c>
      <c r="C93" s="817"/>
      <c r="D93" s="817"/>
      <c r="E93" s="817"/>
      <c r="F93" s="817"/>
      <c r="G93" s="817"/>
      <c r="H93" s="817"/>
      <c r="I93" s="817"/>
      <c r="J93" s="817"/>
      <c r="K93" s="817"/>
      <c r="L93" s="817"/>
      <c r="M93" s="818"/>
      <c r="N93" s="58">
        <f>L90+L91+L92</f>
        <v>51543.759154764717</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223356.28967064712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4" t="s">
        <v>2324</v>
      </c>
      <c r="C112" s="855"/>
      <c r="D112" s="855"/>
      <c r="E112" s="855"/>
      <c r="F112" s="855"/>
      <c r="G112" s="855"/>
      <c r="H112" s="855"/>
      <c r="I112" s="855"/>
      <c r="J112" s="855"/>
      <c r="K112" s="855"/>
      <c r="L112" s="855"/>
      <c r="M112" s="855"/>
      <c r="N112" s="856"/>
    </row>
    <row r="113" spans="2:14" ht="15" customHeight="1">
      <c r="B113" s="854"/>
      <c r="C113" s="855"/>
      <c r="D113" s="855"/>
      <c r="E113" s="855"/>
      <c r="F113" s="855"/>
      <c r="G113" s="855"/>
      <c r="H113" s="855"/>
      <c r="I113" s="855"/>
      <c r="J113" s="855"/>
      <c r="K113" s="855"/>
      <c r="L113" s="855"/>
      <c r="M113" s="855"/>
      <c r="N113" s="856"/>
    </row>
    <row r="114" spans="2:14" ht="30" customHeight="1">
      <c r="B114" s="857" t="s">
        <v>2325</v>
      </c>
      <c r="C114" s="858"/>
      <c r="D114" s="858"/>
      <c r="E114" s="858"/>
      <c r="F114" s="858"/>
      <c r="G114" s="858"/>
      <c r="H114" s="858"/>
      <c r="I114" s="858"/>
      <c r="J114" s="858"/>
      <c r="K114" s="858"/>
      <c r="L114" s="858"/>
      <c r="M114" s="858"/>
      <c r="N114" s="859"/>
    </row>
    <row r="115" spans="2:14">
      <c r="B115" s="857"/>
      <c r="C115" s="858"/>
      <c r="D115" s="858"/>
      <c r="E115" s="858"/>
      <c r="F115" s="858"/>
      <c r="G115" s="858"/>
      <c r="H115" s="858"/>
      <c r="I115" s="858"/>
      <c r="J115" s="858"/>
      <c r="K115" s="858"/>
      <c r="L115" s="858"/>
      <c r="M115" s="858"/>
      <c r="N115" s="85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3"/>
      <c r="K125" s="793"/>
      <c r="L125" s="793"/>
      <c r="M125" s="793"/>
      <c r="N125" s="794"/>
    </row>
    <row r="126" spans="2:14" ht="15.75" thickBot="1">
      <c r="B126" s="270" t="s">
        <v>2327</v>
      </c>
      <c r="C126" s="402"/>
      <c r="D126" s="402"/>
      <c r="E126" s="63"/>
      <c r="F126" s="63"/>
      <c r="G126" s="63"/>
      <c r="H126" s="63"/>
      <c r="I126" s="63"/>
      <c r="J126" s="795"/>
      <c r="K126" s="795"/>
      <c r="L126" s="795"/>
      <c r="M126" s="795"/>
      <c r="N126"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820"/>
      <c r="M66" s="82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ht="15" customHeight="1">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829.84208459912497</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129351.96228195353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171812.53051588239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34362.506103176478</v>
      </c>
      <c r="M87" s="851"/>
      <c r="N87" s="57"/>
    </row>
    <row r="88" spans="1:14">
      <c r="B88" s="95" t="s">
        <v>1057</v>
      </c>
      <c r="C88" s="96"/>
      <c r="D88" s="96"/>
      <c r="E88" s="96"/>
      <c r="F88" s="96"/>
      <c r="G88" s="96"/>
      <c r="H88" s="96"/>
      <c r="I88" s="93"/>
      <c r="J88" s="94"/>
      <c r="K88" s="313">
        <v>0.05</v>
      </c>
      <c r="L88" s="850">
        <f>N82*K88</f>
        <v>8590.6265257941195</v>
      </c>
      <c r="M88" s="851"/>
      <c r="N88" s="57"/>
    </row>
    <row r="89" spans="1:14" ht="15.75" thickBot="1">
      <c r="B89" s="97" t="s">
        <v>1058</v>
      </c>
      <c r="C89" s="98"/>
      <c r="D89" s="98"/>
      <c r="E89" s="98"/>
      <c r="F89" s="98"/>
      <c r="G89" s="98"/>
      <c r="H89" s="98"/>
      <c r="I89" s="99"/>
      <c r="J89" s="100"/>
      <c r="K89" s="314">
        <v>0.05</v>
      </c>
      <c r="L89" s="852">
        <f>N82*K89</f>
        <v>8590.6265257941195</v>
      </c>
      <c r="M89" s="853"/>
      <c r="N89" s="57"/>
    </row>
    <row r="90" spans="1:14" ht="15.75" thickBot="1">
      <c r="B90" s="816" t="s">
        <v>1037</v>
      </c>
      <c r="C90" s="817"/>
      <c r="D90" s="817"/>
      <c r="E90" s="817"/>
      <c r="F90" s="817"/>
      <c r="G90" s="817"/>
      <c r="H90" s="817"/>
      <c r="I90" s="817"/>
      <c r="J90" s="817"/>
      <c r="K90" s="817"/>
      <c r="L90" s="817"/>
      <c r="M90" s="818"/>
      <c r="N90" s="58">
        <f>L87+L88+L89</f>
        <v>51543.759154764717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223356.28967064712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829.84208459912497</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129351.96228195353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171812.53051588239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34362.506103176478</v>
      </c>
      <c r="M87" s="851"/>
      <c r="N87" s="57"/>
    </row>
    <row r="88" spans="1:14">
      <c r="B88" s="95" t="s">
        <v>1057</v>
      </c>
      <c r="C88" s="96"/>
      <c r="D88" s="96"/>
      <c r="E88" s="96"/>
      <c r="F88" s="96"/>
      <c r="G88" s="96"/>
      <c r="H88" s="96"/>
      <c r="I88" s="93"/>
      <c r="J88" s="94"/>
      <c r="K88" s="313">
        <v>0.05</v>
      </c>
      <c r="L88" s="850">
        <f>N82*K88</f>
        <v>8590.6265257941195</v>
      </c>
      <c r="M88" s="851"/>
      <c r="N88" s="57"/>
    </row>
    <row r="89" spans="1:14" ht="15.75" thickBot="1">
      <c r="B89" s="97" t="s">
        <v>1058</v>
      </c>
      <c r="C89" s="98"/>
      <c r="D89" s="98"/>
      <c r="E89" s="98"/>
      <c r="F89" s="98"/>
      <c r="G89" s="98"/>
      <c r="H89" s="98"/>
      <c r="I89" s="99"/>
      <c r="J89" s="100"/>
      <c r="K89" s="314">
        <v>0.05</v>
      </c>
      <c r="L89" s="852">
        <f>N82*K89</f>
        <v>8590.6265257941195</v>
      </c>
      <c r="M89" s="853"/>
      <c r="N89" s="57"/>
    </row>
    <row r="90" spans="1:14" ht="15.75" thickBot="1">
      <c r="B90" s="816" t="s">
        <v>1037</v>
      </c>
      <c r="C90" s="817"/>
      <c r="D90" s="817"/>
      <c r="E90" s="817"/>
      <c r="F90" s="817"/>
      <c r="G90" s="817"/>
      <c r="H90" s="817"/>
      <c r="I90" s="817"/>
      <c r="J90" s="817"/>
      <c r="K90" s="817"/>
      <c r="L90" s="817"/>
      <c r="M90" s="818"/>
      <c r="N90" s="58">
        <f>L87+L88+L89</f>
        <v>51543.759154764717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223356.28967064712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1377</v>
      </c>
      <c r="B65" s="52" t="str">
        <f>VLOOKUP(A65,TRANSPORTE!A6:D117,3,FALSE)</f>
        <v>Transporte de mezcla</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8</v>
      </c>
      <c r="N37" s="281">
        <f t="shared" ref="N37:N43" si="0">K37/M37</f>
        <v>15039.915575059267</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8</v>
      </c>
      <c r="N38" s="281">
        <f t="shared" si="0"/>
        <v>15516.876197318008</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8</v>
      </c>
      <c r="N39" s="281">
        <f t="shared" si="0"/>
        <v>63167.93431862069</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8</v>
      </c>
      <c r="N42" s="281">
        <f t="shared" si="0"/>
        <v>25567.948401400863</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8</v>
      </c>
      <c r="N43" s="281">
        <f t="shared" si="0"/>
        <v>10528.032826341596</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155408.30842176819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198790.92341636273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39758.18468327255</v>
      </c>
      <c r="M87" s="851"/>
      <c r="N87" s="57"/>
    </row>
    <row r="88" spans="1:14">
      <c r="B88" s="95" t="s">
        <v>1057</v>
      </c>
      <c r="C88" s="96"/>
      <c r="D88" s="96"/>
      <c r="E88" s="96"/>
      <c r="F88" s="96"/>
      <c r="G88" s="96"/>
      <c r="H88" s="96"/>
      <c r="I88" s="93"/>
      <c r="J88" s="94"/>
      <c r="K88" s="313">
        <v>0.05</v>
      </c>
      <c r="L88" s="850">
        <f>N82*K88</f>
        <v>9939.5461708181374</v>
      </c>
      <c r="M88" s="851"/>
      <c r="N88" s="57"/>
    </row>
    <row r="89" spans="1:14" ht="15.75" thickBot="1">
      <c r="B89" s="97" t="s">
        <v>1058</v>
      </c>
      <c r="C89" s="98"/>
      <c r="D89" s="98"/>
      <c r="E89" s="98"/>
      <c r="F89" s="98"/>
      <c r="G89" s="98"/>
      <c r="H89" s="98"/>
      <c r="I89" s="99"/>
      <c r="J89" s="100"/>
      <c r="K89" s="314">
        <v>0.05</v>
      </c>
      <c r="L89" s="852">
        <f>N82*K89</f>
        <v>9939.5461708181374</v>
      </c>
      <c r="M89" s="853"/>
      <c r="N89" s="57"/>
    </row>
    <row r="90" spans="1:14" ht="15.75" thickBot="1">
      <c r="B90" s="816" t="s">
        <v>1037</v>
      </c>
      <c r="C90" s="817"/>
      <c r="D90" s="817"/>
      <c r="E90" s="817"/>
      <c r="F90" s="817"/>
      <c r="G90" s="817"/>
      <c r="H90" s="817"/>
      <c r="I90" s="817"/>
      <c r="J90" s="817"/>
      <c r="K90" s="817"/>
      <c r="L90" s="817"/>
      <c r="M90" s="818"/>
      <c r="N90" s="58">
        <f>L87+L88+L89</f>
        <v>59637.277024908828</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258428.20044127156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8</v>
      </c>
      <c r="N37" s="281">
        <f t="shared" ref="N37:N43" si="0">K37/M37</f>
        <v>15039.915575059267</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8</v>
      </c>
      <c r="N38" s="281">
        <f t="shared" si="0"/>
        <v>15516.876197318008</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8</v>
      </c>
      <c r="N39" s="281">
        <f t="shared" si="0"/>
        <v>63167.93431862069</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8</v>
      </c>
      <c r="N42" s="281">
        <f t="shared" si="0"/>
        <v>25567.948401400863</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8</v>
      </c>
      <c r="N43" s="281">
        <f t="shared" si="0"/>
        <v>10528.032826341596</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155408.30842176819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133"/>
    </row>
    <row r="80" spans="1:15" ht="15.75" thickBot="1">
      <c r="B80" s="822" t="s">
        <v>1037</v>
      </c>
      <c r="C80" s="823"/>
      <c r="D80" s="823"/>
      <c r="E80" s="823"/>
      <c r="F80" s="823"/>
      <c r="G80" s="823"/>
      <c r="H80" s="823"/>
      <c r="I80" s="823"/>
      <c r="J80" s="823"/>
      <c r="K80" s="823"/>
      <c r="L80" s="823"/>
      <c r="M80" s="824"/>
      <c r="N80" s="469">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198790.92341636273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39758.18468327255</v>
      </c>
      <c r="M87" s="851"/>
      <c r="N87" s="57"/>
    </row>
    <row r="88" spans="1:14">
      <c r="B88" s="95" t="s">
        <v>1057</v>
      </c>
      <c r="C88" s="96"/>
      <c r="D88" s="96"/>
      <c r="E88" s="96"/>
      <c r="F88" s="96"/>
      <c r="G88" s="96"/>
      <c r="H88" s="96"/>
      <c r="I88" s="93"/>
      <c r="J88" s="94"/>
      <c r="K88" s="313">
        <v>0.05</v>
      </c>
      <c r="L88" s="850">
        <f>N82*K88</f>
        <v>9939.5461708181374</v>
      </c>
      <c r="M88" s="851"/>
      <c r="N88" s="57"/>
    </row>
    <row r="89" spans="1:14" ht="15.75" thickBot="1">
      <c r="B89" s="97" t="s">
        <v>1058</v>
      </c>
      <c r="C89" s="98"/>
      <c r="D89" s="98"/>
      <c r="E89" s="98"/>
      <c r="F89" s="98"/>
      <c r="G89" s="98"/>
      <c r="H89" s="98"/>
      <c r="I89" s="99"/>
      <c r="J89" s="100"/>
      <c r="K89" s="314">
        <v>0.05</v>
      </c>
      <c r="L89" s="852">
        <f>N82*K89</f>
        <v>9939.5461708181374</v>
      </c>
      <c r="M89" s="853"/>
      <c r="N89" s="57"/>
    </row>
    <row r="90" spans="1:14" ht="15.75" thickBot="1">
      <c r="B90" s="816" t="s">
        <v>1037</v>
      </c>
      <c r="C90" s="817"/>
      <c r="D90" s="817"/>
      <c r="E90" s="817"/>
      <c r="F90" s="817"/>
      <c r="G90" s="817"/>
      <c r="H90" s="817"/>
      <c r="I90" s="817"/>
      <c r="J90" s="817"/>
      <c r="K90" s="817"/>
      <c r="L90" s="817"/>
      <c r="M90" s="818"/>
      <c r="N90" s="58">
        <f>L87+L88+L89</f>
        <v>59637.277024908828</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258428.20044127156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8</v>
      </c>
      <c r="N37" s="281">
        <f t="shared" ref="N37:N43" si="0">K37/M37</f>
        <v>15039.915575059267</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8</v>
      </c>
      <c r="N38" s="281">
        <f t="shared" si="0"/>
        <v>15516.876197318008</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8</v>
      </c>
      <c r="N39" s="281">
        <f t="shared" si="0"/>
        <v>63167.93431862069</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8</v>
      </c>
      <c r="N42" s="281">
        <f t="shared" si="0"/>
        <v>25567.948401400863</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8</v>
      </c>
      <c r="N43" s="281">
        <f t="shared" si="0"/>
        <v>10528.032826341596</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155408.30842176819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198790.92341636273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39758.18468327255</v>
      </c>
      <c r="M87" s="851"/>
      <c r="N87" s="57"/>
    </row>
    <row r="88" spans="1:14">
      <c r="B88" s="95" t="s">
        <v>1057</v>
      </c>
      <c r="C88" s="96"/>
      <c r="D88" s="96"/>
      <c r="E88" s="96"/>
      <c r="F88" s="96"/>
      <c r="G88" s="96"/>
      <c r="H88" s="96"/>
      <c r="I88" s="93"/>
      <c r="J88" s="94"/>
      <c r="K88" s="313">
        <v>0.05</v>
      </c>
      <c r="L88" s="850">
        <f>N82*K88</f>
        <v>9939.5461708181374</v>
      </c>
      <c r="M88" s="851"/>
      <c r="N88" s="57"/>
    </row>
    <row r="89" spans="1:14" ht="15.75" thickBot="1">
      <c r="B89" s="97" t="s">
        <v>1058</v>
      </c>
      <c r="C89" s="98"/>
      <c r="D89" s="98"/>
      <c r="E89" s="98"/>
      <c r="F89" s="98"/>
      <c r="G89" s="98"/>
      <c r="H89" s="98"/>
      <c r="I89" s="99"/>
      <c r="J89" s="100"/>
      <c r="K89" s="314">
        <v>0.05</v>
      </c>
      <c r="L89" s="852">
        <f>N82*K89</f>
        <v>9939.5461708181374</v>
      </c>
      <c r="M89" s="853"/>
      <c r="N89" s="57"/>
    </row>
    <row r="90" spans="1:14" ht="15.75" thickBot="1">
      <c r="B90" s="816" t="s">
        <v>1037</v>
      </c>
      <c r="C90" s="817"/>
      <c r="D90" s="817"/>
      <c r="E90" s="817"/>
      <c r="F90" s="817"/>
      <c r="G90" s="817"/>
      <c r="H90" s="817"/>
      <c r="I90" s="817"/>
      <c r="J90" s="817"/>
      <c r="K90" s="817"/>
      <c r="L90" s="817"/>
      <c r="M90" s="818"/>
      <c r="N90" s="58">
        <f>L87+L88+L89</f>
        <v>59637.277024908828</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258428.20044127156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829.84208459912497</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129351.96228195353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171812.53051588239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34362.506103176478</v>
      </c>
      <c r="M87" s="851"/>
      <c r="N87" s="57"/>
    </row>
    <row r="88" spans="1:14">
      <c r="B88" s="95" t="s">
        <v>1057</v>
      </c>
      <c r="C88" s="96"/>
      <c r="D88" s="96"/>
      <c r="E88" s="96"/>
      <c r="F88" s="96"/>
      <c r="G88" s="96"/>
      <c r="H88" s="96"/>
      <c r="I88" s="93"/>
      <c r="J88" s="94"/>
      <c r="K88" s="313">
        <v>0.05</v>
      </c>
      <c r="L88" s="850">
        <f>N82*K88</f>
        <v>8590.6265257941195</v>
      </c>
      <c r="M88" s="851"/>
      <c r="N88" s="57"/>
    </row>
    <row r="89" spans="1:14" ht="15.75" thickBot="1">
      <c r="B89" s="97" t="s">
        <v>1058</v>
      </c>
      <c r="C89" s="98"/>
      <c r="D89" s="98"/>
      <c r="E89" s="98"/>
      <c r="F89" s="98"/>
      <c r="G89" s="98"/>
      <c r="H89" s="98"/>
      <c r="I89" s="99"/>
      <c r="J89" s="100"/>
      <c r="K89" s="314">
        <v>0.05</v>
      </c>
      <c r="L89" s="852">
        <f>N82*K89</f>
        <v>8590.6265257941195</v>
      </c>
      <c r="M89" s="853"/>
      <c r="N89" s="57"/>
    </row>
    <row r="90" spans="1:14" ht="15.75" thickBot="1">
      <c r="B90" s="816" t="s">
        <v>1037</v>
      </c>
      <c r="C90" s="817"/>
      <c r="D90" s="817"/>
      <c r="E90" s="817"/>
      <c r="F90" s="817"/>
      <c r="G90" s="817"/>
      <c r="H90" s="817"/>
      <c r="I90" s="817"/>
      <c r="J90" s="817"/>
      <c r="K90" s="817"/>
      <c r="L90" s="817"/>
      <c r="M90" s="818"/>
      <c r="N90" s="58">
        <f>L87+L88+L89</f>
        <v>51543.759154764717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223356.28967064712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133"/>
    </row>
    <row r="81" spans="1:14" ht="15.75" thickBot="1">
      <c r="B81" s="822" t="s">
        <v>1037</v>
      </c>
      <c r="C81" s="823"/>
      <c r="D81" s="823"/>
      <c r="E81" s="823"/>
      <c r="F81" s="823"/>
      <c r="G81" s="823"/>
      <c r="H81" s="823"/>
      <c r="I81" s="823"/>
      <c r="J81" s="823"/>
      <c r="K81" s="823"/>
      <c r="L81" s="823"/>
      <c r="M81" s="824"/>
      <c r="N81" s="469">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829.84208459912497</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129351.96228195353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171812.53051588239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34362.506103176478</v>
      </c>
      <c r="M87" s="851"/>
      <c r="N87" s="57"/>
    </row>
    <row r="88" spans="1:14">
      <c r="B88" s="95" t="s">
        <v>1057</v>
      </c>
      <c r="C88" s="96"/>
      <c r="D88" s="96"/>
      <c r="E88" s="96"/>
      <c r="F88" s="96"/>
      <c r="G88" s="96"/>
      <c r="H88" s="96"/>
      <c r="I88" s="93"/>
      <c r="J88" s="94"/>
      <c r="K88" s="313">
        <v>0.05</v>
      </c>
      <c r="L88" s="850">
        <f>N82*K88</f>
        <v>8590.6265257941195</v>
      </c>
      <c r="M88" s="851"/>
      <c r="N88" s="57"/>
    </row>
    <row r="89" spans="1:14" ht="15.75" thickBot="1">
      <c r="B89" s="97" t="s">
        <v>1058</v>
      </c>
      <c r="C89" s="98"/>
      <c r="D89" s="98"/>
      <c r="E89" s="98"/>
      <c r="F89" s="98"/>
      <c r="G89" s="98"/>
      <c r="H89" s="98"/>
      <c r="I89" s="99"/>
      <c r="J89" s="100"/>
      <c r="K89" s="314">
        <v>0.05</v>
      </c>
      <c r="L89" s="852">
        <f>N82*K89</f>
        <v>8590.6265257941195</v>
      </c>
      <c r="M89" s="853"/>
      <c r="N89" s="57"/>
    </row>
    <row r="90" spans="1:14" ht="15.75" thickBot="1">
      <c r="B90" s="816" t="s">
        <v>1037</v>
      </c>
      <c r="C90" s="817"/>
      <c r="D90" s="817"/>
      <c r="E90" s="817"/>
      <c r="F90" s="817"/>
      <c r="G90" s="817"/>
      <c r="H90" s="817"/>
      <c r="I90" s="817"/>
      <c r="J90" s="817"/>
      <c r="K90" s="817"/>
      <c r="L90" s="817"/>
      <c r="M90" s="818"/>
      <c r="N90" s="58">
        <f>L87+L88+L89</f>
        <v>51543.759154764717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223356.28967064712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8</v>
      </c>
      <c r="N37" s="281">
        <f t="shared" ref="N37:N43" si="0">K37/M37</f>
        <v>15039.915575059267</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8</v>
      </c>
      <c r="N38" s="281">
        <f t="shared" si="0"/>
        <v>15516.876197318008</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8</v>
      </c>
      <c r="N39" s="281">
        <f t="shared" si="0"/>
        <v>63167.93431862069</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8</v>
      </c>
      <c r="N42" s="281">
        <f t="shared" si="0"/>
        <v>25567.948401400863</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8</v>
      </c>
      <c r="N43" s="281">
        <f t="shared" si="0"/>
        <v>10528.032826341596</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922.04676066569448</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155408.30842176819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9220.4676066569446</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198790.92341636273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39758.18468327255</v>
      </c>
      <c r="M87" s="851"/>
      <c r="N87" s="57"/>
    </row>
    <row r="88" spans="1:14">
      <c r="B88" s="95" t="s">
        <v>1057</v>
      </c>
      <c r="C88" s="96"/>
      <c r="D88" s="96"/>
      <c r="E88" s="96"/>
      <c r="F88" s="96"/>
      <c r="G88" s="96"/>
      <c r="H88" s="96"/>
      <c r="I88" s="93"/>
      <c r="J88" s="94"/>
      <c r="K88" s="313">
        <v>0.05</v>
      </c>
      <c r="L88" s="850">
        <f>N82*K88</f>
        <v>9939.5461708181374</v>
      </c>
      <c r="M88" s="851"/>
      <c r="N88" s="57"/>
    </row>
    <row r="89" spans="1:14" ht="15.75" thickBot="1">
      <c r="B89" s="97" t="s">
        <v>1058</v>
      </c>
      <c r="C89" s="98"/>
      <c r="D89" s="98"/>
      <c r="E89" s="98"/>
      <c r="F89" s="98"/>
      <c r="G89" s="98"/>
      <c r="H89" s="98"/>
      <c r="I89" s="99"/>
      <c r="J89" s="100"/>
      <c r="K89" s="314">
        <v>0.05</v>
      </c>
      <c r="L89" s="852">
        <f>N82*K89</f>
        <v>9939.5461708181374</v>
      </c>
      <c r="M89" s="853"/>
      <c r="N89" s="57"/>
    </row>
    <row r="90" spans="1:14" ht="15.75" thickBot="1">
      <c r="B90" s="816" t="s">
        <v>1037</v>
      </c>
      <c r="C90" s="817"/>
      <c r="D90" s="817"/>
      <c r="E90" s="817"/>
      <c r="F90" s="817"/>
      <c r="G90" s="817"/>
      <c r="H90" s="817"/>
      <c r="I90" s="817"/>
      <c r="J90" s="817"/>
      <c r="K90" s="817"/>
      <c r="L90" s="817"/>
      <c r="M90" s="818"/>
      <c r="N90" s="58">
        <f>L87+L88+L89</f>
        <v>59637.277024908828</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258428.20044127156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829.84208459912497</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129351.96228195353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37.931412041222195</v>
      </c>
      <c r="N54" s="281">
        <f>K54*M54</f>
        <v>948.28530103055493</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30769.468133992166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8298.4208459912497</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171812.53051588239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34362.506103176478</v>
      </c>
      <c r="M87" s="851"/>
      <c r="N87" s="57"/>
    </row>
    <row r="88" spans="1:14">
      <c r="B88" s="95" t="s">
        <v>1057</v>
      </c>
      <c r="C88" s="96"/>
      <c r="D88" s="96"/>
      <c r="E88" s="96"/>
      <c r="F88" s="96"/>
      <c r="G88" s="96"/>
      <c r="H88" s="96"/>
      <c r="I88" s="93"/>
      <c r="J88" s="94"/>
      <c r="K88" s="313">
        <v>0.05</v>
      </c>
      <c r="L88" s="850">
        <f>N82*K88</f>
        <v>8590.6265257941195</v>
      </c>
      <c r="M88" s="851"/>
      <c r="N88" s="57"/>
    </row>
    <row r="89" spans="1:14" ht="15.75" thickBot="1">
      <c r="B89" s="97" t="s">
        <v>1058</v>
      </c>
      <c r="C89" s="98"/>
      <c r="D89" s="98"/>
      <c r="E89" s="98"/>
      <c r="F89" s="98"/>
      <c r="G89" s="98"/>
      <c r="H89" s="98"/>
      <c r="I89" s="99"/>
      <c r="J89" s="100"/>
      <c r="K89" s="314">
        <v>0.05</v>
      </c>
      <c r="L89" s="852">
        <f>N82*K89</f>
        <v>8590.6265257941195</v>
      </c>
      <c r="M89" s="853"/>
      <c r="N89" s="57"/>
    </row>
    <row r="90" spans="1:14" ht="15.75" thickBot="1">
      <c r="B90" s="816" t="s">
        <v>1037</v>
      </c>
      <c r="C90" s="817"/>
      <c r="D90" s="817"/>
      <c r="E90" s="817"/>
      <c r="F90" s="817"/>
      <c r="G90" s="817"/>
      <c r="H90" s="817"/>
      <c r="I90" s="817"/>
      <c r="J90" s="817"/>
      <c r="K90" s="817"/>
      <c r="L90" s="817"/>
      <c r="M90" s="818"/>
      <c r="N90" s="58">
        <f>L87+L88+L89</f>
        <v>51543.759154764717</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223356.28967064712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150</v>
      </c>
      <c r="B36" s="829" t="str">
        <f>VLOOKUP(A36,EQUIPOS!A6:D154,3,FALSE)</f>
        <v>Cargador : Potencia en el volante 125 hp, Clasificación de RPM del motor 2300.</v>
      </c>
      <c r="C36" s="830"/>
      <c r="D36" s="830"/>
      <c r="E36" s="830"/>
      <c r="F36" s="830"/>
      <c r="G36" s="830"/>
      <c r="H36" s="831"/>
      <c r="I36" s="276"/>
      <c r="J36" s="277"/>
      <c r="K36" s="278">
        <f>VLOOKUP(A36,EQUIPOS!A6:D163,4,FALSE)</f>
        <v>162431.98118469829</v>
      </c>
      <c r="L36" s="279"/>
      <c r="M36" s="280">
        <v>30</v>
      </c>
      <c r="N36" s="281">
        <f>K36/M36</f>
        <v>5414.3993728232763</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166</v>
      </c>
      <c r="B38" s="829" t="str">
        <f>VLOOKUP(A38,EQUIPOS!A8:D154,3,FALSE)</f>
        <v>Compactador de Rodillo POTENCIA: 99HP, PESO: 8 ton</v>
      </c>
      <c r="C38" s="830"/>
      <c r="D38" s="830"/>
      <c r="E38" s="830"/>
      <c r="F38" s="830"/>
      <c r="G38" s="830"/>
      <c r="H38" s="831"/>
      <c r="I38" s="276"/>
      <c r="J38" s="277"/>
      <c r="K38" s="278">
        <f>VLOOKUP(A38,EQUIPOS!A8:D165,4,FALSE)</f>
        <v>124135.00957854406</v>
      </c>
      <c r="L38" s="279"/>
      <c r="M38" s="280">
        <v>10</v>
      </c>
      <c r="N38" s="281">
        <f t="shared" si="0"/>
        <v>12413.500957854407</v>
      </c>
    </row>
    <row r="39" spans="1:14">
      <c r="A39" t="s">
        <v>284</v>
      </c>
      <c r="B39" s="829" t="str">
        <f>VLOOKUP(A39,EQUIPOS!A9:D154,3,FALSE)</f>
        <v>Planta de asfalto en caliente</v>
      </c>
      <c r="C39" s="830"/>
      <c r="D39" s="830"/>
      <c r="E39" s="830"/>
      <c r="F39" s="830"/>
      <c r="G39" s="830"/>
      <c r="H39" s="831"/>
      <c r="I39" s="276"/>
      <c r="J39" s="277"/>
      <c r="K39" s="278">
        <f>VLOOKUP(A39,EQUIPOS!A9:D166,4,FALSE)</f>
        <v>505343.47454896552</v>
      </c>
      <c r="L39" s="279"/>
      <c r="M39" s="280">
        <v>10</v>
      </c>
      <c r="N39" s="281">
        <f t="shared" si="0"/>
        <v>50534.347454896553</v>
      </c>
    </row>
    <row r="40" spans="1:14">
      <c r="A40" t="s">
        <v>290</v>
      </c>
      <c r="B40" s="829" t="str">
        <f>VLOOKUP(A40,EQUIPOS!A10:D154,3,FALSE)</f>
        <v>Planta trituradora</v>
      </c>
      <c r="C40" s="830"/>
      <c r="D40" s="830"/>
      <c r="E40" s="830"/>
      <c r="F40" s="830"/>
      <c r="G40" s="830"/>
      <c r="H40" s="831"/>
      <c r="I40" s="276"/>
      <c r="J40" s="277"/>
      <c r="K40" s="278">
        <f>VLOOKUP(A40,EQUIPOS!A10:D167,4,FALSE)</f>
        <v>433151.24945405178</v>
      </c>
      <c r="L40" s="279"/>
      <c r="M40" s="280">
        <v>30</v>
      </c>
      <c r="N40" s="281">
        <f t="shared" si="0"/>
        <v>14438.374981801726</v>
      </c>
    </row>
    <row r="41" spans="1:14">
      <c r="A41" t="s">
        <v>314</v>
      </c>
      <c r="B41" s="829" t="str">
        <f>VLOOKUP(A41,EQUIPOS!A11:D155,3,FALSE)</f>
        <v xml:space="preserve">Retroexcavadora E-200 sobre orugas
</v>
      </c>
      <c r="C41" s="830"/>
      <c r="D41" s="830"/>
      <c r="E41" s="830"/>
      <c r="F41" s="830"/>
      <c r="G41" s="830"/>
      <c r="H41" s="831"/>
      <c r="I41" s="276"/>
      <c r="J41" s="277"/>
      <c r="K41" s="278">
        <f>VLOOKUP(A41,EQUIPOS!A11:D168,4,FALSE)</f>
        <v>144383.39963211206</v>
      </c>
      <c r="L41" s="279"/>
      <c r="M41" s="280">
        <v>30</v>
      </c>
      <c r="N41" s="281">
        <f t="shared" si="0"/>
        <v>4812.779987737069</v>
      </c>
    </row>
    <row r="42" spans="1:14">
      <c r="A42" t="s">
        <v>358</v>
      </c>
      <c r="B42" s="829" t="str">
        <f>VLOOKUP(A42,EQUIPOS!A12:D156,3,FALSE)</f>
        <v xml:space="preserve">Terminadora de asfalto (Finisher), potencia en el volante 174 HP, R=20M3/H, velocidad de desplazamiento 114 m/min
</v>
      </c>
      <c r="C42" s="830"/>
      <c r="D42" s="830"/>
      <c r="E42" s="830"/>
      <c r="F42" s="830"/>
      <c r="G42" s="830"/>
      <c r="H42" s="831"/>
      <c r="I42" s="276"/>
      <c r="J42" s="277"/>
      <c r="K42" s="278">
        <f>VLOOKUP(A42,EQUIPOS!A12:D169,4,FALSE)</f>
        <v>204543.5872112069</v>
      </c>
      <c r="L42" s="279"/>
      <c r="M42" s="280">
        <v>10</v>
      </c>
      <c r="N42" s="281">
        <f t="shared" si="0"/>
        <v>20454.35872112069</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329"/>
      <c r="C44" s="330"/>
      <c r="D44" s="330"/>
      <c r="E44" s="330"/>
      <c r="F44" s="330"/>
      <c r="G44" s="330"/>
      <c r="H44" s="331"/>
      <c r="I44" s="276"/>
      <c r="J44" s="277"/>
      <c r="K44" s="278"/>
      <c r="L44" s="279"/>
      <c r="M44" s="280"/>
      <c r="N44" s="281"/>
    </row>
    <row r="45" spans="1:14">
      <c r="B45" s="829"/>
      <c r="C45" s="830"/>
      <c r="D45" s="830"/>
      <c r="E45" s="830"/>
      <c r="F45" s="830"/>
      <c r="G45" s="830"/>
      <c r="H45" s="831"/>
      <c r="I45" s="832"/>
      <c r="J45" s="813"/>
      <c r="K45" s="278"/>
      <c r="L45" s="833"/>
      <c r="M45" s="834"/>
      <c r="N45" s="281"/>
    </row>
    <row r="46" spans="1:14">
      <c r="B46" s="829"/>
      <c r="C46" s="830"/>
      <c r="D46" s="830"/>
      <c r="E46" s="835"/>
      <c r="F46" s="830"/>
      <c r="G46" s="830"/>
      <c r="H46" s="831"/>
      <c r="I46" s="42"/>
      <c r="J46" s="43"/>
      <c r="K46" s="283"/>
      <c r="L46" s="285"/>
      <c r="M46" s="286"/>
      <c r="N46" s="287"/>
    </row>
    <row r="47" spans="1:14">
      <c r="B47" s="836" t="s">
        <v>1036</v>
      </c>
      <c r="C47" s="837"/>
      <c r="D47" s="837"/>
      <c r="E47" s="44"/>
      <c r="F47" s="45"/>
      <c r="G47" s="45"/>
      <c r="H47" s="46"/>
      <c r="I47" s="42"/>
      <c r="J47" s="43"/>
      <c r="K47" s="288"/>
      <c r="L47" s="285"/>
      <c r="M47" s="410">
        <v>0.1</v>
      </c>
      <c r="N47" s="353">
        <f>N81*M47</f>
        <v>829.84208459912497</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129351.96228195353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21300.844880686866</v>
      </c>
      <c r="N54" s="281">
        <f>K54*M54</f>
        <v>29821.182832961611</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37.931412041222195</v>
      </c>
      <c r="N55" s="281">
        <f>K55*M55</f>
        <v>948.28530103055493</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1"/>
      <c r="C58" s="812"/>
      <c r="D58" s="812"/>
      <c r="E58" s="812"/>
      <c r="F58" s="812"/>
      <c r="G58" s="812"/>
      <c r="H58" s="812"/>
      <c r="I58" s="813"/>
      <c r="J58" s="48"/>
      <c r="K58" s="50"/>
      <c r="L58" s="814"/>
      <c r="M58" s="815"/>
      <c r="N58" s="51"/>
    </row>
    <row r="59" spans="1:14" ht="15.75" thickBot="1">
      <c r="B59" s="816" t="s">
        <v>1037</v>
      </c>
      <c r="C59" s="817"/>
      <c r="D59" s="817"/>
      <c r="E59" s="817"/>
      <c r="F59" s="817"/>
      <c r="G59" s="817"/>
      <c r="H59" s="817"/>
      <c r="I59" s="817"/>
      <c r="J59" s="817"/>
      <c r="K59" s="817"/>
      <c r="L59" s="817"/>
      <c r="M59" s="818"/>
      <c r="N59" s="403">
        <f>SUM(N54:N58)</f>
        <v>30769.468133992166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0">
        <f>VLOOKUP(A64,TRANSPORTE!A5:D117,4,FALSE)</f>
        <v>1280.2563222435558</v>
      </c>
      <c r="M64" s="821"/>
      <c r="N64" s="296">
        <f>K64*L64</f>
        <v>1792.358851140978</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0">
        <f>VLOOKUP(A65,TRANSPORTE!A6:D117,4,FALSE)</f>
        <v>1280.2563222435558</v>
      </c>
      <c r="M65" s="821"/>
      <c r="N65" s="296">
        <f>K65*L65</f>
        <v>1600.3204028044447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3392.6792539454227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8298.4208459912497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N49+N59+N70+N81</f>
        <v>171812.53051588239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34362.506103176478</v>
      </c>
      <c r="M88" s="851"/>
      <c r="N88" s="57"/>
    </row>
    <row r="89" spans="1:14">
      <c r="B89" s="95" t="s">
        <v>1057</v>
      </c>
      <c r="C89" s="96"/>
      <c r="D89" s="96"/>
      <c r="E89" s="96"/>
      <c r="F89" s="96"/>
      <c r="G89" s="96"/>
      <c r="H89" s="96"/>
      <c r="I89" s="93"/>
      <c r="J89" s="94"/>
      <c r="K89" s="313">
        <v>0.05</v>
      </c>
      <c r="L89" s="850">
        <f>N83*K89</f>
        <v>8590.6265257941195</v>
      </c>
      <c r="M89" s="851"/>
      <c r="N89" s="57"/>
    </row>
    <row r="90" spans="1:14" ht="15.75" thickBot="1">
      <c r="B90" s="97" t="s">
        <v>1058</v>
      </c>
      <c r="C90" s="98"/>
      <c r="D90" s="98"/>
      <c r="E90" s="98"/>
      <c r="F90" s="98"/>
      <c r="G90" s="98"/>
      <c r="H90" s="98"/>
      <c r="I90" s="99"/>
      <c r="J90" s="100"/>
      <c r="K90" s="314">
        <v>0.05</v>
      </c>
      <c r="L90" s="852">
        <f>N83*K90</f>
        <v>8590.6265257941195</v>
      </c>
      <c r="M90" s="853"/>
      <c r="N90" s="57"/>
    </row>
    <row r="91" spans="1:14" ht="15.75" thickBot="1">
      <c r="B91" s="816" t="s">
        <v>1037</v>
      </c>
      <c r="C91" s="817"/>
      <c r="D91" s="817"/>
      <c r="E91" s="817"/>
      <c r="F91" s="817"/>
      <c r="G91" s="817"/>
      <c r="H91" s="817"/>
      <c r="I91" s="817"/>
      <c r="J91" s="817"/>
      <c r="K91" s="817"/>
      <c r="L91" s="817"/>
      <c r="M91" s="818"/>
      <c r="N91" s="58">
        <f>L88+L89+L90</f>
        <v>51543.759154764717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223356.28967064712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4" t="s">
        <v>2324</v>
      </c>
      <c r="C110" s="855"/>
      <c r="D110" s="855"/>
      <c r="E110" s="855"/>
      <c r="F110" s="855"/>
      <c r="G110" s="855"/>
      <c r="H110" s="855"/>
      <c r="I110" s="855"/>
      <c r="J110" s="855"/>
      <c r="K110" s="855"/>
      <c r="L110" s="855"/>
      <c r="M110" s="855"/>
      <c r="N110" s="856"/>
    </row>
    <row r="111" spans="2:14" ht="15" customHeight="1">
      <c r="B111" s="854"/>
      <c r="C111" s="855"/>
      <c r="D111" s="855"/>
      <c r="E111" s="855"/>
      <c r="F111" s="855"/>
      <c r="G111" s="855"/>
      <c r="H111" s="855"/>
      <c r="I111" s="855"/>
      <c r="J111" s="855"/>
      <c r="K111" s="855"/>
      <c r="L111" s="855"/>
      <c r="M111" s="855"/>
      <c r="N111" s="856"/>
    </row>
    <row r="112" spans="2:14" ht="30" customHeight="1">
      <c r="B112" s="857" t="s">
        <v>2325</v>
      </c>
      <c r="C112" s="858"/>
      <c r="D112" s="858"/>
      <c r="E112" s="858"/>
      <c r="F112" s="858"/>
      <c r="G112" s="858"/>
      <c r="H112" s="858"/>
      <c r="I112" s="858"/>
      <c r="J112" s="858"/>
      <c r="K112" s="858"/>
      <c r="L112" s="858"/>
      <c r="M112" s="858"/>
      <c r="N112" s="859"/>
    </row>
    <row r="113" spans="2:14">
      <c r="B113" s="857"/>
      <c r="C113" s="858"/>
      <c r="D113" s="858"/>
      <c r="E113" s="858"/>
      <c r="F113" s="858"/>
      <c r="G113" s="858"/>
      <c r="H113" s="858"/>
      <c r="I113" s="858"/>
      <c r="J113" s="858"/>
      <c r="K113" s="858"/>
      <c r="L113" s="858"/>
      <c r="M113" s="858"/>
      <c r="N113" s="859"/>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3"/>
      <c r="K123" s="793"/>
      <c r="L123" s="793"/>
      <c r="M123" s="793"/>
      <c r="N123" s="794"/>
    </row>
    <row r="124" spans="2:14" ht="15.75" thickBot="1">
      <c r="B124" s="270" t="s">
        <v>2327</v>
      </c>
      <c r="C124" s="402"/>
      <c r="D124" s="402"/>
      <c r="E124" s="63"/>
      <c r="F124" s="63"/>
      <c r="G124" s="63"/>
      <c r="H124" s="63"/>
      <c r="I124" s="63"/>
      <c r="J124" s="795"/>
      <c r="K124" s="795"/>
      <c r="L124" s="795"/>
      <c r="M124" s="795"/>
      <c r="N124" s="796"/>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148</v>
      </c>
      <c r="B36" s="829" t="str">
        <f>VLOOKUP(A36,EQUIPOS!A6:D154,3,FALSE)</f>
        <v>Cargador : Potencia en el volante 110 hp, Clasificación de RPM del motor 2300.</v>
      </c>
      <c r="C36" s="830"/>
      <c r="D36" s="830"/>
      <c r="E36" s="830"/>
      <c r="F36" s="830"/>
      <c r="G36" s="830"/>
      <c r="H36" s="831"/>
      <c r="I36" s="276"/>
      <c r="J36" s="277"/>
      <c r="K36" s="278">
        <f>VLOOKUP(A36,EQUIPOS!A6:D163,4,FALSE)</f>
        <v>132351.36211629311</v>
      </c>
      <c r="L36" s="279"/>
      <c r="M36" s="280">
        <v>30</v>
      </c>
      <c r="N36" s="281">
        <f>K36/M36</f>
        <v>4411.7120705431034</v>
      </c>
    </row>
    <row r="37" spans="1:14">
      <c r="A37" s="119" t="s">
        <v>173</v>
      </c>
      <c r="B37" s="829" t="str">
        <f>VLOOKUP(A37,EQUIPOS!A7:D154,3,FALSE)</f>
        <v>Compactador neumático de Potencia 70 HP, peso de 13 ton</v>
      </c>
      <c r="C37" s="830"/>
      <c r="D37" s="830"/>
      <c r="E37" s="830"/>
      <c r="F37" s="830"/>
      <c r="G37" s="830"/>
      <c r="H37" s="831"/>
      <c r="I37" s="276"/>
      <c r="J37" s="277"/>
      <c r="K37" s="278">
        <f>VLOOKUP(A37,EQUIPOS!A7:D164,4,FALSE)</f>
        <v>120319.32460047414</v>
      </c>
      <c r="L37" s="279"/>
      <c r="M37" s="280">
        <v>10</v>
      </c>
      <c r="N37" s="281">
        <f t="shared" ref="N37:N43" si="0">K37/M37</f>
        <v>12031.932460047414</v>
      </c>
    </row>
    <row r="38" spans="1:14">
      <c r="A38" t="s">
        <v>284</v>
      </c>
      <c r="B38" s="829" t="str">
        <f>VLOOKUP(A38,EQUIPOS!A8:D154,3,FALSE)</f>
        <v>Planta de asfalto en caliente</v>
      </c>
      <c r="C38" s="830"/>
      <c r="D38" s="830"/>
      <c r="E38" s="830"/>
      <c r="F38" s="830"/>
      <c r="G38" s="830"/>
      <c r="H38" s="831"/>
      <c r="I38" s="276"/>
      <c r="J38" s="277"/>
      <c r="K38" s="278">
        <f>VLOOKUP(A38,EQUIPOS!A8:D165,4,FALSE)</f>
        <v>505343.47454896552</v>
      </c>
      <c r="L38" s="279"/>
      <c r="M38" s="280">
        <v>10</v>
      </c>
      <c r="N38" s="281">
        <f t="shared" si="0"/>
        <v>50534.347454896553</v>
      </c>
    </row>
    <row r="39" spans="1:14">
      <c r="A39" t="s">
        <v>290</v>
      </c>
      <c r="B39" s="829" t="str">
        <f>VLOOKUP(A39,EQUIPOS!A9:D154,3,FALSE)</f>
        <v>Planta trituradora</v>
      </c>
      <c r="C39" s="830"/>
      <c r="D39" s="830"/>
      <c r="E39" s="830"/>
      <c r="F39" s="830"/>
      <c r="G39" s="830"/>
      <c r="H39" s="831"/>
      <c r="I39" s="276"/>
      <c r="J39" s="277"/>
      <c r="K39" s="278">
        <f>VLOOKUP(A39,EQUIPOS!A9:D166,4,FALSE)</f>
        <v>433151.24945405178</v>
      </c>
      <c r="L39" s="279"/>
      <c r="M39" s="280">
        <v>30</v>
      </c>
      <c r="N39" s="281">
        <f t="shared" si="0"/>
        <v>14438.374981801726</v>
      </c>
    </row>
    <row r="40" spans="1:14">
      <c r="A40" t="s">
        <v>316</v>
      </c>
      <c r="B40" s="829" t="str">
        <f>VLOOKUP(A40,EQUIPOS!A10:D154,3,FALSE)</f>
        <v>Retroexcavadora Tipo E-200 o  Equivalente</v>
      </c>
      <c r="C40" s="830"/>
      <c r="D40" s="830"/>
      <c r="E40" s="830"/>
      <c r="F40" s="830"/>
      <c r="G40" s="830"/>
      <c r="H40" s="831"/>
      <c r="I40" s="276"/>
      <c r="J40" s="277"/>
      <c r="K40" s="278">
        <f>VLOOKUP(A40,EQUIPOS!A10:D167,4,FALSE)</f>
        <v>179468.87565724138</v>
      </c>
      <c r="L40" s="279"/>
      <c r="M40" s="280">
        <v>30</v>
      </c>
      <c r="N40" s="281">
        <f t="shared" si="0"/>
        <v>5982.2958552413793</v>
      </c>
    </row>
    <row r="41" spans="1:14">
      <c r="A41" t="s">
        <v>358</v>
      </c>
      <c r="B41" s="829" t="str">
        <f>VLOOKUP(A41,EQUIPOS!A11:D155,3,FALSE)</f>
        <v xml:space="preserve">Terminadora de asfalto (Finisher), potencia en el volante 174 HP, R=20M3/H, velocidad de desplazamiento 114 m/min
</v>
      </c>
      <c r="C41" s="830"/>
      <c r="D41" s="830"/>
      <c r="E41" s="830"/>
      <c r="F41" s="830"/>
      <c r="G41" s="830"/>
      <c r="H41" s="831"/>
      <c r="I41" s="276"/>
      <c r="J41" s="277"/>
      <c r="K41" s="278">
        <f>VLOOKUP(A41,EQUIPOS!A11:D168,4,FALSE)</f>
        <v>204543.5872112069</v>
      </c>
      <c r="L41" s="279"/>
      <c r="M41" s="280">
        <v>10</v>
      </c>
      <c r="N41" s="281">
        <f t="shared" si="0"/>
        <v>20454.35872112069</v>
      </c>
    </row>
    <row r="42" spans="1:14">
      <c r="A42" t="s">
        <v>166</v>
      </c>
      <c r="B42" s="829" t="str">
        <f>VLOOKUP(A42,EQUIPOS!A12:D156,3,FALSE)</f>
        <v>Compactador de Rodillo POTENCIA: 99HP, PESO: 8 ton</v>
      </c>
      <c r="C42" s="830"/>
      <c r="D42" s="830"/>
      <c r="E42" s="830"/>
      <c r="F42" s="830"/>
      <c r="G42" s="830"/>
      <c r="H42" s="831"/>
      <c r="I42" s="276"/>
      <c r="J42" s="277"/>
      <c r="K42" s="278">
        <f>VLOOKUP(A42,EQUIPOS!A12:D169,4,FALSE)</f>
        <v>124135.00957854406</v>
      </c>
      <c r="L42" s="279"/>
      <c r="M42" s="280">
        <v>10</v>
      </c>
      <c r="N42" s="281">
        <f t="shared" si="0"/>
        <v>12413.500957854407</v>
      </c>
    </row>
    <row r="43" spans="1:14">
      <c r="A43" t="s">
        <v>373</v>
      </c>
      <c r="B43" s="829" t="str">
        <f>VLOOKUP(A43,EQUIPOS!A13:D157,3,FALSE)</f>
        <v>Volqueta 6 m3</v>
      </c>
      <c r="C43" s="830"/>
      <c r="D43" s="830"/>
      <c r="E43" s="830"/>
      <c r="F43" s="830"/>
      <c r="G43" s="830"/>
      <c r="H43" s="831"/>
      <c r="I43" s="276"/>
      <c r="J43" s="277"/>
      <c r="K43" s="278">
        <f>VLOOKUP(A43,EQUIPOS!A13:D170,4,FALSE)</f>
        <v>84224.262610732767</v>
      </c>
      <c r="L43" s="279"/>
      <c r="M43" s="280">
        <v>10</v>
      </c>
      <c r="N43" s="281">
        <f t="shared" si="0"/>
        <v>8422.4262610732767</v>
      </c>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1085.1781106296251</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129774.12687320817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21300.844880686866</v>
      </c>
      <c r="N53" s="281">
        <f>K53*M53</f>
        <v>29821.182832961611</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29821.182832961611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0">
        <f>VLOOKUP(A63,TRANSPORTE!A5:D117,4,FALSE)</f>
        <v>1280.2563222435558</v>
      </c>
      <c r="M63" s="821"/>
      <c r="N63" s="296">
        <f>K63*L63</f>
        <v>1792.358851140978</v>
      </c>
    </row>
    <row r="64" spans="1:14">
      <c r="A64" t="s">
        <v>1377</v>
      </c>
      <c r="B64" s="52" t="str">
        <f>VLOOKUP(A64,TRANSPORTE!A6:D117,3,FALSE)</f>
        <v>Transporte de mezcla</v>
      </c>
      <c r="C64" s="53"/>
      <c r="D64" s="53"/>
      <c r="E64" s="53"/>
      <c r="F64" s="53"/>
      <c r="G64" s="53"/>
      <c r="H64" s="320" t="s">
        <v>1552</v>
      </c>
      <c r="I64" s="288">
        <v>1.25</v>
      </c>
      <c r="J64" s="295">
        <v>1</v>
      </c>
      <c r="K64" s="288">
        <f>I64*J64</f>
        <v>1.25</v>
      </c>
      <c r="L64" s="820">
        <f>VLOOKUP(A64,TRANSPORTE!A6:D117,4,FALSE)</f>
        <v>1280.2563222435558</v>
      </c>
      <c r="M64" s="821"/>
      <c r="N64" s="296">
        <f>K64*L64</f>
        <v>1600.3204028044447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3392.6792539454227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10851.78110629625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173839.77006641144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34767.954013282288</v>
      </c>
      <c r="M87" s="851"/>
      <c r="N87" s="57"/>
    </row>
    <row r="88" spans="1:14">
      <c r="B88" s="95" t="s">
        <v>1057</v>
      </c>
      <c r="C88" s="96"/>
      <c r="D88" s="96"/>
      <c r="E88" s="96"/>
      <c r="F88" s="96"/>
      <c r="G88" s="96"/>
      <c r="H88" s="96"/>
      <c r="I88" s="93"/>
      <c r="J88" s="94"/>
      <c r="K88" s="313">
        <v>0.05</v>
      </c>
      <c r="L88" s="850">
        <f>N82*K88</f>
        <v>8691.9885033205719</v>
      </c>
      <c r="M88" s="851"/>
      <c r="N88" s="57"/>
    </row>
    <row r="89" spans="1:14" ht="15.75" thickBot="1">
      <c r="B89" s="97" t="s">
        <v>1058</v>
      </c>
      <c r="C89" s="98"/>
      <c r="D89" s="98"/>
      <c r="E89" s="98"/>
      <c r="F89" s="98"/>
      <c r="G89" s="98"/>
      <c r="H89" s="98"/>
      <c r="I89" s="99"/>
      <c r="J89" s="100"/>
      <c r="K89" s="314">
        <v>0.05</v>
      </c>
      <c r="L89" s="852">
        <f>N82*K89</f>
        <v>8691.9885033205719</v>
      </c>
      <c r="M89" s="853"/>
      <c r="N89" s="57"/>
    </row>
    <row r="90" spans="1:14" ht="15.75" thickBot="1">
      <c r="B90" s="816" t="s">
        <v>1037</v>
      </c>
      <c r="C90" s="817"/>
      <c r="D90" s="817"/>
      <c r="E90" s="817"/>
      <c r="F90" s="817"/>
      <c r="G90" s="817"/>
      <c r="H90" s="817"/>
      <c r="I90" s="817"/>
      <c r="J90" s="817"/>
      <c r="K90" s="817"/>
      <c r="L90" s="817"/>
      <c r="M90" s="818"/>
      <c r="N90" s="58">
        <f>L87+L88+L89</f>
        <v>52151.931019923431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225991.70108633488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117</v>
      </c>
      <c r="B36" s="829" t="str">
        <f>VLOOKUP(A36,EQUIPOS!A6:D154,3,FALSE)</f>
        <v xml:space="preserve">Barredora mecánica de cepillo de 3658 mm ; 6 m3 </v>
      </c>
      <c r="C36" s="830"/>
      <c r="D36" s="830"/>
      <c r="E36" s="830"/>
      <c r="F36" s="830"/>
      <c r="G36" s="830"/>
      <c r="H36" s="831"/>
      <c r="I36" s="276"/>
      <c r="J36" s="277"/>
      <c r="K36" s="278">
        <f>VLOOKUP(A36,EQUIPOS!A6:D163,4,FALSE)</f>
        <v>67378.5696424138</v>
      </c>
      <c r="L36" s="279"/>
      <c r="M36" s="280">
        <v>150</v>
      </c>
      <c r="N36" s="281">
        <f>K36/M36</f>
        <v>449.19046428275868</v>
      </c>
    </row>
    <row r="37" spans="1:14">
      <c r="A37" s="119" t="s">
        <v>148</v>
      </c>
      <c r="B37" s="829" t="str">
        <f>VLOOKUP(A37,EQUIPOS!A7:D154,3,FALSE)</f>
        <v>Cargador : Potencia en el volante 110 hp, Clasificación de RPM del motor 2300.</v>
      </c>
      <c r="C37" s="830"/>
      <c r="D37" s="830"/>
      <c r="E37" s="830"/>
      <c r="F37" s="830"/>
      <c r="G37" s="830"/>
      <c r="H37" s="831"/>
      <c r="I37" s="276"/>
      <c r="J37" s="277"/>
      <c r="K37" s="278">
        <f>VLOOKUP(A37,EQUIPOS!A7:D164,4,FALSE)</f>
        <v>132351.36211629311</v>
      </c>
      <c r="L37" s="279"/>
      <c r="M37" s="280">
        <v>150</v>
      </c>
      <c r="N37" s="281">
        <f>K37/M37</f>
        <v>882.34241410862069</v>
      </c>
    </row>
    <row r="38" spans="1:14">
      <c r="A38" t="s">
        <v>236</v>
      </c>
      <c r="B38" s="829" t="str">
        <f>VLOOKUP(A38,EQUIPOS!A8:D154,3,FALSE)</f>
        <v>Fresadora de pavimento, potencia 255 HP, peso 19 Ton, PROFUNDIDAD DE CORTE 305 mm</v>
      </c>
      <c r="C38" s="830"/>
      <c r="D38" s="830"/>
      <c r="E38" s="830"/>
      <c r="F38" s="830"/>
      <c r="G38" s="830"/>
      <c r="H38" s="831"/>
      <c r="I38" s="276"/>
      <c r="J38" s="277"/>
      <c r="K38" s="278">
        <f>VLOOKUP(A38,EQUIPOS!A8:D165,4,FALSE)</f>
        <v>55860.754310344826</v>
      </c>
      <c r="L38" s="279"/>
      <c r="M38" s="280">
        <v>150</v>
      </c>
      <c r="N38" s="281">
        <f>K38/M38</f>
        <v>372.40502873563219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N75*M41</f>
        <v>1.7022401735366666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1705.6401473005483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0">
        <f>VLOOKUP(A58,TRANSPORTE!A5:D117,4,FALSE)</f>
        <v>1280.2563222435558</v>
      </c>
      <c r="M58" s="821"/>
      <c r="N58" s="296">
        <f>K58*L58</f>
        <v>166.43332189166227</v>
      </c>
    </row>
    <row r="59" spans="1:14">
      <c r="B59" s="52"/>
      <c r="C59" s="53"/>
      <c r="D59" s="53"/>
      <c r="E59" s="53"/>
      <c r="F59" s="53"/>
      <c r="G59" s="53"/>
      <c r="H59" s="320"/>
      <c r="I59" s="288"/>
      <c r="J59" s="295"/>
      <c r="K59" s="288"/>
      <c r="L59" s="820"/>
      <c r="M59" s="82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166.43332189166227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170.22401735366665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2042.2974865458771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408.45949730917545</v>
      </c>
      <c r="M82" s="851"/>
      <c r="N82" s="57"/>
    </row>
    <row r="83" spans="1:14">
      <c r="B83" s="95" t="s">
        <v>1057</v>
      </c>
      <c r="C83" s="96"/>
      <c r="D83" s="96"/>
      <c r="E83" s="96"/>
      <c r="F83" s="96"/>
      <c r="G83" s="96"/>
      <c r="H83" s="96"/>
      <c r="I83" s="93"/>
      <c r="J83" s="94"/>
      <c r="K83" s="313">
        <v>0.05</v>
      </c>
      <c r="L83" s="850">
        <f>N77*K83</f>
        <v>102.11487432729386</v>
      </c>
      <c r="M83" s="851"/>
      <c r="N83" s="57"/>
    </row>
    <row r="84" spans="1:14" ht="15.75" thickBot="1">
      <c r="B84" s="97" t="s">
        <v>1058</v>
      </c>
      <c r="C84" s="98"/>
      <c r="D84" s="98"/>
      <c r="E84" s="98"/>
      <c r="F84" s="98"/>
      <c r="G84" s="98"/>
      <c r="H84" s="98"/>
      <c r="I84" s="99"/>
      <c r="J84" s="100"/>
      <c r="K84" s="314">
        <v>0.05</v>
      </c>
      <c r="L84" s="852">
        <f>N77*K84</f>
        <v>102.11487432729386</v>
      </c>
      <c r="M84" s="853"/>
      <c r="N84" s="57"/>
    </row>
    <row r="85" spans="1:14" ht="15.75" thickBot="1">
      <c r="B85" s="816" t="s">
        <v>1037</v>
      </c>
      <c r="C85" s="817"/>
      <c r="D85" s="817"/>
      <c r="E85" s="817"/>
      <c r="F85" s="817"/>
      <c r="G85" s="817"/>
      <c r="H85" s="817"/>
      <c r="I85" s="817"/>
      <c r="J85" s="817"/>
      <c r="K85" s="817"/>
      <c r="L85" s="817"/>
      <c r="M85" s="818"/>
      <c r="N85" s="58">
        <f>L82+L83+L84</f>
        <v>612.68924596376314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2654.9867325096402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117</v>
      </c>
      <c r="B36" s="829" t="str">
        <f>VLOOKUP(A36,EQUIPOS!A6:D154,3,FALSE)</f>
        <v xml:space="preserve">Barredora mecánica de cepillo de 3658 mm ; 6 m3 </v>
      </c>
      <c r="C36" s="830"/>
      <c r="D36" s="830"/>
      <c r="E36" s="830"/>
      <c r="F36" s="830"/>
      <c r="G36" s="830"/>
      <c r="H36" s="831"/>
      <c r="I36" s="276"/>
      <c r="J36" s="277"/>
      <c r="K36" s="278">
        <f>VLOOKUP(A36,EQUIPOS!A6:D163,4,FALSE)</f>
        <v>67378.5696424138</v>
      </c>
      <c r="L36" s="279"/>
      <c r="M36" s="280">
        <v>300</v>
      </c>
      <c r="N36" s="281">
        <f>K36/M36</f>
        <v>224.59523214137934</v>
      </c>
    </row>
    <row r="37" spans="1:14">
      <c r="A37" s="119" t="s">
        <v>148</v>
      </c>
      <c r="B37" s="829" t="str">
        <f>VLOOKUP(A37,EQUIPOS!A7:D154,3,FALSE)</f>
        <v>Cargador : Potencia en el volante 110 hp, Clasificación de RPM del motor 2300.</v>
      </c>
      <c r="C37" s="830"/>
      <c r="D37" s="830"/>
      <c r="E37" s="830"/>
      <c r="F37" s="830"/>
      <c r="G37" s="830"/>
      <c r="H37" s="831"/>
      <c r="I37" s="276"/>
      <c r="J37" s="277"/>
      <c r="K37" s="278">
        <f>VLOOKUP(A37,EQUIPOS!A7:D164,4,FALSE)</f>
        <v>132351.36211629311</v>
      </c>
      <c r="L37" s="279"/>
      <c r="M37" s="280">
        <v>300</v>
      </c>
      <c r="N37" s="281">
        <f>K37/M37</f>
        <v>441.17120705431034</v>
      </c>
    </row>
    <row r="38" spans="1:14">
      <c r="A38" t="s">
        <v>236</v>
      </c>
      <c r="B38" s="829" t="str">
        <f>VLOOKUP(A38,EQUIPOS!A8:D154,3,FALSE)</f>
        <v>Fresadora de pavimento, potencia 255 HP, peso 19 Ton, PROFUNDIDAD DE CORTE 305 mm</v>
      </c>
      <c r="C38" s="830"/>
      <c r="D38" s="830"/>
      <c r="E38" s="830"/>
      <c r="F38" s="830"/>
      <c r="G38" s="830"/>
      <c r="H38" s="831"/>
      <c r="I38" s="276"/>
      <c r="J38" s="277"/>
      <c r="K38" s="278">
        <f>VLOOKUP(A38,EQUIPOS!A8:D165,4,FALSE)</f>
        <v>55860.754310344826</v>
      </c>
      <c r="L38" s="279"/>
      <c r="M38" s="280">
        <v>300</v>
      </c>
      <c r="N38" s="281">
        <f>K38/M38</f>
        <v>186.20251436781609</v>
      </c>
    </row>
    <row r="39" spans="1:14">
      <c r="B39" s="829"/>
      <c r="C39" s="830"/>
      <c r="D39" s="830"/>
      <c r="E39" s="830"/>
      <c r="F39" s="830"/>
      <c r="G39" s="830"/>
      <c r="H39" s="831"/>
      <c r="I39" s="832"/>
      <c r="J39" s="813"/>
      <c r="K39" s="278"/>
      <c r="L39" s="833"/>
      <c r="M39" s="834"/>
      <c r="N39" s="281"/>
    </row>
    <row r="40" spans="1:14">
      <c r="B40" s="829"/>
      <c r="C40" s="830"/>
      <c r="D40" s="830"/>
      <c r="E40" s="835"/>
      <c r="F40" s="830"/>
      <c r="G40" s="830"/>
      <c r="H40" s="831"/>
      <c r="I40" s="42"/>
      <c r="J40" s="43"/>
      <c r="K40" s="283"/>
      <c r="L40" s="285"/>
      <c r="M40" s="286"/>
      <c r="N40" s="287"/>
    </row>
    <row r="41" spans="1:14">
      <c r="B41" s="836" t="s">
        <v>1036</v>
      </c>
      <c r="C41" s="837"/>
      <c r="D41" s="837"/>
      <c r="E41" s="44"/>
      <c r="F41" s="45"/>
      <c r="G41" s="45"/>
      <c r="H41" s="46"/>
      <c r="I41" s="42"/>
      <c r="J41" s="43"/>
      <c r="K41" s="288"/>
      <c r="L41" s="285"/>
      <c r="M41" s="410">
        <v>0.01</v>
      </c>
      <c r="N41" s="353">
        <f>N75*M41</f>
        <v>0.85112008676833328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852.82007365027414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0">
        <f>VLOOKUP(A58,TRANSPORTE!A5:D117,4,FALSE)</f>
        <v>1280.2563222435558</v>
      </c>
      <c r="M58" s="821"/>
      <c r="N58" s="296">
        <f>K58*L58</f>
        <v>83.216660945831137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83.216660945831137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85.112008676833327</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1021.1487432729385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204.22974865458772</v>
      </c>
      <c r="M82" s="851"/>
      <c r="N82" s="57"/>
    </row>
    <row r="83" spans="1:14">
      <c r="B83" s="95" t="s">
        <v>1057</v>
      </c>
      <c r="C83" s="96"/>
      <c r="D83" s="96"/>
      <c r="E83" s="96"/>
      <c r="F83" s="96"/>
      <c r="G83" s="96"/>
      <c r="H83" s="96"/>
      <c r="I83" s="93"/>
      <c r="J83" s="94"/>
      <c r="K83" s="313">
        <v>0.05</v>
      </c>
      <c r="L83" s="850">
        <f>N77*K83</f>
        <v>51.057437163646931</v>
      </c>
      <c r="M83" s="851"/>
      <c r="N83" s="57"/>
    </row>
    <row r="84" spans="1:14" ht="15.75" thickBot="1">
      <c r="B84" s="97" t="s">
        <v>1058</v>
      </c>
      <c r="C84" s="98"/>
      <c r="D84" s="98"/>
      <c r="E84" s="98"/>
      <c r="F84" s="98"/>
      <c r="G84" s="98"/>
      <c r="H84" s="98"/>
      <c r="I84" s="99"/>
      <c r="J84" s="100"/>
      <c r="K84" s="314">
        <v>0.05</v>
      </c>
      <c r="L84" s="852">
        <f>N77*K84</f>
        <v>51.057437163646931</v>
      </c>
      <c r="M84" s="853"/>
      <c r="N84" s="57"/>
    </row>
    <row r="85" spans="1:14" ht="15.75" thickBot="1">
      <c r="B85" s="816" t="s">
        <v>1037</v>
      </c>
      <c r="C85" s="817"/>
      <c r="D85" s="817"/>
      <c r="E85" s="817"/>
      <c r="F85" s="817"/>
      <c r="G85" s="817"/>
      <c r="H85" s="817"/>
      <c r="I85" s="817"/>
      <c r="J85" s="817"/>
      <c r="K85" s="817"/>
      <c r="L85" s="817"/>
      <c r="M85" s="818"/>
      <c r="N85" s="58">
        <f>L82+L83+L84</f>
        <v>306.34462298188157</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1327.4933662548201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18</v>
      </c>
      <c r="N36" s="281">
        <f>K36/M36</f>
        <v>3468.7664836853451</v>
      </c>
    </row>
    <row r="37" spans="1:14">
      <c r="A37" s="119" t="s">
        <v>154</v>
      </c>
      <c r="B37" s="829" t="str">
        <f>VLOOKUP(A37,EQUIPOS!A7:D154,3,FALSE)</f>
        <v>Carrotanque Irrigador de asfalto, 1000 GALONES DE CAPACIDAD</v>
      </c>
      <c r="C37" s="830"/>
      <c r="D37" s="830"/>
      <c r="E37" s="830"/>
      <c r="F37" s="830"/>
      <c r="G37" s="830"/>
      <c r="H37" s="831"/>
      <c r="I37" s="276"/>
      <c r="J37" s="277"/>
      <c r="K37" s="278">
        <f>VLOOKUP(A37,EQUIPOS!A7:D164,4,FALSE)</f>
        <v>84224.262610732767</v>
      </c>
      <c r="L37" s="279"/>
      <c r="M37" s="280">
        <v>18</v>
      </c>
      <c r="N37" s="281">
        <f>K37/M37</f>
        <v>4679.1257005962652</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18</v>
      </c>
      <c r="N38" s="281">
        <f>K38/M38</f>
        <v>8965.3062473392947</v>
      </c>
    </row>
    <row r="39" spans="1:14">
      <c r="A39" t="s">
        <v>299</v>
      </c>
      <c r="B39" s="829" t="str">
        <f>VLOOKUP(A39,EQUIPOS!A9:D154,3,FALSE)</f>
        <v xml:space="preserve">Recicladora, potencia 430HP </v>
      </c>
      <c r="C39" s="830"/>
      <c r="D39" s="830"/>
      <c r="E39" s="830"/>
      <c r="F39" s="830"/>
      <c r="G39" s="830"/>
      <c r="H39" s="831"/>
      <c r="I39" s="832"/>
      <c r="J39" s="813"/>
      <c r="K39" s="278">
        <f>VLOOKUP(A39,EQUIPOS!A9:D166,4,FALSE)</f>
        <v>482482.28810159484</v>
      </c>
      <c r="L39" s="833">
        <v>18</v>
      </c>
      <c r="M39" s="834"/>
      <c r="N39" s="281">
        <f>K39/L39</f>
        <v>26804.571561199715</v>
      </c>
    </row>
    <row r="40" spans="1:14">
      <c r="A40" t="s">
        <v>365</v>
      </c>
      <c r="B40" s="829" t="str">
        <f>VLOOKUP(A40,EQUIPOS!A10:D154,3,FALSE)</f>
        <v xml:space="preserve">Vibrocompatador, potencia 153 HP, peso 10 Ton. </v>
      </c>
      <c r="C40" s="830"/>
      <c r="D40" s="830"/>
      <c r="E40" s="830"/>
      <c r="F40" s="830"/>
      <c r="G40" s="830"/>
      <c r="H40" s="831"/>
      <c r="I40" s="42"/>
      <c r="J40" s="43"/>
      <c r="K40" s="278">
        <f>VLOOKUP(A40,EQUIPOS!A10:D167,4,FALSE)</f>
        <v>132351.36211629311</v>
      </c>
      <c r="L40" s="285"/>
      <c r="M40" s="286">
        <v>18</v>
      </c>
      <c r="N40" s="281">
        <f>K40/M40</f>
        <v>7352.8534509051724</v>
      </c>
    </row>
    <row r="41" spans="1:14">
      <c r="B41" s="836" t="s">
        <v>1036</v>
      </c>
      <c r="C41" s="837"/>
      <c r="D41" s="837"/>
      <c r="E41" s="44"/>
      <c r="F41" s="45"/>
      <c r="G41" s="45"/>
      <c r="H41" s="46"/>
      <c r="I41" s="42"/>
      <c r="J41" s="43"/>
      <c r="K41" s="288"/>
      <c r="L41" s="285"/>
      <c r="M41" s="410">
        <v>0.01</v>
      </c>
      <c r="N41" s="353">
        <f>N75*M41</f>
        <v>28.370669558944442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51298.994113284738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25000</v>
      </c>
      <c r="N48" s="281">
        <f>K48*M48</f>
        <v>875.00000000000011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68838.698591570181</v>
      </c>
      <c r="N49" s="281">
        <f>K49*M49</f>
        <v>17209.674647892545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1"/>
      <c r="C52" s="812"/>
      <c r="D52" s="812"/>
      <c r="E52" s="812"/>
      <c r="F52" s="812"/>
      <c r="G52" s="812"/>
      <c r="H52" s="812"/>
      <c r="I52" s="813"/>
      <c r="J52" s="48"/>
      <c r="K52" s="50"/>
      <c r="L52" s="814"/>
      <c r="M52" s="815"/>
      <c r="N52" s="51"/>
    </row>
    <row r="53" spans="1:14" ht="15.75" thickBot="1">
      <c r="B53" s="816" t="s">
        <v>1037</v>
      </c>
      <c r="C53" s="817"/>
      <c r="D53" s="817"/>
      <c r="E53" s="817"/>
      <c r="F53" s="817"/>
      <c r="G53" s="817"/>
      <c r="H53" s="817"/>
      <c r="I53" s="817"/>
      <c r="J53" s="817"/>
      <c r="K53" s="817"/>
      <c r="L53" s="817"/>
      <c r="M53" s="818"/>
      <c r="N53" s="403">
        <f>SUM(N48:N52)</f>
        <v>18084.674647892545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0">
        <f>VLOOKUP(A58,TRANSPORTE!A5:D117,4,FALSE)</f>
        <v>1280.2563222435558</v>
      </c>
      <c r="M58" s="821"/>
      <c r="N58" s="296">
        <f>K58*L58</f>
        <v>364.87305183941345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364.87305183941345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2837.0669558944442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72585.608768911145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14517.12175378223</v>
      </c>
      <c r="M82" s="851"/>
      <c r="N82" s="57"/>
    </row>
    <row r="83" spans="1:14">
      <c r="B83" s="95" t="s">
        <v>1057</v>
      </c>
      <c r="C83" s="96"/>
      <c r="D83" s="96"/>
      <c r="E83" s="96"/>
      <c r="F83" s="96"/>
      <c r="G83" s="96"/>
      <c r="H83" s="96"/>
      <c r="I83" s="93"/>
      <c r="J83" s="94"/>
      <c r="K83" s="313">
        <v>0.05</v>
      </c>
      <c r="L83" s="850">
        <f>N77*K83</f>
        <v>3629.2804384455576</v>
      </c>
      <c r="M83" s="851"/>
      <c r="N83" s="57"/>
    </row>
    <row r="84" spans="1:14" ht="15.75" thickBot="1">
      <c r="B84" s="97" t="s">
        <v>1058</v>
      </c>
      <c r="C84" s="98"/>
      <c r="D84" s="98"/>
      <c r="E84" s="98"/>
      <c r="F84" s="98"/>
      <c r="G84" s="98"/>
      <c r="H84" s="98"/>
      <c r="I84" s="99"/>
      <c r="J84" s="100"/>
      <c r="K84" s="314">
        <v>0.05</v>
      </c>
      <c r="L84" s="852">
        <f>N77*K84</f>
        <v>3629.2804384455576</v>
      </c>
      <c r="M84" s="853"/>
      <c r="N84" s="57"/>
    </row>
    <row r="85" spans="1:14" ht="15.75" thickBot="1">
      <c r="B85" s="816" t="s">
        <v>1037</v>
      </c>
      <c r="C85" s="817"/>
      <c r="D85" s="817"/>
      <c r="E85" s="817"/>
      <c r="F85" s="817"/>
      <c r="G85" s="817"/>
      <c r="H85" s="817"/>
      <c r="I85" s="817"/>
      <c r="J85" s="817"/>
      <c r="K85" s="817"/>
      <c r="L85" s="817"/>
      <c r="M85" s="818"/>
      <c r="N85" s="58">
        <f>L82+L83+L84</f>
        <v>21775.682630673349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94361.291399584501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4" t="s">
        <v>2324</v>
      </c>
      <c r="C104" s="855"/>
      <c r="D104" s="855"/>
      <c r="E104" s="855"/>
      <c r="F104" s="855"/>
      <c r="G104" s="855"/>
      <c r="H104" s="855"/>
      <c r="I104" s="855"/>
      <c r="J104" s="855"/>
      <c r="K104" s="855"/>
      <c r="L104" s="855"/>
      <c r="M104" s="855"/>
      <c r="N104" s="856"/>
    </row>
    <row r="105" spans="2:14" ht="15" customHeight="1">
      <c r="B105" s="854"/>
      <c r="C105" s="855"/>
      <c r="D105" s="855"/>
      <c r="E105" s="855"/>
      <c r="F105" s="855"/>
      <c r="G105" s="855"/>
      <c r="H105" s="855"/>
      <c r="I105" s="855"/>
      <c r="J105" s="855"/>
      <c r="K105" s="855"/>
      <c r="L105" s="855"/>
      <c r="M105" s="855"/>
      <c r="N105" s="856"/>
    </row>
    <row r="106" spans="2:14" ht="30" customHeight="1">
      <c r="B106" s="857" t="s">
        <v>2325</v>
      </c>
      <c r="C106" s="858"/>
      <c r="D106" s="858"/>
      <c r="E106" s="858"/>
      <c r="F106" s="858"/>
      <c r="G106" s="858"/>
      <c r="H106" s="858"/>
      <c r="I106" s="858"/>
      <c r="J106" s="858"/>
      <c r="K106" s="858"/>
      <c r="L106" s="858"/>
      <c r="M106" s="858"/>
      <c r="N106" s="859"/>
    </row>
    <row r="107" spans="2:14">
      <c r="B107" s="857"/>
      <c r="C107" s="858"/>
      <c r="D107" s="858"/>
      <c r="E107" s="858"/>
      <c r="F107" s="858"/>
      <c r="G107" s="858"/>
      <c r="H107" s="858"/>
      <c r="I107" s="858"/>
      <c r="J107" s="858"/>
      <c r="K107" s="858"/>
      <c r="L107" s="858"/>
      <c r="M107" s="858"/>
      <c r="N107" s="859"/>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3"/>
      <c r="K117" s="793"/>
      <c r="L117" s="793"/>
      <c r="M117" s="793"/>
      <c r="N117" s="794"/>
    </row>
    <row r="118" spans="2:14" ht="15.75" thickBot="1">
      <c r="B118" s="270" t="s">
        <v>2327</v>
      </c>
      <c r="C118" s="402"/>
      <c r="D118" s="402"/>
      <c r="E118" s="63"/>
      <c r="F118" s="63"/>
      <c r="G118" s="63"/>
      <c r="H118" s="63"/>
      <c r="I118" s="63"/>
      <c r="J118" s="795"/>
      <c r="K118" s="795"/>
      <c r="L118" s="795"/>
      <c r="M118" s="795"/>
      <c r="N118"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12</v>
      </c>
      <c r="N36" s="281">
        <f>K36/M36</f>
        <v>5203.1497255280174</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84224.262610732767</v>
      </c>
      <c r="L37" s="279"/>
      <c r="M37" s="280">
        <v>12</v>
      </c>
      <c r="N37" s="281">
        <f>K37/M37</f>
        <v>7018.6885508943969</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161375.5124521073</v>
      </c>
      <c r="L38" s="279"/>
      <c r="M38" s="280">
        <v>12</v>
      </c>
      <c r="N38" s="281">
        <f>K38/M38</f>
        <v>13447.959371008941</v>
      </c>
    </row>
    <row r="39" spans="1:14">
      <c r="A39" s="119" t="s">
        <v>299</v>
      </c>
      <c r="B39" s="829" t="str">
        <f>VLOOKUP(A39,EQUIPOS!A7:D154,3,FALSE)</f>
        <v xml:space="preserve">Recicladora, potencia 430HP </v>
      </c>
      <c r="C39" s="830"/>
      <c r="D39" s="830"/>
      <c r="E39" s="830"/>
      <c r="F39" s="830"/>
      <c r="G39" s="830"/>
      <c r="H39" s="831"/>
      <c r="I39" s="276"/>
      <c r="J39" s="277"/>
      <c r="K39" s="278">
        <f>VLOOKUP(A39,EQUIPOS!A7:D164,4,FALSE)</f>
        <v>482482.28810159484</v>
      </c>
      <c r="L39" s="279"/>
      <c r="M39" s="280">
        <v>12</v>
      </c>
      <c r="N39" s="281">
        <f>K39/M39</f>
        <v>40206.857341799572</v>
      </c>
    </row>
    <row r="40" spans="1:14">
      <c r="A40" t="s">
        <v>365</v>
      </c>
      <c r="B40" s="829" t="str">
        <f>VLOOKUP(A40,EQUIPOS!A8:D154,3,FALSE)</f>
        <v xml:space="preserve">Vibrocompatador, potencia 153 HP, peso 10 Ton. </v>
      </c>
      <c r="C40" s="830"/>
      <c r="D40" s="830"/>
      <c r="E40" s="830"/>
      <c r="F40" s="830"/>
      <c r="G40" s="830"/>
      <c r="H40" s="831"/>
      <c r="I40" s="276"/>
      <c r="J40" s="277"/>
      <c r="K40" s="278">
        <f>VLOOKUP(A40,EQUIPOS!A8:D165,4,FALSE)</f>
        <v>132351.36211629311</v>
      </c>
      <c r="L40" s="279"/>
      <c r="M40" s="280">
        <v>12</v>
      </c>
      <c r="N40" s="281">
        <f>K40/M40</f>
        <v>11029.280176357759</v>
      </c>
    </row>
    <row r="41" spans="1:14">
      <c r="B41" s="829"/>
      <c r="C41" s="830"/>
      <c r="D41" s="830"/>
      <c r="E41" s="830"/>
      <c r="F41" s="830"/>
      <c r="G41" s="830"/>
      <c r="H41" s="831"/>
      <c r="I41" s="832"/>
      <c r="J41" s="813"/>
      <c r="K41" s="278"/>
      <c r="L41" s="833"/>
      <c r="M41" s="834"/>
      <c r="N41" s="281"/>
    </row>
    <row r="42" spans="1:14">
      <c r="B42" s="829"/>
      <c r="C42" s="830"/>
      <c r="D42" s="830"/>
      <c r="E42" s="835"/>
      <c r="F42" s="830"/>
      <c r="G42" s="830"/>
      <c r="H42" s="831"/>
      <c r="I42" s="42"/>
      <c r="J42" s="43"/>
      <c r="K42" s="283"/>
      <c r="L42" s="285"/>
      <c r="M42" s="286"/>
      <c r="N42" s="287"/>
    </row>
    <row r="43" spans="1:14">
      <c r="B43" s="836" t="s">
        <v>1036</v>
      </c>
      <c r="C43" s="949"/>
      <c r="D43" s="949"/>
      <c r="E43" s="44"/>
      <c r="F43" s="45"/>
      <c r="G43" s="45"/>
      <c r="H43" s="46"/>
      <c r="I43" s="42"/>
      <c r="J43" s="43"/>
      <c r="K43" s="288"/>
      <c r="L43" s="285"/>
      <c r="M43" s="410">
        <v>0.1</v>
      </c>
      <c r="N43" s="353">
        <f>N77*M43</f>
        <v>425.56004338416665</v>
      </c>
    </row>
    <row r="44" spans="1:14" ht="15.75" thickBot="1">
      <c r="B44" s="829"/>
      <c r="C44" s="830"/>
      <c r="D44" s="830"/>
      <c r="E44" s="830"/>
      <c r="F44" s="830"/>
      <c r="G44" s="830"/>
      <c r="H44" s="831"/>
      <c r="I44" s="838"/>
      <c r="J44" s="839"/>
      <c r="K44" s="47"/>
      <c r="L44" s="840"/>
      <c r="M44" s="841"/>
      <c r="N44" s="111"/>
    </row>
    <row r="45" spans="1:14" ht="15.75" thickBot="1">
      <c r="B45" s="816" t="s">
        <v>1037</v>
      </c>
      <c r="C45" s="817"/>
      <c r="D45" s="817"/>
      <c r="E45" s="817"/>
      <c r="F45" s="817"/>
      <c r="G45" s="817"/>
      <c r="H45" s="817"/>
      <c r="I45" s="817"/>
      <c r="J45" s="817"/>
      <c r="K45" s="817"/>
      <c r="L45" s="817"/>
      <c r="M45" s="818"/>
      <c r="N45" s="403">
        <f>SUM(N36:N44)</f>
        <v>77331.495208972847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7" t="s">
        <v>1028</v>
      </c>
      <c r="C49" s="808"/>
      <c r="D49" s="808"/>
      <c r="E49" s="808"/>
      <c r="F49" s="808"/>
      <c r="G49" s="808"/>
      <c r="H49" s="808"/>
      <c r="I49" s="809"/>
      <c r="J49" s="324" t="s">
        <v>1029</v>
      </c>
      <c r="K49" s="91" t="s">
        <v>1030</v>
      </c>
      <c r="L49" s="810" t="s">
        <v>1039</v>
      </c>
      <c r="M49" s="809"/>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37.931412041222195</v>
      </c>
      <c r="N50" s="281">
        <f>K50*M50</f>
        <v>2844.8559030916645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1661.1267974353955</v>
      </c>
      <c r="N51" s="281">
        <f>K51*M51</f>
        <v>2159.464836666014</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1"/>
      <c r="C54" s="812"/>
      <c r="D54" s="812"/>
      <c r="E54" s="812"/>
      <c r="F54" s="812"/>
      <c r="G54" s="812"/>
      <c r="H54" s="812"/>
      <c r="I54" s="813"/>
      <c r="J54" s="48"/>
      <c r="K54" s="50"/>
      <c r="L54" s="814"/>
      <c r="M54" s="815"/>
      <c r="N54" s="51"/>
    </row>
    <row r="55" spans="1:14" ht="15.75" thickBot="1">
      <c r="B55" s="816" t="s">
        <v>1037</v>
      </c>
      <c r="C55" s="817"/>
      <c r="D55" s="817"/>
      <c r="E55" s="817"/>
      <c r="F55" s="817"/>
      <c r="G55" s="817"/>
      <c r="H55" s="817"/>
      <c r="I55" s="817"/>
      <c r="J55" s="817"/>
      <c r="K55" s="817"/>
      <c r="L55" s="817"/>
      <c r="M55" s="818"/>
      <c r="N55" s="403">
        <f>SUM(N50:N54)</f>
        <v>5004.3207397576789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4255.600433841666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N45+N55+N66+N77</f>
        <v>86591.416382572192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17318.283276514438</v>
      </c>
      <c r="M84" s="851"/>
      <c r="N84" s="57"/>
    </row>
    <row r="85" spans="1:14">
      <c r="B85" s="95" t="s">
        <v>1057</v>
      </c>
      <c r="C85" s="96"/>
      <c r="D85" s="96"/>
      <c r="E85" s="96"/>
      <c r="F85" s="96"/>
      <c r="G85" s="96"/>
      <c r="H85" s="96"/>
      <c r="I85" s="93"/>
      <c r="J85" s="94"/>
      <c r="K85" s="313">
        <v>0.05</v>
      </c>
      <c r="L85" s="850">
        <f>N79*K85</f>
        <v>4329.5708191286094</v>
      </c>
      <c r="M85" s="851"/>
      <c r="N85" s="57"/>
    </row>
    <row r="86" spans="1:14" ht="15.75" thickBot="1">
      <c r="B86" s="97" t="s">
        <v>1058</v>
      </c>
      <c r="C86" s="98"/>
      <c r="D86" s="98"/>
      <c r="E86" s="98"/>
      <c r="F86" s="98"/>
      <c r="G86" s="98"/>
      <c r="H86" s="98"/>
      <c r="I86" s="99"/>
      <c r="J86" s="100"/>
      <c r="K86" s="314">
        <v>0.05</v>
      </c>
      <c r="L86" s="852">
        <f>N79*K86</f>
        <v>4329.5708191286094</v>
      </c>
      <c r="M86" s="853"/>
      <c r="N86" s="57"/>
    </row>
    <row r="87" spans="1:14" ht="15.75" thickBot="1">
      <c r="B87" s="816" t="s">
        <v>1037</v>
      </c>
      <c r="C87" s="817"/>
      <c r="D87" s="817"/>
      <c r="E87" s="817"/>
      <c r="F87" s="817"/>
      <c r="G87" s="817"/>
      <c r="H87" s="817"/>
      <c r="I87" s="817"/>
      <c r="J87" s="817"/>
      <c r="K87" s="817"/>
      <c r="L87" s="817"/>
      <c r="M87" s="818"/>
      <c r="N87" s="58">
        <f>L84+L85+L86</f>
        <v>25977.424914771658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112568.84129734385</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4" t="s">
        <v>2324</v>
      </c>
      <c r="C106" s="855"/>
      <c r="D106" s="855"/>
      <c r="E106" s="855"/>
      <c r="F106" s="855"/>
      <c r="G106" s="855"/>
      <c r="H106" s="855"/>
      <c r="I106" s="855"/>
      <c r="J106" s="855"/>
      <c r="K106" s="855"/>
      <c r="L106" s="855"/>
      <c r="M106" s="855"/>
      <c r="N106" s="856"/>
    </row>
    <row r="107" spans="2:14" ht="15" customHeight="1">
      <c r="B107" s="854"/>
      <c r="C107" s="855"/>
      <c r="D107" s="855"/>
      <c r="E107" s="855"/>
      <c r="F107" s="855"/>
      <c r="G107" s="855"/>
      <c r="H107" s="855"/>
      <c r="I107" s="855"/>
      <c r="J107" s="855"/>
      <c r="K107" s="855"/>
      <c r="L107" s="855"/>
      <c r="M107" s="855"/>
      <c r="N107" s="856"/>
    </row>
    <row r="108" spans="2:14" ht="30" customHeight="1">
      <c r="B108" s="857" t="s">
        <v>2325</v>
      </c>
      <c r="C108" s="858"/>
      <c r="D108" s="858"/>
      <c r="E108" s="858"/>
      <c r="F108" s="858"/>
      <c r="G108" s="858"/>
      <c r="H108" s="858"/>
      <c r="I108" s="858"/>
      <c r="J108" s="858"/>
      <c r="K108" s="858"/>
      <c r="L108" s="858"/>
      <c r="M108" s="858"/>
      <c r="N108" s="859"/>
    </row>
    <row r="109" spans="2:14">
      <c r="B109" s="857"/>
      <c r="C109" s="858"/>
      <c r="D109" s="858"/>
      <c r="E109" s="858"/>
      <c r="F109" s="858"/>
      <c r="G109" s="858"/>
      <c r="H109" s="858"/>
      <c r="I109" s="858"/>
      <c r="J109" s="858"/>
      <c r="K109" s="858"/>
      <c r="L109" s="858"/>
      <c r="M109" s="858"/>
      <c r="N109" s="859"/>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3"/>
      <c r="K119" s="793"/>
      <c r="L119" s="793"/>
      <c r="M119" s="793"/>
      <c r="N119" s="794"/>
    </row>
    <row r="120" spans="2:14" ht="15.75" thickBot="1">
      <c r="B120" s="270" t="s">
        <v>2327</v>
      </c>
      <c r="C120" s="402"/>
      <c r="D120" s="402"/>
      <c r="E120" s="63"/>
      <c r="F120" s="63"/>
      <c r="G120" s="63"/>
      <c r="H120" s="63"/>
      <c r="I120" s="63"/>
      <c r="J120" s="795"/>
      <c r="K120" s="795"/>
      <c r="L120" s="795"/>
      <c r="M120" s="795"/>
      <c r="N120" s="796"/>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18</v>
      </c>
      <c r="N36" s="281">
        <f>K36/M36</f>
        <v>3468.7664836853451</v>
      </c>
    </row>
    <row r="37" spans="1:14">
      <c r="A37" s="119" t="s">
        <v>154</v>
      </c>
      <c r="B37" s="829" t="str">
        <f>VLOOKUP(A37,EQUIPOS!A7:D154,3,FALSE)</f>
        <v>Carrotanque Irrigador de asfalto, 1000 GALONES DE CAPACIDAD</v>
      </c>
      <c r="C37" s="830"/>
      <c r="D37" s="830"/>
      <c r="E37" s="830"/>
      <c r="F37" s="830"/>
      <c r="G37" s="830"/>
      <c r="H37" s="831"/>
      <c r="I37" s="276"/>
      <c r="J37" s="277"/>
      <c r="K37" s="278">
        <f>VLOOKUP(A37,EQUIPOS!A7:D164,4,FALSE)</f>
        <v>84224.262610732767</v>
      </c>
      <c r="L37" s="279"/>
      <c r="M37" s="280">
        <v>18</v>
      </c>
      <c r="N37" s="281">
        <f>K37/M37</f>
        <v>4679.1257005962652</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18</v>
      </c>
      <c r="N38" s="281">
        <f>K38/M38</f>
        <v>8965.3062473392947</v>
      </c>
    </row>
    <row r="39" spans="1:14">
      <c r="A39" t="s">
        <v>299</v>
      </c>
      <c r="B39" s="829" t="str">
        <f>VLOOKUP(A39,EQUIPOS!A9:D154,3,FALSE)</f>
        <v xml:space="preserve">Recicladora, potencia 430HP </v>
      </c>
      <c r="C39" s="830"/>
      <c r="D39" s="830"/>
      <c r="E39" s="830"/>
      <c r="F39" s="830"/>
      <c r="G39" s="830"/>
      <c r="H39" s="831"/>
      <c r="I39" s="832"/>
      <c r="J39" s="813"/>
      <c r="K39" s="278">
        <f>VLOOKUP(A39,EQUIPOS!A9:D166,4,FALSE)</f>
        <v>482482.28810159484</v>
      </c>
      <c r="L39" s="833">
        <v>18</v>
      </c>
      <c r="M39" s="834"/>
      <c r="N39" s="281">
        <f>K39/L39</f>
        <v>26804.571561199715</v>
      </c>
    </row>
    <row r="40" spans="1:14">
      <c r="A40" t="s">
        <v>365</v>
      </c>
      <c r="B40" s="829" t="str">
        <f>VLOOKUP(A40,EQUIPOS!A10:D154,3,FALSE)</f>
        <v xml:space="preserve">Vibrocompatador, potencia 153 HP, peso 10 Ton. </v>
      </c>
      <c r="C40" s="830"/>
      <c r="D40" s="830"/>
      <c r="E40" s="830"/>
      <c r="F40" s="830"/>
      <c r="G40" s="830"/>
      <c r="H40" s="831"/>
      <c r="I40" s="42"/>
      <c r="J40" s="43"/>
      <c r="K40" s="278">
        <f>VLOOKUP(A40,EQUIPOS!A10:D167,4,FALSE)</f>
        <v>132351.36211629311</v>
      </c>
      <c r="L40" s="285"/>
      <c r="M40" s="286">
        <v>18</v>
      </c>
      <c r="N40" s="281">
        <f>K40/M40</f>
        <v>7352.8534509051724</v>
      </c>
    </row>
    <row r="41" spans="1:14">
      <c r="B41" s="329"/>
      <c r="C41" s="330"/>
      <c r="D41" s="330"/>
      <c r="E41" s="330"/>
      <c r="F41" s="332"/>
      <c r="G41" s="332"/>
      <c r="H41" s="131"/>
      <c r="I41" s="42"/>
      <c r="J41" s="43"/>
      <c r="K41" s="283"/>
      <c r="L41" s="285"/>
      <c r="M41" s="286"/>
      <c r="N41" s="281"/>
    </row>
    <row r="42" spans="1:14">
      <c r="B42" s="836" t="s">
        <v>1036</v>
      </c>
      <c r="C42" s="837"/>
      <c r="D42" s="837"/>
      <c r="E42" s="44"/>
      <c r="F42" s="45"/>
      <c r="G42" s="45"/>
      <c r="H42" s="46"/>
      <c r="I42" s="42"/>
      <c r="J42" s="43"/>
      <c r="K42" s="288"/>
      <c r="L42" s="285"/>
      <c r="M42" s="410">
        <v>0.01</v>
      </c>
      <c r="N42" s="353">
        <f>N76*M42</f>
        <v>28.370669558944442</v>
      </c>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f>SUM(N36:N43)</f>
        <v>51298.994113284738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350496.78376423789</v>
      </c>
      <c r="N49" s="281">
        <f>K49*M49</f>
        <v>53626.007915928392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53626.007915928392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0">
        <f>VLOOKUP(A59,TRANSPORTE!A5:D117,4,FALSE)</f>
        <v>1280.2563222435558</v>
      </c>
      <c r="M59" s="821"/>
      <c r="N59" s="296">
        <f>K59*L59</f>
        <v>195.87921730326403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195.87921730326403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2837.0669558944442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107957.94820241084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21591.589640482169</v>
      </c>
      <c r="M83" s="851"/>
      <c r="N83" s="57"/>
    </row>
    <row r="84" spans="1:14">
      <c r="B84" s="95" t="s">
        <v>1057</v>
      </c>
      <c r="C84" s="96"/>
      <c r="D84" s="96"/>
      <c r="E84" s="96"/>
      <c r="F84" s="96"/>
      <c r="G84" s="96"/>
      <c r="H84" s="96"/>
      <c r="I84" s="93"/>
      <c r="J84" s="94"/>
      <c r="K84" s="313">
        <v>0.05</v>
      </c>
      <c r="L84" s="850">
        <f>N78*K84</f>
        <v>5397.8974101205422</v>
      </c>
      <c r="M84" s="851"/>
      <c r="N84" s="57"/>
    </row>
    <row r="85" spans="1:14" ht="15.75" thickBot="1">
      <c r="B85" s="97" t="s">
        <v>1058</v>
      </c>
      <c r="C85" s="98"/>
      <c r="D85" s="98"/>
      <c r="E85" s="98"/>
      <c r="F85" s="98"/>
      <c r="G85" s="98"/>
      <c r="H85" s="98"/>
      <c r="I85" s="99"/>
      <c r="J85" s="100"/>
      <c r="K85" s="314">
        <v>0.05</v>
      </c>
      <c r="L85" s="852">
        <f>N78*K85</f>
        <v>5397.8974101205422</v>
      </c>
      <c r="M85" s="853"/>
      <c r="N85" s="57"/>
    </row>
    <row r="86" spans="1:14" ht="15.75" thickBot="1">
      <c r="B86" s="816" t="s">
        <v>1037</v>
      </c>
      <c r="C86" s="817"/>
      <c r="D86" s="817"/>
      <c r="E86" s="817"/>
      <c r="F86" s="817"/>
      <c r="G86" s="817"/>
      <c r="H86" s="817"/>
      <c r="I86" s="817"/>
      <c r="J86" s="817"/>
      <c r="K86" s="817"/>
      <c r="L86" s="817"/>
      <c r="M86" s="818"/>
      <c r="N86" s="58">
        <f>L83+L84+L85</f>
        <v>32387.384460723253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140345.33266313409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18</v>
      </c>
      <c r="N36" s="281">
        <f>K36/M36</f>
        <v>3468.7664836853451</v>
      </c>
    </row>
    <row r="37" spans="1:14">
      <c r="A37" s="119" t="s">
        <v>154</v>
      </c>
      <c r="B37" s="829" t="str">
        <f>VLOOKUP(A37,EQUIPOS!A7:D154,3,FALSE)</f>
        <v>Carrotanque Irrigador de asfalto, 1000 GALONES DE CAPACIDAD</v>
      </c>
      <c r="C37" s="830"/>
      <c r="D37" s="830"/>
      <c r="E37" s="830"/>
      <c r="F37" s="830"/>
      <c r="G37" s="830"/>
      <c r="H37" s="831"/>
      <c r="I37" s="276"/>
      <c r="J37" s="277"/>
      <c r="K37" s="278">
        <f>VLOOKUP(A37,EQUIPOS!A7:D164,4,FALSE)</f>
        <v>84224.262610732767</v>
      </c>
      <c r="L37" s="279"/>
      <c r="M37" s="280">
        <v>18</v>
      </c>
      <c r="N37" s="281">
        <f>K37/M37</f>
        <v>4679.1257005962652</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18</v>
      </c>
      <c r="N38" s="281">
        <f>K38/M38</f>
        <v>8965.3062473392947</v>
      </c>
    </row>
    <row r="39" spans="1:14">
      <c r="A39" t="s">
        <v>299</v>
      </c>
      <c r="B39" s="829" t="str">
        <f>VLOOKUP(A39,EQUIPOS!A9:D154,3,FALSE)</f>
        <v xml:space="preserve">Recicladora, potencia 430HP </v>
      </c>
      <c r="C39" s="830"/>
      <c r="D39" s="830"/>
      <c r="E39" s="830"/>
      <c r="F39" s="830"/>
      <c r="G39" s="830"/>
      <c r="H39" s="831"/>
      <c r="I39" s="832"/>
      <c r="J39" s="813"/>
      <c r="K39" s="278">
        <f>VLOOKUP(A39,EQUIPOS!A9:D166,4,FALSE)</f>
        <v>482482.28810159484</v>
      </c>
      <c r="L39" s="833">
        <v>18</v>
      </c>
      <c r="M39" s="834"/>
      <c r="N39" s="281">
        <f>K39/L39</f>
        <v>26804.571561199715</v>
      </c>
    </row>
    <row r="40" spans="1:14">
      <c r="A40" t="s">
        <v>365</v>
      </c>
      <c r="B40" s="829" t="str">
        <f>VLOOKUP(A40,EQUIPOS!A10:D154,3,FALSE)</f>
        <v xml:space="preserve">Vibrocompatador, potencia 153 HP, peso 10 Ton. </v>
      </c>
      <c r="C40" s="830"/>
      <c r="D40" s="830"/>
      <c r="E40" s="830"/>
      <c r="F40" s="830"/>
      <c r="G40" s="830"/>
      <c r="H40" s="831"/>
      <c r="I40" s="42"/>
      <c r="J40" s="43"/>
      <c r="K40" s="278">
        <f>VLOOKUP(A40,EQUIPOS!A10:D167,4,FALSE)</f>
        <v>132351.36211629311</v>
      </c>
      <c r="L40" s="285"/>
      <c r="M40" s="286">
        <v>18</v>
      </c>
      <c r="N40" s="281">
        <f>K40/M40</f>
        <v>7352.8534509051724</v>
      </c>
    </row>
    <row r="41" spans="1:14">
      <c r="B41" s="329"/>
      <c r="C41" s="330"/>
      <c r="D41" s="330"/>
      <c r="E41" s="330"/>
      <c r="F41" s="332"/>
      <c r="G41" s="332"/>
      <c r="H41" s="131"/>
      <c r="I41" s="42"/>
      <c r="J41" s="43"/>
      <c r="K41" s="283"/>
      <c r="L41" s="285"/>
      <c r="M41" s="286"/>
      <c r="N41" s="287"/>
    </row>
    <row r="42" spans="1:14">
      <c r="B42" s="836" t="s">
        <v>1036</v>
      </c>
      <c r="C42" s="837"/>
      <c r="D42" s="837"/>
      <c r="E42" s="44"/>
      <c r="F42" s="45"/>
      <c r="G42" s="45"/>
      <c r="H42" s="46"/>
      <c r="I42" s="42"/>
      <c r="J42" s="43"/>
      <c r="K42" s="288"/>
      <c r="L42" s="285"/>
      <c r="M42" s="410">
        <v>0.01</v>
      </c>
      <c r="N42" s="353">
        <f>N76*M42</f>
        <v>28.370669558944442</v>
      </c>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f>SUM(N36:N43)</f>
        <v>51298.994113284738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352084.2836015186</v>
      </c>
      <c r="N49" s="281">
        <f>K49*M49</f>
        <v>53868.895391032347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53868.895391032347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0">
        <f>VLOOKUP(A59,TRANSPORTE!A5:D117,4,FALSE)</f>
        <v>1280.2563222435558</v>
      </c>
      <c r="M59" s="821"/>
      <c r="N59" s="296">
        <f>K59*L59</f>
        <v>195.87921730326403</v>
      </c>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195.87921730326403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2837.0669558944442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108200.8356775148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21640.167135502961</v>
      </c>
      <c r="M83" s="851"/>
      <c r="N83" s="57"/>
    </row>
    <row r="84" spans="1:14">
      <c r="B84" s="95" t="s">
        <v>1057</v>
      </c>
      <c r="C84" s="96"/>
      <c r="D84" s="96"/>
      <c r="E84" s="96"/>
      <c r="F84" s="96"/>
      <c r="G84" s="96"/>
      <c r="H84" s="96"/>
      <c r="I84" s="93"/>
      <c r="J84" s="94"/>
      <c r="K84" s="313">
        <v>0.05</v>
      </c>
      <c r="L84" s="850">
        <f>N78*K84</f>
        <v>5410.0417838757403</v>
      </c>
      <c r="M84" s="851"/>
      <c r="N84" s="57"/>
    </row>
    <row r="85" spans="1:14" ht="15.75" thickBot="1">
      <c r="B85" s="97" t="s">
        <v>1058</v>
      </c>
      <c r="C85" s="98"/>
      <c r="D85" s="98"/>
      <c r="E85" s="98"/>
      <c r="F85" s="98"/>
      <c r="G85" s="98"/>
      <c r="H85" s="98"/>
      <c r="I85" s="99"/>
      <c r="J85" s="100"/>
      <c r="K85" s="314">
        <v>0.05</v>
      </c>
      <c r="L85" s="852">
        <f>N78*K85</f>
        <v>5410.0417838757403</v>
      </c>
      <c r="M85" s="853"/>
      <c r="N85" s="57"/>
    </row>
    <row r="86" spans="1:14" ht="15.75" thickBot="1">
      <c r="B86" s="816" t="s">
        <v>1037</v>
      </c>
      <c r="C86" s="817"/>
      <c r="D86" s="817"/>
      <c r="E86" s="817"/>
      <c r="F86" s="817"/>
      <c r="G86" s="817"/>
      <c r="H86" s="817"/>
      <c r="I86" s="817"/>
      <c r="J86" s="817"/>
      <c r="K86" s="817"/>
      <c r="L86" s="817"/>
      <c r="M86" s="818"/>
      <c r="N86" s="58">
        <f>L83+L84+L85</f>
        <v>32460.250703254445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140661.08638076924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15</v>
      </c>
      <c r="N36" s="281">
        <f>K36/M36</f>
        <v>4162.5197804224135</v>
      </c>
    </row>
    <row r="37" spans="1:14">
      <c r="A37" s="119" t="s">
        <v>154</v>
      </c>
      <c r="B37" s="829" t="str">
        <f>VLOOKUP(A37,EQUIPOS!A7:D154,3,FALSE)</f>
        <v>Carrotanque Irrigador de asfalto, 1000 GALONES DE CAPACIDAD</v>
      </c>
      <c r="C37" s="830"/>
      <c r="D37" s="830"/>
      <c r="E37" s="830"/>
      <c r="F37" s="830"/>
      <c r="G37" s="830"/>
      <c r="H37" s="831"/>
      <c r="I37" s="276"/>
      <c r="J37" s="277"/>
      <c r="K37" s="278">
        <f>VLOOKUP(A37,EQUIPOS!A7:D164,4,FALSE)</f>
        <v>84224.262610732767</v>
      </c>
      <c r="L37" s="279"/>
      <c r="M37" s="280">
        <v>15</v>
      </c>
      <c r="N37" s="281">
        <f>K37/M37</f>
        <v>5614.9508407155181</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15</v>
      </c>
      <c r="N38" s="281">
        <f>K38/M38</f>
        <v>10758.367496807154</v>
      </c>
    </row>
    <row r="39" spans="1:14">
      <c r="A39" t="s">
        <v>299</v>
      </c>
      <c r="B39" s="829" t="str">
        <f>VLOOKUP(A39,EQUIPOS!A9:D154,3,FALSE)</f>
        <v xml:space="preserve">Recicladora, potencia 430HP </v>
      </c>
      <c r="C39" s="830"/>
      <c r="D39" s="830"/>
      <c r="E39" s="830"/>
      <c r="F39" s="830"/>
      <c r="G39" s="830"/>
      <c r="H39" s="831"/>
      <c r="I39" s="832"/>
      <c r="J39" s="813"/>
      <c r="K39" s="278">
        <f>VLOOKUP(A39,EQUIPOS!A9:D166,4,FALSE)</f>
        <v>482482.28810159484</v>
      </c>
      <c r="L39" s="833">
        <v>15</v>
      </c>
      <c r="M39" s="834"/>
      <c r="N39" s="281">
        <f>K39/L39</f>
        <v>32165.485873439655</v>
      </c>
    </row>
    <row r="40" spans="1:14">
      <c r="A40" t="s">
        <v>365</v>
      </c>
      <c r="B40" s="829" t="str">
        <f>VLOOKUP(A40,EQUIPOS!A10:D154,3,FALSE)</f>
        <v xml:space="preserve">Vibrocompatador, potencia 153 HP, peso 10 Ton. </v>
      </c>
      <c r="C40" s="830"/>
      <c r="D40" s="830"/>
      <c r="E40" s="830"/>
      <c r="F40" s="830"/>
      <c r="G40" s="830"/>
      <c r="H40" s="831"/>
      <c r="I40" s="42"/>
      <c r="J40" s="43"/>
      <c r="K40" s="278">
        <f>VLOOKUP(A40,EQUIPOS!A10:D167,4,FALSE)</f>
        <v>132351.36211629311</v>
      </c>
      <c r="L40" s="285"/>
      <c r="M40" s="286">
        <v>15</v>
      </c>
      <c r="N40" s="281">
        <f>K40/M40</f>
        <v>8823.4241410862069</v>
      </c>
    </row>
    <row r="41" spans="1:14">
      <c r="B41" s="329"/>
      <c r="C41" s="330"/>
      <c r="D41" s="330"/>
      <c r="E41" s="330"/>
      <c r="F41" s="332"/>
      <c r="G41" s="332"/>
      <c r="H41" s="131"/>
      <c r="I41" s="42"/>
      <c r="J41" s="43"/>
      <c r="K41" s="283"/>
      <c r="L41" s="285"/>
      <c r="M41" s="286"/>
      <c r="N41" s="287"/>
    </row>
    <row r="42" spans="1:14">
      <c r="B42" s="836" t="s">
        <v>1036</v>
      </c>
      <c r="C42" s="837"/>
      <c r="D42" s="837"/>
      <c r="E42" s="44"/>
      <c r="F42" s="45"/>
      <c r="G42" s="45"/>
      <c r="H42" s="46"/>
      <c r="I42" s="42"/>
      <c r="J42" s="43"/>
      <c r="K42" s="288"/>
      <c r="L42" s="285"/>
      <c r="M42" s="410">
        <v>0.01</v>
      </c>
      <c r="N42" s="353">
        <f>N76*M42</f>
        <v>34.044803470733335</v>
      </c>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f>SUM(N36:N43)</f>
        <v>61558.792935941681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350496.78376423789</v>
      </c>
      <c r="N49" s="281">
        <f>K49*M49</f>
        <v>53626.007915928392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53626.007915928392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0">
        <f>VLOOKUP(A59,TRANSPORTE!A5:D117,4,FALSE)</f>
        <v>1280.2563222435558</v>
      </c>
      <c r="M59" s="821"/>
      <c r="N59" s="296">
        <f>K59*L59</f>
        <v>195.87921730326403</v>
      </c>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195.87921730326403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3404.4803470733332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118785.16041624667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23757.032083249334</v>
      </c>
      <c r="M83" s="851"/>
      <c r="N83" s="57"/>
    </row>
    <row r="84" spans="1:14">
      <c r="B84" s="95" t="s">
        <v>1057</v>
      </c>
      <c r="C84" s="96"/>
      <c r="D84" s="96"/>
      <c r="E84" s="96"/>
      <c r="F84" s="96"/>
      <c r="G84" s="96"/>
      <c r="H84" s="96"/>
      <c r="I84" s="93"/>
      <c r="J84" s="94"/>
      <c r="K84" s="313">
        <v>0.05</v>
      </c>
      <c r="L84" s="850">
        <f>N78*K84</f>
        <v>5939.2580208123336</v>
      </c>
      <c r="M84" s="851"/>
      <c r="N84" s="57"/>
    </row>
    <row r="85" spans="1:14" ht="15.75" thickBot="1">
      <c r="B85" s="97" t="s">
        <v>1058</v>
      </c>
      <c r="C85" s="98"/>
      <c r="D85" s="98"/>
      <c r="E85" s="98"/>
      <c r="F85" s="98"/>
      <c r="G85" s="98"/>
      <c r="H85" s="98"/>
      <c r="I85" s="99"/>
      <c r="J85" s="100"/>
      <c r="K85" s="314">
        <v>0.05</v>
      </c>
      <c r="L85" s="852">
        <f>N78*K85</f>
        <v>5939.2580208123336</v>
      </c>
      <c r="M85" s="853"/>
      <c r="N85" s="57"/>
    </row>
    <row r="86" spans="1:14" ht="15.75" thickBot="1">
      <c r="B86" s="816" t="s">
        <v>1037</v>
      </c>
      <c r="C86" s="817"/>
      <c r="D86" s="817"/>
      <c r="E86" s="817"/>
      <c r="F86" s="817"/>
      <c r="G86" s="817"/>
      <c r="H86" s="817"/>
      <c r="I86" s="817"/>
      <c r="J86" s="817"/>
      <c r="K86" s="817"/>
      <c r="L86" s="817"/>
      <c r="M86" s="818"/>
      <c r="N86" s="58">
        <f>L83+L84+L85</f>
        <v>35635.548124874003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154420.70854112066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280">
        <v>15</v>
      </c>
      <c r="N36" s="281">
        <f>K36/M36</f>
        <v>4162.5197804224135</v>
      </c>
    </row>
    <row r="37" spans="1:14">
      <c r="A37" s="119" t="s">
        <v>154</v>
      </c>
      <c r="B37" s="829" t="str">
        <f>VLOOKUP(A37,EQUIPOS!A7:D154,3,FALSE)</f>
        <v>Carrotanque Irrigador de asfalto, 1000 GALONES DE CAPACIDAD</v>
      </c>
      <c r="C37" s="830"/>
      <c r="D37" s="830"/>
      <c r="E37" s="830"/>
      <c r="F37" s="830"/>
      <c r="G37" s="830"/>
      <c r="H37" s="831"/>
      <c r="I37" s="276"/>
      <c r="J37" s="277"/>
      <c r="K37" s="278">
        <f>VLOOKUP(A37,EQUIPOS!A7:D164,4,FALSE)</f>
        <v>84224.262610732767</v>
      </c>
      <c r="L37" s="279"/>
      <c r="M37" s="280">
        <v>15</v>
      </c>
      <c r="N37" s="281">
        <f>K37/M37</f>
        <v>5614.9508407155181</v>
      </c>
    </row>
    <row r="38" spans="1:14">
      <c r="A38" t="s">
        <v>269</v>
      </c>
      <c r="B38" s="829" t="str">
        <f>VLOOKUP(A38,EQUIPOS!A8:D154,3,FALSE)</f>
        <v>Motoniveladora  potencia 215 HP, ancho de cuchilla 4,27 m, peso 18 ton.</v>
      </c>
      <c r="C38" s="830"/>
      <c r="D38" s="830"/>
      <c r="E38" s="830"/>
      <c r="F38" s="830"/>
      <c r="G38" s="830"/>
      <c r="H38" s="831"/>
      <c r="I38" s="276"/>
      <c r="J38" s="277"/>
      <c r="K38" s="278">
        <f>VLOOKUP(A38,EQUIPOS!A8:D165,4,FALSE)</f>
        <v>161375.5124521073</v>
      </c>
      <c r="L38" s="279"/>
      <c r="M38" s="280">
        <v>15</v>
      </c>
      <c r="N38" s="281">
        <f>K38/M38</f>
        <v>10758.367496807154</v>
      </c>
    </row>
    <row r="39" spans="1:14">
      <c r="A39" t="s">
        <v>299</v>
      </c>
      <c r="B39" s="829" t="str">
        <f>VLOOKUP(A39,EQUIPOS!A9:D154,3,FALSE)</f>
        <v xml:space="preserve">Recicladora, potencia 430HP </v>
      </c>
      <c r="C39" s="830"/>
      <c r="D39" s="830"/>
      <c r="E39" s="830"/>
      <c r="F39" s="830"/>
      <c r="G39" s="830"/>
      <c r="H39" s="831"/>
      <c r="I39" s="832"/>
      <c r="J39" s="813"/>
      <c r="K39" s="278">
        <f>VLOOKUP(A39,EQUIPOS!A9:D166,4,FALSE)</f>
        <v>482482.28810159484</v>
      </c>
      <c r="L39" s="833">
        <v>15</v>
      </c>
      <c r="M39" s="834"/>
      <c r="N39" s="281">
        <f>K39/L39</f>
        <v>32165.485873439655</v>
      </c>
    </row>
    <row r="40" spans="1:14">
      <c r="A40" t="s">
        <v>365</v>
      </c>
      <c r="B40" s="829" t="str">
        <f>VLOOKUP(A40,EQUIPOS!A10:D154,3,FALSE)</f>
        <v xml:space="preserve">Vibrocompatador, potencia 153 HP, peso 10 Ton. </v>
      </c>
      <c r="C40" s="830"/>
      <c r="D40" s="830"/>
      <c r="E40" s="830"/>
      <c r="F40" s="830"/>
      <c r="G40" s="830"/>
      <c r="H40" s="831"/>
      <c r="I40" s="42"/>
      <c r="J40" s="43"/>
      <c r="K40" s="278">
        <f>VLOOKUP(A40,EQUIPOS!A10:D167,4,FALSE)</f>
        <v>132351.36211629311</v>
      </c>
      <c r="L40" s="285"/>
      <c r="M40" s="286">
        <v>15</v>
      </c>
      <c r="N40" s="281">
        <f>K40/M40</f>
        <v>8823.4241410862069</v>
      </c>
    </row>
    <row r="41" spans="1:14">
      <c r="B41" s="329"/>
      <c r="C41" s="330"/>
      <c r="D41" s="330"/>
      <c r="E41" s="330"/>
      <c r="F41" s="332"/>
      <c r="G41" s="332"/>
      <c r="H41" s="131"/>
      <c r="I41" s="42"/>
      <c r="J41" s="43"/>
      <c r="K41" s="283"/>
      <c r="L41" s="285"/>
      <c r="M41" s="286"/>
      <c r="N41" s="287"/>
    </row>
    <row r="42" spans="1:14">
      <c r="B42" s="836" t="s">
        <v>1036</v>
      </c>
      <c r="C42" s="837"/>
      <c r="D42" s="837"/>
      <c r="E42" s="44"/>
      <c r="F42" s="45"/>
      <c r="G42" s="45"/>
      <c r="H42" s="46"/>
      <c r="I42" s="42"/>
      <c r="J42" s="43"/>
      <c r="K42" s="288"/>
      <c r="L42" s="285"/>
      <c r="M42" s="410">
        <v>0.01</v>
      </c>
      <c r="N42" s="353">
        <f>N76*M42</f>
        <v>34.044803470733335</v>
      </c>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f>SUM(N36:N43)</f>
        <v>61558.792935941681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352084.2836015186</v>
      </c>
      <c r="N49" s="281">
        <f>K49*M49</f>
        <v>53868.895391032347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53868.895391032347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0">
        <f>VLOOKUP(A59,TRANSPORTE!A5:D117,4,FALSE)</f>
        <v>1280.2563222435558</v>
      </c>
      <c r="M59" s="821"/>
      <c r="N59" s="296">
        <f>K59*L59</f>
        <v>195.87921730326403</v>
      </c>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195.87921730326403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3404.4803470733332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119028.04789135062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23805.609578270127</v>
      </c>
      <c r="M83" s="851"/>
      <c r="N83" s="57"/>
    </row>
    <row r="84" spans="1:14">
      <c r="B84" s="95" t="s">
        <v>1057</v>
      </c>
      <c r="C84" s="96"/>
      <c r="D84" s="96"/>
      <c r="E84" s="96"/>
      <c r="F84" s="96"/>
      <c r="G84" s="96"/>
      <c r="H84" s="96"/>
      <c r="I84" s="93"/>
      <c r="J84" s="94"/>
      <c r="K84" s="313">
        <v>0.05</v>
      </c>
      <c r="L84" s="850">
        <f>N78*K84</f>
        <v>5951.4023945675317</v>
      </c>
      <c r="M84" s="851"/>
      <c r="N84" s="57"/>
    </row>
    <row r="85" spans="1:14" ht="15.75" thickBot="1">
      <c r="B85" s="97" t="s">
        <v>1058</v>
      </c>
      <c r="C85" s="98"/>
      <c r="D85" s="98"/>
      <c r="E85" s="98"/>
      <c r="F85" s="98"/>
      <c r="G85" s="98"/>
      <c r="H85" s="98"/>
      <c r="I85" s="99"/>
      <c r="J85" s="100"/>
      <c r="K85" s="314">
        <v>0.05</v>
      </c>
      <c r="L85" s="852">
        <f>N78*K85</f>
        <v>5951.4023945675317</v>
      </c>
      <c r="M85" s="853"/>
      <c r="N85" s="57"/>
    </row>
    <row r="86" spans="1:14" ht="15.75" thickBot="1">
      <c r="B86" s="816" t="s">
        <v>1037</v>
      </c>
      <c r="C86" s="817"/>
      <c r="D86" s="817"/>
      <c r="E86" s="817"/>
      <c r="F86" s="817"/>
      <c r="G86" s="817"/>
      <c r="H86" s="817"/>
      <c r="I86" s="817"/>
      <c r="J86" s="817"/>
      <c r="K86" s="817"/>
      <c r="L86" s="817"/>
      <c r="M86" s="818"/>
      <c r="N86" s="58">
        <f>L83+L84+L85</f>
        <v>35708.414367405188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154736.46225875581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0"/>
      <c r="F40" s="830"/>
      <c r="G40" s="830"/>
      <c r="H40" s="831"/>
      <c r="I40" s="42"/>
      <c r="J40" s="43"/>
      <c r="K40" s="278"/>
      <c r="L40" s="285"/>
      <c r="M40" s="286"/>
      <c r="N40" s="281"/>
    </row>
    <row r="41" spans="1:14">
      <c r="B41" s="329"/>
      <c r="C41" s="330"/>
      <c r="D41" s="330"/>
      <c r="E41" s="330"/>
      <c r="F41" s="332"/>
      <c r="G41" s="332"/>
      <c r="H41" s="131"/>
      <c r="I41" s="42"/>
      <c r="J41" s="43"/>
      <c r="K41" s="283"/>
      <c r="L41" s="285"/>
      <c r="M41" s="286"/>
      <c r="N41" s="287"/>
    </row>
    <row r="42" spans="1:14">
      <c r="B42" s="836" t="s">
        <v>1036</v>
      </c>
      <c r="C42" s="837"/>
      <c r="D42" s="837"/>
      <c r="E42" s="44"/>
      <c r="F42" s="45"/>
      <c r="G42" s="45"/>
      <c r="H42" s="46"/>
      <c r="I42" s="42"/>
      <c r="J42" s="43"/>
      <c r="K42" s="288"/>
      <c r="L42" s="285"/>
      <c r="M42" s="410">
        <v>0.01</v>
      </c>
      <c r="N42" s="353">
        <f>N76*M42</f>
        <v>4.0853764164879998</v>
      </c>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5888.826268908575</v>
      </c>
      <c r="N49" s="281">
        <f>K49*M49</f>
        <v>6212.7117136985462</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6212.7117136985462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408.53764164879999</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N44+N54+N65+N76</f>
        <v>6625.3347317638336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1325.0669463527668</v>
      </c>
      <c r="M83" s="851"/>
      <c r="N83" s="57"/>
    </row>
    <row r="84" spans="1:14">
      <c r="B84" s="95" t="s">
        <v>1057</v>
      </c>
      <c r="C84" s="96"/>
      <c r="D84" s="96"/>
      <c r="E84" s="96"/>
      <c r="F84" s="96"/>
      <c r="G84" s="96"/>
      <c r="H84" s="96"/>
      <c r="I84" s="93"/>
      <c r="J84" s="94"/>
      <c r="K84" s="313">
        <v>0.05</v>
      </c>
      <c r="L84" s="850">
        <f>N78*K84</f>
        <v>331.26673658819169</v>
      </c>
      <c r="M84" s="851"/>
      <c r="N84" s="57"/>
    </row>
    <row r="85" spans="1:14" ht="15.75" thickBot="1">
      <c r="B85" s="97" t="s">
        <v>1058</v>
      </c>
      <c r="C85" s="98"/>
      <c r="D85" s="98"/>
      <c r="E85" s="98"/>
      <c r="F85" s="98"/>
      <c r="G85" s="98"/>
      <c r="H85" s="98"/>
      <c r="I85" s="99"/>
      <c r="J85" s="100"/>
      <c r="K85" s="314">
        <v>0.05</v>
      </c>
      <c r="L85" s="852">
        <f>N78*K85</f>
        <v>331.26673658819169</v>
      </c>
      <c r="M85" s="853"/>
      <c r="N85" s="57"/>
    </row>
    <row r="86" spans="1:14" ht="15.75" thickBot="1">
      <c r="B86" s="816" t="s">
        <v>1037</v>
      </c>
      <c r="C86" s="817"/>
      <c r="D86" s="817"/>
      <c r="E86" s="817"/>
      <c r="F86" s="817"/>
      <c r="G86" s="817"/>
      <c r="H86" s="817"/>
      <c r="I86" s="817"/>
      <c r="J86" s="817"/>
      <c r="K86" s="817"/>
      <c r="L86" s="817"/>
      <c r="M86" s="818"/>
      <c r="N86" s="58">
        <f>L83+L84+L85</f>
        <v>1987.60041952915</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8612.9351512929843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30"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3"/>
      <c r="K118" s="793"/>
      <c r="L118" s="793"/>
      <c r="M118" s="793"/>
      <c r="N118" s="794"/>
    </row>
    <row r="119" spans="2:14" ht="15.75" thickBot="1">
      <c r="B119" s="270" t="s">
        <v>2327</v>
      </c>
      <c r="C119" s="402"/>
      <c r="D119" s="402"/>
      <c r="E119" s="63"/>
      <c r="F119" s="63"/>
      <c r="G119" s="63"/>
      <c r="H119" s="63"/>
      <c r="I119" s="63"/>
      <c r="J119" s="795"/>
      <c r="K119" s="795"/>
      <c r="L119" s="795"/>
      <c r="M119" s="795"/>
      <c r="N119" s="796"/>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164</v>
      </c>
      <c r="B36" s="829" t="str">
        <f>VLOOKUP(A36,EQUIPOS!A6:D154,3,FALSE)</f>
        <v>Compactador manual de rodillo</v>
      </c>
      <c r="C36" s="830"/>
      <c r="D36" s="830"/>
      <c r="E36" s="830"/>
      <c r="F36" s="830"/>
      <c r="G36" s="830"/>
      <c r="H36" s="831"/>
      <c r="I36" s="276"/>
      <c r="J36" s="277"/>
      <c r="K36" s="278">
        <f>VLOOKUP(A36,EQUIPOS!A6:D163,4,FALSE)</f>
        <v>21231.771430603454</v>
      </c>
      <c r="L36" s="279"/>
      <c r="M36" s="280">
        <v>2</v>
      </c>
      <c r="N36" s="281">
        <f>K36/M36</f>
        <v>10615.885715301727</v>
      </c>
    </row>
    <row r="37" spans="1:14">
      <c r="A37" s="119" t="s">
        <v>180</v>
      </c>
      <c r="B37" s="829" t="str">
        <f>VLOOKUP(A37,EQUIPOS!A7:D154,3,FALSE)</f>
        <v>Compresor 120 HP, con martillo.</v>
      </c>
      <c r="C37" s="830"/>
      <c r="D37" s="830"/>
      <c r="E37" s="830"/>
      <c r="F37" s="830"/>
      <c r="G37" s="830"/>
      <c r="H37" s="831"/>
      <c r="I37" s="276"/>
      <c r="J37" s="277"/>
      <c r="K37" s="278">
        <f>VLOOKUP(A37,EQUIPOS!A7:D164,4,FALSE)</f>
        <v>108288.33764237069</v>
      </c>
      <c r="L37" s="279"/>
      <c r="M37" s="280">
        <v>4</v>
      </c>
      <c r="N37" s="281">
        <f>K37/M37</f>
        <v>27072.084410592674</v>
      </c>
    </row>
    <row r="38" spans="1:14">
      <c r="A38" t="s">
        <v>184</v>
      </c>
      <c r="B38" s="829" t="str">
        <f>VLOOKUP(A38,EQUIPOS!A8:D154,3,FALSE)</f>
        <v>Cortadora de pavimento, Máxima profundidad de corte: 160 mm. Capacidad de disco: desde 12´´ hasta 18´´ de diámetro. Peso operacional: 135 kg, 13.5 hp de potencia</v>
      </c>
      <c r="C38" s="830"/>
      <c r="D38" s="830"/>
      <c r="E38" s="830"/>
      <c r="F38" s="830"/>
      <c r="G38" s="830"/>
      <c r="H38" s="831"/>
      <c r="I38" s="276"/>
      <c r="J38" s="277"/>
      <c r="K38" s="278">
        <f>VLOOKUP(A38,EQUIPOS!A8:D165,4,FALSE)</f>
        <v>19212.599501379311</v>
      </c>
      <c r="L38" s="279"/>
      <c r="M38" s="280">
        <v>10</v>
      </c>
      <c r="N38" s="281">
        <f>K38/M38</f>
        <v>1921.2599501379311</v>
      </c>
    </row>
    <row r="39" spans="1:14">
      <c r="A39" t="s">
        <v>303</v>
      </c>
      <c r="B39" s="829" t="str">
        <f>VLOOKUP(A39,EQUIPOS!A9:D154,3,FALSE)</f>
        <v>Retrocargador, pala de 1,1 m3 de capacidad, profundidad de excavación de 4.400 mm y una altura de 5.680 mm</v>
      </c>
      <c r="C39" s="830"/>
      <c r="D39" s="830"/>
      <c r="E39" s="830"/>
      <c r="F39" s="830"/>
      <c r="G39" s="830"/>
      <c r="H39" s="831"/>
      <c r="I39" s="276"/>
      <c r="J39" s="277"/>
      <c r="K39" s="278">
        <f>VLOOKUP(A39,EQUIPOS!A9:D166,4,FALSE)</f>
        <v>86894.506704980857</v>
      </c>
      <c r="L39" s="279"/>
      <c r="M39" s="280">
        <v>10</v>
      </c>
      <c r="N39" s="281">
        <f>K39/M39</f>
        <v>8689.4506704980849</v>
      </c>
    </row>
    <row r="40" spans="1:14">
      <c r="A40" t="s">
        <v>129</v>
      </c>
      <c r="B40" s="829" t="str">
        <f>VLOOKUP(A40,EQUIPOS!A10:D154,3,FALSE)</f>
        <v xml:space="preserve">Buldozer, Potencia al volante de 140 HP, motor de 2200 RPM, longitud de hoja 4,80m. </v>
      </c>
      <c r="C40" s="830"/>
      <c r="D40" s="830"/>
      <c r="E40" s="830"/>
      <c r="F40" s="830"/>
      <c r="G40" s="830"/>
      <c r="H40" s="831"/>
      <c r="I40" s="276"/>
      <c r="J40" s="277"/>
      <c r="K40" s="278">
        <f>VLOOKUP(A40,EQUIPOS!A10:D167,4,FALSE)</f>
        <v>192511.54969538795</v>
      </c>
      <c r="L40" s="279"/>
      <c r="M40" s="280">
        <v>100</v>
      </c>
      <c r="N40" s="281">
        <f>K40/M40</f>
        <v>1925.1154969538795</v>
      </c>
    </row>
    <row r="41" spans="1:14">
      <c r="B41" s="829"/>
      <c r="C41" s="830"/>
      <c r="D41" s="830"/>
      <c r="E41" s="830"/>
      <c r="F41" s="830"/>
      <c r="G41" s="830"/>
      <c r="H41" s="831"/>
      <c r="I41" s="276"/>
      <c r="J41" s="277"/>
      <c r="K41" s="278"/>
      <c r="L41" s="279"/>
      <c r="M41" s="280"/>
      <c r="N41" s="281"/>
    </row>
    <row r="42" spans="1:14">
      <c r="B42" s="829"/>
      <c r="C42" s="830"/>
      <c r="D42" s="830"/>
      <c r="E42" s="830"/>
      <c r="F42" s="830"/>
      <c r="G42" s="830"/>
      <c r="H42" s="831"/>
      <c r="I42" s="276"/>
      <c r="J42" s="277"/>
      <c r="K42" s="278"/>
      <c r="L42" s="279"/>
      <c r="M42" s="280"/>
      <c r="N42" s="281"/>
    </row>
    <row r="43" spans="1:14">
      <c r="B43" s="829"/>
      <c r="C43" s="830"/>
      <c r="D43" s="830"/>
      <c r="E43" s="830"/>
      <c r="F43" s="830"/>
      <c r="G43" s="830"/>
      <c r="H43" s="8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N80*M46</f>
        <v>1276.6801301525002</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51500.47637363679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4758.13473896499</v>
      </c>
      <c r="N53" s="281">
        <f>K53*M53</f>
        <v>4758.13473896499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4758.13473896499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0">
        <f>VLOOKUP(A63,TRANSPORTE!A5:D117,4,FALSE)</f>
        <v>1280.2563222435558</v>
      </c>
      <c r="M63" s="821"/>
      <c r="N63" s="296">
        <f>K63*L63</f>
        <v>1664.3332189166226</v>
      </c>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f>N63+N64+N65+N66+N67</f>
        <v>1664.3332189166226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133"/>
    </row>
    <row r="80" spans="1:15" ht="15.75" thickBot="1">
      <c r="B80" s="822" t="s">
        <v>1037</v>
      </c>
      <c r="C80" s="823"/>
      <c r="D80" s="823"/>
      <c r="E80" s="823"/>
      <c r="F80" s="823"/>
      <c r="G80" s="823"/>
      <c r="H80" s="823"/>
      <c r="I80" s="823"/>
      <c r="J80" s="823"/>
      <c r="K80" s="823"/>
      <c r="L80" s="823"/>
      <c r="M80" s="824"/>
      <c r="N80" s="469">
        <f>SUM(N74:N79)</f>
        <v>12766.801301525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70689.745633043407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14137.949126608682</v>
      </c>
      <c r="M87" s="851"/>
      <c r="N87" s="57"/>
    </row>
    <row r="88" spans="1:14">
      <c r="B88" s="95" t="s">
        <v>1057</v>
      </c>
      <c r="C88" s="96"/>
      <c r="D88" s="96"/>
      <c r="E88" s="96"/>
      <c r="F88" s="96"/>
      <c r="G88" s="96"/>
      <c r="H88" s="96"/>
      <c r="I88" s="93"/>
      <c r="J88" s="94"/>
      <c r="K88" s="313">
        <v>0.05</v>
      </c>
      <c r="L88" s="850">
        <f>N82*K88</f>
        <v>3534.4872816521706</v>
      </c>
      <c r="M88" s="851"/>
      <c r="N88" s="57"/>
    </row>
    <row r="89" spans="1:14" ht="15.75" thickBot="1">
      <c r="B89" s="97" t="s">
        <v>1058</v>
      </c>
      <c r="C89" s="98"/>
      <c r="D89" s="98"/>
      <c r="E89" s="98"/>
      <c r="F89" s="98"/>
      <c r="G89" s="98"/>
      <c r="H89" s="98"/>
      <c r="I89" s="99"/>
      <c r="J89" s="100"/>
      <c r="K89" s="314">
        <v>0.05</v>
      </c>
      <c r="L89" s="852">
        <f>N82*K89</f>
        <v>3534.4872816521706</v>
      </c>
      <c r="M89" s="853"/>
      <c r="N89" s="57"/>
    </row>
    <row r="90" spans="1:14" ht="15.75" thickBot="1">
      <c r="B90" s="816" t="s">
        <v>1037</v>
      </c>
      <c r="C90" s="817"/>
      <c r="D90" s="817"/>
      <c r="E90" s="817"/>
      <c r="F90" s="817"/>
      <c r="G90" s="817"/>
      <c r="H90" s="817"/>
      <c r="I90" s="817"/>
      <c r="J90" s="817"/>
      <c r="K90" s="817"/>
      <c r="L90" s="817"/>
      <c r="M90" s="818"/>
      <c r="N90" s="58">
        <f>L87+L88+L89</f>
        <v>21206.923689913023</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91896.669322956426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280">
        <v>2</v>
      </c>
      <c r="N36" s="281">
        <f>K36/M36</f>
        <v>3750</v>
      </c>
    </row>
    <row r="37" spans="1:14">
      <c r="A37" s="119" t="s">
        <v>303</v>
      </c>
      <c r="B37" s="829" t="str">
        <f>VLOOKUP(A37,EQUIPOS!A7:D154,3,FALSE)</f>
        <v>Retrocargador, pala de 1,1 m3 de capacidad, profundidad de excavación de 4.400 mm y una altura de 5.680 mm</v>
      </c>
      <c r="C37" s="830"/>
      <c r="D37" s="830"/>
      <c r="E37" s="830"/>
      <c r="F37" s="830"/>
      <c r="G37" s="830"/>
      <c r="H37" s="831"/>
      <c r="I37" s="276"/>
      <c r="J37" s="277"/>
      <c r="K37" s="278">
        <f>VLOOKUP(A37,EQUIPOS!A7:D164,4,FALSE)</f>
        <v>86894.506704980857</v>
      </c>
      <c r="L37" s="279"/>
      <c r="M37" s="280">
        <v>10</v>
      </c>
      <c r="N37" s="281">
        <f>K37/M37</f>
        <v>8689.4506704980849</v>
      </c>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276"/>
      <c r="J39" s="277"/>
      <c r="K39" s="278"/>
      <c r="L39" s="279"/>
      <c r="M39" s="280"/>
      <c r="N39" s="281"/>
    </row>
    <row r="40" spans="1:14">
      <c r="B40" s="829"/>
      <c r="C40" s="830"/>
      <c r="D40" s="830"/>
      <c r="E40" s="830"/>
      <c r="F40" s="830"/>
      <c r="G40" s="830"/>
      <c r="H40" s="831"/>
      <c r="I40" s="276"/>
      <c r="J40" s="277"/>
      <c r="K40" s="278"/>
      <c r="L40" s="279"/>
      <c r="M40" s="280"/>
      <c r="N40" s="281"/>
    </row>
    <row r="41" spans="1:14">
      <c r="B41" s="829"/>
      <c r="C41" s="830"/>
      <c r="D41" s="830"/>
      <c r="E41" s="830"/>
      <c r="F41" s="830"/>
      <c r="G41" s="830"/>
      <c r="H41" s="831"/>
      <c r="I41" s="276"/>
      <c r="J41" s="277"/>
      <c r="K41" s="278"/>
      <c r="L41" s="279"/>
      <c r="M41" s="280"/>
      <c r="N41" s="281"/>
    </row>
    <row r="42" spans="1:14">
      <c r="B42" s="829"/>
      <c r="C42" s="830"/>
      <c r="D42" s="830"/>
      <c r="E42" s="830"/>
      <c r="F42" s="830"/>
      <c r="G42" s="830"/>
      <c r="H42" s="831"/>
      <c r="I42" s="276"/>
      <c r="J42" s="277"/>
      <c r="K42" s="278"/>
      <c r="L42" s="279"/>
      <c r="M42" s="280"/>
      <c r="N42" s="281"/>
    </row>
    <row r="43" spans="1:14">
      <c r="B43" s="829"/>
      <c r="C43" s="830"/>
      <c r="D43" s="830"/>
      <c r="E43" s="830"/>
      <c r="F43" s="830"/>
      <c r="G43" s="830"/>
      <c r="H43" s="8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0.05</v>
      </c>
      <c r="N46" s="353">
        <f>N80*M46</f>
        <v>255.33602603049999</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12694.786696528585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B63" s="52"/>
      <c r="C63" s="326"/>
      <c r="D63" s="326"/>
      <c r="E63" s="326"/>
      <c r="F63" s="326"/>
      <c r="G63" s="326"/>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5106.7205206099998</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17801.507217138584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3560.301443427717</v>
      </c>
      <c r="M87" s="851"/>
      <c r="N87" s="57"/>
    </row>
    <row r="88" spans="1:14">
      <c r="B88" s="95" t="s">
        <v>1057</v>
      </c>
      <c r="C88" s="96"/>
      <c r="D88" s="96"/>
      <c r="E88" s="96"/>
      <c r="F88" s="96"/>
      <c r="G88" s="96"/>
      <c r="H88" s="96"/>
      <c r="I88" s="93"/>
      <c r="J88" s="94"/>
      <c r="K88" s="313">
        <v>0.05</v>
      </c>
      <c r="L88" s="850">
        <f>N82*K88</f>
        <v>890.07536085692925</v>
      </c>
      <c r="M88" s="851"/>
      <c r="N88" s="57"/>
    </row>
    <row r="89" spans="1:14" ht="15.75" thickBot="1">
      <c r="B89" s="97" t="s">
        <v>1058</v>
      </c>
      <c r="C89" s="98"/>
      <c r="D89" s="98"/>
      <c r="E89" s="98"/>
      <c r="F89" s="98"/>
      <c r="G89" s="98"/>
      <c r="H89" s="98"/>
      <c r="I89" s="99"/>
      <c r="J89" s="100"/>
      <c r="K89" s="314">
        <v>0.05</v>
      </c>
      <c r="L89" s="852">
        <f>N82*K89</f>
        <v>890.07536085692925</v>
      </c>
      <c r="M89" s="853"/>
      <c r="N89" s="57"/>
    </row>
    <row r="90" spans="1:14" ht="15.75" thickBot="1">
      <c r="B90" s="816" t="s">
        <v>1037</v>
      </c>
      <c r="C90" s="817"/>
      <c r="D90" s="817"/>
      <c r="E90" s="817"/>
      <c r="F90" s="817"/>
      <c r="G90" s="817"/>
      <c r="H90" s="817"/>
      <c r="I90" s="817"/>
      <c r="J90" s="817"/>
      <c r="K90" s="817"/>
      <c r="L90" s="817"/>
      <c r="M90" s="818"/>
      <c r="N90" s="58">
        <f>L87+L88+L89</f>
        <v>5340.4521651415753</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23141.959382280158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1687</v>
      </c>
      <c r="B36" s="829" t="str">
        <f>VLOOKUP(A36,EQUIPOS!A6:D154,3,FALSE)</f>
        <v>Derretidora de asfalto (crafco o similar)</v>
      </c>
      <c r="C36" s="830"/>
      <c r="D36" s="830"/>
      <c r="E36" s="830"/>
      <c r="F36" s="830"/>
      <c r="G36" s="830"/>
      <c r="H36" s="831"/>
      <c r="I36" s="276"/>
      <c r="J36" s="277"/>
      <c r="K36" s="278">
        <f>VLOOKUP(A36,EQUIPOS!A6:D163,4,FALSE)</f>
        <v>3676.9520043103453</v>
      </c>
      <c r="L36" s="279"/>
      <c r="M36" s="280">
        <v>60</v>
      </c>
      <c r="N36" s="281">
        <f>K36/M36</f>
        <v>61.282533405172423</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60</v>
      </c>
      <c r="N37" s="281">
        <f>K37/M37</f>
        <v>1163.0899561443964</v>
      </c>
    </row>
    <row r="38" spans="1:14">
      <c r="A38" t="s">
        <v>138</v>
      </c>
      <c r="B38" s="829" t="str">
        <f>VLOOKUP(A38,EQUIPOS!A8:D154,3,FALSE)</f>
        <v>Camioneta D-300</v>
      </c>
      <c r="C38" s="830"/>
      <c r="D38" s="830"/>
      <c r="E38" s="830"/>
      <c r="F38" s="830"/>
      <c r="G38" s="830"/>
      <c r="H38" s="831"/>
      <c r="I38" s="276"/>
      <c r="J38" s="277"/>
      <c r="K38" s="278">
        <f>VLOOKUP(A38,EQUIPOS!A8:D165,4,FALSE)</f>
        <v>36096.112547456905</v>
      </c>
      <c r="L38" s="279"/>
      <c r="M38" s="280">
        <v>60</v>
      </c>
      <c r="N38" s="281">
        <f>K38/M38</f>
        <v>601.60187579094838</v>
      </c>
    </row>
    <row r="39" spans="1:14">
      <c r="B39" s="829"/>
      <c r="C39" s="830"/>
      <c r="D39" s="830"/>
      <c r="E39" s="830"/>
      <c r="F39" s="830"/>
      <c r="G39" s="830"/>
      <c r="H39" s="831"/>
      <c r="I39" s="276"/>
      <c r="J39" s="277"/>
      <c r="K39" s="278"/>
      <c r="L39" s="279"/>
      <c r="M39" s="280"/>
      <c r="N39" s="281"/>
    </row>
    <row r="40" spans="1:14">
      <c r="B40" s="829"/>
      <c r="C40" s="830"/>
      <c r="D40" s="830"/>
      <c r="E40" s="830"/>
      <c r="F40" s="830"/>
      <c r="G40" s="830"/>
      <c r="H40" s="831"/>
      <c r="I40" s="276"/>
      <c r="J40" s="277"/>
      <c r="K40" s="278"/>
      <c r="L40" s="279"/>
      <c r="M40" s="280"/>
      <c r="N40" s="281"/>
    </row>
    <row r="41" spans="1:14">
      <c r="B41" s="829"/>
      <c r="C41" s="830"/>
      <c r="D41" s="830"/>
      <c r="E41" s="830"/>
      <c r="F41" s="830"/>
      <c r="G41" s="830"/>
      <c r="H41" s="831"/>
      <c r="I41" s="276"/>
      <c r="J41" s="277"/>
      <c r="K41" s="278"/>
      <c r="L41" s="279"/>
      <c r="M41" s="280"/>
      <c r="N41" s="281"/>
    </row>
    <row r="42" spans="1:14">
      <c r="B42" s="829"/>
      <c r="C42" s="830"/>
      <c r="D42" s="830"/>
      <c r="E42" s="830"/>
      <c r="F42" s="830"/>
      <c r="G42" s="830"/>
      <c r="H42" s="831"/>
      <c r="I42" s="276"/>
      <c r="J42" s="277"/>
      <c r="K42" s="278"/>
      <c r="L42" s="279"/>
      <c r="M42" s="280"/>
      <c r="N42" s="281"/>
    </row>
    <row r="43" spans="1:14">
      <c r="B43" s="829"/>
      <c r="C43" s="830"/>
      <c r="D43" s="830"/>
      <c r="E43" s="830"/>
      <c r="F43" s="830"/>
      <c r="G43" s="830"/>
      <c r="H43" s="8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0.05</v>
      </c>
      <c r="N46" s="353">
        <f>N80*M46</f>
        <v>21.278002169208335</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1847.2523675097254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1877.7372385945878</v>
      </c>
      <c r="N53" s="281">
        <f>K53*M53</f>
        <v>225.32846863135052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1"/>
      <c r="C57" s="812"/>
      <c r="D57" s="812"/>
      <c r="E57" s="812"/>
      <c r="F57" s="812"/>
      <c r="G57" s="812"/>
      <c r="H57" s="812"/>
      <c r="I57" s="813"/>
      <c r="J57" s="48"/>
      <c r="K57" s="50"/>
      <c r="L57" s="814"/>
      <c r="M57" s="815"/>
      <c r="N57" s="51"/>
    </row>
    <row r="58" spans="1:14" ht="15.75" thickBot="1">
      <c r="B58" s="816" t="s">
        <v>1037</v>
      </c>
      <c r="C58" s="817"/>
      <c r="D58" s="817"/>
      <c r="E58" s="817"/>
      <c r="F58" s="817"/>
      <c r="G58" s="817"/>
      <c r="H58" s="817"/>
      <c r="I58" s="817"/>
      <c r="J58" s="817"/>
      <c r="K58" s="817"/>
      <c r="L58" s="817"/>
      <c r="M58" s="818"/>
      <c r="N58" s="403">
        <f>SUM(N53:N57)</f>
        <v>225.32846863135052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B63" s="52"/>
      <c r="C63" s="326"/>
      <c r="D63" s="326"/>
      <c r="E63" s="326"/>
      <c r="F63" s="326"/>
      <c r="G63" s="326"/>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5"/>
      <c r="M68" s="806"/>
      <c r="N68" s="133"/>
    </row>
    <row r="69" spans="1:15" ht="15.75" thickBot="1">
      <c r="B69" s="822" t="s">
        <v>1037</v>
      </c>
      <c r="C69" s="823"/>
      <c r="D69" s="823"/>
      <c r="E69" s="823"/>
      <c r="F69" s="823"/>
      <c r="G69" s="823"/>
      <c r="H69" s="823"/>
      <c r="I69" s="823"/>
      <c r="J69" s="823"/>
      <c r="K69" s="823"/>
      <c r="L69" s="823"/>
      <c r="M69" s="82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2" t="s">
        <v>1047</v>
      </c>
      <c r="C73" s="843"/>
      <c r="D73" s="843"/>
      <c r="E73" s="843"/>
      <c r="F73" s="843"/>
      <c r="G73" s="843"/>
      <c r="H73" s="843"/>
      <c r="I73" s="79" t="s">
        <v>1048</v>
      </c>
      <c r="J73" s="81" t="s">
        <v>1494</v>
      </c>
      <c r="K73" s="80" t="s">
        <v>1050</v>
      </c>
      <c r="L73" s="844" t="s">
        <v>1034</v>
      </c>
      <c r="M73" s="845"/>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3"/>
      <c r="C79" s="804"/>
      <c r="D79" s="804"/>
      <c r="E79" s="804"/>
      <c r="F79" s="804"/>
      <c r="G79" s="804"/>
      <c r="H79" s="804"/>
      <c r="I79" s="132"/>
      <c r="J79" s="132"/>
      <c r="K79" s="132"/>
      <c r="L79" s="904"/>
      <c r="M79" s="904"/>
      <c r="N79" s="51"/>
    </row>
    <row r="80" spans="1:15" ht="15.75" thickBot="1">
      <c r="B80" s="822" t="s">
        <v>1037</v>
      </c>
      <c r="C80" s="823"/>
      <c r="D80" s="823"/>
      <c r="E80" s="823"/>
      <c r="F80" s="823"/>
      <c r="G80" s="823"/>
      <c r="H80" s="823"/>
      <c r="I80" s="823"/>
      <c r="J80" s="823"/>
      <c r="K80" s="823"/>
      <c r="L80" s="823"/>
      <c r="M80" s="824"/>
      <c r="N80" s="310">
        <f>SUM(N74:N79)</f>
        <v>425.56004338416665</v>
      </c>
    </row>
    <row r="81" spans="1:14" ht="15.75" thickBot="1">
      <c r="B81" s="39"/>
      <c r="C81" s="40"/>
      <c r="D81" s="40"/>
      <c r="E81" s="40"/>
      <c r="F81" s="40"/>
      <c r="G81" s="40"/>
      <c r="H81" s="40"/>
      <c r="I81" s="40"/>
      <c r="J81" s="40"/>
      <c r="K81" s="40"/>
      <c r="L81" s="40"/>
      <c r="M81" s="40"/>
      <c r="N81" s="41"/>
    </row>
    <row r="82" spans="1:14" ht="15.75" thickBot="1">
      <c r="B82" s="816" t="s">
        <v>1051</v>
      </c>
      <c r="C82" s="817"/>
      <c r="D82" s="817"/>
      <c r="E82" s="817"/>
      <c r="F82" s="817"/>
      <c r="G82" s="817"/>
      <c r="H82" s="817"/>
      <c r="I82" s="817"/>
      <c r="J82" s="817"/>
      <c r="K82" s="817"/>
      <c r="L82" s="817"/>
      <c r="M82" s="818"/>
      <c r="N82" s="105">
        <f>N48+N58+N69+N80</f>
        <v>2498.1408795252428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7" t="s">
        <v>1053</v>
      </c>
      <c r="C86" s="808"/>
      <c r="D86" s="808"/>
      <c r="E86" s="808"/>
      <c r="F86" s="808"/>
      <c r="G86" s="808"/>
      <c r="H86" s="808"/>
      <c r="I86" s="323"/>
      <c r="J86" s="343"/>
      <c r="K86" s="311" t="s">
        <v>1054</v>
      </c>
      <c r="L86" s="846" t="s">
        <v>1055</v>
      </c>
      <c r="M86" s="847"/>
      <c r="N86" s="312"/>
    </row>
    <row r="87" spans="1:14">
      <c r="B87" s="848" t="s">
        <v>1056</v>
      </c>
      <c r="C87" s="849"/>
      <c r="D87" s="849"/>
      <c r="E87" s="849"/>
      <c r="F87" s="849"/>
      <c r="G87" s="849"/>
      <c r="H87" s="849"/>
      <c r="I87" s="93"/>
      <c r="J87" s="94"/>
      <c r="K87" s="313">
        <v>0.2</v>
      </c>
      <c r="L87" s="850">
        <f>N82*K87</f>
        <v>499.62817590504858</v>
      </c>
      <c r="M87" s="851"/>
      <c r="N87" s="57"/>
    </row>
    <row r="88" spans="1:14">
      <c r="B88" s="95" t="s">
        <v>1057</v>
      </c>
      <c r="C88" s="96"/>
      <c r="D88" s="96"/>
      <c r="E88" s="96"/>
      <c r="F88" s="96"/>
      <c r="G88" s="96"/>
      <c r="H88" s="96"/>
      <c r="I88" s="93"/>
      <c r="J88" s="94"/>
      <c r="K88" s="313">
        <v>0.05</v>
      </c>
      <c r="L88" s="850">
        <f>N82*K88</f>
        <v>124.90704397626214</v>
      </c>
      <c r="M88" s="851"/>
      <c r="N88" s="57"/>
    </row>
    <row r="89" spans="1:14" ht="15.75" thickBot="1">
      <c r="B89" s="97" t="s">
        <v>1058</v>
      </c>
      <c r="C89" s="98"/>
      <c r="D89" s="98"/>
      <c r="E89" s="98"/>
      <c r="F89" s="98"/>
      <c r="G89" s="98"/>
      <c r="H89" s="98"/>
      <c r="I89" s="99"/>
      <c r="J89" s="100"/>
      <c r="K89" s="314">
        <v>0.05</v>
      </c>
      <c r="L89" s="852">
        <f>N82*K89</f>
        <v>124.90704397626214</v>
      </c>
      <c r="M89" s="853"/>
      <c r="N89" s="57"/>
    </row>
    <row r="90" spans="1:14" ht="15.75" thickBot="1">
      <c r="B90" s="816" t="s">
        <v>1037</v>
      </c>
      <c r="C90" s="817"/>
      <c r="D90" s="817"/>
      <c r="E90" s="817"/>
      <c r="F90" s="817"/>
      <c r="G90" s="817"/>
      <c r="H90" s="817"/>
      <c r="I90" s="817"/>
      <c r="J90" s="817"/>
      <c r="K90" s="817"/>
      <c r="L90" s="817"/>
      <c r="M90" s="818"/>
      <c r="N90" s="58">
        <f>L87+L88+L89</f>
        <v>749.44226385757281</v>
      </c>
    </row>
    <row r="91" spans="1:14" ht="15.75" thickBot="1">
      <c r="B91" s="39"/>
      <c r="C91" s="40"/>
      <c r="D91" s="40"/>
      <c r="E91" s="40"/>
      <c r="F91" s="40"/>
      <c r="G91" s="40"/>
      <c r="H91" s="40"/>
      <c r="I91" s="40"/>
      <c r="J91" s="40"/>
      <c r="K91" s="40"/>
      <c r="L91" s="40"/>
      <c r="M91" s="40"/>
      <c r="N91" s="41"/>
    </row>
    <row r="92" spans="1:14" ht="15.75" thickBot="1">
      <c r="A92" t="s">
        <v>2122</v>
      </c>
      <c r="B92" s="816" t="s">
        <v>1059</v>
      </c>
      <c r="C92" s="817"/>
      <c r="D92" s="817"/>
      <c r="E92" s="817"/>
      <c r="F92" s="817"/>
      <c r="G92" s="817"/>
      <c r="H92" s="817"/>
      <c r="I92" s="817"/>
      <c r="J92" s="817"/>
      <c r="K92" s="817"/>
      <c r="L92" s="817"/>
      <c r="M92" s="818"/>
      <c r="N92" s="196">
        <f>N82+N90</f>
        <v>3247.5831433828157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4" t="s">
        <v>2324</v>
      </c>
      <c r="C109" s="855"/>
      <c r="D109" s="855"/>
      <c r="E109" s="855"/>
      <c r="F109" s="855"/>
      <c r="G109" s="855"/>
      <c r="H109" s="855"/>
      <c r="I109" s="855"/>
      <c r="J109" s="855"/>
      <c r="K109" s="855"/>
      <c r="L109" s="855"/>
      <c r="M109" s="855"/>
      <c r="N109" s="856"/>
    </row>
    <row r="110" spans="2:14" ht="15" customHeight="1">
      <c r="B110" s="854"/>
      <c r="C110" s="855"/>
      <c r="D110" s="855"/>
      <c r="E110" s="855"/>
      <c r="F110" s="855"/>
      <c r="G110" s="855"/>
      <c r="H110" s="855"/>
      <c r="I110" s="855"/>
      <c r="J110" s="855"/>
      <c r="K110" s="855"/>
      <c r="L110" s="855"/>
      <c r="M110" s="855"/>
      <c r="N110" s="856"/>
    </row>
    <row r="111" spans="2:14" ht="30" customHeight="1">
      <c r="B111" s="857" t="s">
        <v>2325</v>
      </c>
      <c r="C111" s="858"/>
      <c r="D111" s="858"/>
      <c r="E111" s="858"/>
      <c r="F111" s="858"/>
      <c r="G111" s="858"/>
      <c r="H111" s="858"/>
      <c r="I111" s="858"/>
      <c r="J111" s="858"/>
      <c r="K111" s="858"/>
      <c r="L111" s="858"/>
      <c r="M111" s="858"/>
      <c r="N111" s="859"/>
    </row>
    <row r="112" spans="2:14">
      <c r="B112" s="857"/>
      <c r="C112" s="858"/>
      <c r="D112" s="858"/>
      <c r="E112" s="858"/>
      <c r="F112" s="858"/>
      <c r="G112" s="858"/>
      <c r="H112" s="858"/>
      <c r="I112" s="858"/>
      <c r="J112" s="858"/>
      <c r="K112" s="858"/>
      <c r="L112" s="858"/>
      <c r="M112" s="858"/>
      <c r="N112" s="859"/>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3"/>
      <c r="K122" s="793"/>
      <c r="L122" s="793"/>
      <c r="M122" s="793"/>
      <c r="N122" s="794"/>
    </row>
    <row r="123" spans="2:14" ht="15.75" thickBot="1">
      <c r="B123" s="270" t="s">
        <v>2327</v>
      </c>
      <c r="C123" s="402"/>
      <c r="D123" s="402"/>
      <c r="E123" s="63"/>
      <c r="F123" s="63"/>
      <c r="G123" s="63"/>
      <c r="H123" s="63"/>
      <c r="I123" s="63"/>
      <c r="J123" s="795"/>
      <c r="K123" s="795"/>
      <c r="L123" s="795"/>
      <c r="M123" s="795"/>
      <c r="N123" s="79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1687</v>
      </c>
      <c r="B36" s="829" t="str">
        <f>VLOOKUP(A36,EQUIPOS!A6:D154,3,FALSE)</f>
        <v>Derretidora de asfalto (crafco o similar)</v>
      </c>
      <c r="C36" s="830"/>
      <c r="D36" s="830"/>
      <c r="E36" s="830"/>
      <c r="F36" s="830"/>
      <c r="G36" s="830"/>
      <c r="H36" s="831"/>
      <c r="I36" s="276"/>
      <c r="J36" s="277"/>
      <c r="K36" s="278">
        <f>VLOOKUP(A36,EQUIPOS!A6:D163,4,FALSE)</f>
        <v>3676.9520043103453</v>
      </c>
      <c r="L36" s="279"/>
      <c r="M36" s="280">
        <v>60</v>
      </c>
      <c r="N36" s="281">
        <f t="shared" ref="N36:N39" si="0">K36/M36</f>
        <v>61.282533405172423</v>
      </c>
    </row>
    <row r="37" spans="1:14">
      <c r="A37" s="119" t="s">
        <v>324</v>
      </c>
      <c r="B37" s="829" t="str">
        <f>VLOOKUP(A37,EQUIPOS!A7:D154,3,FALSE)</f>
        <v xml:space="preserve">Ruteadora </v>
      </c>
      <c r="C37" s="830"/>
      <c r="D37" s="830"/>
      <c r="E37" s="830"/>
      <c r="F37" s="830"/>
      <c r="G37" s="830"/>
      <c r="H37" s="831"/>
      <c r="I37" s="276"/>
      <c r="J37" s="277"/>
      <c r="K37" s="278">
        <f>VLOOKUP(A37,EQUIPOS!A7:D164,4,FALSE)</f>
        <v>5775.9663199137931</v>
      </c>
      <c r="L37" s="279"/>
      <c r="M37" s="280">
        <v>60</v>
      </c>
      <c r="N37" s="281">
        <f t="shared" si="0"/>
        <v>96.266105331896554</v>
      </c>
    </row>
    <row r="38" spans="1:14">
      <c r="A38" t="s">
        <v>176</v>
      </c>
      <c r="B38" s="829" t="str">
        <f>VLOOKUP(A38,EQUIPOS!A8:D154,3,FALSE)</f>
        <v xml:space="preserve">Compresor (barrido y soplado)
</v>
      </c>
      <c r="C38" s="830"/>
      <c r="D38" s="830"/>
      <c r="E38" s="830"/>
      <c r="F38" s="830"/>
      <c r="G38" s="830"/>
      <c r="H38" s="831"/>
      <c r="I38" s="276"/>
      <c r="J38" s="277"/>
      <c r="K38" s="278">
        <f>VLOOKUP(A38,EQUIPOS!A8:D165,4,FALSE)</f>
        <v>69785.397368663791</v>
      </c>
      <c r="L38" s="279"/>
      <c r="M38" s="280">
        <v>60</v>
      </c>
      <c r="N38" s="281">
        <f t="shared" si="0"/>
        <v>1163.0899561443964</v>
      </c>
    </row>
    <row r="39" spans="1:14">
      <c r="A39" t="s">
        <v>138</v>
      </c>
      <c r="B39" s="829" t="str">
        <f>VLOOKUP(A39,EQUIPOS!A9:D154,3,FALSE)</f>
        <v>Camioneta D-300</v>
      </c>
      <c r="C39" s="830"/>
      <c r="D39" s="830"/>
      <c r="E39" s="830"/>
      <c r="F39" s="830"/>
      <c r="G39" s="830"/>
      <c r="H39" s="831"/>
      <c r="I39" s="276"/>
      <c r="J39" s="277"/>
      <c r="K39" s="278">
        <f>VLOOKUP(A39,EQUIPOS!A9:D166,4,FALSE)</f>
        <v>36096.112547456905</v>
      </c>
      <c r="L39" s="279"/>
      <c r="M39" s="280">
        <v>60</v>
      </c>
      <c r="N39" s="281">
        <f t="shared" si="0"/>
        <v>601.60187579094838</v>
      </c>
    </row>
    <row r="40" spans="1:14">
      <c r="B40" s="829"/>
      <c r="C40" s="830"/>
      <c r="D40" s="830"/>
      <c r="E40" s="830"/>
      <c r="F40" s="830"/>
      <c r="G40" s="830"/>
      <c r="H40" s="831"/>
      <c r="I40" s="276"/>
      <c r="J40" s="277"/>
      <c r="K40" s="278"/>
      <c r="L40" s="279"/>
      <c r="M40" s="280"/>
      <c r="N40" s="281"/>
    </row>
    <row r="41" spans="1:14">
      <c r="B41" s="829"/>
      <c r="C41" s="830"/>
      <c r="D41" s="830"/>
      <c r="E41" s="830"/>
      <c r="F41" s="830"/>
      <c r="G41" s="830"/>
      <c r="H41" s="831"/>
      <c r="I41" s="276"/>
      <c r="J41" s="277"/>
      <c r="K41" s="278"/>
      <c r="L41" s="279"/>
      <c r="M41" s="280"/>
      <c r="N41" s="281"/>
    </row>
    <row r="42" spans="1:14">
      <c r="B42" s="829"/>
      <c r="C42" s="830"/>
      <c r="D42" s="830"/>
      <c r="E42" s="830"/>
      <c r="F42" s="830"/>
      <c r="G42" s="830"/>
      <c r="H42" s="831"/>
      <c r="I42" s="276"/>
      <c r="J42" s="277"/>
      <c r="K42" s="278"/>
      <c r="L42" s="279"/>
      <c r="M42" s="280"/>
      <c r="N42" s="281"/>
    </row>
    <row r="43" spans="1:14">
      <c r="B43" s="829"/>
      <c r="C43" s="830"/>
      <c r="D43" s="830"/>
      <c r="E43" s="830"/>
      <c r="F43" s="830"/>
      <c r="G43" s="830"/>
      <c r="H43" s="8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0.05</v>
      </c>
      <c r="N46" s="353">
        <f>N84*M46</f>
        <v>21.278002169208335</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1943.518472841622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40000</v>
      </c>
      <c r="N53" s="281">
        <f t="shared" ref="N53:N54" si="1">K53*M53</f>
        <v>280</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1877.7372385945878</v>
      </c>
      <c r="N54" s="281">
        <f t="shared" si="1"/>
        <v>225.32846863135052</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1"/>
      <c r="C61" s="812"/>
      <c r="D61" s="812"/>
      <c r="E61" s="812"/>
      <c r="F61" s="812"/>
      <c r="G61" s="812"/>
      <c r="H61" s="812"/>
      <c r="I61" s="813"/>
      <c r="J61" s="48"/>
      <c r="K61" s="50"/>
      <c r="L61" s="814"/>
      <c r="M61" s="815"/>
      <c r="N61" s="51"/>
    </row>
    <row r="62" spans="1:14" ht="15.75" thickBot="1">
      <c r="B62" s="816" t="s">
        <v>1037</v>
      </c>
      <c r="C62" s="817"/>
      <c r="D62" s="817"/>
      <c r="E62" s="817"/>
      <c r="F62" s="817"/>
      <c r="G62" s="817"/>
      <c r="H62" s="817"/>
      <c r="I62" s="817"/>
      <c r="J62" s="817"/>
      <c r="K62" s="817"/>
      <c r="L62" s="817"/>
      <c r="M62" s="818"/>
      <c r="N62" s="403">
        <f>SUM(N53:N61)</f>
        <v>505.32846863135052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19" t="s">
        <v>1045</v>
      </c>
      <c r="M66" s="792"/>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0">
        <f>VLOOKUP(A67,TRANSPORTE!A6:D120,4,FALSE)</f>
        <v>1280.2563222435558</v>
      </c>
      <c r="M67" s="821"/>
      <c r="N67" s="296">
        <f>L67*K67</f>
        <v>8.9617942557048913</v>
      </c>
    </row>
    <row r="68" spans="1:15">
      <c r="B68" s="52"/>
      <c r="C68" s="53"/>
      <c r="D68" s="53"/>
      <c r="E68" s="53"/>
      <c r="F68" s="53"/>
      <c r="G68" s="53"/>
      <c r="H68" s="320"/>
      <c r="I68" s="288"/>
      <c r="J68" s="295"/>
      <c r="K68" s="288"/>
      <c r="L68" s="820"/>
      <c r="M68" s="82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5"/>
      <c r="M72" s="806"/>
      <c r="N72" s="133"/>
    </row>
    <row r="73" spans="1:15" ht="15.75" thickBot="1">
      <c r="B73" s="822" t="s">
        <v>1037</v>
      </c>
      <c r="C73" s="823"/>
      <c r="D73" s="823"/>
      <c r="E73" s="823"/>
      <c r="F73" s="823"/>
      <c r="G73" s="823"/>
      <c r="H73" s="823"/>
      <c r="I73" s="823"/>
      <c r="J73" s="823"/>
      <c r="K73" s="823"/>
      <c r="L73" s="823"/>
      <c r="M73" s="824"/>
      <c r="N73" s="110">
        <f>N67+N68+N69+N70+N71</f>
        <v>8.9617942557048913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2" t="s">
        <v>1047</v>
      </c>
      <c r="C77" s="843"/>
      <c r="D77" s="843"/>
      <c r="E77" s="843"/>
      <c r="F77" s="843"/>
      <c r="G77" s="843"/>
      <c r="H77" s="843"/>
      <c r="I77" s="79" t="s">
        <v>1048</v>
      </c>
      <c r="J77" s="81" t="s">
        <v>1494</v>
      </c>
      <c r="K77" s="80" t="s">
        <v>1050</v>
      </c>
      <c r="L77" s="844" t="s">
        <v>1034</v>
      </c>
      <c r="M77" s="845"/>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3"/>
      <c r="C83" s="804"/>
      <c r="D83" s="804"/>
      <c r="E83" s="804"/>
      <c r="F83" s="804"/>
      <c r="G83" s="804"/>
      <c r="H83" s="804"/>
      <c r="I83" s="132"/>
      <c r="J83" s="132"/>
      <c r="K83" s="132"/>
      <c r="L83" s="904"/>
      <c r="M83" s="904"/>
      <c r="N83" s="51"/>
    </row>
    <row r="84" spans="1:14" ht="15.75" thickBot="1">
      <c r="B84" s="822" t="s">
        <v>1037</v>
      </c>
      <c r="C84" s="823"/>
      <c r="D84" s="823"/>
      <c r="E84" s="823"/>
      <c r="F84" s="823"/>
      <c r="G84" s="823"/>
      <c r="H84" s="823"/>
      <c r="I84" s="823"/>
      <c r="J84" s="823"/>
      <c r="K84" s="823"/>
      <c r="L84" s="823"/>
      <c r="M84" s="824"/>
      <c r="N84" s="310">
        <f>SUM(N78:N83)</f>
        <v>425.56004338416665</v>
      </c>
    </row>
    <row r="85" spans="1:14" ht="15.75" thickBot="1">
      <c r="B85" s="39"/>
      <c r="C85" s="40"/>
      <c r="D85" s="40"/>
      <c r="E85" s="40"/>
      <c r="F85" s="40"/>
      <c r="G85" s="40"/>
      <c r="H85" s="40"/>
      <c r="I85" s="40"/>
      <c r="J85" s="40"/>
      <c r="K85" s="40"/>
      <c r="L85" s="40"/>
      <c r="M85" s="40"/>
      <c r="N85" s="41"/>
    </row>
    <row r="86" spans="1:14" ht="15.75" thickBot="1">
      <c r="B86" s="816" t="s">
        <v>1051</v>
      </c>
      <c r="C86" s="817"/>
      <c r="D86" s="817"/>
      <c r="E86" s="817"/>
      <c r="F86" s="817"/>
      <c r="G86" s="817"/>
      <c r="H86" s="817"/>
      <c r="I86" s="817"/>
      <c r="J86" s="817"/>
      <c r="K86" s="817"/>
      <c r="L86" s="817"/>
      <c r="M86" s="818"/>
      <c r="N86" s="105">
        <f>N48+N62+N73+N84</f>
        <v>2883.3687791128441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7" t="s">
        <v>1053</v>
      </c>
      <c r="C90" s="808"/>
      <c r="D90" s="808"/>
      <c r="E90" s="808"/>
      <c r="F90" s="808"/>
      <c r="G90" s="808"/>
      <c r="H90" s="808"/>
      <c r="I90" s="323"/>
      <c r="J90" s="343"/>
      <c r="K90" s="311" t="s">
        <v>1054</v>
      </c>
      <c r="L90" s="846" t="s">
        <v>1055</v>
      </c>
      <c r="M90" s="847"/>
      <c r="N90" s="312"/>
    </row>
    <row r="91" spans="1:14">
      <c r="B91" s="848" t="s">
        <v>1056</v>
      </c>
      <c r="C91" s="849"/>
      <c r="D91" s="849"/>
      <c r="E91" s="849"/>
      <c r="F91" s="849"/>
      <c r="G91" s="849"/>
      <c r="H91" s="849"/>
      <c r="I91" s="93"/>
      <c r="J91" s="94"/>
      <c r="K91" s="313">
        <v>0.2</v>
      </c>
      <c r="L91" s="850">
        <f>N86*K91</f>
        <v>576.67375582256886</v>
      </c>
      <c r="M91" s="851"/>
      <c r="N91" s="57"/>
    </row>
    <row r="92" spans="1:14">
      <c r="B92" s="95" t="s">
        <v>1057</v>
      </c>
      <c r="C92" s="96"/>
      <c r="D92" s="96"/>
      <c r="E92" s="96"/>
      <c r="F92" s="96"/>
      <c r="G92" s="96"/>
      <c r="H92" s="96"/>
      <c r="I92" s="93"/>
      <c r="J92" s="94"/>
      <c r="K92" s="313">
        <v>0.05</v>
      </c>
      <c r="L92" s="850">
        <f>N86*K92</f>
        <v>144.16843895564222</v>
      </c>
      <c r="M92" s="851"/>
      <c r="N92" s="57"/>
    </row>
    <row r="93" spans="1:14" ht="15.75" thickBot="1">
      <c r="B93" s="97" t="s">
        <v>1058</v>
      </c>
      <c r="C93" s="98"/>
      <c r="D93" s="98"/>
      <c r="E93" s="98"/>
      <c r="F93" s="98"/>
      <c r="G93" s="98"/>
      <c r="H93" s="98"/>
      <c r="I93" s="99"/>
      <c r="J93" s="100"/>
      <c r="K93" s="314">
        <v>0.05</v>
      </c>
      <c r="L93" s="852">
        <f>N86*K93</f>
        <v>144.16843895564222</v>
      </c>
      <c r="M93" s="853"/>
      <c r="N93" s="57"/>
    </row>
    <row r="94" spans="1:14" ht="15.75" thickBot="1">
      <c r="B94" s="816" t="s">
        <v>1037</v>
      </c>
      <c r="C94" s="817"/>
      <c r="D94" s="817"/>
      <c r="E94" s="817"/>
      <c r="F94" s="817"/>
      <c r="G94" s="817"/>
      <c r="H94" s="817"/>
      <c r="I94" s="817"/>
      <c r="J94" s="817"/>
      <c r="K94" s="817"/>
      <c r="L94" s="817"/>
      <c r="M94" s="818"/>
      <c r="N94" s="58">
        <f>L91+L92+L93</f>
        <v>865.01063373385318</v>
      </c>
    </row>
    <row r="95" spans="1:14" ht="15.75" thickBot="1">
      <c r="B95" s="39"/>
      <c r="C95" s="40"/>
      <c r="D95" s="40"/>
      <c r="E95" s="40"/>
      <c r="F95" s="40"/>
      <c r="G95" s="40"/>
      <c r="H95" s="40"/>
      <c r="I95" s="40"/>
      <c r="J95" s="40"/>
      <c r="K95" s="40"/>
      <c r="L95" s="40"/>
      <c r="M95" s="40"/>
      <c r="N95" s="41"/>
    </row>
    <row r="96" spans="1:14" ht="15.75" thickBot="1">
      <c r="A96" t="s">
        <v>2122</v>
      </c>
      <c r="B96" s="816" t="s">
        <v>1059</v>
      </c>
      <c r="C96" s="817"/>
      <c r="D96" s="817"/>
      <c r="E96" s="817"/>
      <c r="F96" s="817"/>
      <c r="G96" s="817"/>
      <c r="H96" s="817"/>
      <c r="I96" s="817"/>
      <c r="J96" s="817"/>
      <c r="K96" s="817"/>
      <c r="L96" s="817"/>
      <c r="M96" s="818"/>
      <c r="N96" s="196">
        <f>N86+N94</f>
        <v>3748.3794128466971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4" t="s">
        <v>2324</v>
      </c>
      <c r="C113" s="855"/>
      <c r="D113" s="855"/>
      <c r="E113" s="855"/>
      <c r="F113" s="855"/>
      <c r="G113" s="855"/>
      <c r="H113" s="855"/>
      <c r="I113" s="855"/>
      <c r="J113" s="855"/>
      <c r="K113" s="855"/>
      <c r="L113" s="855"/>
      <c r="M113" s="855"/>
      <c r="N113" s="856"/>
    </row>
    <row r="114" spans="2:14" ht="15" customHeight="1">
      <c r="B114" s="854"/>
      <c r="C114" s="855"/>
      <c r="D114" s="855"/>
      <c r="E114" s="855"/>
      <c r="F114" s="855"/>
      <c r="G114" s="855"/>
      <c r="H114" s="855"/>
      <c r="I114" s="855"/>
      <c r="J114" s="855"/>
      <c r="K114" s="855"/>
      <c r="L114" s="855"/>
      <c r="M114" s="855"/>
      <c r="N114" s="856"/>
    </row>
    <row r="115" spans="2:14" ht="30" customHeight="1">
      <c r="B115" s="857" t="s">
        <v>2325</v>
      </c>
      <c r="C115" s="858"/>
      <c r="D115" s="858"/>
      <c r="E115" s="858"/>
      <c r="F115" s="858"/>
      <c r="G115" s="858"/>
      <c r="H115" s="858"/>
      <c r="I115" s="858"/>
      <c r="J115" s="858"/>
      <c r="K115" s="858"/>
      <c r="L115" s="858"/>
      <c r="M115" s="858"/>
      <c r="N115" s="859"/>
    </row>
    <row r="116" spans="2:14">
      <c r="B116" s="857"/>
      <c r="C116" s="858"/>
      <c r="D116" s="858"/>
      <c r="E116" s="858"/>
      <c r="F116" s="858"/>
      <c r="G116" s="858"/>
      <c r="H116" s="858"/>
      <c r="I116" s="858"/>
      <c r="J116" s="858"/>
      <c r="K116" s="858"/>
      <c r="L116" s="858"/>
      <c r="M116" s="858"/>
      <c r="N116" s="859"/>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3"/>
      <c r="K126" s="793"/>
      <c r="L126" s="793"/>
      <c r="M126" s="793"/>
      <c r="N126" s="794"/>
    </row>
    <row r="127" spans="2:14" ht="15.75" thickBot="1">
      <c r="B127" s="270" t="s">
        <v>2327</v>
      </c>
      <c r="C127" s="402"/>
      <c r="D127" s="402"/>
      <c r="E127" s="63"/>
      <c r="F127" s="63"/>
      <c r="G127" s="63"/>
      <c r="H127" s="63"/>
      <c r="I127" s="63"/>
      <c r="J127" s="795"/>
      <c r="K127" s="795"/>
      <c r="L127" s="795"/>
      <c r="M127" s="795"/>
      <c r="N127" s="796"/>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280">
        <v>6.25</v>
      </c>
      <c r="N36" s="281">
        <f t="shared" ref="N36:N41" si="0">K36/M36</f>
        <v>365.76217423448276</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v>
      </c>
      <c r="N37" s="281">
        <f t="shared" si="0"/>
        <v>1395.7079473732758</v>
      </c>
    </row>
    <row r="38" spans="1:14">
      <c r="A38" t="s">
        <v>184</v>
      </c>
      <c r="B38" s="829" t="str">
        <f>VLOOKUP(A38,EQUIPOS!A8:D154,3,FALSE)</f>
        <v>Cortadora de pavimento, Máxima profundidad de corte: 160 mm. Capacidad de disco: desde 12´´ hasta 18´´ de diámetro. Peso operacional: 135 kg, 13.5 hp de potencia</v>
      </c>
      <c r="C38" s="830"/>
      <c r="D38" s="830"/>
      <c r="E38" s="830"/>
      <c r="F38" s="830"/>
      <c r="G38" s="830"/>
      <c r="H38" s="831"/>
      <c r="I38" s="276"/>
      <c r="J38" s="277"/>
      <c r="K38" s="278">
        <f>VLOOKUP(A38,EQUIPOS!A8:D165,4,FALSE)</f>
        <v>19212.599501379311</v>
      </c>
      <c r="L38" s="279"/>
      <c r="M38" s="280">
        <v>3.75</v>
      </c>
      <c r="N38" s="281">
        <f t="shared" si="0"/>
        <v>5123.3598670344827</v>
      </c>
    </row>
    <row r="39" spans="1:14">
      <c r="A39" t="s">
        <v>228</v>
      </c>
      <c r="B39" s="829" t="str">
        <f>VLOOKUP(A39,EQUIPOS!A9:D154,3,FALSE)</f>
        <v xml:space="preserve">Formaleta metálica (concreto hidráulico)
</v>
      </c>
      <c r="C39" s="830"/>
      <c r="D39" s="830"/>
      <c r="E39" s="830"/>
      <c r="F39" s="830"/>
      <c r="G39" s="830"/>
      <c r="H39" s="831"/>
      <c r="I39" s="276"/>
      <c r="J39" s="277"/>
      <c r="K39" s="278">
        <f>VLOOKUP(A39,EQUIPOS!A9:D166,4,FALSE)</f>
        <v>4627.7067368534481</v>
      </c>
      <c r="L39" s="279"/>
      <c r="M39" s="280">
        <v>6.25</v>
      </c>
      <c r="N39" s="281">
        <f t="shared" si="0"/>
        <v>740.43307789655171</v>
      </c>
    </row>
    <row r="40" spans="1:14">
      <c r="A40" t="s">
        <v>301</v>
      </c>
      <c r="B40" s="829" t="str">
        <f>VLOOKUP(A40,EQUIPOS!A10:D154,3,FALSE)</f>
        <v>Regla vibratoria, de longitud de 3 a 5 m, motor de 3600 rpm, potencia 6 HP</v>
      </c>
      <c r="C40" s="830"/>
      <c r="D40" s="830"/>
      <c r="E40" s="830"/>
      <c r="F40" s="830"/>
      <c r="G40" s="830"/>
      <c r="H40" s="831"/>
      <c r="I40" s="276"/>
      <c r="J40" s="277"/>
      <c r="K40" s="278">
        <f>VLOOKUP(A40,EQUIPOS!A10:D167,4,FALSE)</f>
        <v>9145.1049135775884</v>
      </c>
      <c r="L40" s="279"/>
      <c r="M40" s="280">
        <v>6.25</v>
      </c>
      <c r="N40" s="281">
        <f t="shared" si="0"/>
        <v>1463.2167861724142</v>
      </c>
    </row>
    <row r="41" spans="1:14">
      <c r="A41" t="s">
        <v>363</v>
      </c>
      <c r="B41" s="829" t="str">
        <f>VLOOKUP(A41,EQUIPOS!A11:D155,3,FALSE)</f>
        <v>Vibrador de concreto, Motor de 3 hp a 18.000 rpm Mangueras de 4 mt</v>
      </c>
      <c r="C41" s="830"/>
      <c r="D41" s="830"/>
      <c r="E41" s="830"/>
      <c r="F41" s="830"/>
      <c r="G41" s="830"/>
      <c r="H41" s="831"/>
      <c r="I41" s="276"/>
      <c r="J41" s="277"/>
      <c r="K41" s="278">
        <f>VLOOKUP(A41,EQUIPOS!A11:D168,4,FALSE)</f>
        <v>7758.9596743295024</v>
      </c>
      <c r="L41" s="279"/>
      <c r="M41" s="280">
        <v>6.25</v>
      </c>
      <c r="N41" s="281">
        <f t="shared" si="0"/>
        <v>1241.4335478927203</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N83*M46</f>
        <v>919.20969370980004</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11249.123094313727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5392.110395562695</v>
      </c>
      <c r="N53" s="281">
        <f>K53*M53</f>
        <v>33076.603120928565</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4065.184602683777</v>
      </c>
      <c r="N54" s="281">
        <f>K54*M54</f>
        <v>1505.6239269199175</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3141.2249999999999</v>
      </c>
      <c r="N55" s="281">
        <f>K55*M55</f>
        <v>3490.25</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6825.4114061707405</v>
      </c>
      <c r="N56" s="281">
        <f>K56*M56</f>
        <v>7583.7904513008234</v>
      </c>
    </row>
    <row r="57" spans="1:14">
      <c r="A57" s="150" t="s">
        <v>849</v>
      </c>
      <c r="B57" s="811" t="str">
        <f>VLOOKUP(A57,MATERIALES!A7:D373,3,FALSE)</f>
        <v>Antisol blanco (presentación 20 kg)</v>
      </c>
      <c r="C57" s="812" t="e">
        <f>VLOOKUP(B57,MATERIALES!B7:E373,3,FALSE)</f>
        <v>#N/A</v>
      </c>
      <c r="D57" s="812" t="e">
        <f>VLOOKUP(C57,MATERIALES!C7:F373,3,FALSE)</f>
        <v>#N/A</v>
      </c>
      <c r="E57" s="812" t="e">
        <f>VLOOKUP(D57,MATERIALES!D7:G373,3,FALSE)</f>
        <v>#N/A</v>
      </c>
      <c r="F57" s="812" t="e">
        <f>VLOOKUP(E57,MATERIALES!E7:H373,3,FALSE)</f>
        <v>#N/A</v>
      </c>
      <c r="G57" s="812" t="e">
        <f>VLOOKUP(F57,MATERIALES!F7:I373,3,FALSE)</f>
        <v>#N/A</v>
      </c>
      <c r="H57" s="812" t="e">
        <f>VLOOKUP(G57,MATERIALES!G7:J373,3,FALSE)</f>
        <v>#N/A</v>
      </c>
      <c r="I57" s="812" t="e">
        <f>VLOOKUP(H57,MATERIALES!H7:K373,3,FALSE)</f>
        <v>#N/A</v>
      </c>
      <c r="J57" s="320" t="str">
        <f>VLOOKUP(A57,MATERIALES!A11:D649,2,FALSE)</f>
        <v>kg</v>
      </c>
      <c r="K57" s="50">
        <v>1.1200000000000001</v>
      </c>
      <c r="L57" s="820">
        <f>VLOOKUP(A57,MATERIALES!A4:D373,4,FALSE)</f>
        <v>6260.8208280600247</v>
      </c>
      <c r="M57" s="821"/>
      <c r="N57" s="281">
        <f>K57*L57</f>
        <v>7012.1193274272282</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511249.02719533053</v>
      </c>
      <c r="N58" s="281">
        <f>K58*M58</f>
        <v>516361.51746728382</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6" t="s">
        <v>1037</v>
      </c>
      <c r="C61" s="817"/>
      <c r="D61" s="817"/>
      <c r="E61" s="817"/>
      <c r="F61" s="817"/>
      <c r="G61" s="817"/>
      <c r="H61" s="817"/>
      <c r="I61" s="817"/>
      <c r="J61" s="817"/>
      <c r="K61" s="817"/>
      <c r="L61" s="817"/>
      <c r="M61" s="818"/>
      <c r="N61" s="403">
        <f>SUM(N53:N60)</f>
        <v>569029.90429386031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9" t="s">
        <v>1045</v>
      </c>
      <c r="M65" s="79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0">
        <f>VLOOKUP(A66,TRANSPORTE!A5:D117,4,FALSE)</f>
        <v>1280.2563222435558</v>
      </c>
      <c r="M66" s="821"/>
      <c r="N66" s="296">
        <f>K66*L66</f>
        <v>1293.0588854659914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5"/>
      <c r="M71" s="806"/>
      <c r="N71" s="133"/>
    </row>
    <row r="72" spans="1:15" ht="15.75" thickBot="1">
      <c r="B72" s="822" t="s">
        <v>1037</v>
      </c>
      <c r="C72" s="823"/>
      <c r="D72" s="823"/>
      <c r="E72" s="823"/>
      <c r="F72" s="823"/>
      <c r="G72" s="823"/>
      <c r="H72" s="823"/>
      <c r="I72" s="823"/>
      <c r="J72" s="823"/>
      <c r="K72" s="823"/>
      <c r="L72" s="823"/>
      <c r="M72" s="824"/>
      <c r="N72" s="110">
        <f>N66+N67+N68+N69+N70</f>
        <v>1293.0588854659914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2" t="s">
        <v>1047</v>
      </c>
      <c r="C76" s="843"/>
      <c r="D76" s="843"/>
      <c r="E76" s="843"/>
      <c r="F76" s="843"/>
      <c r="G76" s="843"/>
      <c r="H76" s="843"/>
      <c r="I76" s="79" t="s">
        <v>1048</v>
      </c>
      <c r="J76" s="81" t="s">
        <v>1494</v>
      </c>
      <c r="K76" s="80" t="s">
        <v>1050</v>
      </c>
      <c r="L76" s="844" t="s">
        <v>1034</v>
      </c>
      <c r="M76" s="84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3"/>
      <c r="C82" s="804"/>
      <c r="D82" s="804"/>
      <c r="E82" s="804"/>
      <c r="F82" s="804"/>
      <c r="G82" s="804"/>
      <c r="H82" s="804"/>
      <c r="I82" s="132"/>
      <c r="J82" s="132"/>
      <c r="K82" s="132"/>
      <c r="L82" s="904"/>
      <c r="M82" s="904"/>
      <c r="N82" s="133"/>
    </row>
    <row r="83" spans="1:14" ht="15.75" thickBot="1">
      <c r="B83" s="822" t="s">
        <v>1037</v>
      </c>
      <c r="C83" s="823"/>
      <c r="D83" s="823"/>
      <c r="E83" s="823"/>
      <c r="F83" s="823"/>
      <c r="G83" s="823"/>
      <c r="H83" s="823"/>
      <c r="I83" s="823"/>
      <c r="J83" s="823"/>
      <c r="K83" s="823"/>
      <c r="L83" s="823"/>
      <c r="M83" s="824"/>
      <c r="N83" s="469">
        <f>SUM(N77:N82)</f>
        <v>9192.0969370980001</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590764.183210738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7" t="s">
        <v>1053</v>
      </c>
      <c r="C89" s="808"/>
      <c r="D89" s="808"/>
      <c r="E89" s="808"/>
      <c r="F89" s="808"/>
      <c r="G89" s="808"/>
      <c r="H89" s="808"/>
      <c r="I89" s="323"/>
      <c r="J89" s="343"/>
      <c r="K89" s="311" t="s">
        <v>1054</v>
      </c>
      <c r="L89" s="846" t="s">
        <v>1055</v>
      </c>
      <c r="M89" s="847"/>
      <c r="N89" s="312"/>
    </row>
    <row r="90" spans="1:14">
      <c r="B90" s="848" t="s">
        <v>1056</v>
      </c>
      <c r="C90" s="849"/>
      <c r="D90" s="849"/>
      <c r="E90" s="849"/>
      <c r="F90" s="849"/>
      <c r="G90" s="849"/>
      <c r="H90" s="849"/>
      <c r="I90" s="93"/>
      <c r="J90" s="94"/>
      <c r="K90" s="313">
        <v>0.2</v>
      </c>
      <c r="L90" s="850">
        <f>N85*K90</f>
        <v>118152.83664214761</v>
      </c>
      <c r="M90" s="851"/>
      <c r="N90" s="57"/>
    </row>
    <row r="91" spans="1:14">
      <c r="B91" s="95" t="s">
        <v>1057</v>
      </c>
      <c r="C91" s="96"/>
      <c r="D91" s="96"/>
      <c r="E91" s="96"/>
      <c r="F91" s="96"/>
      <c r="G91" s="96"/>
      <c r="H91" s="96"/>
      <c r="I91" s="93"/>
      <c r="J91" s="94"/>
      <c r="K91" s="313">
        <v>0.05</v>
      </c>
      <c r="L91" s="850">
        <f>N85*K91</f>
        <v>29538.209160536902</v>
      </c>
      <c r="M91" s="851"/>
      <c r="N91" s="57"/>
    </row>
    <row r="92" spans="1:14" ht="15.75" thickBot="1">
      <c r="B92" s="97" t="s">
        <v>1058</v>
      </c>
      <c r="C92" s="98"/>
      <c r="D92" s="98"/>
      <c r="E92" s="98"/>
      <c r="F92" s="98"/>
      <c r="G92" s="98"/>
      <c r="H92" s="98"/>
      <c r="I92" s="99"/>
      <c r="J92" s="100"/>
      <c r="K92" s="314">
        <v>0.05</v>
      </c>
      <c r="L92" s="852">
        <f>N85*K92</f>
        <v>29538.209160536902</v>
      </c>
      <c r="M92" s="853"/>
      <c r="N92" s="57"/>
    </row>
    <row r="93" spans="1:14" ht="15.75" thickBot="1">
      <c r="B93" s="816" t="s">
        <v>1037</v>
      </c>
      <c r="C93" s="817"/>
      <c r="D93" s="817"/>
      <c r="E93" s="817"/>
      <c r="F93" s="817"/>
      <c r="G93" s="817"/>
      <c r="H93" s="817"/>
      <c r="I93" s="817"/>
      <c r="J93" s="817"/>
      <c r="K93" s="817"/>
      <c r="L93" s="817"/>
      <c r="M93" s="818"/>
      <c r="N93" s="58">
        <f>L90+L91+L92</f>
        <v>177229.25496322141</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767993.43817395938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4" t="s">
        <v>2324</v>
      </c>
      <c r="C112" s="855"/>
      <c r="D112" s="855"/>
      <c r="E112" s="855"/>
      <c r="F112" s="855"/>
      <c r="G112" s="855"/>
      <c r="H112" s="855"/>
      <c r="I112" s="855"/>
      <c r="J112" s="855"/>
      <c r="K112" s="855"/>
      <c r="L112" s="855"/>
      <c r="M112" s="855"/>
      <c r="N112" s="856"/>
    </row>
    <row r="113" spans="2:14" ht="15" customHeight="1">
      <c r="B113" s="854"/>
      <c r="C113" s="855"/>
      <c r="D113" s="855"/>
      <c r="E113" s="855"/>
      <c r="F113" s="855"/>
      <c r="G113" s="855"/>
      <c r="H113" s="855"/>
      <c r="I113" s="855"/>
      <c r="J113" s="855"/>
      <c r="K113" s="855"/>
      <c r="L113" s="855"/>
      <c r="M113" s="855"/>
      <c r="N113" s="856"/>
    </row>
    <row r="114" spans="2:14" ht="30" customHeight="1">
      <c r="B114" s="857" t="s">
        <v>2325</v>
      </c>
      <c r="C114" s="858"/>
      <c r="D114" s="858"/>
      <c r="E114" s="858"/>
      <c r="F114" s="858"/>
      <c r="G114" s="858"/>
      <c r="H114" s="858"/>
      <c r="I114" s="858"/>
      <c r="J114" s="858"/>
      <c r="K114" s="858"/>
      <c r="L114" s="858"/>
      <c r="M114" s="858"/>
      <c r="N114" s="859"/>
    </row>
    <row r="115" spans="2:14">
      <c r="B115" s="857"/>
      <c r="C115" s="858"/>
      <c r="D115" s="858"/>
      <c r="E115" s="858"/>
      <c r="F115" s="858"/>
      <c r="G115" s="858"/>
      <c r="H115" s="858"/>
      <c r="I115" s="858"/>
      <c r="J115" s="858"/>
      <c r="K115" s="858"/>
      <c r="L115" s="858"/>
      <c r="M115" s="858"/>
      <c r="N115" s="85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3"/>
      <c r="K125" s="793"/>
      <c r="L125" s="793"/>
      <c r="M125" s="793"/>
      <c r="N125" s="794"/>
    </row>
    <row r="126" spans="2:14" ht="15.75" customHeight="1" thickBot="1">
      <c r="B126" s="270" t="s">
        <v>2327</v>
      </c>
      <c r="C126" s="402"/>
      <c r="D126" s="402"/>
      <c r="E126" s="63"/>
      <c r="F126" s="63"/>
      <c r="G126" s="63"/>
      <c r="H126" s="63"/>
      <c r="I126" s="63"/>
      <c r="J126" s="795"/>
      <c r="K126" s="795"/>
      <c r="L126" s="795"/>
      <c r="M126" s="795"/>
      <c r="N126" s="796"/>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5.75" hidden="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280">
        <v>6.25</v>
      </c>
      <c r="N36" s="281">
        <f t="shared" ref="N36:N41" si="0">K36/M36</f>
        <v>365.76217423448276</v>
      </c>
    </row>
    <row r="37" spans="1:14">
      <c r="A37" s="119" t="s">
        <v>176</v>
      </c>
      <c r="B37" s="829" t="str">
        <f>VLOOKUP(A37,EQUIPOS!A7:D154,3,FALSE)</f>
        <v xml:space="preserve">Compresor (barrido y soplado)
</v>
      </c>
      <c r="C37" s="830"/>
      <c r="D37" s="830"/>
      <c r="E37" s="830"/>
      <c r="F37" s="830"/>
      <c r="G37" s="830"/>
      <c r="H37" s="831"/>
      <c r="I37" s="276"/>
      <c r="J37" s="277"/>
      <c r="K37" s="278">
        <f>VLOOKUP(A37,EQUIPOS!A7:D164,4,FALSE)</f>
        <v>69785.397368663791</v>
      </c>
      <c r="L37" s="279"/>
      <c r="M37" s="280">
        <v>50</v>
      </c>
      <c r="N37" s="281">
        <f t="shared" si="0"/>
        <v>1395.7079473732758</v>
      </c>
    </row>
    <row r="38" spans="1:14">
      <c r="A38" t="s">
        <v>184</v>
      </c>
      <c r="B38" s="829" t="str">
        <f>VLOOKUP(A38,EQUIPOS!A8:D154,3,FALSE)</f>
        <v>Cortadora de pavimento, Máxima profundidad de corte: 160 mm. Capacidad de disco: desde 12´´ hasta 18´´ de diámetro. Peso operacional: 135 kg, 13.5 hp de potencia</v>
      </c>
      <c r="C38" s="830"/>
      <c r="D38" s="830"/>
      <c r="E38" s="830"/>
      <c r="F38" s="830"/>
      <c r="G38" s="830"/>
      <c r="H38" s="831"/>
      <c r="I38" s="276"/>
      <c r="J38" s="277"/>
      <c r="K38" s="278">
        <f>VLOOKUP(A38,EQUIPOS!A8:D165,4,FALSE)</f>
        <v>19212.599501379311</v>
      </c>
      <c r="L38" s="279"/>
      <c r="M38" s="280">
        <v>3.75</v>
      </c>
      <c r="N38" s="281">
        <f t="shared" si="0"/>
        <v>5123.3598670344827</v>
      </c>
    </row>
    <row r="39" spans="1:14">
      <c r="A39" t="s">
        <v>228</v>
      </c>
      <c r="B39" s="829" t="str">
        <f>VLOOKUP(A39,EQUIPOS!A9:D154,3,FALSE)</f>
        <v xml:space="preserve">Formaleta metálica (concreto hidráulico)
</v>
      </c>
      <c r="C39" s="830"/>
      <c r="D39" s="830"/>
      <c r="E39" s="830"/>
      <c r="F39" s="830"/>
      <c r="G39" s="830"/>
      <c r="H39" s="831"/>
      <c r="I39" s="276"/>
      <c r="J39" s="277"/>
      <c r="K39" s="278">
        <f>VLOOKUP(A39,EQUIPOS!A9:D166,4,FALSE)</f>
        <v>4627.7067368534481</v>
      </c>
      <c r="L39" s="279"/>
      <c r="M39" s="280">
        <v>6.25</v>
      </c>
      <c r="N39" s="281">
        <f t="shared" si="0"/>
        <v>740.43307789655171</v>
      </c>
    </row>
    <row r="40" spans="1:14">
      <c r="A40" t="s">
        <v>301</v>
      </c>
      <c r="B40" s="829" t="str">
        <f>VLOOKUP(A40,EQUIPOS!A10:D154,3,FALSE)</f>
        <v>Regla vibratoria, de longitud de 3 a 5 m, motor de 3600 rpm, potencia 6 HP</v>
      </c>
      <c r="C40" s="830"/>
      <c r="D40" s="830"/>
      <c r="E40" s="830"/>
      <c r="F40" s="830"/>
      <c r="G40" s="830"/>
      <c r="H40" s="831"/>
      <c r="I40" s="276"/>
      <c r="J40" s="277"/>
      <c r="K40" s="278">
        <f>VLOOKUP(A40,EQUIPOS!A10:D167,4,FALSE)</f>
        <v>9145.1049135775884</v>
      </c>
      <c r="L40" s="279"/>
      <c r="M40" s="280">
        <v>6.25</v>
      </c>
      <c r="N40" s="281">
        <f t="shared" si="0"/>
        <v>1463.2167861724142</v>
      </c>
    </row>
    <row r="41" spans="1:14">
      <c r="A41" t="s">
        <v>363</v>
      </c>
      <c r="B41" s="829" t="str">
        <f>VLOOKUP(A41,EQUIPOS!A11:D155,3,FALSE)</f>
        <v>Vibrador de concreto, Motor de 3 hp a 18.000 rpm Mangueras de 4 mt</v>
      </c>
      <c r="C41" s="830"/>
      <c r="D41" s="830"/>
      <c r="E41" s="830"/>
      <c r="F41" s="830"/>
      <c r="G41" s="830"/>
      <c r="H41" s="831"/>
      <c r="I41" s="276"/>
      <c r="J41" s="277"/>
      <c r="K41" s="278">
        <f>VLOOKUP(A41,EQUIPOS!A11:D168,4,FALSE)</f>
        <v>7758.9596743295024</v>
      </c>
      <c r="L41" s="279"/>
      <c r="M41" s="280">
        <v>6.25</v>
      </c>
      <c r="N41" s="281">
        <f t="shared" si="0"/>
        <v>1241.4335478927203</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29"/>
      <c r="C44" s="830"/>
      <c r="D44" s="830"/>
      <c r="E44" s="830"/>
      <c r="F44" s="830"/>
      <c r="G44" s="830"/>
      <c r="H44" s="831"/>
      <c r="I44" s="832"/>
      <c r="J44" s="813"/>
      <c r="K44" s="278"/>
      <c r="L44" s="833"/>
      <c r="M44" s="834"/>
      <c r="N44" s="281"/>
    </row>
    <row r="45" spans="1:14">
      <c r="B45" s="829"/>
      <c r="C45" s="830"/>
      <c r="D45" s="830"/>
      <c r="E45" s="835"/>
      <c r="F45" s="830"/>
      <c r="G45" s="830"/>
      <c r="H45" s="831"/>
      <c r="I45" s="42"/>
      <c r="J45" s="43"/>
      <c r="K45" s="283"/>
      <c r="L45" s="285"/>
      <c r="M45" s="286"/>
      <c r="N45" s="287"/>
    </row>
    <row r="46" spans="1:14">
      <c r="B46" s="836" t="s">
        <v>1036</v>
      </c>
      <c r="C46" s="837"/>
      <c r="D46" s="837"/>
      <c r="E46" s="44"/>
      <c r="F46" s="45"/>
      <c r="G46" s="45"/>
      <c r="H46" s="46"/>
      <c r="I46" s="42"/>
      <c r="J46" s="43"/>
      <c r="K46" s="288"/>
      <c r="L46" s="285"/>
      <c r="M46" s="410">
        <v>0.1</v>
      </c>
      <c r="N46" s="353">
        <f>N83*M46</f>
        <v>919.20969370980004</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SUM(N36:N47)</f>
        <v>11249.123094313727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5392.110395562695</v>
      </c>
      <c r="N53" s="281">
        <f>K53*M53</f>
        <v>33076.603120928565</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16714</v>
      </c>
      <c r="N54" s="281">
        <f>K54*M54</f>
        <v>18719.68</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4065.184602683777</v>
      </c>
      <c r="N55" s="281">
        <f>K55*M55</f>
        <v>1505.6239269199175</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3141.2249999999999</v>
      </c>
      <c r="N56" s="281">
        <f>K56*M56</f>
        <v>3490.25</v>
      </c>
    </row>
    <row r="57" spans="1:14">
      <c r="A57" s="150" t="s">
        <v>684</v>
      </c>
      <c r="B57" s="811" t="str">
        <f>VLOOKUP(A57,MATERIALES!A7:D373,3,FALSE)</f>
        <v>Sello de silicona o sellador autonivelante</v>
      </c>
      <c r="C57" s="812" t="e">
        <f>VLOOKUP(B57,MATERIALES!B7:E373,3,FALSE)</f>
        <v>#N/A</v>
      </c>
      <c r="D57" s="812" t="e">
        <f>VLOOKUP(C57,MATERIALES!C7:F373,3,FALSE)</f>
        <v>#N/A</v>
      </c>
      <c r="E57" s="812" t="e">
        <f>VLOOKUP(D57,MATERIALES!D7:G373,3,FALSE)</f>
        <v>#N/A</v>
      </c>
      <c r="F57" s="812" t="e">
        <f>VLOOKUP(E57,MATERIALES!E7:H373,3,FALSE)</f>
        <v>#N/A</v>
      </c>
      <c r="G57" s="812" t="e">
        <f>VLOOKUP(F57,MATERIALES!F7:I373,3,FALSE)</f>
        <v>#N/A</v>
      </c>
      <c r="H57" s="812" t="e">
        <f>VLOOKUP(G57,MATERIALES!G7:J373,3,FALSE)</f>
        <v>#N/A</v>
      </c>
      <c r="I57" s="812" t="e">
        <f>VLOOKUP(H57,MATERIALES!H7:K373,3,FALSE)</f>
        <v>#N/A</v>
      </c>
      <c r="J57" s="320" t="s">
        <v>144</v>
      </c>
      <c r="K57" s="50">
        <v>1.1111111111111112</v>
      </c>
      <c r="L57" s="820">
        <f>VLOOKUP(A57,MATERIALES!A4:D373,4,FALSE)</f>
        <v>6825.4114061707405</v>
      </c>
      <c r="M57" s="821"/>
      <c r="N57" s="281">
        <f>K57*L57</f>
        <v>7583.7904513008234</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6260.8208280600247</v>
      </c>
      <c r="N58" s="281">
        <f>K58*M58</f>
        <v>7012.1193274272282</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511249.02719533053</v>
      </c>
      <c r="N59" s="281">
        <f>K59*M59</f>
        <v>516361.51746728382</v>
      </c>
    </row>
    <row r="60" spans="1:14" ht="15.75" thickBot="1">
      <c r="B60" s="318"/>
      <c r="C60" s="319"/>
      <c r="D60" s="319"/>
      <c r="E60" s="319"/>
      <c r="F60" s="319"/>
      <c r="G60" s="319"/>
      <c r="H60" s="319"/>
      <c r="I60" s="319"/>
      <c r="J60" s="132"/>
      <c r="K60" s="132"/>
      <c r="L60" s="334"/>
      <c r="M60" s="333"/>
      <c r="N60" s="133"/>
    </row>
    <row r="61" spans="1:14" ht="15.75" thickBot="1">
      <c r="B61" s="816" t="s">
        <v>1037</v>
      </c>
      <c r="C61" s="817"/>
      <c r="D61" s="817"/>
      <c r="E61" s="817"/>
      <c r="F61" s="817"/>
      <c r="G61" s="817"/>
      <c r="H61" s="817"/>
      <c r="I61" s="817"/>
      <c r="J61" s="817"/>
      <c r="K61" s="817"/>
      <c r="L61" s="817"/>
      <c r="M61" s="818"/>
      <c r="N61" s="403">
        <f>SUM(N53:N60)</f>
        <v>587749.58429386036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9" t="s">
        <v>1045</v>
      </c>
      <c r="M65" s="792"/>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0">
        <f>VLOOKUP(A66,TRANSPORTE!A5:D117,4,FALSE)</f>
        <v>1280.2563222435558</v>
      </c>
      <c r="M66" s="821"/>
      <c r="N66" s="296">
        <f>K66*L66</f>
        <v>1293.0588854659914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5"/>
      <c r="M71" s="806"/>
      <c r="N71" s="133"/>
    </row>
    <row r="72" spans="1:15" ht="15.75" thickBot="1">
      <c r="B72" s="822" t="s">
        <v>1037</v>
      </c>
      <c r="C72" s="823"/>
      <c r="D72" s="823"/>
      <c r="E72" s="823"/>
      <c r="F72" s="823"/>
      <c r="G72" s="823"/>
      <c r="H72" s="823"/>
      <c r="I72" s="823"/>
      <c r="J72" s="823"/>
      <c r="K72" s="823"/>
      <c r="L72" s="823"/>
      <c r="M72" s="824"/>
      <c r="N72" s="110">
        <f>N66+N67+N68+N69+N70</f>
        <v>1293.0588854659914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2" t="s">
        <v>1047</v>
      </c>
      <c r="C76" s="843"/>
      <c r="D76" s="843"/>
      <c r="E76" s="843"/>
      <c r="F76" s="843"/>
      <c r="G76" s="843"/>
      <c r="H76" s="843"/>
      <c r="I76" s="79" t="s">
        <v>1048</v>
      </c>
      <c r="J76" s="81" t="s">
        <v>1494</v>
      </c>
      <c r="K76" s="80" t="s">
        <v>1050</v>
      </c>
      <c r="L76" s="844" t="s">
        <v>1034</v>
      </c>
      <c r="M76" s="84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3"/>
      <c r="C82" s="804"/>
      <c r="D82" s="804"/>
      <c r="E82" s="804"/>
      <c r="F82" s="804"/>
      <c r="G82" s="804"/>
      <c r="H82" s="804"/>
      <c r="I82" s="132"/>
      <c r="J82" s="132"/>
      <c r="K82" s="132"/>
      <c r="L82" s="904"/>
      <c r="M82" s="904"/>
      <c r="N82" s="51"/>
    </row>
    <row r="83" spans="1:14" ht="15.75" thickBot="1">
      <c r="B83" s="822" t="s">
        <v>1037</v>
      </c>
      <c r="C83" s="823"/>
      <c r="D83" s="823"/>
      <c r="E83" s="823"/>
      <c r="F83" s="823"/>
      <c r="G83" s="823"/>
      <c r="H83" s="823"/>
      <c r="I83" s="823"/>
      <c r="J83" s="823"/>
      <c r="K83" s="823"/>
      <c r="L83" s="823"/>
      <c r="M83" s="824"/>
      <c r="N83" s="310">
        <f>SUM(N77:N82)</f>
        <v>9192.0969370980001</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609483.86321073805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7" t="s">
        <v>1053</v>
      </c>
      <c r="C89" s="808"/>
      <c r="D89" s="808"/>
      <c r="E89" s="808"/>
      <c r="F89" s="808"/>
      <c r="G89" s="808"/>
      <c r="H89" s="808"/>
      <c r="I89" s="323"/>
      <c r="J89" s="343"/>
      <c r="K89" s="311" t="s">
        <v>1054</v>
      </c>
      <c r="L89" s="846" t="s">
        <v>1055</v>
      </c>
      <c r="M89" s="847"/>
      <c r="N89" s="312"/>
    </row>
    <row r="90" spans="1:14">
      <c r="B90" s="848" t="s">
        <v>1056</v>
      </c>
      <c r="C90" s="849"/>
      <c r="D90" s="849"/>
      <c r="E90" s="849"/>
      <c r="F90" s="849"/>
      <c r="G90" s="849"/>
      <c r="H90" s="849"/>
      <c r="I90" s="93"/>
      <c r="J90" s="94"/>
      <c r="K90" s="313">
        <v>0.2</v>
      </c>
      <c r="L90" s="850">
        <f>N85*K90</f>
        <v>121896.77264214761</v>
      </c>
      <c r="M90" s="851"/>
      <c r="N90" s="57"/>
    </row>
    <row r="91" spans="1:14">
      <c r="B91" s="95" t="s">
        <v>1057</v>
      </c>
      <c r="C91" s="96"/>
      <c r="D91" s="96"/>
      <c r="E91" s="96"/>
      <c r="F91" s="96"/>
      <c r="G91" s="96"/>
      <c r="H91" s="96"/>
      <c r="I91" s="93"/>
      <c r="J91" s="94"/>
      <c r="K91" s="313">
        <v>0.05</v>
      </c>
      <c r="L91" s="850">
        <f>N85*K91</f>
        <v>30474.193160536903</v>
      </c>
      <c r="M91" s="851"/>
      <c r="N91" s="57"/>
    </row>
    <row r="92" spans="1:14" ht="15.75" thickBot="1">
      <c r="B92" s="97" t="s">
        <v>1058</v>
      </c>
      <c r="C92" s="98"/>
      <c r="D92" s="98"/>
      <c r="E92" s="98"/>
      <c r="F92" s="98"/>
      <c r="G92" s="98"/>
      <c r="H92" s="98"/>
      <c r="I92" s="99"/>
      <c r="J92" s="100"/>
      <c r="K92" s="314">
        <v>0.05</v>
      </c>
      <c r="L92" s="852">
        <f>N85*K92</f>
        <v>30474.193160536903</v>
      </c>
      <c r="M92" s="853"/>
      <c r="N92" s="57"/>
    </row>
    <row r="93" spans="1:14" ht="15.75" thickBot="1">
      <c r="B93" s="816" t="s">
        <v>1037</v>
      </c>
      <c r="C93" s="817"/>
      <c r="D93" s="817"/>
      <c r="E93" s="817"/>
      <c r="F93" s="817"/>
      <c r="G93" s="817"/>
      <c r="H93" s="817"/>
      <c r="I93" s="817"/>
      <c r="J93" s="817"/>
      <c r="K93" s="817"/>
      <c r="L93" s="817"/>
      <c r="M93" s="818"/>
      <c r="N93" s="58">
        <f>L90+L91+L92</f>
        <v>182845.15896322142</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792329.02217395953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4" t="s">
        <v>2324</v>
      </c>
      <c r="C112" s="855"/>
      <c r="D112" s="855"/>
      <c r="E112" s="855"/>
      <c r="F112" s="855"/>
      <c r="G112" s="855"/>
      <c r="H112" s="855"/>
      <c r="I112" s="855"/>
      <c r="J112" s="855"/>
      <c r="K112" s="855"/>
      <c r="L112" s="855"/>
      <c r="M112" s="855"/>
      <c r="N112" s="856"/>
    </row>
    <row r="113" spans="2:14" ht="15" customHeight="1">
      <c r="B113" s="854"/>
      <c r="C113" s="855"/>
      <c r="D113" s="855"/>
      <c r="E113" s="855"/>
      <c r="F113" s="855"/>
      <c r="G113" s="855"/>
      <c r="H113" s="855"/>
      <c r="I113" s="855"/>
      <c r="J113" s="855"/>
      <c r="K113" s="855"/>
      <c r="L113" s="855"/>
      <c r="M113" s="855"/>
      <c r="N113" s="856"/>
    </row>
    <row r="114" spans="2:14" ht="30" customHeight="1">
      <c r="B114" s="857" t="s">
        <v>2325</v>
      </c>
      <c r="C114" s="858"/>
      <c r="D114" s="858"/>
      <c r="E114" s="858"/>
      <c r="F114" s="858"/>
      <c r="G114" s="858"/>
      <c r="H114" s="858"/>
      <c r="I114" s="858"/>
      <c r="J114" s="858"/>
      <c r="K114" s="858"/>
      <c r="L114" s="858"/>
      <c r="M114" s="858"/>
      <c r="N114" s="859"/>
    </row>
    <row r="115" spans="2:14">
      <c r="B115" s="857"/>
      <c r="C115" s="858"/>
      <c r="D115" s="858"/>
      <c r="E115" s="858"/>
      <c r="F115" s="858"/>
      <c r="G115" s="858"/>
      <c r="H115" s="858"/>
      <c r="I115" s="858"/>
      <c r="J115" s="858"/>
      <c r="K115" s="858"/>
      <c r="L115" s="858"/>
      <c r="M115" s="858"/>
      <c r="N115" s="859"/>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3"/>
      <c r="K125" s="793"/>
      <c r="L125" s="793"/>
      <c r="M125" s="793"/>
      <c r="N125" s="794"/>
    </row>
    <row r="126" spans="2:14" ht="15.75" customHeight="1" thickBot="1">
      <c r="B126" s="270" t="s">
        <v>2327</v>
      </c>
      <c r="C126" s="402"/>
      <c r="D126" s="402"/>
      <c r="E126" s="63"/>
      <c r="F126" s="63"/>
      <c r="G126" s="63"/>
      <c r="H126" s="63"/>
      <c r="I126" s="63"/>
      <c r="J126" s="795"/>
      <c r="K126" s="795"/>
      <c r="L126" s="795"/>
      <c r="M126" s="795"/>
      <c r="N126" s="796"/>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29.25" customHeight="1" thickBot="1">
      <c r="A31" s="163" t="s">
        <v>1929</v>
      </c>
      <c r="B31" s="86" t="s">
        <v>1177</v>
      </c>
      <c r="C31" s="956" t="s">
        <v>1709</v>
      </c>
      <c r="D31" s="957"/>
      <c r="E31" s="957"/>
      <c r="F31" s="957"/>
      <c r="G31" s="957"/>
      <c r="H31" s="957"/>
      <c r="I31" s="957"/>
      <c r="J31" s="957"/>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0"/>
      <c r="F40" s="830"/>
      <c r="G40" s="830"/>
      <c r="H40" s="831"/>
      <c r="I40" s="42"/>
      <c r="J40" s="43"/>
      <c r="K40" s="278"/>
      <c r="L40" s="285"/>
      <c r="M40" s="286"/>
      <c r="N40" s="281"/>
    </row>
    <row r="41" spans="1:14">
      <c r="B41" s="329"/>
      <c r="C41" s="330"/>
      <c r="D41" s="330"/>
      <c r="E41" s="330"/>
      <c r="F41" s="332"/>
      <c r="G41" s="332"/>
      <c r="H41" s="131"/>
      <c r="I41" s="42"/>
      <c r="J41" s="43"/>
      <c r="K41" s="283"/>
      <c r="L41" s="285"/>
      <c r="M41" s="286"/>
      <c r="N41" s="287"/>
    </row>
    <row r="42" spans="1:14">
      <c r="B42" s="836"/>
      <c r="C42" s="837"/>
      <c r="D42" s="837"/>
      <c r="E42" s="44"/>
      <c r="F42" s="45"/>
      <c r="G42" s="45"/>
      <c r="H42" s="46"/>
      <c r="I42" s="42"/>
      <c r="J42" s="43"/>
      <c r="K42" s="288"/>
      <c r="L42" s="285"/>
      <c r="M42" s="410"/>
      <c r="N42" s="353"/>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797.72198534394443</v>
      </c>
      <c r="N49" s="281">
        <f>K49*M49</f>
        <v>797.72198534394443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797.72198534394443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797.72198534394443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159.5443970687889</v>
      </c>
      <c r="M83" s="851"/>
      <c r="N83" s="57"/>
    </row>
    <row r="84" spans="1:14">
      <c r="B84" s="95" t="s">
        <v>1057</v>
      </c>
      <c r="C84" s="96"/>
      <c r="D84" s="96"/>
      <c r="E84" s="96"/>
      <c r="F84" s="96"/>
      <c r="G84" s="96"/>
      <c r="H84" s="96"/>
      <c r="I84" s="93"/>
      <c r="J84" s="94"/>
      <c r="K84" s="313">
        <v>0.05</v>
      </c>
      <c r="L84" s="850">
        <f>N78*K84</f>
        <v>39.886099267197224</v>
      </c>
      <c r="M84" s="851"/>
      <c r="N84" s="57"/>
    </row>
    <row r="85" spans="1:14" ht="15.75" thickBot="1">
      <c r="B85" s="97" t="s">
        <v>1058</v>
      </c>
      <c r="C85" s="98"/>
      <c r="D85" s="98"/>
      <c r="E85" s="98"/>
      <c r="F85" s="98"/>
      <c r="G85" s="98"/>
      <c r="H85" s="98"/>
      <c r="I85" s="99"/>
      <c r="J85" s="100"/>
      <c r="K85" s="314">
        <v>0.05</v>
      </c>
      <c r="L85" s="852">
        <f>N78*K85</f>
        <v>39.886099267197224</v>
      </c>
      <c r="M85" s="853"/>
      <c r="N85" s="57"/>
    </row>
    <row r="86" spans="1:14" ht="15.75" thickBot="1">
      <c r="B86" s="816" t="s">
        <v>1037</v>
      </c>
      <c r="C86" s="817"/>
      <c r="D86" s="817"/>
      <c r="E86" s="817"/>
      <c r="F86" s="817"/>
      <c r="G86" s="817"/>
      <c r="H86" s="817"/>
      <c r="I86" s="817"/>
      <c r="J86" s="817"/>
      <c r="K86" s="817"/>
      <c r="L86" s="817"/>
      <c r="M86" s="818"/>
      <c r="N86" s="58">
        <f>L83+L84+L85</f>
        <v>239.31659560318332</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1037.0385809471277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4" t="s">
        <v>2324</v>
      </c>
      <c r="C105" s="855"/>
      <c r="D105" s="855"/>
      <c r="E105" s="855"/>
      <c r="F105" s="855"/>
      <c r="G105" s="855"/>
      <c r="H105" s="855"/>
      <c r="I105" s="855"/>
      <c r="J105" s="855"/>
      <c r="K105" s="855"/>
      <c r="L105" s="855"/>
      <c r="M105" s="855"/>
      <c r="N105" s="856"/>
    </row>
    <row r="106" spans="2:14" ht="15" customHeight="1">
      <c r="B106" s="854"/>
      <c r="C106" s="855"/>
      <c r="D106" s="855"/>
      <c r="E106" s="855"/>
      <c r="F106" s="855"/>
      <c r="G106" s="855"/>
      <c r="H106" s="855"/>
      <c r="I106" s="855"/>
      <c r="J106" s="855"/>
      <c r="K106" s="855"/>
      <c r="L106" s="855"/>
      <c r="M106" s="855"/>
      <c r="N106" s="856"/>
    </row>
    <row r="107" spans="2:14" ht="29.25" customHeight="1">
      <c r="B107" s="857" t="s">
        <v>2325</v>
      </c>
      <c r="C107" s="858"/>
      <c r="D107" s="858"/>
      <c r="E107" s="858"/>
      <c r="F107" s="858"/>
      <c r="G107" s="858"/>
      <c r="H107" s="858"/>
      <c r="I107" s="858"/>
      <c r="J107" s="858"/>
      <c r="K107" s="858"/>
      <c r="L107" s="858"/>
      <c r="M107" s="858"/>
      <c r="N107" s="859"/>
    </row>
    <row r="108" spans="2:14">
      <c r="B108" s="857"/>
      <c r="C108" s="858"/>
      <c r="D108" s="858"/>
      <c r="E108" s="858"/>
      <c r="F108" s="858"/>
      <c r="G108" s="858"/>
      <c r="H108" s="858"/>
      <c r="I108" s="858"/>
      <c r="J108" s="858"/>
      <c r="K108" s="858"/>
      <c r="L108" s="858"/>
      <c r="M108" s="858"/>
      <c r="N108" s="859"/>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3"/>
      <c r="K118" s="793"/>
      <c r="L118" s="793"/>
      <c r="M118" s="793"/>
      <c r="N118" s="794"/>
    </row>
    <row r="119" spans="2:14" ht="15.75" customHeight="1" thickBot="1">
      <c r="B119" s="270" t="s">
        <v>2327</v>
      </c>
      <c r="C119" s="402"/>
      <c r="D119" s="402"/>
      <c r="E119" s="63"/>
      <c r="F119" s="63"/>
      <c r="G119" s="63"/>
      <c r="H119" s="63"/>
      <c r="I119" s="63"/>
      <c r="J119" s="795"/>
      <c r="K119" s="795"/>
      <c r="L119" s="795"/>
      <c r="M119" s="795"/>
      <c r="N119" s="79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29.25" customHeight="1" thickBot="1">
      <c r="A31" t="s">
        <v>1929</v>
      </c>
      <c r="B31" s="86" t="s">
        <v>1710</v>
      </c>
      <c r="C31" s="956" t="s">
        <v>2146</v>
      </c>
      <c r="D31" s="957"/>
      <c r="E31" s="957"/>
      <c r="F31" s="957"/>
      <c r="G31" s="957"/>
      <c r="H31" s="957"/>
      <c r="I31" s="957"/>
      <c r="J31" s="957"/>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0"/>
      <c r="F40" s="830"/>
      <c r="G40" s="830"/>
      <c r="H40" s="831"/>
      <c r="I40" s="42"/>
      <c r="J40" s="43"/>
      <c r="K40" s="278"/>
      <c r="L40" s="285"/>
      <c r="M40" s="286"/>
      <c r="N40" s="281"/>
    </row>
    <row r="41" spans="1:14">
      <c r="B41" s="329"/>
      <c r="C41" s="330"/>
      <c r="D41" s="330"/>
      <c r="E41" s="330"/>
      <c r="F41" s="332"/>
      <c r="G41" s="332"/>
      <c r="H41" s="131"/>
      <c r="I41" s="42"/>
      <c r="J41" s="43"/>
      <c r="K41" s="283"/>
      <c r="L41" s="285"/>
      <c r="M41" s="286"/>
      <c r="N41" s="287"/>
    </row>
    <row r="42" spans="1:14">
      <c r="B42" s="836"/>
      <c r="C42" s="837"/>
      <c r="D42" s="837"/>
      <c r="E42" s="44"/>
      <c r="F42" s="45"/>
      <c r="G42" s="45"/>
      <c r="H42" s="46"/>
      <c r="I42" s="42"/>
      <c r="J42" s="43"/>
      <c r="K42" s="288"/>
      <c r="L42" s="285"/>
      <c r="M42" s="410"/>
      <c r="N42" s="353"/>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840.07917674163036</v>
      </c>
      <c r="N49" s="281">
        <f>K49*M49</f>
        <v>840.07917674163036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840.07917674163036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840.07917674163036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168.01583534832608</v>
      </c>
      <c r="M83" s="851"/>
      <c r="N83" s="57"/>
    </row>
    <row r="84" spans="1:14">
      <c r="B84" s="95" t="s">
        <v>1057</v>
      </c>
      <c r="C84" s="96"/>
      <c r="D84" s="96"/>
      <c r="E84" s="96"/>
      <c r="F84" s="96"/>
      <c r="G84" s="96"/>
      <c r="H84" s="96"/>
      <c r="I84" s="93"/>
      <c r="J84" s="94"/>
      <c r="K84" s="313">
        <v>0.05</v>
      </c>
      <c r="L84" s="850">
        <f>N78*K84</f>
        <v>42.00395883708152</v>
      </c>
      <c r="M84" s="851"/>
      <c r="N84" s="57"/>
    </row>
    <row r="85" spans="1:14" ht="15.75" thickBot="1">
      <c r="B85" s="97" t="s">
        <v>1058</v>
      </c>
      <c r="C85" s="98"/>
      <c r="D85" s="98"/>
      <c r="E85" s="98"/>
      <c r="F85" s="98"/>
      <c r="G85" s="98"/>
      <c r="H85" s="98"/>
      <c r="I85" s="99"/>
      <c r="J85" s="100"/>
      <c r="K85" s="314">
        <v>0.05</v>
      </c>
      <c r="L85" s="852">
        <f>N78*K85</f>
        <v>42.00395883708152</v>
      </c>
      <c r="M85" s="853"/>
      <c r="N85" s="57"/>
    </row>
    <row r="86" spans="1:14" ht="15.75" thickBot="1">
      <c r="B86" s="816" t="s">
        <v>1037</v>
      </c>
      <c r="C86" s="817"/>
      <c r="D86" s="817"/>
      <c r="E86" s="817"/>
      <c r="F86" s="817"/>
      <c r="G86" s="817"/>
      <c r="H86" s="817"/>
      <c r="I86" s="817"/>
      <c r="J86" s="817"/>
      <c r="K86" s="817"/>
      <c r="L86" s="817"/>
      <c r="M86" s="818"/>
      <c r="N86" s="58">
        <f>L83+L84+L85</f>
        <v>252.0237530224891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1092.1029297641194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41.25" customHeight="1" thickBot="1">
      <c r="A31" t="s">
        <v>1929</v>
      </c>
      <c r="B31" s="86" t="s">
        <v>1711</v>
      </c>
      <c r="C31" s="956" t="s">
        <v>2147</v>
      </c>
      <c r="D31" s="957"/>
      <c r="E31" s="957"/>
      <c r="F31" s="957"/>
      <c r="G31" s="957"/>
      <c r="H31" s="957"/>
      <c r="I31" s="957"/>
      <c r="J31" s="957"/>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280"/>
      <c r="N36" s="281"/>
    </row>
    <row r="37" spans="1:14">
      <c r="A37" s="119"/>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1"/>
    </row>
    <row r="39" spans="1:14">
      <c r="B39" s="829"/>
      <c r="C39" s="830"/>
      <c r="D39" s="830"/>
      <c r="E39" s="830"/>
      <c r="F39" s="830"/>
      <c r="G39" s="830"/>
      <c r="H39" s="831"/>
      <c r="I39" s="832"/>
      <c r="J39" s="813"/>
      <c r="K39" s="278"/>
      <c r="L39" s="833"/>
      <c r="M39" s="834"/>
      <c r="N39" s="281"/>
    </row>
    <row r="40" spans="1:14">
      <c r="B40" s="829"/>
      <c r="C40" s="830"/>
      <c r="D40" s="830"/>
      <c r="E40" s="830"/>
      <c r="F40" s="830"/>
      <c r="G40" s="830"/>
      <c r="H40" s="831"/>
      <c r="I40" s="42"/>
      <c r="J40" s="43"/>
      <c r="K40" s="278"/>
      <c r="L40" s="285"/>
      <c r="M40" s="286"/>
      <c r="N40" s="281"/>
    </row>
    <row r="41" spans="1:14">
      <c r="B41" s="329"/>
      <c r="C41" s="330"/>
      <c r="D41" s="330"/>
      <c r="E41" s="330"/>
      <c r="F41" s="332"/>
      <c r="G41" s="332"/>
      <c r="H41" s="131"/>
      <c r="I41" s="42"/>
      <c r="J41" s="43"/>
      <c r="K41" s="283"/>
      <c r="L41" s="285"/>
      <c r="M41" s="286"/>
      <c r="N41" s="287"/>
    </row>
    <row r="42" spans="1:14">
      <c r="B42" s="836"/>
      <c r="C42" s="837"/>
      <c r="D42" s="837"/>
      <c r="E42" s="44"/>
      <c r="F42" s="45"/>
      <c r="G42" s="45"/>
      <c r="H42" s="46"/>
      <c r="I42" s="42"/>
      <c r="J42" s="43"/>
      <c r="K42" s="288"/>
      <c r="L42" s="285"/>
      <c r="M42" s="410"/>
      <c r="N42" s="353"/>
    </row>
    <row r="43" spans="1:14" ht="15.75" thickBot="1">
      <c r="B43" s="829"/>
      <c r="C43" s="830"/>
      <c r="D43" s="830"/>
      <c r="E43" s="830"/>
      <c r="F43" s="830"/>
      <c r="G43" s="830"/>
      <c r="H43" s="831"/>
      <c r="I43" s="838"/>
      <c r="J43" s="839"/>
      <c r="K43" s="47"/>
      <c r="L43" s="840"/>
      <c r="M43" s="841"/>
      <c r="N43" s="111"/>
    </row>
    <row r="44" spans="1:14" ht="15.75" thickBot="1">
      <c r="B44" s="816" t="s">
        <v>1037</v>
      </c>
      <c r="C44" s="817"/>
      <c r="D44" s="817"/>
      <c r="E44" s="817"/>
      <c r="F44" s="817"/>
      <c r="G44" s="817"/>
      <c r="H44" s="817"/>
      <c r="I44" s="817"/>
      <c r="J44" s="817"/>
      <c r="K44" s="817"/>
      <c r="L44" s="817"/>
      <c r="M44" s="818"/>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7" t="s">
        <v>1028</v>
      </c>
      <c r="C48" s="808"/>
      <c r="D48" s="808"/>
      <c r="E48" s="808"/>
      <c r="F48" s="808"/>
      <c r="G48" s="808"/>
      <c r="H48" s="808"/>
      <c r="I48" s="809"/>
      <c r="J48" s="324" t="s">
        <v>1029</v>
      </c>
      <c r="K48" s="91" t="s">
        <v>1030</v>
      </c>
      <c r="L48" s="810" t="s">
        <v>1039</v>
      </c>
      <c r="M48" s="809"/>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397.02766226722105</v>
      </c>
      <c r="N49" s="281">
        <f>K49*M49</f>
        <v>397.02766226722105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1"/>
      <c r="C53" s="812"/>
      <c r="D53" s="812"/>
      <c r="E53" s="812"/>
      <c r="F53" s="812"/>
      <c r="G53" s="812"/>
      <c r="H53" s="812"/>
      <c r="I53" s="813"/>
      <c r="J53" s="48"/>
      <c r="K53" s="50"/>
      <c r="L53" s="814"/>
      <c r="M53" s="815"/>
      <c r="N53" s="51"/>
    </row>
    <row r="54" spans="1:14" ht="15.75" thickBot="1">
      <c r="B54" s="816" t="s">
        <v>1037</v>
      </c>
      <c r="C54" s="817"/>
      <c r="D54" s="817"/>
      <c r="E54" s="817"/>
      <c r="F54" s="817"/>
      <c r="G54" s="817"/>
      <c r="H54" s="817"/>
      <c r="I54" s="817"/>
      <c r="J54" s="817"/>
      <c r="K54" s="817"/>
      <c r="L54" s="817"/>
      <c r="M54" s="818"/>
      <c r="N54" s="403">
        <f>SUM(N49:N53)</f>
        <v>397.02766226722105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320"/>
      <c r="I60" s="288"/>
      <c r="J60" s="295"/>
      <c r="K60" s="288"/>
      <c r="L60" s="820"/>
      <c r="M60" s="82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2:15" ht="15.75" thickBot="1">
      <c r="B65" s="822" t="s">
        <v>1037</v>
      </c>
      <c r="C65" s="823"/>
      <c r="D65" s="823"/>
      <c r="E65" s="823"/>
      <c r="F65" s="823"/>
      <c r="G65" s="823"/>
      <c r="H65" s="823"/>
      <c r="I65" s="823"/>
      <c r="J65" s="823"/>
      <c r="K65" s="823"/>
      <c r="L65" s="823"/>
      <c r="M65" s="82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3"/>
      <c r="C75" s="804"/>
      <c r="D75" s="804"/>
      <c r="E75" s="804"/>
      <c r="F75" s="804"/>
      <c r="G75" s="804"/>
      <c r="H75" s="804"/>
      <c r="I75" s="132"/>
      <c r="J75" s="132"/>
      <c r="K75" s="132"/>
      <c r="L75" s="904"/>
      <c r="M75" s="904"/>
      <c r="N75" s="51"/>
    </row>
    <row r="76" spans="2:15" ht="15.75" thickBot="1">
      <c r="B76" s="822" t="s">
        <v>1037</v>
      </c>
      <c r="C76" s="823"/>
      <c r="D76" s="823"/>
      <c r="E76" s="823"/>
      <c r="F76" s="823"/>
      <c r="G76" s="823"/>
      <c r="H76" s="823"/>
      <c r="I76" s="823"/>
      <c r="J76" s="823"/>
      <c r="K76" s="823"/>
      <c r="L76" s="823"/>
      <c r="M76" s="824"/>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N44+N54+N65+N76</f>
        <v>397.02766226722105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79.405532453444209</v>
      </c>
      <c r="M83" s="851"/>
      <c r="N83" s="57"/>
    </row>
    <row r="84" spans="1:14">
      <c r="B84" s="95" t="s">
        <v>1057</v>
      </c>
      <c r="C84" s="96"/>
      <c r="D84" s="96"/>
      <c r="E84" s="96"/>
      <c r="F84" s="96"/>
      <c r="G84" s="96"/>
      <c r="H84" s="96"/>
      <c r="I84" s="93"/>
      <c r="J84" s="94"/>
      <c r="K84" s="313">
        <v>0.05</v>
      </c>
      <c r="L84" s="850">
        <f>N78*K84</f>
        <v>19.851383113361052</v>
      </c>
      <c r="M84" s="851"/>
      <c r="N84" s="57"/>
    </row>
    <row r="85" spans="1:14" ht="15.75" thickBot="1">
      <c r="B85" s="97" t="s">
        <v>1058</v>
      </c>
      <c r="C85" s="98"/>
      <c r="D85" s="98"/>
      <c r="E85" s="98"/>
      <c r="F85" s="98"/>
      <c r="G85" s="98"/>
      <c r="H85" s="98"/>
      <c r="I85" s="99"/>
      <c r="J85" s="100"/>
      <c r="K85" s="314">
        <v>0.05</v>
      </c>
      <c r="L85" s="852">
        <f>N78*K85</f>
        <v>19.851383113361052</v>
      </c>
      <c r="M85" s="853"/>
      <c r="N85" s="57"/>
    </row>
    <row r="86" spans="1:14" ht="15.75" thickBot="1">
      <c r="B86" s="816" t="s">
        <v>1037</v>
      </c>
      <c r="C86" s="817"/>
      <c r="D86" s="817"/>
      <c r="E86" s="817"/>
      <c r="F86" s="817"/>
      <c r="G86" s="817"/>
      <c r="H86" s="817"/>
      <c r="I86" s="817"/>
      <c r="J86" s="817"/>
      <c r="K86" s="817"/>
      <c r="L86" s="817"/>
      <c r="M86" s="818"/>
      <c r="N86" s="58">
        <f>L83+L84+L85</f>
        <v>119.10829868016631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516.13596094738739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280">
        <v>30</v>
      </c>
      <c r="N36" s="281">
        <f>K36/M36</f>
        <v>76.200452965517243</v>
      </c>
    </row>
    <row r="37" spans="1:14">
      <c r="A37" t="s">
        <v>363</v>
      </c>
      <c r="B37" s="829" t="str">
        <f>VLOOKUP(A37,EQUIPOS!A7:D154,3,FALSE)</f>
        <v>Vibrador de concreto, Motor de 3 hp a 18.000 rpm Mangueras de 4 mt</v>
      </c>
      <c r="C37" s="830"/>
      <c r="D37" s="830"/>
      <c r="E37" s="830"/>
      <c r="F37" s="830"/>
      <c r="G37" s="830"/>
      <c r="H37" s="831"/>
      <c r="I37" s="276"/>
      <c r="J37" s="277"/>
      <c r="K37" s="278">
        <f>VLOOKUP(A37,EQUIPOS!A7:D164,4,FALSE)</f>
        <v>7758.9596743295024</v>
      </c>
      <c r="L37" s="279"/>
      <c r="M37" s="280">
        <v>30</v>
      </c>
      <c r="N37" s="281">
        <f>K37/M37</f>
        <v>258.63198914431672</v>
      </c>
    </row>
    <row r="38" spans="1:14">
      <c r="A38" t="s">
        <v>228</v>
      </c>
      <c r="B38" s="829" t="str">
        <f>VLOOKUP(A38,EQUIPOS!A8:D154,3,FALSE)</f>
        <v xml:space="preserve">Formaleta metálica (concreto hidráulico)
</v>
      </c>
      <c r="C38" s="830"/>
      <c r="D38" s="830"/>
      <c r="E38" s="830"/>
      <c r="F38" s="830"/>
      <c r="G38" s="830"/>
      <c r="H38" s="831"/>
      <c r="I38" s="832"/>
      <c r="J38" s="813"/>
      <c r="K38" s="278">
        <f>VLOOKUP(A38,EQUIPOS!A8:D165,4,FALSE)</f>
        <v>4627.7067368534481</v>
      </c>
      <c r="L38" s="833">
        <v>0.33329999999999999</v>
      </c>
      <c r="M38" s="834"/>
      <c r="N38" s="281">
        <f>K38/L38</f>
        <v>13884.508661426487</v>
      </c>
    </row>
    <row r="39" spans="1:14">
      <c r="B39" s="829"/>
      <c r="C39" s="830"/>
      <c r="D39" s="830"/>
      <c r="E39" s="830"/>
      <c r="F39" s="830"/>
      <c r="G39" s="830"/>
      <c r="H39" s="831"/>
      <c r="I39" s="42"/>
      <c r="J39" s="43"/>
      <c r="K39" s="278"/>
      <c r="L39" s="285"/>
      <c r="M39" s="286"/>
      <c r="N39" s="281"/>
    </row>
    <row r="40" spans="1:14">
      <c r="B40" s="329"/>
      <c r="C40" s="330"/>
      <c r="D40" s="330"/>
      <c r="E40" s="332"/>
      <c r="F40" s="332"/>
      <c r="G40" s="332"/>
      <c r="H40" s="131"/>
      <c r="I40" s="42"/>
      <c r="J40" s="43"/>
      <c r="K40" s="283"/>
      <c r="L40" s="285"/>
      <c r="M40" s="286"/>
      <c r="N40" s="287"/>
    </row>
    <row r="41" spans="1:14">
      <c r="B41" s="836" t="s">
        <v>1036</v>
      </c>
      <c r="C41" s="837"/>
      <c r="D41" s="837"/>
      <c r="E41" s="44"/>
      <c r="F41" s="45"/>
      <c r="G41" s="45"/>
      <c r="H41" s="46"/>
      <c r="I41" s="42"/>
      <c r="J41" s="43"/>
      <c r="K41" s="288"/>
      <c r="L41" s="285"/>
      <c r="M41" s="410">
        <v>0.1</v>
      </c>
      <c r="N41" s="353">
        <f>N72*M41</f>
        <v>212.78002169208332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14432.121125228405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511249.02719533053</v>
      </c>
      <c r="N48" s="281">
        <f>K48*M48</f>
        <v>516361.51746728382</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1"/>
      <c r="C51" s="812"/>
      <c r="D51" s="812"/>
      <c r="E51" s="812"/>
      <c r="F51" s="812"/>
      <c r="G51" s="812"/>
      <c r="H51" s="812"/>
      <c r="I51" s="813"/>
      <c r="J51" s="48"/>
      <c r="K51" s="50"/>
      <c r="L51" s="814"/>
      <c r="M51" s="815"/>
      <c r="N51" s="51"/>
    </row>
    <row r="52" spans="1:14" ht="15.75" thickBot="1">
      <c r="B52" s="816" t="s">
        <v>1037</v>
      </c>
      <c r="C52" s="817"/>
      <c r="D52" s="817"/>
      <c r="E52" s="817"/>
      <c r="F52" s="817"/>
      <c r="G52" s="817"/>
      <c r="H52" s="817"/>
      <c r="I52" s="817"/>
      <c r="J52" s="817"/>
      <c r="K52" s="817"/>
      <c r="L52" s="817"/>
      <c r="M52" s="818"/>
      <c r="N52" s="403">
        <f>SUM(N48:N51)</f>
        <v>516361.51746728382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19" t="s">
        <v>1045</v>
      </c>
      <c r="M56" s="792"/>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0">
        <f>VLOOKUP(A57,TRANSPORTE!A5:D117,4,FALSE)</f>
        <v>1280.2563222435558</v>
      </c>
      <c r="M57" s="821"/>
      <c r="N57" s="296">
        <f>K57*L57</f>
        <v>1293.0588854659914</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5"/>
      <c r="M61" s="806"/>
      <c r="N61" s="133"/>
    </row>
    <row r="62" spans="1:14" ht="15.75" thickBot="1">
      <c r="B62" s="822" t="s">
        <v>1037</v>
      </c>
      <c r="C62" s="823"/>
      <c r="D62" s="823"/>
      <c r="E62" s="823"/>
      <c r="F62" s="823"/>
      <c r="G62" s="823"/>
      <c r="H62" s="823"/>
      <c r="I62" s="823"/>
      <c r="J62" s="823"/>
      <c r="K62" s="823"/>
      <c r="L62" s="823"/>
      <c r="M62" s="824"/>
      <c r="N62" s="110">
        <f>SUM(N57:N61)</f>
        <v>1293.0588854659914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2" t="s">
        <v>1047</v>
      </c>
      <c r="C66" s="843"/>
      <c r="D66" s="843"/>
      <c r="E66" s="843"/>
      <c r="F66" s="843"/>
      <c r="G66" s="843"/>
      <c r="H66" s="843"/>
      <c r="I66" s="79" t="s">
        <v>1048</v>
      </c>
      <c r="J66" s="81" t="s">
        <v>1494</v>
      </c>
      <c r="K66" s="80" t="s">
        <v>1050</v>
      </c>
      <c r="L66" s="844" t="s">
        <v>1034</v>
      </c>
      <c r="M66" s="845"/>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3"/>
      <c r="C71" s="804"/>
      <c r="D71" s="804"/>
      <c r="E71" s="804"/>
      <c r="F71" s="804"/>
      <c r="G71" s="804"/>
      <c r="H71" s="804"/>
      <c r="I71" s="132"/>
      <c r="J71" s="132"/>
      <c r="K71" s="132"/>
      <c r="L71" s="904"/>
      <c r="M71" s="904"/>
      <c r="N71" s="51"/>
    </row>
    <row r="72" spans="1:15" ht="15.75" thickBot="1">
      <c r="B72" s="822" t="s">
        <v>1037</v>
      </c>
      <c r="C72" s="823"/>
      <c r="D72" s="823"/>
      <c r="E72" s="823"/>
      <c r="F72" s="823"/>
      <c r="G72" s="823"/>
      <c r="H72" s="823"/>
      <c r="I72" s="823"/>
      <c r="J72" s="823"/>
      <c r="K72" s="823"/>
      <c r="L72" s="823"/>
      <c r="M72" s="824"/>
      <c r="N72" s="310">
        <f>SUM(N67:N71)</f>
        <v>2127.800216920833</v>
      </c>
    </row>
    <row r="73" spans="1:15" ht="15.75" thickBot="1">
      <c r="B73" s="39"/>
      <c r="C73" s="40"/>
      <c r="D73" s="40"/>
      <c r="E73" s="40"/>
      <c r="F73" s="40"/>
      <c r="G73" s="40"/>
      <c r="H73" s="40"/>
      <c r="I73" s="40"/>
      <c r="J73" s="40"/>
      <c r="K73" s="40"/>
      <c r="L73" s="40"/>
      <c r="M73" s="40"/>
      <c r="N73" s="41"/>
    </row>
    <row r="74" spans="1:15" ht="15.75" thickBot="1">
      <c r="B74" s="816" t="s">
        <v>1051</v>
      </c>
      <c r="C74" s="817"/>
      <c r="D74" s="817"/>
      <c r="E74" s="817"/>
      <c r="F74" s="817"/>
      <c r="G74" s="817"/>
      <c r="H74" s="817"/>
      <c r="I74" s="817"/>
      <c r="J74" s="817"/>
      <c r="K74" s="817"/>
      <c r="L74" s="817"/>
      <c r="M74" s="818"/>
      <c r="N74" s="105">
        <f>N43+N52+N62+N72</f>
        <v>534214.49769489898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7" t="s">
        <v>1053</v>
      </c>
      <c r="C78" s="808"/>
      <c r="D78" s="808"/>
      <c r="E78" s="808"/>
      <c r="F78" s="808"/>
      <c r="G78" s="808"/>
      <c r="H78" s="808"/>
      <c r="I78" s="323"/>
      <c r="J78" s="343"/>
      <c r="K78" s="311" t="s">
        <v>1054</v>
      </c>
      <c r="L78" s="846" t="s">
        <v>1055</v>
      </c>
      <c r="M78" s="847"/>
      <c r="N78" s="312"/>
    </row>
    <row r="79" spans="1:15">
      <c r="B79" s="848" t="s">
        <v>1056</v>
      </c>
      <c r="C79" s="849"/>
      <c r="D79" s="849"/>
      <c r="E79" s="849"/>
      <c r="F79" s="849"/>
      <c r="G79" s="849"/>
      <c r="H79" s="849"/>
      <c r="I79" s="93"/>
      <c r="J79" s="94"/>
      <c r="K79" s="313">
        <v>0.2</v>
      </c>
      <c r="L79" s="850">
        <f>N74*K79</f>
        <v>106842.89953897981</v>
      </c>
      <c r="M79" s="851"/>
      <c r="N79" s="57"/>
    </row>
    <row r="80" spans="1:15">
      <c r="B80" s="95" t="s">
        <v>1057</v>
      </c>
      <c r="C80" s="96"/>
      <c r="D80" s="96"/>
      <c r="E80" s="96"/>
      <c r="F80" s="96"/>
      <c r="G80" s="96"/>
      <c r="H80" s="96"/>
      <c r="I80" s="93"/>
      <c r="J80" s="94"/>
      <c r="K80" s="313">
        <v>0.05</v>
      </c>
      <c r="L80" s="850">
        <f>N74*K80</f>
        <v>26710.724884744952</v>
      </c>
      <c r="M80" s="851"/>
      <c r="N80" s="57"/>
    </row>
    <row r="81" spans="1:14" ht="15.75" thickBot="1">
      <c r="B81" s="97" t="s">
        <v>1058</v>
      </c>
      <c r="C81" s="98"/>
      <c r="D81" s="98"/>
      <c r="E81" s="98"/>
      <c r="F81" s="98"/>
      <c r="G81" s="98"/>
      <c r="H81" s="98"/>
      <c r="I81" s="99"/>
      <c r="J81" s="100"/>
      <c r="K81" s="314">
        <v>0.05</v>
      </c>
      <c r="L81" s="852">
        <f>N74*K81</f>
        <v>26710.724884744952</v>
      </c>
      <c r="M81" s="853"/>
      <c r="N81" s="57"/>
    </row>
    <row r="82" spans="1:14" ht="15.75" thickBot="1">
      <c r="B82" s="816" t="s">
        <v>1037</v>
      </c>
      <c r="C82" s="817"/>
      <c r="D82" s="817"/>
      <c r="E82" s="817"/>
      <c r="F82" s="817"/>
      <c r="G82" s="817"/>
      <c r="H82" s="817"/>
      <c r="I82" s="817"/>
      <c r="J82" s="817"/>
      <c r="K82" s="817"/>
      <c r="L82" s="817"/>
      <c r="M82" s="818"/>
      <c r="N82" s="58">
        <f>L79+L80+L81</f>
        <v>160264.34930846974</v>
      </c>
    </row>
    <row r="83" spans="1:14" ht="15.75" thickBot="1">
      <c r="B83" s="39"/>
      <c r="C83" s="40"/>
      <c r="D83" s="40"/>
      <c r="E83" s="40"/>
      <c r="F83" s="40"/>
      <c r="G83" s="40"/>
      <c r="H83" s="40"/>
      <c r="I83" s="40"/>
      <c r="J83" s="40"/>
      <c r="K83" s="40"/>
      <c r="L83" s="40"/>
      <c r="M83" s="40"/>
      <c r="N83" s="41"/>
    </row>
    <row r="84" spans="1:14" ht="15.75" thickBot="1">
      <c r="A84" t="s">
        <v>2122</v>
      </c>
      <c r="B84" s="816" t="s">
        <v>1059</v>
      </c>
      <c r="C84" s="817"/>
      <c r="D84" s="817"/>
      <c r="E84" s="817"/>
      <c r="F84" s="817"/>
      <c r="G84" s="817"/>
      <c r="H84" s="817"/>
      <c r="I84" s="817"/>
      <c r="J84" s="817"/>
      <c r="K84" s="817"/>
      <c r="L84" s="817"/>
      <c r="M84" s="818"/>
      <c r="N84" s="196">
        <f>N74+N82</f>
        <v>694478.84700336866</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8" t="s">
        <v>2324</v>
      </c>
      <c r="C101" s="959"/>
      <c r="D101" s="959"/>
      <c r="E101" s="959"/>
      <c r="F101" s="959"/>
      <c r="G101" s="959"/>
      <c r="H101" s="959"/>
      <c r="I101" s="959"/>
      <c r="J101" s="959"/>
      <c r="K101" s="959"/>
      <c r="L101" s="959"/>
      <c r="M101" s="959"/>
      <c r="N101" s="960"/>
    </row>
    <row r="102" spans="2:14" ht="15" customHeight="1">
      <c r="B102" s="958"/>
      <c r="C102" s="959"/>
      <c r="D102" s="959"/>
      <c r="E102" s="959"/>
      <c r="F102" s="959"/>
      <c r="G102" s="959"/>
      <c r="H102" s="959"/>
      <c r="I102" s="959"/>
      <c r="J102" s="959"/>
      <c r="K102" s="959"/>
      <c r="L102" s="959"/>
      <c r="M102" s="959"/>
      <c r="N102" s="960"/>
    </row>
    <row r="103" spans="2:14" ht="30" customHeight="1">
      <c r="B103" s="961" t="s">
        <v>2325</v>
      </c>
      <c r="C103" s="962"/>
      <c r="D103" s="962"/>
      <c r="E103" s="962"/>
      <c r="F103" s="962"/>
      <c r="G103" s="962"/>
      <c r="H103" s="962"/>
      <c r="I103" s="962"/>
      <c r="J103" s="962"/>
      <c r="K103" s="962"/>
      <c r="L103" s="962"/>
      <c r="M103" s="962"/>
      <c r="N103" s="963"/>
    </row>
    <row r="104" spans="2:14">
      <c r="B104" s="961"/>
      <c r="C104" s="962"/>
      <c r="D104" s="962"/>
      <c r="E104" s="962"/>
      <c r="F104" s="962"/>
      <c r="G104" s="962"/>
      <c r="H104" s="962"/>
      <c r="I104" s="962"/>
      <c r="J104" s="962"/>
      <c r="K104" s="962"/>
      <c r="L104" s="962"/>
      <c r="M104" s="962"/>
      <c r="N104" s="96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4"/>
      <c r="K114" s="964"/>
      <c r="L114" s="964"/>
      <c r="M114" s="964"/>
      <c r="N114" s="965"/>
    </row>
    <row r="115" spans="2:14" ht="15.75" thickBot="1">
      <c r="B115" s="428" t="s">
        <v>2327</v>
      </c>
      <c r="C115" s="429"/>
      <c r="D115" s="429"/>
      <c r="E115" s="268"/>
      <c r="F115" s="268"/>
      <c r="G115" s="268"/>
      <c r="H115" s="268"/>
      <c r="I115" s="268"/>
      <c r="J115" s="966"/>
      <c r="K115" s="966"/>
      <c r="L115" s="966"/>
      <c r="M115" s="966"/>
      <c r="N115" s="967"/>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280">
        <v>37.5</v>
      </c>
      <c r="N36" s="281">
        <f>K36/M36</f>
        <v>200</v>
      </c>
    </row>
    <row r="37" spans="1:14">
      <c r="B37" s="829"/>
      <c r="C37" s="830"/>
      <c r="D37" s="830"/>
      <c r="E37" s="835"/>
      <c r="F37" s="830"/>
      <c r="G37" s="830"/>
      <c r="H37" s="831"/>
      <c r="I37" s="42"/>
      <c r="J37" s="43"/>
      <c r="K37" s="283"/>
      <c r="L37" s="285"/>
      <c r="M37" s="286"/>
      <c r="N37" s="287"/>
    </row>
    <row r="38" spans="1:14">
      <c r="B38" s="836" t="s">
        <v>1036</v>
      </c>
      <c r="C38" s="837"/>
      <c r="D38" s="837"/>
      <c r="E38" s="44"/>
      <c r="F38" s="45"/>
      <c r="G38" s="45"/>
      <c r="H38" s="46"/>
      <c r="I38" s="42"/>
      <c r="J38" s="43"/>
      <c r="K38" s="288"/>
      <c r="L38" s="285"/>
      <c r="M38" s="478">
        <v>0.1</v>
      </c>
      <c r="N38" s="353">
        <f>N72*M38</f>
        <v>1021.344104122</v>
      </c>
    </row>
    <row r="39" spans="1:14" ht="15.75" thickBot="1">
      <c r="B39" s="829"/>
      <c r="C39" s="830"/>
      <c r="D39" s="830"/>
      <c r="E39" s="830"/>
      <c r="F39" s="830"/>
      <c r="G39" s="830"/>
      <c r="H39" s="831"/>
      <c r="I39" s="838"/>
      <c r="J39" s="839"/>
      <c r="K39" s="47"/>
      <c r="L39" s="840"/>
      <c r="M39" s="841"/>
      <c r="N39" s="111"/>
    </row>
    <row r="40" spans="1:14" ht="15.75" thickBot="1">
      <c r="B40" s="816" t="s">
        <v>1037</v>
      </c>
      <c r="C40" s="817"/>
      <c r="D40" s="817"/>
      <c r="E40" s="817"/>
      <c r="F40" s="817"/>
      <c r="G40" s="817"/>
      <c r="H40" s="817"/>
      <c r="I40" s="817"/>
      <c r="J40" s="817"/>
      <c r="K40" s="817"/>
      <c r="L40" s="817"/>
      <c r="M40" s="818"/>
      <c r="N40" s="403">
        <f>SUM(N36:N39)</f>
        <v>1221.3441041219999</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7" t="s">
        <v>1028</v>
      </c>
      <c r="C44" s="808"/>
      <c r="D44" s="808"/>
      <c r="E44" s="808"/>
      <c r="F44" s="808"/>
      <c r="G44" s="808"/>
      <c r="H44" s="808"/>
      <c r="I44" s="809"/>
      <c r="J44" s="324" t="s">
        <v>1029</v>
      </c>
      <c r="K44" s="91" t="s">
        <v>1030</v>
      </c>
      <c r="L44" s="810" t="s">
        <v>1039</v>
      </c>
      <c r="M44" s="809"/>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46500</v>
      </c>
      <c r="N45" s="281">
        <f>K45*M45</f>
        <v>47895</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56587.344863496648</v>
      </c>
      <c r="N46" s="281">
        <f>K46*M46</f>
        <v>565.87344863496651</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62692.194901464456</v>
      </c>
      <c r="N47" s="281">
        <f>K47*M47</f>
        <v>3134.6097450732232</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392073.29913758807</v>
      </c>
      <c r="N48" s="281">
        <f>K48*M48</f>
        <v>3920.7329913758808</v>
      </c>
    </row>
    <row r="49" spans="1:14" ht="15.75" thickBot="1">
      <c r="B49" s="318"/>
      <c r="C49" s="319"/>
      <c r="D49" s="319"/>
      <c r="E49" s="319"/>
      <c r="F49" s="319"/>
      <c r="G49" s="319"/>
      <c r="H49" s="319"/>
      <c r="I49" s="319"/>
      <c r="J49" s="132"/>
      <c r="K49" s="132"/>
      <c r="L49" s="334"/>
      <c r="M49" s="333"/>
      <c r="N49" s="133"/>
    </row>
    <row r="50" spans="1:14" ht="15.75" thickBot="1">
      <c r="B50" s="816" t="s">
        <v>1037</v>
      </c>
      <c r="C50" s="817"/>
      <c r="D50" s="817"/>
      <c r="E50" s="817"/>
      <c r="F50" s="817"/>
      <c r="G50" s="817"/>
      <c r="H50" s="817"/>
      <c r="I50" s="817"/>
      <c r="J50" s="817"/>
      <c r="K50" s="817"/>
      <c r="L50" s="817"/>
      <c r="M50" s="818"/>
      <c r="N50" s="403">
        <f>SUM(N45:N49)</f>
        <v>55516.216185084071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19" t="s">
        <v>1045</v>
      </c>
      <c r="M54" s="792"/>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0">
        <f>VLOOKUP(A55,TRANSPORTE!A5:D117,4,FALSE)</f>
        <v>1240.5093066635554</v>
      </c>
      <c r="M55" s="821"/>
      <c r="N55" s="296">
        <f>K55*L55</f>
        <v>1141.2685621304711</v>
      </c>
    </row>
    <row r="56" spans="1:14">
      <c r="A56" t="s">
        <v>1311</v>
      </c>
      <c r="B56" s="52" t="str">
        <f>VLOOKUP(A56,TRANSPORTE!A6:D117,3,FALSE)</f>
        <v>Transporte de Arena</v>
      </c>
      <c r="C56" s="53"/>
      <c r="D56" s="53"/>
      <c r="E56" s="53"/>
      <c r="F56" s="53"/>
      <c r="G56" s="53"/>
      <c r="H56" s="320" t="s">
        <v>1552</v>
      </c>
      <c r="I56" s="288">
        <v>0.01</v>
      </c>
      <c r="J56" s="295">
        <v>1</v>
      </c>
      <c r="K56" s="288">
        <f>I56*J56</f>
        <v>0.01</v>
      </c>
      <c r="L56" s="820">
        <f>VLOOKUP(A56,TRANSPORTE!A6:D117,4,FALSE)</f>
        <v>1280.2563222435558</v>
      </c>
      <c r="M56" s="821"/>
      <c r="N56" s="296">
        <f>K56*L56</f>
        <v>12.802563222435559</v>
      </c>
    </row>
    <row r="57" spans="1:14">
      <c r="A57" t="s">
        <v>1311</v>
      </c>
      <c r="B57" s="52" t="str">
        <f>VLOOKUP(A57,TRANSPORTE!A6:D117,3,FALSE)</f>
        <v>Transporte de Arena</v>
      </c>
      <c r="C57" s="53"/>
      <c r="D57" s="53"/>
      <c r="E57" s="53"/>
      <c r="F57" s="53"/>
      <c r="G57" s="53"/>
      <c r="H57" s="320" t="s">
        <v>1552</v>
      </c>
      <c r="I57" s="288">
        <v>0.05</v>
      </c>
      <c r="J57" s="295">
        <v>1</v>
      </c>
      <c r="K57" s="288">
        <f>I57*J57</f>
        <v>0.05</v>
      </c>
      <c r="L57" s="820">
        <f>VLOOKUP(A57,TRANSPORTE!A6:D118,4,FALSE)</f>
        <v>1280.2563222435558</v>
      </c>
      <c r="M57" s="821"/>
      <c r="N57" s="296">
        <f>K57*L57</f>
        <v>64.012816112177788</v>
      </c>
    </row>
    <row r="58" spans="1:14">
      <c r="B58" s="52"/>
      <c r="C58" s="53"/>
      <c r="D58" s="53"/>
      <c r="E58" s="53"/>
      <c r="F58" s="53"/>
      <c r="G58" s="53"/>
      <c r="H58" s="320"/>
      <c r="I58" s="288"/>
      <c r="J58" s="295"/>
      <c r="K58" s="288"/>
      <c r="L58" s="820"/>
      <c r="M58" s="821"/>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5"/>
      <c r="M60" s="806"/>
      <c r="N60" s="133"/>
    </row>
    <row r="61" spans="1:14" ht="15.75" thickBot="1">
      <c r="B61" s="822" t="s">
        <v>1037</v>
      </c>
      <c r="C61" s="823"/>
      <c r="D61" s="823"/>
      <c r="E61" s="823"/>
      <c r="F61" s="823"/>
      <c r="G61" s="823"/>
      <c r="H61" s="823"/>
      <c r="I61" s="823"/>
      <c r="J61" s="823"/>
      <c r="K61" s="823"/>
      <c r="L61" s="823"/>
      <c r="M61" s="824"/>
      <c r="N61" s="110">
        <f>N55+N56+N57+N58+N59</f>
        <v>1218.0839414650843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2" t="s">
        <v>1047</v>
      </c>
      <c r="C65" s="843"/>
      <c r="D65" s="843"/>
      <c r="E65" s="843"/>
      <c r="F65" s="843"/>
      <c r="G65" s="843"/>
      <c r="H65" s="843"/>
      <c r="I65" s="79" t="s">
        <v>1048</v>
      </c>
      <c r="J65" s="81" t="s">
        <v>1494</v>
      </c>
      <c r="K65" s="80" t="s">
        <v>1050</v>
      </c>
      <c r="L65" s="844" t="s">
        <v>1034</v>
      </c>
      <c r="M65" s="845"/>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3"/>
      <c r="C71" s="804"/>
      <c r="D71" s="804"/>
      <c r="E71" s="804"/>
      <c r="F71" s="804"/>
      <c r="G71" s="804"/>
      <c r="H71" s="804"/>
      <c r="I71" s="132"/>
      <c r="J71" s="132"/>
      <c r="K71" s="132"/>
      <c r="L71" s="904"/>
      <c r="M71" s="904"/>
      <c r="N71" s="51"/>
    </row>
    <row r="72" spans="1:15" ht="15.75" thickBot="1">
      <c r="B72" s="822" t="s">
        <v>1037</v>
      </c>
      <c r="C72" s="823"/>
      <c r="D72" s="823"/>
      <c r="E72" s="823"/>
      <c r="F72" s="823"/>
      <c r="G72" s="823"/>
      <c r="H72" s="823"/>
      <c r="I72" s="823"/>
      <c r="J72" s="823"/>
      <c r="K72" s="823"/>
      <c r="L72" s="823"/>
      <c r="M72" s="824"/>
      <c r="N72" s="310">
        <f>SUM(N66:N71)</f>
        <v>10213.44104122</v>
      </c>
    </row>
    <row r="73" spans="1:15" ht="15.75" thickBot="1">
      <c r="B73" s="39"/>
      <c r="C73" s="40"/>
      <c r="D73" s="40"/>
      <c r="E73" s="40"/>
      <c r="F73" s="40"/>
      <c r="G73" s="40"/>
      <c r="H73" s="40"/>
      <c r="I73" s="40"/>
      <c r="J73" s="40"/>
      <c r="K73" s="40"/>
      <c r="L73" s="40"/>
      <c r="M73" s="40"/>
      <c r="N73" s="41"/>
    </row>
    <row r="74" spans="1:15" ht="15.75" thickBot="1">
      <c r="B74" s="816" t="s">
        <v>1051</v>
      </c>
      <c r="C74" s="817"/>
      <c r="D74" s="817"/>
      <c r="E74" s="817"/>
      <c r="F74" s="817"/>
      <c r="G74" s="817"/>
      <c r="H74" s="817"/>
      <c r="I74" s="817"/>
      <c r="J74" s="817"/>
      <c r="K74" s="817"/>
      <c r="L74" s="817"/>
      <c r="M74" s="818"/>
      <c r="N74" s="105">
        <f>N40+N50+N61+N72</f>
        <v>68169.085271891148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7" t="s">
        <v>1053</v>
      </c>
      <c r="C78" s="808"/>
      <c r="D78" s="808"/>
      <c r="E78" s="808"/>
      <c r="F78" s="808"/>
      <c r="G78" s="808"/>
      <c r="H78" s="808"/>
      <c r="I78" s="323"/>
      <c r="J78" s="343"/>
      <c r="K78" s="311" t="s">
        <v>1054</v>
      </c>
      <c r="L78" s="846" t="s">
        <v>1055</v>
      </c>
      <c r="M78" s="847"/>
      <c r="N78" s="312"/>
    </row>
    <row r="79" spans="1:15">
      <c r="B79" s="848" t="s">
        <v>1056</v>
      </c>
      <c r="C79" s="849"/>
      <c r="D79" s="849"/>
      <c r="E79" s="849"/>
      <c r="F79" s="849"/>
      <c r="G79" s="849"/>
      <c r="H79" s="849"/>
      <c r="I79" s="93"/>
      <c r="J79" s="94"/>
      <c r="K79" s="313">
        <v>0.2</v>
      </c>
      <c r="L79" s="850">
        <f>N74*K79</f>
        <v>13633.817054378231</v>
      </c>
      <c r="M79" s="851"/>
      <c r="N79" s="57"/>
    </row>
    <row r="80" spans="1:15">
      <c r="B80" s="95" t="s">
        <v>1057</v>
      </c>
      <c r="C80" s="96"/>
      <c r="D80" s="96"/>
      <c r="E80" s="96"/>
      <c r="F80" s="96"/>
      <c r="G80" s="96"/>
      <c r="H80" s="96"/>
      <c r="I80" s="93"/>
      <c r="J80" s="94"/>
      <c r="K80" s="313">
        <v>0.05</v>
      </c>
      <c r="L80" s="850">
        <f>N74*K80</f>
        <v>3408.4542635945577</v>
      </c>
      <c r="M80" s="851"/>
      <c r="N80" s="57"/>
    </row>
    <row r="81" spans="1:14" ht="15.75" thickBot="1">
      <c r="B81" s="97" t="s">
        <v>1058</v>
      </c>
      <c r="C81" s="98"/>
      <c r="D81" s="98"/>
      <c r="E81" s="98"/>
      <c r="F81" s="98"/>
      <c r="G81" s="98"/>
      <c r="H81" s="98"/>
      <c r="I81" s="99"/>
      <c r="J81" s="100"/>
      <c r="K81" s="314">
        <v>0.05</v>
      </c>
      <c r="L81" s="852">
        <f>N74*K81</f>
        <v>3408.4542635945577</v>
      </c>
      <c r="M81" s="853"/>
      <c r="N81" s="57"/>
    </row>
    <row r="82" spans="1:14" ht="15.75" thickBot="1">
      <c r="B82" s="816" t="s">
        <v>1037</v>
      </c>
      <c r="C82" s="817"/>
      <c r="D82" s="817"/>
      <c r="E82" s="817"/>
      <c r="F82" s="817"/>
      <c r="G82" s="817"/>
      <c r="H82" s="817"/>
      <c r="I82" s="817"/>
      <c r="J82" s="817"/>
      <c r="K82" s="817"/>
      <c r="L82" s="817"/>
      <c r="M82" s="818"/>
      <c r="N82" s="58">
        <f>L79+L80+L81</f>
        <v>20450.725581567345</v>
      </c>
    </row>
    <row r="83" spans="1:14" ht="15.75" thickBot="1">
      <c r="B83" s="39"/>
      <c r="C83" s="40"/>
      <c r="D83" s="40"/>
      <c r="E83" s="40"/>
      <c r="F83" s="40"/>
      <c r="G83" s="40"/>
      <c r="H83" s="40"/>
      <c r="I83" s="40"/>
      <c r="J83" s="40"/>
      <c r="K83" s="40"/>
      <c r="L83" s="40"/>
      <c r="M83" s="40"/>
      <c r="N83" s="41"/>
    </row>
    <row r="84" spans="1:14" ht="15.75" thickBot="1">
      <c r="A84" t="s">
        <v>2122</v>
      </c>
      <c r="B84" s="816" t="s">
        <v>1059</v>
      </c>
      <c r="C84" s="817"/>
      <c r="D84" s="817"/>
      <c r="E84" s="817"/>
      <c r="F84" s="817"/>
      <c r="G84" s="817"/>
      <c r="H84" s="817"/>
      <c r="I84" s="817"/>
      <c r="J84" s="817"/>
      <c r="K84" s="817"/>
      <c r="L84" s="817"/>
      <c r="M84" s="818"/>
      <c r="N84" s="196">
        <f>N74+N82</f>
        <v>88619.81085345849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8" t="s">
        <v>2324</v>
      </c>
      <c r="C101" s="959"/>
      <c r="D101" s="959"/>
      <c r="E101" s="959"/>
      <c r="F101" s="959"/>
      <c r="G101" s="959"/>
      <c r="H101" s="959"/>
      <c r="I101" s="959"/>
      <c r="J101" s="959"/>
      <c r="K101" s="959"/>
      <c r="L101" s="959"/>
      <c r="M101" s="959"/>
      <c r="N101" s="960"/>
    </row>
    <row r="102" spans="2:14" ht="15" customHeight="1">
      <c r="B102" s="958"/>
      <c r="C102" s="959"/>
      <c r="D102" s="959"/>
      <c r="E102" s="959"/>
      <c r="F102" s="959"/>
      <c r="G102" s="959"/>
      <c r="H102" s="959"/>
      <c r="I102" s="959"/>
      <c r="J102" s="959"/>
      <c r="K102" s="959"/>
      <c r="L102" s="959"/>
      <c r="M102" s="959"/>
      <c r="N102" s="960"/>
    </row>
    <row r="103" spans="2:14" ht="30" customHeight="1">
      <c r="B103" s="961" t="s">
        <v>2325</v>
      </c>
      <c r="C103" s="962"/>
      <c r="D103" s="962"/>
      <c r="E103" s="962"/>
      <c r="F103" s="962"/>
      <c r="G103" s="962"/>
      <c r="H103" s="962"/>
      <c r="I103" s="962"/>
      <c r="J103" s="962"/>
      <c r="K103" s="962"/>
      <c r="L103" s="962"/>
      <c r="M103" s="962"/>
      <c r="N103" s="963"/>
    </row>
    <row r="104" spans="2:14">
      <c r="B104" s="961"/>
      <c r="C104" s="962"/>
      <c r="D104" s="962"/>
      <c r="E104" s="962"/>
      <c r="F104" s="962"/>
      <c r="G104" s="962"/>
      <c r="H104" s="962"/>
      <c r="I104" s="962"/>
      <c r="J104" s="962"/>
      <c r="K104" s="962"/>
      <c r="L104" s="962"/>
      <c r="M104" s="962"/>
      <c r="N104" s="963"/>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4"/>
      <c r="K114" s="964"/>
      <c r="L114" s="964"/>
      <c r="M114" s="964"/>
      <c r="N114" s="965"/>
    </row>
    <row r="115" spans="2:14" ht="15.75" thickBot="1">
      <c r="B115" s="428" t="s">
        <v>2327</v>
      </c>
      <c r="C115" s="429"/>
      <c r="D115" s="429"/>
      <c r="E115" s="268"/>
      <c r="F115" s="268"/>
      <c r="G115" s="268"/>
      <c r="H115" s="268"/>
      <c r="I115" s="268"/>
      <c r="J115" s="966"/>
      <c r="K115" s="966"/>
      <c r="L115" s="966"/>
      <c r="M115" s="966"/>
      <c r="N115" s="967"/>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180</v>
      </c>
      <c r="B36" s="829" t="str">
        <f>VLOOKUP(A36,EQUIPOS!A6:D154,3,FALSE)</f>
        <v>Compresor 120 HP, con martillo.</v>
      </c>
      <c r="C36" s="830"/>
      <c r="D36" s="830"/>
      <c r="E36" s="830"/>
      <c r="F36" s="830"/>
      <c r="G36" s="830"/>
      <c r="H36" s="831"/>
      <c r="I36" s="276"/>
      <c r="J36" s="277"/>
      <c r="K36" s="278">
        <f>VLOOKUP(A36,EQUIPOS!A6:D163,4,FALSE)</f>
        <v>108288.33764237069</v>
      </c>
      <c r="L36" s="279"/>
      <c r="M36" s="280">
        <v>35</v>
      </c>
      <c r="N36" s="281">
        <f>K36/M36</f>
        <v>3093.952504067734</v>
      </c>
    </row>
    <row r="37" spans="1:14">
      <c r="A37" s="119" t="s">
        <v>312</v>
      </c>
      <c r="B37" s="829" t="str">
        <f>VLOOKUP(A37,EQUIPOS!A7:D154,3,FALSE)</f>
        <v>Retroexcavadora sobre oruga, potencia 138 HP, balde de 1,5 m3.</v>
      </c>
      <c r="C37" s="830"/>
      <c r="D37" s="830"/>
      <c r="E37" s="830"/>
      <c r="F37" s="830"/>
      <c r="G37" s="830"/>
      <c r="H37" s="831"/>
      <c r="I37" s="430"/>
      <c r="J37" s="431"/>
      <c r="K37" s="278">
        <f>VLOOKUP(A37,EQUIPOS!A7:D164,4,FALSE)</f>
        <v>210560.13124797415</v>
      </c>
      <c r="L37" s="344"/>
      <c r="M37" s="345">
        <v>35</v>
      </c>
      <c r="N37" s="281">
        <f>K37/M37</f>
        <v>6016.0037499421187</v>
      </c>
    </row>
    <row r="38" spans="1:14">
      <c r="A38" s="119"/>
      <c r="B38" s="329"/>
      <c r="C38" s="330"/>
      <c r="D38" s="330"/>
      <c r="E38" s="332"/>
      <c r="F38" s="330"/>
      <c r="G38" s="330"/>
      <c r="H38" s="331"/>
      <c r="I38" s="337"/>
      <c r="J38" s="339"/>
      <c r="K38" s="278"/>
      <c r="L38" s="432"/>
      <c r="M38" s="433"/>
      <c r="N38" s="281"/>
    </row>
    <row r="39" spans="1:14">
      <c r="B39" s="829"/>
      <c r="C39" s="830"/>
      <c r="D39" s="830"/>
      <c r="E39" s="835"/>
      <c r="F39" s="830"/>
      <c r="G39" s="830"/>
      <c r="H39" s="831"/>
      <c r="I39" s="42"/>
      <c r="J39" s="43"/>
      <c r="K39" s="283"/>
      <c r="L39" s="285"/>
      <c r="M39" s="286"/>
      <c r="N39" s="287"/>
    </row>
    <row r="40" spans="1:14">
      <c r="B40" s="836" t="s">
        <v>1036</v>
      </c>
      <c r="C40" s="837"/>
      <c r="D40" s="837"/>
      <c r="E40" s="44"/>
      <c r="F40" s="45"/>
      <c r="G40" s="45"/>
      <c r="H40" s="46"/>
      <c r="I40" s="42"/>
      <c r="J40" s="43"/>
      <c r="K40" s="288"/>
      <c r="L40" s="285"/>
      <c r="M40" s="410">
        <v>0.01</v>
      </c>
      <c r="N40" s="353">
        <f>N73*M40</f>
        <v>7.2953150294428575</v>
      </c>
    </row>
    <row r="41" spans="1:14" ht="15.75" thickBot="1">
      <c r="B41" s="829"/>
      <c r="C41" s="830"/>
      <c r="D41" s="830"/>
      <c r="E41" s="830"/>
      <c r="F41" s="830"/>
      <c r="G41" s="830"/>
      <c r="H41" s="831"/>
      <c r="I41" s="838"/>
      <c r="J41" s="839"/>
      <c r="K41" s="47"/>
      <c r="L41" s="840"/>
      <c r="M41" s="841"/>
      <c r="N41" s="111"/>
    </row>
    <row r="42" spans="1:14" ht="15.75" thickBot="1">
      <c r="B42" s="816" t="s">
        <v>1037</v>
      </c>
      <c r="C42" s="817"/>
      <c r="D42" s="817"/>
      <c r="E42" s="817"/>
      <c r="F42" s="817"/>
      <c r="G42" s="817"/>
      <c r="H42" s="817"/>
      <c r="I42" s="817"/>
      <c r="J42" s="817"/>
      <c r="K42" s="817"/>
      <c r="L42" s="817"/>
      <c r="M42" s="818"/>
      <c r="N42" s="403">
        <f>SUM(N36:N41)</f>
        <v>9117.2515690392956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7" t="s">
        <v>1028</v>
      </c>
      <c r="C46" s="808"/>
      <c r="D46" s="808"/>
      <c r="E46" s="808"/>
      <c r="F46" s="808"/>
      <c r="G46" s="808"/>
      <c r="H46" s="808"/>
      <c r="I46" s="809"/>
      <c r="J46" s="324" t="s">
        <v>1029</v>
      </c>
      <c r="K46" s="91" t="s">
        <v>1030</v>
      </c>
      <c r="L46" s="810" t="s">
        <v>1039</v>
      </c>
      <c r="M46" s="809"/>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4758.13473896499</v>
      </c>
      <c r="N47" s="281">
        <f>K47*M47</f>
        <v>6185.5751606544873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6" t="s">
        <v>1037</v>
      </c>
      <c r="C51" s="817"/>
      <c r="D51" s="817"/>
      <c r="E51" s="817"/>
      <c r="F51" s="817"/>
      <c r="G51" s="817"/>
      <c r="H51" s="817"/>
      <c r="I51" s="817"/>
      <c r="J51" s="817"/>
      <c r="K51" s="817"/>
      <c r="L51" s="817"/>
      <c r="M51" s="818"/>
      <c r="N51" s="403">
        <f>SUM(N47:N50)</f>
        <v>6185.5751606544873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19" t="s">
        <v>1045</v>
      </c>
      <c r="M55" s="792"/>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0">
        <f>VLOOKUP(A56,TRANSPORTE!A5:D117,4,FALSE)</f>
        <v>1280.2563222435558</v>
      </c>
      <c r="M56" s="821"/>
      <c r="N56" s="296">
        <f>K56*L56</f>
        <v>1664.3332189166226</v>
      </c>
    </row>
    <row r="57" spans="1:14">
      <c r="B57" s="52"/>
      <c r="C57" s="53"/>
      <c r="D57" s="53"/>
      <c r="E57" s="53"/>
      <c r="F57" s="53"/>
      <c r="G57" s="53"/>
      <c r="H57" s="320"/>
      <c r="I57" s="288"/>
      <c r="J57" s="295"/>
      <c r="K57" s="288"/>
      <c r="L57" s="820"/>
      <c r="M57" s="821"/>
      <c r="N57" s="296"/>
    </row>
    <row r="58" spans="1:14">
      <c r="B58" s="52"/>
      <c r="C58" s="53"/>
      <c r="D58" s="53"/>
      <c r="E58" s="53"/>
      <c r="F58" s="53"/>
      <c r="G58" s="53"/>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5"/>
      <c r="M61" s="806"/>
      <c r="N61" s="133"/>
    </row>
    <row r="62" spans="1:14" ht="15.75" thickBot="1">
      <c r="B62" s="822" t="s">
        <v>1037</v>
      </c>
      <c r="C62" s="823"/>
      <c r="D62" s="823"/>
      <c r="E62" s="823"/>
      <c r="F62" s="823"/>
      <c r="G62" s="823"/>
      <c r="H62" s="823"/>
      <c r="I62" s="823"/>
      <c r="J62" s="823"/>
      <c r="K62" s="823"/>
      <c r="L62" s="823"/>
      <c r="M62" s="824"/>
      <c r="N62" s="110">
        <f>N56+N57+N58+N59+N60</f>
        <v>1664.3332189166226</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2" t="s">
        <v>1047</v>
      </c>
      <c r="C66" s="843"/>
      <c r="D66" s="843"/>
      <c r="E66" s="843"/>
      <c r="F66" s="843"/>
      <c r="G66" s="843"/>
      <c r="H66" s="843"/>
      <c r="I66" s="79" t="s">
        <v>1048</v>
      </c>
      <c r="J66" s="81" t="s">
        <v>1494</v>
      </c>
      <c r="K66" s="80" t="s">
        <v>1050</v>
      </c>
      <c r="L66" s="844" t="s">
        <v>1034</v>
      </c>
      <c r="M66" s="845"/>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3"/>
      <c r="C72" s="804"/>
      <c r="D72" s="804"/>
      <c r="E72" s="804"/>
      <c r="F72" s="804"/>
      <c r="G72" s="804"/>
      <c r="H72" s="804"/>
      <c r="I72" s="132"/>
      <c r="J72" s="132"/>
      <c r="K72" s="132"/>
      <c r="L72" s="904"/>
      <c r="M72" s="904"/>
      <c r="N72" s="51"/>
    </row>
    <row r="73" spans="1:15" ht="15.75" thickBot="1">
      <c r="B73" s="822" t="s">
        <v>1037</v>
      </c>
      <c r="C73" s="823"/>
      <c r="D73" s="823"/>
      <c r="E73" s="823"/>
      <c r="F73" s="823"/>
      <c r="G73" s="823"/>
      <c r="H73" s="823"/>
      <c r="I73" s="823"/>
      <c r="J73" s="823"/>
      <c r="K73" s="823"/>
      <c r="L73" s="823"/>
      <c r="M73" s="824"/>
      <c r="N73" s="310">
        <f>SUM(N67:N72)</f>
        <v>729.53150294428576</v>
      </c>
    </row>
    <row r="74" spans="1:15" ht="15.75" thickBot="1">
      <c r="B74" s="39"/>
      <c r="C74" s="40"/>
      <c r="D74" s="40"/>
      <c r="E74" s="40"/>
      <c r="F74" s="40"/>
      <c r="G74" s="40"/>
      <c r="H74" s="40"/>
      <c r="I74" s="40"/>
      <c r="J74" s="40"/>
      <c r="K74" s="40"/>
      <c r="L74" s="40"/>
      <c r="M74" s="40"/>
      <c r="N74" s="41"/>
    </row>
    <row r="75" spans="1:15" ht="15.75" thickBot="1">
      <c r="B75" s="816" t="s">
        <v>1051</v>
      </c>
      <c r="C75" s="817"/>
      <c r="D75" s="817"/>
      <c r="E75" s="817"/>
      <c r="F75" s="817"/>
      <c r="G75" s="817"/>
      <c r="H75" s="817"/>
      <c r="I75" s="817"/>
      <c r="J75" s="817"/>
      <c r="K75" s="817"/>
      <c r="L75" s="817"/>
      <c r="M75" s="818"/>
      <c r="N75" s="105">
        <f>N42+N51+N62+N73</f>
        <v>17696.691451554692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7" t="s">
        <v>1053</v>
      </c>
      <c r="C79" s="808"/>
      <c r="D79" s="808"/>
      <c r="E79" s="808"/>
      <c r="F79" s="808"/>
      <c r="G79" s="808"/>
      <c r="H79" s="808"/>
      <c r="I79" s="323"/>
      <c r="J79" s="343"/>
      <c r="K79" s="311" t="s">
        <v>1054</v>
      </c>
      <c r="L79" s="846" t="s">
        <v>1055</v>
      </c>
      <c r="M79" s="847"/>
      <c r="N79" s="312"/>
    </row>
    <row r="80" spans="1:15">
      <c r="B80" s="848" t="s">
        <v>1056</v>
      </c>
      <c r="C80" s="849"/>
      <c r="D80" s="849"/>
      <c r="E80" s="849"/>
      <c r="F80" s="849"/>
      <c r="G80" s="849"/>
      <c r="H80" s="849"/>
      <c r="I80" s="93"/>
      <c r="J80" s="94"/>
      <c r="K80" s="313">
        <v>0.2</v>
      </c>
      <c r="L80" s="850">
        <f>N75*K80</f>
        <v>3539.3382903109386</v>
      </c>
      <c r="M80" s="851"/>
      <c r="N80" s="57"/>
    </row>
    <row r="81" spans="1:14">
      <c r="B81" s="95" t="s">
        <v>1057</v>
      </c>
      <c r="C81" s="96"/>
      <c r="D81" s="96"/>
      <c r="E81" s="96"/>
      <c r="F81" s="96"/>
      <c r="G81" s="96"/>
      <c r="H81" s="96"/>
      <c r="I81" s="93"/>
      <c r="J81" s="94"/>
      <c r="K81" s="313">
        <v>0.05</v>
      </c>
      <c r="L81" s="850">
        <f>N75*K81</f>
        <v>884.83457257773466</v>
      </c>
      <c r="M81" s="851"/>
      <c r="N81" s="57"/>
    </row>
    <row r="82" spans="1:14" ht="15.75" thickBot="1">
      <c r="B82" s="97" t="s">
        <v>1058</v>
      </c>
      <c r="C82" s="98"/>
      <c r="D82" s="98"/>
      <c r="E82" s="98"/>
      <c r="F82" s="98"/>
      <c r="G82" s="98"/>
      <c r="H82" s="98"/>
      <c r="I82" s="99"/>
      <c r="J82" s="100"/>
      <c r="K82" s="314">
        <v>0.05</v>
      </c>
      <c r="L82" s="852">
        <f>N75*K82</f>
        <v>884.83457257773466</v>
      </c>
      <c r="M82" s="853"/>
      <c r="N82" s="57"/>
    </row>
    <row r="83" spans="1:14" ht="15.75" thickBot="1">
      <c r="B83" s="816" t="s">
        <v>1037</v>
      </c>
      <c r="C83" s="817"/>
      <c r="D83" s="817"/>
      <c r="E83" s="817"/>
      <c r="F83" s="817"/>
      <c r="G83" s="817"/>
      <c r="H83" s="817"/>
      <c r="I83" s="817"/>
      <c r="J83" s="817"/>
      <c r="K83" s="817"/>
      <c r="L83" s="817"/>
      <c r="M83" s="818"/>
      <c r="N83" s="58">
        <f>L80+L81+L82</f>
        <v>5309.0074354664075</v>
      </c>
    </row>
    <row r="84" spans="1:14" ht="15.75" thickBot="1">
      <c r="B84" s="39"/>
      <c r="C84" s="40"/>
      <c r="D84" s="40"/>
      <c r="E84" s="40"/>
      <c r="F84" s="40"/>
      <c r="G84" s="40"/>
      <c r="H84" s="40"/>
      <c r="I84" s="40"/>
      <c r="J84" s="40"/>
      <c r="K84" s="40"/>
      <c r="L84" s="40"/>
      <c r="M84" s="40"/>
      <c r="N84" s="41"/>
    </row>
    <row r="85" spans="1:14" ht="15.75" thickBot="1">
      <c r="A85" t="s">
        <v>2122</v>
      </c>
      <c r="B85" s="816" t="s">
        <v>1059</v>
      </c>
      <c r="C85" s="817"/>
      <c r="D85" s="817"/>
      <c r="E85" s="817"/>
      <c r="F85" s="817"/>
      <c r="G85" s="817"/>
      <c r="H85" s="817"/>
      <c r="I85" s="817"/>
      <c r="J85" s="817"/>
      <c r="K85" s="817"/>
      <c r="L85" s="817"/>
      <c r="M85" s="818"/>
      <c r="N85" s="196">
        <f>N75+N83</f>
        <v>23005.698887021099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8" t="s">
        <v>2324</v>
      </c>
      <c r="C102" s="959"/>
      <c r="D102" s="959"/>
      <c r="E102" s="959"/>
      <c r="F102" s="959"/>
      <c r="G102" s="959"/>
      <c r="H102" s="959"/>
      <c r="I102" s="959"/>
      <c r="J102" s="959"/>
      <c r="K102" s="959"/>
      <c r="L102" s="959"/>
      <c r="M102" s="959"/>
      <c r="N102" s="960"/>
    </row>
    <row r="103" spans="2:14" ht="15" customHeight="1">
      <c r="B103" s="958"/>
      <c r="C103" s="959"/>
      <c r="D103" s="959"/>
      <c r="E103" s="959"/>
      <c r="F103" s="959"/>
      <c r="G103" s="959"/>
      <c r="H103" s="959"/>
      <c r="I103" s="959"/>
      <c r="J103" s="959"/>
      <c r="K103" s="959"/>
      <c r="L103" s="959"/>
      <c r="M103" s="959"/>
      <c r="N103" s="960"/>
    </row>
    <row r="104" spans="2:14" ht="30" customHeight="1">
      <c r="B104" s="961" t="s">
        <v>2325</v>
      </c>
      <c r="C104" s="962"/>
      <c r="D104" s="962"/>
      <c r="E104" s="962"/>
      <c r="F104" s="962"/>
      <c r="G104" s="962"/>
      <c r="H104" s="962"/>
      <c r="I104" s="962"/>
      <c r="J104" s="962"/>
      <c r="K104" s="962"/>
      <c r="L104" s="962"/>
      <c r="M104" s="962"/>
      <c r="N104" s="963"/>
    </row>
    <row r="105" spans="2:14">
      <c r="B105" s="961"/>
      <c r="C105" s="962"/>
      <c r="D105" s="962"/>
      <c r="E105" s="962"/>
      <c r="F105" s="962"/>
      <c r="G105" s="962"/>
      <c r="H105" s="962"/>
      <c r="I105" s="962"/>
      <c r="J105" s="962"/>
      <c r="K105" s="962"/>
      <c r="L105" s="962"/>
      <c r="M105" s="962"/>
      <c r="N105" s="963"/>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4"/>
      <c r="K115" s="964"/>
      <c r="L115" s="964"/>
      <c r="M115" s="964"/>
      <c r="N115" s="965"/>
    </row>
    <row r="116" spans="2:14" ht="15.75" thickBot="1">
      <c r="B116" s="428" t="s">
        <v>2327</v>
      </c>
      <c r="C116" s="429"/>
      <c r="D116" s="429"/>
      <c r="E116" s="268"/>
      <c r="F116" s="268"/>
      <c r="G116" s="268"/>
      <c r="H116" s="268"/>
      <c r="I116" s="268"/>
      <c r="J116" s="966"/>
      <c r="K116" s="966"/>
      <c r="L116" s="966"/>
      <c r="M116" s="966"/>
      <c r="N116" s="967"/>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180</v>
      </c>
      <c r="B36" s="829" t="str">
        <f>VLOOKUP(A36,EQUIPOS!A6:D154,3,FALSE)</f>
        <v>Compresor 120 HP, con martillo.</v>
      </c>
      <c r="C36" s="830"/>
      <c r="D36" s="830"/>
      <c r="E36" s="830"/>
      <c r="F36" s="830"/>
      <c r="G36" s="830"/>
      <c r="H36" s="831"/>
      <c r="I36" s="276"/>
      <c r="J36" s="277"/>
      <c r="K36" s="278">
        <f>VLOOKUP(A36,EQUIPOS!A6:D163,4,FALSE)</f>
        <v>108288.33764237069</v>
      </c>
      <c r="L36" s="279"/>
      <c r="M36" s="280">
        <v>2.5</v>
      </c>
      <c r="N36" s="281">
        <f>K36/M36</f>
        <v>43315.335056948279</v>
      </c>
    </row>
    <row r="37" spans="1:14">
      <c r="A37" s="119" t="s">
        <v>129</v>
      </c>
      <c r="B37" s="829" t="str">
        <f>VLOOKUP(A37,EQUIPOS!A7:D154,3,FALSE)</f>
        <v xml:space="preserve">Buldozer, Potencia al volante de 140 HP, motor de 2200 RPM, longitud de hoja 4,80m. </v>
      </c>
      <c r="C37" s="830"/>
      <c r="D37" s="830"/>
      <c r="E37" s="830"/>
      <c r="F37" s="830"/>
      <c r="G37" s="830"/>
      <c r="H37" s="831"/>
      <c r="I37" s="430"/>
      <c r="J37" s="431"/>
      <c r="K37" s="278">
        <f>VLOOKUP(A37,EQUIPOS!A7:D164,4,FALSE)</f>
        <v>192511.54969538795</v>
      </c>
      <c r="L37" s="344"/>
      <c r="M37" s="345">
        <v>100</v>
      </c>
      <c r="N37" s="281">
        <f>K37/M37</f>
        <v>1925.1154969538795</v>
      </c>
    </row>
    <row r="38" spans="1:14">
      <c r="A38" s="119" t="s">
        <v>312</v>
      </c>
      <c r="B38" s="829" t="str">
        <f>VLOOKUP(A38,EQUIPOS!A8:D154,3,FALSE)</f>
        <v>Retroexcavadora sobre oruga, potencia 138 HP, balde de 1,5 m3.</v>
      </c>
      <c r="C38" s="830"/>
      <c r="D38" s="830"/>
      <c r="E38" s="830"/>
      <c r="F38" s="830"/>
      <c r="G38" s="830"/>
      <c r="H38" s="831"/>
      <c r="I38" s="337"/>
      <c r="J38" s="339"/>
      <c r="K38" s="278">
        <f>VLOOKUP(A38,EQUIPOS!A8:D165,4,FALSE)</f>
        <v>210560.13124797415</v>
      </c>
      <c r="L38" s="432"/>
      <c r="M38" s="433">
        <v>16</v>
      </c>
      <c r="N38" s="281">
        <f>K38/M38</f>
        <v>13160.008202998384</v>
      </c>
    </row>
    <row r="39" spans="1:14">
      <c r="B39" s="829"/>
      <c r="C39" s="830"/>
      <c r="D39" s="830"/>
      <c r="E39" s="835"/>
      <c r="F39" s="830"/>
      <c r="G39" s="830"/>
      <c r="H39" s="831"/>
      <c r="I39" s="42"/>
      <c r="J39" s="43"/>
      <c r="K39" s="283"/>
      <c r="L39" s="285"/>
      <c r="M39" s="286"/>
      <c r="N39" s="287"/>
    </row>
    <row r="40" spans="1:14">
      <c r="B40" s="836" t="s">
        <v>1036</v>
      </c>
      <c r="C40" s="837"/>
      <c r="D40" s="837"/>
      <c r="E40" s="44"/>
      <c r="F40" s="45"/>
      <c r="G40" s="45"/>
      <c r="H40" s="46"/>
      <c r="I40" s="42"/>
      <c r="J40" s="43"/>
      <c r="K40" s="288"/>
      <c r="L40" s="285"/>
      <c r="M40" s="410">
        <v>0.01</v>
      </c>
      <c r="N40" s="353">
        <f>N76*M40</f>
        <v>23.937752440359372</v>
      </c>
    </row>
    <row r="41" spans="1:14" ht="15.75" thickBot="1">
      <c r="B41" s="829"/>
      <c r="C41" s="830"/>
      <c r="D41" s="830"/>
      <c r="E41" s="830"/>
      <c r="F41" s="830"/>
      <c r="G41" s="830"/>
      <c r="H41" s="831"/>
      <c r="I41" s="838"/>
      <c r="J41" s="839"/>
      <c r="K41" s="47"/>
      <c r="L41" s="840"/>
      <c r="M41" s="841"/>
      <c r="N41" s="111"/>
    </row>
    <row r="42" spans="1:14" ht="15.75" thickBot="1">
      <c r="B42" s="816" t="s">
        <v>1037</v>
      </c>
      <c r="C42" s="817"/>
      <c r="D42" s="817"/>
      <c r="E42" s="817"/>
      <c r="F42" s="817"/>
      <c r="G42" s="817"/>
      <c r="H42" s="817"/>
      <c r="I42" s="817"/>
      <c r="J42" s="817"/>
      <c r="K42" s="817"/>
      <c r="L42" s="817"/>
      <c r="M42" s="818"/>
      <c r="N42" s="403">
        <f>SUM(N36:N41)</f>
        <v>58424.396509340899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7" t="s">
        <v>1028</v>
      </c>
      <c r="C46" s="808"/>
      <c r="D46" s="808"/>
      <c r="E46" s="808"/>
      <c r="F46" s="808"/>
      <c r="G46" s="808"/>
      <c r="H46" s="808"/>
      <c r="I46" s="809"/>
      <c r="J46" s="324" t="s">
        <v>1029</v>
      </c>
      <c r="K46" s="91" t="s">
        <v>1030</v>
      </c>
      <c r="L46" s="810" t="s">
        <v>1039</v>
      </c>
      <c r="M46" s="809"/>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5876.2199999999993</v>
      </c>
      <c r="N47" s="281">
        <f>K47*M47</f>
        <v>1762.8659999999998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1497</v>
      </c>
      <c r="N48" s="281">
        <f t="shared" ref="N48:N53" si="0">K48*M48</f>
        <v>4491</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8732.0737009582335</v>
      </c>
      <c r="N49" s="281">
        <f t="shared" si="0"/>
        <v>2183.0184252395584</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1172.4154205368645</v>
      </c>
      <c r="N50" s="281">
        <f t="shared" si="0"/>
        <v>1172.4154205368645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892.5</v>
      </c>
      <c r="N51" s="281">
        <f t="shared" si="0"/>
        <v>892.5</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7512.6951432867654</v>
      </c>
      <c r="N52" s="281">
        <f t="shared" si="0"/>
        <v>3440.8143756253385</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4758.13473896499</v>
      </c>
      <c r="N53" s="281">
        <f t="shared" si="0"/>
        <v>6185.5751606544873</v>
      </c>
    </row>
    <row r="54" spans="1:14" ht="15.75" thickBot="1">
      <c r="B54" s="816" t="s">
        <v>1037</v>
      </c>
      <c r="C54" s="817"/>
      <c r="D54" s="817"/>
      <c r="E54" s="817"/>
      <c r="F54" s="817"/>
      <c r="G54" s="817"/>
      <c r="H54" s="817"/>
      <c r="I54" s="817"/>
      <c r="J54" s="817"/>
      <c r="K54" s="817"/>
      <c r="L54" s="817"/>
      <c r="M54" s="818"/>
      <c r="N54" s="403">
        <f>SUM(N47:N53)</f>
        <v>20128.189382056247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0">
        <f>VLOOKUP(A59,TRANSPORTE!A5:D117,4,FALSE)</f>
        <v>1280.2563222435558</v>
      </c>
      <c r="M59" s="821"/>
      <c r="N59" s="296">
        <f>K59*L59</f>
        <v>1664.3332189166226</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16" t="s">
        <v>1037</v>
      </c>
      <c r="C76" s="817"/>
      <c r="D76" s="817"/>
      <c r="E76" s="817"/>
      <c r="F76" s="817"/>
      <c r="G76" s="817"/>
      <c r="H76" s="817"/>
      <c r="I76" s="823"/>
      <c r="J76" s="823"/>
      <c r="K76" s="823"/>
      <c r="L76" s="823"/>
      <c r="M76" s="824"/>
      <c r="N76" s="310">
        <f>SUM(N70:N75)</f>
        <v>2393.7752440359372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82610.694354349704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16522.138870869941</v>
      </c>
      <c r="M83" s="851"/>
      <c r="N83" s="57"/>
    </row>
    <row r="84" spans="1:14">
      <c r="B84" s="95" t="s">
        <v>1057</v>
      </c>
      <c r="C84" s="96"/>
      <c r="D84" s="96"/>
      <c r="E84" s="96"/>
      <c r="F84" s="96"/>
      <c r="G84" s="96"/>
      <c r="H84" s="96"/>
      <c r="I84" s="93"/>
      <c r="J84" s="94"/>
      <c r="K84" s="313">
        <v>0.05</v>
      </c>
      <c r="L84" s="850">
        <f>N78*K84</f>
        <v>4130.5347177174854</v>
      </c>
      <c r="M84" s="851"/>
      <c r="N84" s="57"/>
    </row>
    <row r="85" spans="1:14" ht="15.75" thickBot="1">
      <c r="B85" s="97" t="s">
        <v>1058</v>
      </c>
      <c r="C85" s="98"/>
      <c r="D85" s="98"/>
      <c r="E85" s="98"/>
      <c r="F85" s="98"/>
      <c r="G85" s="98"/>
      <c r="H85" s="98"/>
      <c r="I85" s="99"/>
      <c r="J85" s="100"/>
      <c r="K85" s="314">
        <v>0.05</v>
      </c>
      <c r="L85" s="852">
        <f>N78*K85</f>
        <v>4130.5347177174854</v>
      </c>
      <c r="M85" s="853"/>
      <c r="N85" s="57"/>
    </row>
    <row r="86" spans="1:14" ht="15.75" thickBot="1">
      <c r="B86" s="816" t="s">
        <v>1037</v>
      </c>
      <c r="C86" s="817"/>
      <c r="D86" s="817"/>
      <c r="E86" s="817"/>
      <c r="F86" s="817"/>
      <c r="G86" s="817"/>
      <c r="H86" s="817"/>
      <c r="I86" s="817"/>
      <c r="J86" s="817"/>
      <c r="K86" s="817"/>
      <c r="L86" s="817"/>
      <c r="M86" s="818"/>
      <c r="N86" s="58">
        <f>L83+L84+L85</f>
        <v>24783.20830630491</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107393.90266065461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180</v>
      </c>
      <c r="B36" s="829" t="str">
        <f>VLOOKUP(A36,EQUIPOS!A6:D154,3,FALSE)</f>
        <v>Compresor 120 HP, con martillo.</v>
      </c>
      <c r="C36" s="830"/>
      <c r="D36" s="830"/>
      <c r="E36" s="830"/>
      <c r="F36" s="830"/>
      <c r="G36" s="830"/>
      <c r="H36" s="831"/>
      <c r="I36" s="276"/>
      <c r="J36" s="277"/>
      <c r="K36" s="278">
        <f>VLOOKUP(A36,EQUIPOS!A6:D163,4,FALSE)</f>
        <v>108288.33764237069</v>
      </c>
      <c r="L36" s="279"/>
      <c r="M36" s="345">
        <v>2.5</v>
      </c>
      <c r="N36" s="281">
        <f>K36/M36</f>
        <v>43315.335056948279</v>
      </c>
    </row>
    <row r="37" spans="1:14">
      <c r="A37" s="119" t="s">
        <v>129</v>
      </c>
      <c r="B37" s="829" t="str">
        <f>VLOOKUP(A37,EQUIPOS!A7:D154,3,FALSE)</f>
        <v xml:space="preserve">Buldozer, Potencia al volante de 140 HP, motor de 2200 RPM, longitud de hoja 4,80m. </v>
      </c>
      <c r="C37" s="830"/>
      <c r="D37" s="830"/>
      <c r="E37" s="830"/>
      <c r="F37" s="830"/>
      <c r="G37" s="830"/>
      <c r="H37" s="831"/>
      <c r="I37" s="430"/>
      <c r="J37" s="431"/>
      <c r="K37" s="278">
        <f>VLOOKUP(A37,EQUIPOS!A7:D164,4,FALSE)</f>
        <v>192511.54969538795</v>
      </c>
      <c r="L37" s="344"/>
      <c r="M37" s="345">
        <v>100</v>
      </c>
      <c r="N37" s="281">
        <f>K37/M37</f>
        <v>1925.1154969538795</v>
      </c>
    </row>
    <row r="38" spans="1:14">
      <c r="A38" s="119" t="s">
        <v>261</v>
      </c>
      <c r="B38" s="829" t="str">
        <f>VLOOKUP(A38,EQUIPOS!A8:D154,3,FALSE)</f>
        <v xml:space="preserve">Motobomba 3 PULGADAS (incluye operario)
</v>
      </c>
      <c r="C38" s="830"/>
      <c r="D38" s="830"/>
      <c r="E38" s="830"/>
      <c r="F38" s="830"/>
      <c r="G38" s="830"/>
      <c r="H38" s="831"/>
      <c r="I38" s="337"/>
      <c r="J38" s="339"/>
      <c r="K38" s="278">
        <f>VLOOKUP(A38,EQUIPOS!A8:D165,4,FALSE)</f>
        <v>7758.9596743295024</v>
      </c>
      <c r="L38" s="432"/>
      <c r="M38" s="433">
        <v>8</v>
      </c>
      <c r="N38" s="281">
        <f>K38/M38</f>
        <v>969.8699592911878</v>
      </c>
    </row>
    <row r="39" spans="1:14">
      <c r="A39" t="s">
        <v>312</v>
      </c>
      <c r="B39" s="829" t="str">
        <f>VLOOKUP(A39,EQUIPOS!A9:D154,3,FALSE)</f>
        <v>Retroexcavadora sobre oruga, potencia 138 HP, balde de 1,5 m3.</v>
      </c>
      <c r="C39" s="830"/>
      <c r="D39" s="830"/>
      <c r="E39" s="830"/>
      <c r="F39" s="830"/>
      <c r="G39" s="830"/>
      <c r="H39" s="831"/>
      <c r="I39" s="42"/>
      <c r="J39" s="43"/>
      <c r="K39" s="278">
        <f>VLOOKUP(A39,EQUIPOS!A9:D166,4,FALSE)</f>
        <v>210560.13124797415</v>
      </c>
      <c r="L39" s="285"/>
      <c r="M39" s="345">
        <v>8</v>
      </c>
      <c r="N39" s="281">
        <f>K39/M39</f>
        <v>26320.016405996768</v>
      </c>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N78*M41</f>
        <v>204.2688208244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72734.605740014522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5876.2199999999993</v>
      </c>
      <c r="N48" s="281">
        <f>K48*M48</f>
        <v>1762.8659999999998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1497</v>
      </c>
      <c r="N49" s="281">
        <f t="shared" ref="N49:N54" si="0">K49*M49</f>
        <v>4491</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8732.0737009582335</v>
      </c>
      <c r="N50" s="281">
        <f t="shared" si="0"/>
        <v>2183.0184252395584</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1172.4154205368645</v>
      </c>
      <c r="N51" s="281">
        <f t="shared" si="0"/>
        <v>1172.4154205368645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892.5</v>
      </c>
      <c r="N52" s="281">
        <f t="shared" si="0"/>
        <v>892.5</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7512.6951432867654</v>
      </c>
      <c r="N53" s="281">
        <f>K53*M53</f>
        <v>3440.8143756253385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4758.13473896499</v>
      </c>
      <c r="N54" s="281">
        <f t="shared" si="0"/>
        <v>6185.5751606544873</v>
      </c>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20128.189382056247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0">
        <f>VLOOKUP(A61,TRANSPORTE!A5:D117,4,FALSE)</f>
        <v>1280.2563222435558</v>
      </c>
      <c r="M61" s="821"/>
      <c r="N61" s="296">
        <f>K61*L61</f>
        <v>1664.3332189166226</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1664.3332189166226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20426.882082439999</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114954.01042342739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22990.802084685478</v>
      </c>
      <c r="M85" s="851"/>
      <c r="N85" s="57"/>
    </row>
    <row r="86" spans="1:14">
      <c r="B86" s="95" t="s">
        <v>1057</v>
      </c>
      <c r="C86" s="96"/>
      <c r="D86" s="96"/>
      <c r="E86" s="96"/>
      <c r="F86" s="96"/>
      <c r="G86" s="96"/>
      <c r="H86" s="96"/>
      <c r="I86" s="93"/>
      <c r="J86" s="94"/>
      <c r="K86" s="313">
        <v>0.05</v>
      </c>
      <c r="L86" s="850">
        <f>N80*K86</f>
        <v>5747.7005211713695</v>
      </c>
      <c r="M86" s="851"/>
      <c r="N86" s="57"/>
    </row>
    <row r="87" spans="1:14" ht="15.75" thickBot="1">
      <c r="B87" s="97" t="s">
        <v>1058</v>
      </c>
      <c r="C87" s="98"/>
      <c r="D87" s="98"/>
      <c r="E87" s="98"/>
      <c r="F87" s="98"/>
      <c r="G87" s="98"/>
      <c r="H87" s="98"/>
      <c r="I87" s="99"/>
      <c r="J87" s="100"/>
      <c r="K87" s="314">
        <v>0.05</v>
      </c>
      <c r="L87" s="852">
        <f>N80*K87</f>
        <v>5747.7005211713695</v>
      </c>
      <c r="M87" s="853"/>
      <c r="N87" s="57"/>
    </row>
    <row r="88" spans="1:14" ht="15.75" thickBot="1">
      <c r="B88" s="816" t="s">
        <v>1037</v>
      </c>
      <c r="C88" s="817"/>
      <c r="D88" s="817"/>
      <c r="E88" s="817"/>
      <c r="F88" s="817"/>
      <c r="G88" s="817"/>
      <c r="H88" s="817"/>
      <c r="I88" s="817"/>
      <c r="J88" s="817"/>
      <c r="K88" s="817"/>
      <c r="L88" s="817"/>
      <c r="M88" s="818"/>
      <c r="N88" s="58">
        <f>L85+L86+L87</f>
        <v>34486.203127028217</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149440.21355045561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2.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129</v>
      </c>
      <c r="B36" s="829" t="str">
        <f>VLOOKUP(A36,EQUIPOS!A6:D154,3,FALSE)</f>
        <v xml:space="preserve">Buldozer, Potencia al volante de 140 HP, motor de 2200 RPM, longitud de hoja 4,80m. </v>
      </c>
      <c r="C36" s="830"/>
      <c r="D36" s="830"/>
      <c r="E36" s="830"/>
      <c r="F36" s="830"/>
      <c r="G36" s="830"/>
      <c r="H36" s="831"/>
      <c r="I36" s="276"/>
      <c r="J36" s="277"/>
      <c r="K36" s="278">
        <f>VLOOKUP(A36,EQUIPOS!A6:D163,4,FALSE)</f>
        <v>192511.54969538795</v>
      </c>
      <c r="L36" s="279"/>
      <c r="M36" s="345">
        <v>100</v>
      </c>
      <c r="N36" s="281">
        <f>K36/M36</f>
        <v>1925.1154969538795</v>
      </c>
    </row>
    <row r="37" spans="1:14">
      <c r="A37" s="119" t="s">
        <v>312</v>
      </c>
      <c r="B37" s="829" t="str">
        <f>VLOOKUP(A37,EQUIPOS!A7:D154,3,FALSE)</f>
        <v>Retroexcavadora sobre oruga, potencia 138 HP, balde de 1,5 m3.</v>
      </c>
      <c r="C37" s="830"/>
      <c r="D37" s="830"/>
      <c r="E37" s="830"/>
      <c r="F37" s="830"/>
      <c r="G37" s="830"/>
      <c r="H37" s="831"/>
      <c r="I37" s="430"/>
      <c r="J37" s="431"/>
      <c r="K37" s="278">
        <f>VLOOKUP(A37,EQUIPOS!A7:D164,4,FALSE)</f>
        <v>210560.13124797415</v>
      </c>
      <c r="L37" s="344"/>
      <c r="M37" s="345">
        <v>35</v>
      </c>
      <c r="N37" s="281">
        <f>K37/M37</f>
        <v>6016.0037499421187</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7.2953150294428575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7948.4145619254405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4758.13473896499</v>
      </c>
      <c r="N48" s="281">
        <f>K48*M48</f>
        <v>6185.5751606544873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6" t="s">
        <v>1037</v>
      </c>
      <c r="C55" s="817"/>
      <c r="D55" s="817"/>
      <c r="E55" s="817"/>
      <c r="F55" s="817"/>
      <c r="G55" s="817"/>
      <c r="H55" s="817"/>
      <c r="I55" s="817"/>
      <c r="J55" s="817"/>
      <c r="K55" s="817"/>
      <c r="L55" s="817"/>
      <c r="M55" s="818"/>
      <c r="N55" s="403">
        <f>SUM(N48:N54)</f>
        <v>6185.5751606544873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729.53150294428576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16527.854444440836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3305.5708888881672</v>
      </c>
      <c r="M84" s="851"/>
      <c r="N84" s="57"/>
    </row>
    <row r="85" spans="1:14">
      <c r="B85" s="95" t="s">
        <v>1057</v>
      </c>
      <c r="C85" s="96"/>
      <c r="D85" s="96"/>
      <c r="E85" s="96"/>
      <c r="F85" s="96"/>
      <c r="G85" s="96"/>
      <c r="H85" s="96"/>
      <c r="I85" s="93"/>
      <c r="J85" s="94"/>
      <c r="K85" s="313">
        <v>0.05</v>
      </c>
      <c r="L85" s="850">
        <f>N79*K85</f>
        <v>826.39272222204181</v>
      </c>
      <c r="M85" s="851"/>
      <c r="N85" s="57"/>
    </row>
    <row r="86" spans="1:14" ht="15.75" thickBot="1">
      <c r="B86" s="97" t="s">
        <v>1058</v>
      </c>
      <c r="C86" s="98"/>
      <c r="D86" s="98"/>
      <c r="E86" s="98"/>
      <c r="F86" s="98"/>
      <c r="G86" s="98"/>
      <c r="H86" s="98"/>
      <c r="I86" s="99"/>
      <c r="J86" s="100"/>
      <c r="K86" s="314">
        <v>0.05</v>
      </c>
      <c r="L86" s="852">
        <f>N79*K86</f>
        <v>826.39272222204181</v>
      </c>
      <c r="M86" s="853"/>
      <c r="N86" s="57"/>
    </row>
    <row r="87" spans="1:14" ht="15.75" thickBot="1">
      <c r="B87" s="816" t="s">
        <v>1037</v>
      </c>
      <c r="C87" s="817"/>
      <c r="D87" s="817"/>
      <c r="E87" s="817"/>
      <c r="F87" s="817"/>
      <c r="G87" s="817"/>
      <c r="H87" s="817"/>
      <c r="I87" s="817"/>
      <c r="J87" s="817"/>
      <c r="K87" s="817"/>
      <c r="L87" s="817"/>
      <c r="M87" s="818"/>
      <c r="N87" s="58">
        <f>L84+L85+L86</f>
        <v>4958.3563333322509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21486.210777773085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7.75" customHeight="1" thickBot="1">
      <c r="B29" s="77" t="s">
        <v>1027</v>
      </c>
      <c r="C29" s="825" t="s">
        <v>1028</v>
      </c>
      <c r="D29" s="826"/>
      <c r="E29" s="826"/>
      <c r="F29" s="826"/>
      <c r="G29" s="826"/>
      <c r="H29" s="826"/>
      <c r="I29" s="826"/>
      <c r="J29" s="78"/>
      <c r="K29" s="351" t="s">
        <v>2321</v>
      </c>
      <c r="L29" s="827" t="s">
        <v>1029</v>
      </c>
      <c r="M29" s="828"/>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7" t="s">
        <v>1028</v>
      </c>
      <c r="C34" s="798"/>
      <c r="D34" s="798"/>
      <c r="E34" s="798"/>
      <c r="F34" s="798"/>
      <c r="G34" s="798"/>
      <c r="H34" s="799"/>
      <c r="I34" s="800" t="s">
        <v>1032</v>
      </c>
      <c r="J34" s="801"/>
      <c r="K34" s="75" t="s">
        <v>1033</v>
      </c>
      <c r="L34" s="802" t="s">
        <v>1034</v>
      </c>
      <c r="M34" s="799"/>
      <c r="N34" s="76" t="s">
        <v>1035</v>
      </c>
    </row>
    <row r="35" spans="1:14">
      <c r="A35" s="119" t="s">
        <v>263</v>
      </c>
      <c r="B35" s="829" t="str">
        <f>VLOOKUP(A35,EQUIPOS!A6:D154,3,FALSE)</f>
        <v xml:space="preserve">Motobomba 4 pulgadas
</v>
      </c>
      <c r="C35" s="830"/>
      <c r="D35" s="830"/>
      <c r="E35" s="830"/>
      <c r="F35" s="830"/>
      <c r="G35" s="830"/>
      <c r="H35" s="831"/>
      <c r="I35" s="276"/>
      <c r="J35" s="277"/>
      <c r="K35" s="278">
        <f>VLOOKUP(A35,EQUIPOS!A6:D163,4,FALSE)</f>
        <v>10829.148931551725</v>
      </c>
      <c r="L35" s="279"/>
      <c r="M35" s="345">
        <v>21</v>
      </c>
      <c r="N35" s="281">
        <f>K35/M35</f>
        <v>515.67375864532028</v>
      </c>
    </row>
    <row r="36" spans="1:14">
      <c r="A36" s="119" t="s">
        <v>129</v>
      </c>
      <c r="B36" s="829" t="str">
        <f>VLOOKUP(A36,EQUIPOS!A7:D154,3,FALSE)</f>
        <v xml:space="preserve">Buldozer, Potencia al volante de 140 HP, motor de 2200 RPM, longitud de hoja 4,80m. </v>
      </c>
      <c r="C36" s="830"/>
      <c r="D36" s="830"/>
      <c r="E36" s="830"/>
      <c r="F36" s="830"/>
      <c r="G36" s="830"/>
      <c r="H36" s="831"/>
      <c r="I36" s="430"/>
      <c r="J36" s="431"/>
      <c r="K36" s="278">
        <f>VLOOKUP(A36,EQUIPOS!A7:D164,4,FALSE)</f>
        <v>192511.54969538795</v>
      </c>
      <c r="L36" s="344"/>
      <c r="M36" s="345">
        <v>100</v>
      </c>
      <c r="N36" s="281">
        <f>K36/M36</f>
        <v>1925.1154969538795</v>
      </c>
    </row>
    <row r="37" spans="1:14">
      <c r="A37" s="119" t="s">
        <v>312</v>
      </c>
      <c r="B37" s="829" t="str">
        <f>VLOOKUP(A37,EQUIPOS!A8:D154,3,FALSE)</f>
        <v>Retroexcavadora sobre oruga, potencia 138 HP, balde de 1,5 m3.</v>
      </c>
      <c r="C37" s="830"/>
      <c r="D37" s="830"/>
      <c r="E37" s="830"/>
      <c r="F37" s="830"/>
      <c r="G37" s="830"/>
      <c r="H37" s="831"/>
      <c r="I37" s="337"/>
      <c r="J37" s="339"/>
      <c r="K37" s="278">
        <f>VLOOKUP(A37,EQUIPOS!A8:D165,4,FALSE)</f>
        <v>210560.13124797415</v>
      </c>
      <c r="L37" s="432"/>
      <c r="M37" s="433">
        <v>21</v>
      </c>
      <c r="N37" s="281">
        <f>K37/M37</f>
        <v>10026.672916570198</v>
      </c>
    </row>
    <row r="38" spans="1:14">
      <c r="B38" s="829"/>
      <c r="C38" s="830"/>
      <c r="D38" s="830"/>
      <c r="E38" s="830"/>
      <c r="F38" s="830"/>
      <c r="G38" s="830"/>
      <c r="H38" s="831"/>
      <c r="I38" s="42"/>
      <c r="J38" s="43"/>
      <c r="K38" s="278"/>
      <c r="L38" s="285"/>
      <c r="M38" s="345"/>
      <c r="N38" s="281"/>
    </row>
    <row r="39" spans="1:14">
      <c r="B39" s="329"/>
      <c r="C39" s="330"/>
      <c r="D39" s="330"/>
      <c r="E39" s="330"/>
      <c r="F39" s="332"/>
      <c r="G39" s="332"/>
      <c r="H39" s="131"/>
      <c r="I39" s="42"/>
      <c r="J39" s="43"/>
      <c r="K39" s="278"/>
      <c r="L39" s="285"/>
      <c r="M39" s="286"/>
      <c r="N39" s="282"/>
    </row>
    <row r="40" spans="1:14">
      <c r="B40" s="836" t="s">
        <v>1036</v>
      </c>
      <c r="C40" s="837"/>
      <c r="D40" s="837"/>
      <c r="E40" s="44"/>
      <c r="F40" s="45"/>
      <c r="G40" s="45"/>
      <c r="H40" s="46"/>
      <c r="I40" s="42"/>
      <c r="J40" s="43"/>
      <c r="K40" s="288"/>
      <c r="L40" s="285"/>
      <c r="M40" s="410">
        <v>0.01</v>
      </c>
      <c r="N40" s="353">
        <f>N76*M40</f>
        <v>12.158858382404762</v>
      </c>
    </row>
    <row r="41" spans="1:14" ht="15.75" thickBot="1">
      <c r="B41" s="829"/>
      <c r="C41" s="830"/>
      <c r="D41" s="830"/>
      <c r="E41" s="830"/>
      <c r="F41" s="830"/>
      <c r="G41" s="830"/>
      <c r="H41" s="831"/>
      <c r="I41" s="838"/>
      <c r="J41" s="839"/>
      <c r="K41" s="47"/>
      <c r="L41" s="840"/>
      <c r="M41" s="841"/>
      <c r="N41" s="111"/>
    </row>
    <row r="42" spans="1:14" ht="15.75" thickBot="1">
      <c r="B42" s="816" t="s">
        <v>1037</v>
      </c>
      <c r="C42" s="817"/>
      <c r="D42" s="817"/>
      <c r="E42" s="817"/>
      <c r="F42" s="817"/>
      <c r="G42" s="817"/>
      <c r="H42" s="817"/>
      <c r="I42" s="817"/>
      <c r="J42" s="817"/>
      <c r="K42" s="817"/>
      <c r="L42" s="817"/>
      <c r="M42" s="818"/>
      <c r="N42" s="403">
        <f>SUM(N35:N41)</f>
        <v>12479.621030551803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7" t="s">
        <v>1028</v>
      </c>
      <c r="C46" s="808"/>
      <c r="D46" s="808"/>
      <c r="E46" s="808"/>
      <c r="F46" s="808"/>
      <c r="G46" s="808"/>
      <c r="H46" s="808"/>
      <c r="I46" s="809"/>
      <c r="J46" s="324" t="s">
        <v>1029</v>
      </c>
      <c r="K46" s="91" t="s">
        <v>1030</v>
      </c>
      <c r="L46" s="810" t="s">
        <v>1039</v>
      </c>
      <c r="M46" s="809"/>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4758.13473896499</v>
      </c>
      <c r="N47" s="281">
        <f>K47*M47</f>
        <v>6185.5751606544873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6185.5751606544873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0">
        <f>VLOOKUP(A59,TRANSPORTE!A5:D117,4,FALSE)</f>
        <v>1280.2563222435558</v>
      </c>
      <c r="M59" s="821"/>
      <c r="N59" s="296">
        <f>K59*L59</f>
        <v>1664.3332189166226</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1664.3332189166226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133"/>
    </row>
    <row r="76" spans="1:15" ht="15.75" thickBot="1">
      <c r="B76" s="822" t="s">
        <v>1037</v>
      </c>
      <c r="C76" s="823"/>
      <c r="D76" s="823"/>
      <c r="E76" s="823"/>
      <c r="F76" s="823"/>
      <c r="G76" s="823"/>
      <c r="H76" s="823"/>
      <c r="I76" s="823"/>
      <c r="J76" s="823"/>
      <c r="K76" s="823"/>
      <c r="L76" s="823"/>
      <c r="M76" s="824"/>
      <c r="N76" s="469">
        <f>SUM(N70:N75)</f>
        <v>1215.8858382404762</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21545.415248363388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4309.0830496726776</v>
      </c>
      <c r="M83" s="851"/>
      <c r="N83" s="57"/>
    </row>
    <row r="84" spans="1:14">
      <c r="B84" s="95" t="s">
        <v>1057</v>
      </c>
      <c r="C84" s="96"/>
      <c r="D84" s="96"/>
      <c r="E84" s="96"/>
      <c r="F84" s="96"/>
      <c r="G84" s="96"/>
      <c r="H84" s="96"/>
      <c r="I84" s="93"/>
      <c r="J84" s="94"/>
      <c r="K84" s="313">
        <v>0.05</v>
      </c>
      <c r="L84" s="850">
        <f>N78*K84</f>
        <v>1077.2707624181694</v>
      </c>
      <c r="M84" s="851"/>
      <c r="N84" s="57"/>
    </row>
    <row r="85" spans="1:14" ht="15.75" thickBot="1">
      <c r="B85" s="97" t="s">
        <v>1058</v>
      </c>
      <c r="C85" s="98"/>
      <c r="D85" s="98"/>
      <c r="E85" s="98"/>
      <c r="F85" s="98"/>
      <c r="G85" s="98"/>
      <c r="H85" s="98"/>
      <c r="I85" s="99"/>
      <c r="J85" s="100"/>
      <c r="K85" s="314">
        <v>0.05</v>
      </c>
      <c r="L85" s="852">
        <f>N78*K85</f>
        <v>1077.2707624181694</v>
      </c>
      <c r="M85" s="853"/>
      <c r="N85" s="57"/>
    </row>
    <row r="86" spans="1:14" ht="15.75" thickBot="1">
      <c r="B86" s="816" t="s">
        <v>1037</v>
      </c>
      <c r="C86" s="817"/>
      <c r="D86" s="817"/>
      <c r="E86" s="817"/>
      <c r="F86" s="817"/>
      <c r="G86" s="817"/>
      <c r="H86" s="817"/>
      <c r="I86" s="817"/>
      <c r="J86" s="817"/>
      <c r="K86" s="817"/>
      <c r="L86" s="817"/>
      <c r="M86" s="818"/>
      <c r="N86" s="58">
        <f>L83+L84+L85</f>
        <v>6463.6245745090164</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28009.039822872404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345">
        <v>2.5</v>
      </c>
      <c r="N36" s="281">
        <f>K36/M36</f>
        <v>5275.8422222222234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5658.8462612679732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22778.892777754772</v>
      </c>
      <c r="N48" s="281">
        <f>K48*M48</f>
        <v>29612.560611081204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37.931412041222195</v>
      </c>
      <c r="N49" s="281">
        <f>K49*M49</f>
        <v>1137.9423612366659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30750.50297231787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45733.76323341747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9146.7526466834952</v>
      </c>
      <c r="M84" s="851"/>
      <c r="N84" s="57"/>
    </row>
    <row r="85" spans="1:14">
      <c r="B85" s="95" t="s">
        <v>1057</v>
      </c>
      <c r="C85" s="96"/>
      <c r="D85" s="96"/>
      <c r="E85" s="96"/>
      <c r="F85" s="96"/>
      <c r="G85" s="96"/>
      <c r="H85" s="96"/>
      <c r="I85" s="93"/>
      <c r="J85" s="94"/>
      <c r="K85" s="313">
        <v>0.05</v>
      </c>
      <c r="L85" s="850">
        <f>N79*K85</f>
        <v>2286.6881616708738</v>
      </c>
      <c r="M85" s="851"/>
      <c r="N85" s="57"/>
    </row>
    <row r="86" spans="1:14" ht="15.75" thickBot="1">
      <c r="B86" s="97" t="s">
        <v>1058</v>
      </c>
      <c r="C86" s="98"/>
      <c r="D86" s="98"/>
      <c r="E86" s="98"/>
      <c r="F86" s="98"/>
      <c r="G86" s="98"/>
      <c r="H86" s="98"/>
      <c r="I86" s="99"/>
      <c r="J86" s="100"/>
      <c r="K86" s="314">
        <v>0.05</v>
      </c>
      <c r="L86" s="852">
        <f>N79*K86</f>
        <v>2286.6881616708738</v>
      </c>
      <c r="M86" s="853"/>
      <c r="N86" s="57"/>
    </row>
    <row r="87" spans="1:14" ht="15.75" thickBot="1">
      <c r="B87" s="816" t="s">
        <v>1037</v>
      </c>
      <c r="C87" s="817"/>
      <c r="D87" s="817"/>
      <c r="E87" s="817"/>
      <c r="F87" s="817"/>
      <c r="G87" s="817"/>
      <c r="H87" s="817"/>
      <c r="I87" s="817"/>
      <c r="J87" s="817"/>
      <c r="K87" s="817"/>
      <c r="L87" s="817"/>
      <c r="M87" s="818"/>
      <c r="N87" s="58">
        <f>L84+L85+L86</f>
        <v>13720.128970025244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59453.892203442716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345">
        <v>2.5</v>
      </c>
      <c r="N36" s="281">
        <f>K36/M36</f>
        <v>5275.8422222222234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5658.8462612679732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15270.294702585425</v>
      </c>
      <c r="N48" s="281">
        <f>K48*M48</f>
        <v>19851.383113361051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37.931412041222195</v>
      </c>
      <c r="N49" s="281">
        <f>K49*M49</f>
        <v>1137.9423612366659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20989.325474597717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51"/>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35972.585735697314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7194.5171471394633</v>
      </c>
      <c r="M84" s="851"/>
      <c r="N84" s="57"/>
    </row>
    <row r="85" spans="1:14">
      <c r="B85" s="95" t="s">
        <v>1057</v>
      </c>
      <c r="C85" s="96"/>
      <c r="D85" s="96"/>
      <c r="E85" s="96"/>
      <c r="F85" s="96"/>
      <c r="G85" s="96"/>
      <c r="H85" s="96"/>
      <c r="I85" s="93"/>
      <c r="J85" s="94"/>
      <c r="K85" s="313">
        <v>0.05</v>
      </c>
      <c r="L85" s="850">
        <f>N79*K85</f>
        <v>1798.6292867848658</v>
      </c>
      <c r="M85" s="851"/>
      <c r="N85" s="57"/>
    </row>
    <row r="86" spans="1:14" ht="15.75" thickBot="1">
      <c r="B86" s="97" t="s">
        <v>1058</v>
      </c>
      <c r="C86" s="98"/>
      <c r="D86" s="98"/>
      <c r="E86" s="98"/>
      <c r="F86" s="98"/>
      <c r="G86" s="98"/>
      <c r="H86" s="98"/>
      <c r="I86" s="99"/>
      <c r="J86" s="100"/>
      <c r="K86" s="314">
        <v>0.05</v>
      </c>
      <c r="L86" s="852">
        <f>N79*K86</f>
        <v>1798.6292867848658</v>
      </c>
      <c r="M86" s="853"/>
      <c r="N86" s="57"/>
    </row>
    <row r="87" spans="1:14" ht="15.75" thickBot="1">
      <c r="B87" s="816" t="s">
        <v>1037</v>
      </c>
      <c r="C87" s="817"/>
      <c r="D87" s="817"/>
      <c r="E87" s="817"/>
      <c r="F87" s="817"/>
      <c r="G87" s="817"/>
      <c r="H87" s="817"/>
      <c r="I87" s="817"/>
      <c r="J87" s="817"/>
      <c r="K87" s="817"/>
      <c r="L87" s="817"/>
      <c r="M87" s="818"/>
      <c r="N87" s="58">
        <f>L84+L85+L86</f>
        <v>10791.775720709195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46764.361456406506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345">
        <v>2.5</v>
      </c>
      <c r="N36" s="281">
        <f>K36/M36</f>
        <v>5275.8422222222234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5658.8462612679732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35297.286205026212</v>
      </c>
      <c r="N48" s="281">
        <f>K48*M48</f>
        <v>45886.472066534079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37.931412041222195</v>
      </c>
      <c r="N49" s="281">
        <f>K49*M49</f>
        <v>1137.9423612366659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47024.414427770746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62007.674688870342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12401.534937774069</v>
      </c>
      <c r="M84" s="851"/>
      <c r="N84" s="57"/>
    </row>
    <row r="85" spans="1:14">
      <c r="B85" s="95" t="s">
        <v>1057</v>
      </c>
      <c r="C85" s="96"/>
      <c r="D85" s="96"/>
      <c r="E85" s="96"/>
      <c r="F85" s="96"/>
      <c r="G85" s="96"/>
      <c r="H85" s="96"/>
      <c r="I85" s="93"/>
      <c r="J85" s="94"/>
      <c r="K85" s="313">
        <v>0.05</v>
      </c>
      <c r="L85" s="850">
        <f>N79*K85</f>
        <v>3100.3837344435174</v>
      </c>
      <c r="M85" s="851"/>
      <c r="N85" s="57"/>
    </row>
    <row r="86" spans="1:14" ht="15.75" thickBot="1">
      <c r="B86" s="97" t="s">
        <v>1058</v>
      </c>
      <c r="C86" s="98"/>
      <c r="D86" s="98"/>
      <c r="E86" s="98"/>
      <c r="F86" s="98"/>
      <c r="G86" s="98"/>
      <c r="H86" s="98"/>
      <c r="I86" s="99"/>
      <c r="J86" s="100"/>
      <c r="K86" s="314">
        <v>0.05</v>
      </c>
      <c r="L86" s="852">
        <f>N79*K86</f>
        <v>3100.3837344435174</v>
      </c>
      <c r="M86" s="853"/>
      <c r="N86" s="57"/>
    </row>
    <row r="87" spans="1:14" ht="15.75" thickBot="1">
      <c r="B87" s="816" t="s">
        <v>1037</v>
      </c>
      <c r="C87" s="817"/>
      <c r="D87" s="817"/>
      <c r="E87" s="817"/>
      <c r="F87" s="817"/>
      <c r="G87" s="817"/>
      <c r="H87" s="817"/>
      <c r="I87" s="817"/>
      <c r="J87" s="817"/>
      <c r="K87" s="817"/>
      <c r="L87" s="817"/>
      <c r="M87" s="818"/>
      <c r="N87" s="58">
        <f>L84+L85+L86</f>
        <v>18602.302406661103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80609.977095531445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162</v>
      </c>
      <c r="B36" s="829" t="str">
        <f>VLOOKUP(A36,EQUIPOS!A6:D154,3,FALSE)</f>
        <v>Compactador manual (SALTARIN) Peso de operación (Kg.) 52, Fuerza de impacto por golpe (KN) 12.</v>
      </c>
      <c r="C36" s="830"/>
      <c r="D36" s="830"/>
      <c r="E36" s="830"/>
      <c r="F36" s="830"/>
      <c r="G36" s="830"/>
      <c r="H36" s="831"/>
      <c r="I36" s="276"/>
      <c r="J36" s="277"/>
      <c r="K36" s="278">
        <f>VLOOKUP(A36,EQUIPOS!A6:D163,4,FALSE)</f>
        <v>13189.605555555558</v>
      </c>
      <c r="L36" s="279"/>
      <c r="M36" s="345">
        <v>2.5</v>
      </c>
      <c r="N36" s="281">
        <f>K36/M36</f>
        <v>5275.8422222222234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5658.8462612679732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33199.074766080223</v>
      </c>
      <c r="N48" s="281">
        <f>K48*M48</f>
        <v>43158.797195904292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37.931412041222195</v>
      </c>
      <c r="N49" s="281">
        <f>K49*M49</f>
        <v>1137.9423612366659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44296.739557140958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59279.999818240554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11855.999963648112</v>
      </c>
      <c r="M84" s="851"/>
      <c r="N84" s="57"/>
    </row>
    <row r="85" spans="1:14">
      <c r="B85" s="95" t="s">
        <v>1057</v>
      </c>
      <c r="C85" s="96"/>
      <c r="D85" s="96"/>
      <c r="E85" s="96"/>
      <c r="F85" s="96"/>
      <c r="G85" s="96"/>
      <c r="H85" s="96"/>
      <c r="I85" s="93"/>
      <c r="J85" s="94"/>
      <c r="K85" s="313">
        <v>0.05</v>
      </c>
      <c r="L85" s="850">
        <f>N79*K85</f>
        <v>2963.9999909120279</v>
      </c>
      <c r="M85" s="851"/>
      <c r="N85" s="57"/>
    </row>
    <row r="86" spans="1:14" ht="15.75" thickBot="1">
      <c r="B86" s="97" t="s">
        <v>1058</v>
      </c>
      <c r="C86" s="98"/>
      <c r="D86" s="98"/>
      <c r="E86" s="98"/>
      <c r="F86" s="98"/>
      <c r="G86" s="98"/>
      <c r="H86" s="98"/>
      <c r="I86" s="99"/>
      <c r="J86" s="100"/>
      <c r="K86" s="314">
        <v>0.05</v>
      </c>
      <c r="L86" s="852">
        <f>N79*K86</f>
        <v>2963.9999909120279</v>
      </c>
      <c r="M86" s="853"/>
      <c r="N86" s="57"/>
    </row>
    <row r="87" spans="1:14" ht="15.75" thickBot="1">
      <c r="B87" s="816" t="s">
        <v>1037</v>
      </c>
      <c r="C87" s="817"/>
      <c r="D87" s="817"/>
      <c r="E87" s="817"/>
      <c r="F87" s="817"/>
      <c r="G87" s="817"/>
      <c r="H87" s="817"/>
      <c r="I87" s="817"/>
      <c r="J87" s="817"/>
      <c r="K87" s="817"/>
      <c r="L87" s="817"/>
      <c r="M87" s="818"/>
      <c r="N87" s="58">
        <f>L84+L85+L86</f>
        <v>17783.999945472166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77063.999763712724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7" t="s">
        <v>1028</v>
      </c>
      <c r="C35" s="798"/>
      <c r="D35" s="798"/>
      <c r="E35" s="798"/>
      <c r="F35" s="798"/>
      <c r="G35" s="798"/>
      <c r="H35" s="799"/>
      <c r="I35" s="800" t="s">
        <v>1032</v>
      </c>
      <c r="J35" s="801"/>
      <c r="K35" s="75" t="s">
        <v>1033</v>
      </c>
      <c r="L35" s="802" t="s">
        <v>1034</v>
      </c>
      <c r="M35" s="799"/>
      <c r="N35" s="76" t="s">
        <v>1035</v>
      </c>
    </row>
    <row r="36" spans="1:16">
      <c r="A36" s="119"/>
      <c r="B36" s="829"/>
      <c r="C36" s="830"/>
      <c r="D36" s="830"/>
      <c r="E36" s="830"/>
      <c r="F36" s="830"/>
      <c r="G36" s="830"/>
      <c r="H36" s="831"/>
      <c r="I36" s="276"/>
      <c r="J36" s="277"/>
      <c r="K36" s="278"/>
      <c r="L36" s="279"/>
      <c r="M36" s="345"/>
      <c r="N36" s="281"/>
      <c r="P36" s="112"/>
    </row>
    <row r="37" spans="1:16">
      <c r="A37" s="119"/>
      <c r="B37" s="829"/>
      <c r="C37" s="830"/>
      <c r="D37" s="830"/>
      <c r="E37" s="830"/>
      <c r="F37" s="830"/>
      <c r="G37" s="830"/>
      <c r="H37" s="831"/>
      <c r="I37" s="430"/>
      <c r="J37" s="431"/>
      <c r="K37" s="278"/>
      <c r="L37" s="344"/>
      <c r="M37" s="345"/>
      <c r="N37" s="281"/>
      <c r="P37" s="109"/>
    </row>
    <row r="38" spans="1:16">
      <c r="A38" s="119"/>
      <c r="B38" s="829"/>
      <c r="C38" s="830"/>
      <c r="D38" s="830"/>
      <c r="E38" s="830"/>
      <c r="F38" s="830"/>
      <c r="G38" s="830"/>
      <c r="H38" s="831"/>
      <c r="I38" s="337"/>
      <c r="J38" s="339"/>
      <c r="K38" s="278"/>
      <c r="L38" s="432"/>
      <c r="M38" s="433"/>
      <c r="N38" s="281"/>
      <c r="P38" s="112"/>
    </row>
    <row r="39" spans="1:16">
      <c r="B39" s="829"/>
      <c r="C39" s="830"/>
      <c r="D39" s="830"/>
      <c r="E39" s="830"/>
      <c r="F39" s="830"/>
      <c r="G39" s="830"/>
      <c r="H39" s="83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6" t="s">
        <v>1036</v>
      </c>
      <c r="C41" s="837"/>
      <c r="D41" s="837"/>
      <c r="E41" s="44"/>
      <c r="F41" s="45"/>
      <c r="G41" s="45"/>
      <c r="H41" s="46"/>
      <c r="I41" s="42"/>
      <c r="J41" s="43"/>
      <c r="K41" s="288"/>
      <c r="L41" s="285"/>
      <c r="M41" s="410">
        <v>0.05</v>
      </c>
      <c r="N41" s="353">
        <f>N77*M41</f>
        <v>383.00403904575001</v>
      </c>
      <c r="P41" s="112"/>
    </row>
    <row r="42" spans="1:16" ht="15.75" thickBot="1">
      <c r="B42" s="829"/>
      <c r="C42" s="830"/>
      <c r="D42" s="830"/>
      <c r="E42" s="830"/>
      <c r="F42" s="830"/>
      <c r="G42" s="830"/>
      <c r="H42" s="831"/>
      <c r="I42" s="838"/>
      <c r="J42" s="839"/>
      <c r="K42" s="47"/>
      <c r="L42" s="840"/>
      <c r="M42" s="841"/>
      <c r="N42" s="111"/>
    </row>
    <row r="43" spans="1:16" ht="15.7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7" t="s">
        <v>1028</v>
      </c>
      <c r="C47" s="808"/>
      <c r="D47" s="808"/>
      <c r="E47" s="808"/>
      <c r="F47" s="808"/>
      <c r="G47" s="808"/>
      <c r="H47" s="808"/>
      <c r="I47" s="809"/>
      <c r="J47" s="324" t="s">
        <v>1029</v>
      </c>
      <c r="K47" s="91" t="s">
        <v>1030</v>
      </c>
      <c r="L47" s="810" t="s">
        <v>1039</v>
      </c>
      <c r="M47" s="809"/>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48134.376571395347</v>
      </c>
      <c r="N48" s="281">
        <f>K48*M48</f>
        <v>62574.689542813954</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62574.689542813954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72282.107581691322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14456.421516338265</v>
      </c>
      <c r="M84" s="851"/>
      <c r="N84" s="57"/>
    </row>
    <row r="85" spans="1:14">
      <c r="B85" s="95" t="s">
        <v>1057</v>
      </c>
      <c r="C85" s="96"/>
      <c r="D85" s="96"/>
      <c r="E85" s="96"/>
      <c r="F85" s="96"/>
      <c r="G85" s="96"/>
      <c r="H85" s="96"/>
      <c r="I85" s="93"/>
      <c r="J85" s="94"/>
      <c r="K85" s="313">
        <v>0.05</v>
      </c>
      <c r="L85" s="850">
        <f>N79*K85</f>
        <v>3614.1053790845663</v>
      </c>
      <c r="M85" s="851"/>
      <c r="N85" s="57"/>
    </row>
    <row r="86" spans="1:14" ht="15.75" thickBot="1">
      <c r="B86" s="97" t="s">
        <v>1058</v>
      </c>
      <c r="C86" s="98"/>
      <c r="D86" s="98"/>
      <c r="E86" s="98"/>
      <c r="F86" s="98"/>
      <c r="G86" s="98"/>
      <c r="H86" s="98"/>
      <c r="I86" s="99"/>
      <c r="J86" s="100"/>
      <c r="K86" s="314">
        <v>0.05</v>
      </c>
      <c r="L86" s="852">
        <f>N79*K86</f>
        <v>3614.1053790845663</v>
      </c>
      <c r="M86" s="853"/>
      <c r="N86" s="57"/>
    </row>
    <row r="87" spans="1:14" ht="15.75" thickBot="1">
      <c r="B87" s="816" t="s">
        <v>1037</v>
      </c>
      <c r="C87" s="817"/>
      <c r="D87" s="817"/>
      <c r="E87" s="817"/>
      <c r="F87" s="817"/>
      <c r="G87" s="817"/>
      <c r="H87" s="817"/>
      <c r="I87" s="817"/>
      <c r="J87" s="817"/>
      <c r="K87" s="817"/>
      <c r="L87" s="817"/>
      <c r="M87" s="818"/>
      <c r="N87" s="58">
        <f>L84+L85+L86</f>
        <v>21684.632274507396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93966.739856198721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7" t="s">
        <v>1028</v>
      </c>
      <c r="C35" s="798"/>
      <c r="D35" s="798"/>
      <c r="E35" s="798"/>
      <c r="F35" s="798"/>
      <c r="G35" s="798"/>
      <c r="H35" s="799"/>
      <c r="I35" s="800" t="s">
        <v>1032</v>
      </c>
      <c r="J35" s="801"/>
      <c r="K35" s="75" t="s">
        <v>1033</v>
      </c>
      <c r="L35" s="802" t="s">
        <v>1034</v>
      </c>
      <c r="M35" s="799"/>
      <c r="N35" s="76" t="s">
        <v>1035</v>
      </c>
    </row>
    <row r="36" spans="1:16">
      <c r="A36" s="119"/>
      <c r="B36" s="829"/>
      <c r="C36" s="830"/>
      <c r="D36" s="830"/>
      <c r="E36" s="830"/>
      <c r="F36" s="830"/>
      <c r="G36" s="830"/>
      <c r="H36" s="831"/>
      <c r="I36" s="276"/>
      <c r="J36" s="277"/>
      <c r="K36" s="278"/>
      <c r="L36" s="279"/>
      <c r="M36" s="345"/>
      <c r="N36" s="281"/>
      <c r="P36" s="112"/>
    </row>
    <row r="37" spans="1:16">
      <c r="A37" s="119"/>
      <c r="B37" s="829"/>
      <c r="C37" s="830"/>
      <c r="D37" s="830"/>
      <c r="E37" s="830"/>
      <c r="F37" s="830"/>
      <c r="G37" s="830"/>
      <c r="H37" s="831"/>
      <c r="I37" s="430"/>
      <c r="J37" s="431"/>
      <c r="K37" s="278"/>
      <c r="L37" s="344"/>
      <c r="M37" s="345"/>
      <c r="N37" s="281"/>
      <c r="P37" s="109"/>
    </row>
    <row r="38" spans="1:16">
      <c r="A38" s="119"/>
      <c r="B38" s="829"/>
      <c r="C38" s="830"/>
      <c r="D38" s="830"/>
      <c r="E38" s="830"/>
      <c r="F38" s="830"/>
      <c r="G38" s="830"/>
      <c r="H38" s="831"/>
      <c r="I38" s="337"/>
      <c r="J38" s="339"/>
      <c r="K38" s="278"/>
      <c r="L38" s="432"/>
      <c r="M38" s="433"/>
      <c r="N38" s="281"/>
      <c r="P38" s="112"/>
    </row>
    <row r="39" spans="1:16">
      <c r="B39" s="829"/>
      <c r="C39" s="830"/>
      <c r="D39" s="830"/>
      <c r="E39" s="830"/>
      <c r="F39" s="830"/>
      <c r="G39" s="830"/>
      <c r="H39" s="83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6" t="s">
        <v>1036</v>
      </c>
      <c r="C41" s="837"/>
      <c r="D41" s="837"/>
      <c r="E41" s="44"/>
      <c r="F41" s="45"/>
      <c r="G41" s="45"/>
      <c r="H41" s="46"/>
      <c r="I41" s="42"/>
      <c r="J41" s="43"/>
      <c r="K41" s="288"/>
      <c r="L41" s="285"/>
      <c r="M41" s="410">
        <v>0.05</v>
      </c>
      <c r="N41" s="353">
        <f>N77*M41</f>
        <v>383.00403904575001</v>
      </c>
      <c r="P41" s="112"/>
    </row>
    <row r="42" spans="1:16" ht="15.75" thickBot="1">
      <c r="B42" s="829"/>
      <c r="C42" s="830"/>
      <c r="D42" s="830"/>
      <c r="E42" s="830"/>
      <c r="F42" s="830"/>
      <c r="G42" s="830"/>
      <c r="H42" s="831"/>
      <c r="I42" s="838"/>
      <c r="J42" s="839"/>
      <c r="K42" s="47"/>
      <c r="L42" s="840"/>
      <c r="M42" s="841"/>
      <c r="N42" s="111"/>
    </row>
    <row r="43" spans="1:16" ht="15.75" thickBot="1">
      <c r="B43" s="816" t="s">
        <v>1037</v>
      </c>
      <c r="C43" s="817"/>
      <c r="D43" s="817"/>
      <c r="E43" s="817"/>
      <c r="F43" s="817"/>
      <c r="G43" s="817"/>
      <c r="H43" s="817"/>
      <c r="I43" s="817"/>
      <c r="J43" s="817"/>
      <c r="K43" s="817"/>
      <c r="L43" s="817"/>
      <c r="M43" s="818"/>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7" t="s">
        <v>1028</v>
      </c>
      <c r="C47" s="808"/>
      <c r="D47" s="808"/>
      <c r="E47" s="808"/>
      <c r="F47" s="808"/>
      <c r="G47" s="808"/>
      <c r="H47" s="808"/>
      <c r="I47" s="809"/>
      <c r="J47" s="324" t="s">
        <v>1029</v>
      </c>
      <c r="K47" s="91" t="s">
        <v>1030</v>
      </c>
      <c r="L47" s="810" t="s">
        <v>1039</v>
      </c>
      <c r="M47" s="809"/>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40000</v>
      </c>
      <c r="N48" s="281">
        <f>K48*M48</f>
        <v>52000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52000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61707.418038877375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12341.483607775475</v>
      </c>
      <c r="M84" s="851"/>
      <c r="N84" s="57"/>
    </row>
    <row r="85" spans="1:14">
      <c r="B85" s="95" t="s">
        <v>1057</v>
      </c>
      <c r="C85" s="96"/>
      <c r="D85" s="96"/>
      <c r="E85" s="96"/>
      <c r="F85" s="96"/>
      <c r="G85" s="96"/>
      <c r="H85" s="96"/>
      <c r="I85" s="93"/>
      <c r="J85" s="94"/>
      <c r="K85" s="313">
        <v>0.05</v>
      </c>
      <c r="L85" s="850">
        <f>N79*K85</f>
        <v>3085.3709019438688</v>
      </c>
      <c r="M85" s="851"/>
      <c r="N85" s="57"/>
    </row>
    <row r="86" spans="1:14" ht="15.75" thickBot="1">
      <c r="B86" s="97" t="s">
        <v>1058</v>
      </c>
      <c r="C86" s="98"/>
      <c r="D86" s="98"/>
      <c r="E86" s="98"/>
      <c r="F86" s="98"/>
      <c r="G86" s="98"/>
      <c r="H86" s="98"/>
      <c r="I86" s="99"/>
      <c r="J86" s="100"/>
      <c r="K86" s="314">
        <v>0.05</v>
      </c>
      <c r="L86" s="852">
        <f>N79*K86</f>
        <v>3085.3709019438688</v>
      </c>
      <c r="M86" s="853"/>
      <c r="N86" s="57"/>
    </row>
    <row r="87" spans="1:14" ht="15.75" thickBot="1">
      <c r="B87" s="816" t="s">
        <v>1037</v>
      </c>
      <c r="C87" s="817"/>
      <c r="D87" s="817"/>
      <c r="E87" s="817"/>
      <c r="F87" s="817"/>
      <c r="G87" s="817"/>
      <c r="H87" s="817"/>
      <c r="I87" s="817"/>
      <c r="J87" s="817"/>
      <c r="K87" s="817"/>
      <c r="L87" s="817"/>
      <c r="M87" s="818"/>
      <c r="N87" s="58">
        <f>L84+L85+L86</f>
        <v>18512.225411663214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80219.643450540592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7" t="s">
        <v>1028</v>
      </c>
      <c r="C35" s="798"/>
      <c r="D35" s="798"/>
      <c r="E35" s="798"/>
      <c r="F35" s="798"/>
      <c r="G35" s="798"/>
      <c r="H35" s="799"/>
      <c r="I35" s="800" t="s">
        <v>1032</v>
      </c>
      <c r="J35" s="801"/>
      <c r="K35" s="75" t="s">
        <v>1033</v>
      </c>
      <c r="L35" s="802" t="s">
        <v>1034</v>
      </c>
      <c r="M35" s="799"/>
      <c r="N35" s="76" t="s">
        <v>1035</v>
      </c>
    </row>
    <row r="36" spans="1:16">
      <c r="A36" s="119"/>
      <c r="B36" s="829"/>
      <c r="C36" s="830"/>
      <c r="D36" s="830"/>
      <c r="E36" s="830"/>
      <c r="F36" s="830"/>
      <c r="G36" s="830"/>
      <c r="H36" s="831"/>
      <c r="I36" s="276"/>
      <c r="J36" s="277"/>
      <c r="K36" s="278"/>
      <c r="L36" s="279"/>
      <c r="M36" s="345"/>
      <c r="N36" s="281"/>
      <c r="P36" s="112"/>
    </row>
    <row r="37" spans="1:16">
      <c r="A37" s="119"/>
      <c r="B37" s="829"/>
      <c r="C37" s="830"/>
      <c r="D37" s="830"/>
      <c r="E37" s="830"/>
      <c r="F37" s="830"/>
      <c r="G37" s="830"/>
      <c r="H37" s="831"/>
      <c r="I37" s="430"/>
      <c r="J37" s="431"/>
      <c r="K37" s="278"/>
      <c r="L37" s="344"/>
      <c r="M37" s="345"/>
      <c r="N37" s="281"/>
      <c r="P37" s="109"/>
    </row>
    <row r="38" spans="1:16">
      <c r="A38" s="119"/>
      <c r="B38" s="829"/>
      <c r="C38" s="830"/>
      <c r="D38" s="830"/>
      <c r="E38" s="830"/>
      <c r="F38" s="830"/>
      <c r="G38" s="830"/>
      <c r="H38" s="831"/>
      <c r="I38" s="337"/>
      <c r="J38" s="339"/>
      <c r="K38" s="278"/>
      <c r="L38" s="432"/>
      <c r="M38" s="433"/>
      <c r="N38" s="281"/>
      <c r="P38" s="112"/>
    </row>
    <row r="39" spans="1:16">
      <c r="B39" s="829"/>
      <c r="C39" s="830"/>
      <c r="D39" s="830"/>
      <c r="E39" s="830"/>
      <c r="F39" s="830"/>
      <c r="G39" s="830"/>
      <c r="H39" s="831"/>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6" t="s">
        <v>1036</v>
      </c>
      <c r="C41" s="837"/>
      <c r="D41" s="837"/>
      <c r="E41" s="44"/>
      <c r="F41" s="45"/>
      <c r="G41" s="45"/>
      <c r="H41" s="46"/>
      <c r="I41" s="42"/>
      <c r="J41" s="43"/>
      <c r="K41" s="288"/>
      <c r="L41" s="285"/>
      <c r="M41" s="410">
        <v>0.05</v>
      </c>
      <c r="N41" s="353">
        <f>N77*M41</f>
        <v>255.33602603049999</v>
      </c>
      <c r="P41" s="112"/>
    </row>
    <row r="42" spans="1:16" ht="15.75" thickBot="1">
      <c r="B42" s="829"/>
      <c r="C42" s="830"/>
      <c r="D42" s="830"/>
      <c r="E42" s="830"/>
      <c r="F42" s="830"/>
      <c r="G42" s="830"/>
      <c r="H42" s="831"/>
      <c r="I42" s="838"/>
      <c r="J42" s="839"/>
      <c r="K42" s="47"/>
      <c r="L42" s="840"/>
      <c r="M42" s="841"/>
      <c r="N42" s="111"/>
    </row>
    <row r="43" spans="1:16" ht="15.75" thickBot="1">
      <c r="B43" s="816" t="s">
        <v>1037</v>
      </c>
      <c r="C43" s="817"/>
      <c r="D43" s="817"/>
      <c r="E43" s="817"/>
      <c r="F43" s="817"/>
      <c r="G43" s="817"/>
      <c r="H43" s="817"/>
      <c r="I43" s="817"/>
      <c r="J43" s="817"/>
      <c r="K43" s="817"/>
      <c r="L43" s="817"/>
      <c r="M43" s="818"/>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7" t="s">
        <v>1028</v>
      </c>
      <c r="C47" s="808"/>
      <c r="D47" s="808"/>
      <c r="E47" s="808"/>
      <c r="F47" s="808"/>
      <c r="G47" s="808"/>
      <c r="H47" s="808"/>
      <c r="I47" s="809"/>
      <c r="J47" s="324" t="s">
        <v>1029</v>
      </c>
      <c r="K47" s="91" t="s">
        <v>1030</v>
      </c>
      <c r="L47" s="810" t="s">
        <v>1039</v>
      </c>
      <c r="M47" s="809"/>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25000</v>
      </c>
      <c r="N48" s="281">
        <f>K48*M48</f>
        <v>32500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0">
        <f>VLOOKUP(A60,TRANSPORTE!A5:D117,4,FALSE)</f>
        <v>1280.2563222435558</v>
      </c>
      <c r="M60" s="821"/>
      <c r="N60" s="296">
        <f>K60*L60</f>
        <v>1664.3332189166226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1664.3332189166226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5106.7205206099998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39526.38976555712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7905.2779531114247</v>
      </c>
      <c r="M84" s="851"/>
      <c r="N84" s="57"/>
    </row>
    <row r="85" spans="1:14">
      <c r="B85" s="95" t="s">
        <v>1057</v>
      </c>
      <c r="C85" s="96"/>
      <c r="D85" s="96"/>
      <c r="E85" s="96"/>
      <c r="F85" s="96"/>
      <c r="G85" s="96"/>
      <c r="H85" s="96"/>
      <c r="I85" s="93"/>
      <c r="J85" s="94"/>
      <c r="K85" s="313">
        <v>0.05</v>
      </c>
      <c r="L85" s="850">
        <f>N79*K85</f>
        <v>1976.3194882778562</v>
      </c>
      <c r="M85" s="851"/>
      <c r="N85" s="57"/>
    </row>
    <row r="86" spans="1:14" ht="15.75" thickBot="1">
      <c r="B86" s="97" t="s">
        <v>1058</v>
      </c>
      <c r="C86" s="98"/>
      <c r="D86" s="98"/>
      <c r="E86" s="98"/>
      <c r="F86" s="98"/>
      <c r="G86" s="98"/>
      <c r="H86" s="98"/>
      <c r="I86" s="99"/>
      <c r="J86" s="100"/>
      <c r="K86" s="314">
        <v>0.05</v>
      </c>
      <c r="L86" s="852">
        <f>N79*K86</f>
        <v>1976.3194882778562</v>
      </c>
      <c r="M86" s="853"/>
      <c r="N86" s="57"/>
    </row>
    <row r="87" spans="1:14" ht="15.75" thickBot="1">
      <c r="B87" s="816" t="s">
        <v>1037</v>
      </c>
      <c r="C87" s="817"/>
      <c r="D87" s="817"/>
      <c r="E87" s="817"/>
      <c r="F87" s="817"/>
      <c r="G87" s="817"/>
      <c r="H87" s="817"/>
      <c r="I87" s="817"/>
      <c r="J87" s="817"/>
      <c r="K87" s="817"/>
      <c r="L87" s="817"/>
      <c r="M87" s="818"/>
      <c r="N87" s="58">
        <f>L84+L85+L86</f>
        <v>11857.916929667135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51384.306695224252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228</v>
      </c>
      <c r="B36" s="829" t="str">
        <f>VLOOKUP(A36,EQUIPOS!A6:D154,3,FALSE)</f>
        <v xml:space="preserve">Formaleta metálica (concreto hidráulico)
</v>
      </c>
      <c r="C36" s="830"/>
      <c r="D36" s="830"/>
      <c r="E36" s="830"/>
      <c r="F36" s="830"/>
      <c r="G36" s="830"/>
      <c r="H36" s="831"/>
      <c r="I36" s="276"/>
      <c r="J36" s="277"/>
      <c r="K36" s="278">
        <f>VLOOKUP(A36,EQUIPOS!A6:D163,4,FALSE)</f>
        <v>4627.7067368534481</v>
      </c>
      <c r="L36" s="279"/>
      <c r="M36" s="280">
        <v>2</v>
      </c>
      <c r="N36" s="281">
        <f>K36/M36</f>
        <v>2313.853368426724</v>
      </c>
    </row>
    <row r="37" spans="1:14">
      <c r="A37" s="119" t="s">
        <v>282</v>
      </c>
      <c r="B37" s="829" t="str">
        <f>VLOOKUP(A37,EQUIPOS!A7:D154,3,FALSE)</f>
        <v>Piloteadora potencia 250KW, RPM 1800, fuerza elevadora 200KN</v>
      </c>
      <c r="C37" s="830"/>
      <c r="D37" s="830"/>
      <c r="E37" s="830"/>
      <c r="F37" s="830"/>
      <c r="G37" s="830"/>
      <c r="H37" s="831"/>
      <c r="I37" s="430"/>
      <c r="J37" s="431"/>
      <c r="K37" s="278">
        <f>VLOOKUP(A37,EQUIPOS!A7:D164,4,FALSE)</f>
        <v>616924.26007176726</v>
      </c>
      <c r="L37" s="344"/>
      <c r="M37" s="345">
        <v>4</v>
      </c>
      <c r="N37" s="281">
        <f>K37/M37</f>
        <v>154231.06501794182</v>
      </c>
    </row>
    <row r="38" spans="1:14">
      <c r="A38" s="119" t="s">
        <v>363</v>
      </c>
      <c r="B38" s="829" t="str">
        <f>VLOOKUP(A38,EQUIPOS!A8:D154,3,FALSE)</f>
        <v>Vibrador de concreto, Motor de 3 hp a 18.000 rpm Mangueras de 4 mt</v>
      </c>
      <c r="C38" s="830"/>
      <c r="D38" s="830"/>
      <c r="E38" s="830"/>
      <c r="F38" s="830"/>
      <c r="G38" s="830"/>
      <c r="H38" s="831"/>
      <c r="I38" s="337"/>
      <c r="J38" s="339"/>
      <c r="K38" s="278">
        <f>VLOOKUP(A38,EQUIPOS!A8:D165,4,FALSE)</f>
        <v>7758.9596743295024</v>
      </c>
      <c r="L38" s="432"/>
      <c r="M38" s="433">
        <v>2</v>
      </c>
      <c r="N38" s="281">
        <f>K38/M38</f>
        <v>3879.4798371647512</v>
      </c>
    </row>
    <row r="39" spans="1:14">
      <c r="B39" s="829"/>
      <c r="C39" s="830"/>
      <c r="D39" s="830"/>
      <c r="E39" s="835"/>
      <c r="F39" s="830"/>
      <c r="G39" s="830"/>
      <c r="H39" s="831"/>
      <c r="I39" s="42"/>
      <c r="J39" s="43"/>
      <c r="K39" s="283"/>
      <c r="L39" s="285"/>
      <c r="M39" s="286"/>
      <c r="N39" s="287"/>
    </row>
    <row r="40" spans="1:14">
      <c r="B40" s="836" t="s">
        <v>1036</v>
      </c>
      <c r="C40" s="837"/>
      <c r="D40" s="837"/>
      <c r="E40" s="44"/>
      <c r="F40" s="45"/>
      <c r="G40" s="45"/>
      <c r="H40" s="46"/>
      <c r="I40" s="42"/>
      <c r="J40" s="43"/>
      <c r="K40" s="288"/>
      <c r="L40" s="285"/>
      <c r="M40" s="410">
        <v>0.1</v>
      </c>
      <c r="N40" s="353">
        <f>N76*M40</f>
        <v>1174.5457360179728</v>
      </c>
    </row>
    <row r="41" spans="1:14" ht="15.75" thickBot="1">
      <c r="B41" s="829"/>
      <c r="C41" s="830"/>
      <c r="D41" s="830"/>
      <c r="E41" s="830"/>
      <c r="F41" s="830"/>
      <c r="G41" s="830"/>
      <c r="H41" s="831"/>
      <c r="I41" s="838"/>
      <c r="J41" s="839"/>
      <c r="K41" s="47"/>
      <c r="L41" s="840"/>
      <c r="M41" s="841"/>
      <c r="N41" s="111"/>
    </row>
    <row r="42" spans="1:14" ht="15.75" thickBot="1">
      <c r="B42" s="816" t="s">
        <v>1037</v>
      </c>
      <c r="C42" s="817"/>
      <c r="D42" s="817"/>
      <c r="E42" s="817"/>
      <c r="F42" s="817"/>
      <c r="G42" s="817"/>
      <c r="H42" s="817"/>
      <c r="I42" s="817"/>
      <c r="J42" s="817"/>
      <c r="K42" s="817"/>
      <c r="L42" s="817"/>
      <c r="M42" s="818"/>
      <c r="N42" s="403">
        <f>SUM(N36:N41)</f>
        <v>161598.94395955128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7" t="s">
        <v>1028</v>
      </c>
      <c r="C46" s="808"/>
      <c r="D46" s="808"/>
      <c r="E46" s="808"/>
      <c r="F46" s="808"/>
      <c r="G46" s="808"/>
      <c r="H46" s="808"/>
      <c r="I46" s="809"/>
      <c r="J46" s="324" t="s">
        <v>1029</v>
      </c>
      <c r="K46" s="91" t="s">
        <v>1030</v>
      </c>
      <c r="L46" s="810" t="s">
        <v>1039</v>
      </c>
      <c r="M46" s="80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19261.949737841256</v>
      </c>
      <c r="N47" s="281">
        <f>K47*M47</f>
        <v>228739.8952070238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5870.2</v>
      </c>
      <c r="N48" s="281">
        <f>K48*M48</f>
        <v>2935.1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5451.4952088229966</v>
      </c>
      <c r="N49" s="281">
        <f>K49*M49</f>
        <v>2725.7476044114983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418449.85478575289</v>
      </c>
      <c r="N50" s="281">
        <f>K50*M50</f>
        <v>55213.157567006761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289613.90037844208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0">
        <f>VLOOKUP(A59,TRANSPORTE!A5:D117,4,FALSE)</f>
        <v>61.129600498289051</v>
      </c>
      <c r="M59" s="821"/>
      <c r="N59" s="296">
        <f>K59*L59</f>
        <v>3.0564800249144528</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3.0564800249144528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11745.457360179727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462961.35817819805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92592.271635639612</v>
      </c>
      <c r="M83" s="851"/>
      <c r="N83" s="57"/>
    </row>
    <row r="84" spans="1:14">
      <c r="B84" s="95" t="s">
        <v>1057</v>
      </c>
      <c r="C84" s="96"/>
      <c r="D84" s="96"/>
      <c r="E84" s="96"/>
      <c r="F84" s="96"/>
      <c r="G84" s="96"/>
      <c r="H84" s="96"/>
      <c r="I84" s="93"/>
      <c r="J84" s="94"/>
      <c r="K84" s="313">
        <v>0.05</v>
      </c>
      <c r="L84" s="850">
        <f>N78*K84</f>
        <v>23148.067908909903</v>
      </c>
      <c r="M84" s="851"/>
      <c r="N84" s="57"/>
    </row>
    <row r="85" spans="1:14" ht="15.75" thickBot="1">
      <c r="B85" s="97" t="s">
        <v>1058</v>
      </c>
      <c r="C85" s="98"/>
      <c r="D85" s="98"/>
      <c r="E85" s="98"/>
      <c r="F85" s="98"/>
      <c r="G85" s="98"/>
      <c r="H85" s="98"/>
      <c r="I85" s="99"/>
      <c r="J85" s="100"/>
      <c r="K85" s="314">
        <v>0.05</v>
      </c>
      <c r="L85" s="852">
        <f>N78*K85</f>
        <v>23148.067908909903</v>
      </c>
      <c r="M85" s="853"/>
      <c r="N85" s="57"/>
    </row>
    <row r="86" spans="1:14" ht="15.75" thickBot="1">
      <c r="B86" s="816" t="s">
        <v>1037</v>
      </c>
      <c r="C86" s="817"/>
      <c r="D86" s="817"/>
      <c r="E86" s="817"/>
      <c r="F86" s="817"/>
      <c r="G86" s="817"/>
      <c r="H86" s="817"/>
      <c r="I86" s="817"/>
      <c r="J86" s="817"/>
      <c r="K86" s="817"/>
      <c r="L86" s="817"/>
      <c r="M86" s="818"/>
      <c r="N86" s="58">
        <f>L83+L84+L85</f>
        <v>138888.40745345943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601849.76563165744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15" customHeight="1">
      <c r="B107" s="961" t="s">
        <v>2325</v>
      </c>
      <c r="C107" s="962"/>
      <c r="D107" s="962"/>
      <c r="E107" s="962"/>
      <c r="F107" s="962"/>
      <c r="G107" s="962"/>
      <c r="H107" s="962"/>
      <c r="I107" s="962"/>
      <c r="J107" s="962"/>
      <c r="K107" s="962"/>
      <c r="L107" s="962"/>
      <c r="M107" s="962"/>
      <c r="N107" s="963"/>
    </row>
    <row r="108" spans="2:14" ht="30.75" customHeight="1">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228</v>
      </c>
      <c r="B36" s="829" t="str">
        <f>VLOOKUP(A36,EQUIPOS!A6:D154,3,FALSE)</f>
        <v xml:space="preserve">Formaleta metálica (concreto hidráulico)
</v>
      </c>
      <c r="C36" s="830"/>
      <c r="D36" s="830"/>
      <c r="E36" s="830"/>
      <c r="F36" s="830"/>
      <c r="G36" s="830"/>
      <c r="H36" s="831"/>
      <c r="I36" s="276"/>
      <c r="J36" s="277"/>
      <c r="K36" s="278">
        <f>VLOOKUP(A36,EQUIPOS!A6:D163,4,FALSE)</f>
        <v>4627.7067368534481</v>
      </c>
      <c r="L36" s="279"/>
      <c r="M36" s="280">
        <v>2</v>
      </c>
      <c r="N36" s="281">
        <f>K36/M36</f>
        <v>2313.853368426724</v>
      </c>
    </row>
    <row r="37" spans="1:14">
      <c r="A37" s="119" t="s">
        <v>282</v>
      </c>
      <c r="B37" s="829" t="str">
        <f>VLOOKUP(A37,EQUIPOS!A7:D154,3,FALSE)</f>
        <v>Piloteadora potencia 250KW, RPM 1800, fuerza elevadora 200KN</v>
      </c>
      <c r="C37" s="830"/>
      <c r="D37" s="830"/>
      <c r="E37" s="830"/>
      <c r="F37" s="830"/>
      <c r="G37" s="830"/>
      <c r="H37" s="831"/>
      <c r="I37" s="430"/>
      <c r="J37" s="431"/>
      <c r="K37" s="278">
        <f>VLOOKUP(A37,EQUIPOS!A7:D164,4,FALSE)</f>
        <v>616924.26007176726</v>
      </c>
      <c r="L37" s="344"/>
      <c r="M37" s="345">
        <v>4</v>
      </c>
      <c r="N37" s="281">
        <f>K37/M37</f>
        <v>154231.06501794182</v>
      </c>
    </row>
    <row r="38" spans="1:14">
      <c r="A38" s="119" t="s">
        <v>363</v>
      </c>
      <c r="B38" s="829" t="str">
        <f>VLOOKUP(A38,EQUIPOS!A8:D154,3,FALSE)</f>
        <v>Vibrador de concreto, Motor de 3 hp a 18.000 rpm Mangueras de 4 mt</v>
      </c>
      <c r="C38" s="830"/>
      <c r="D38" s="830"/>
      <c r="E38" s="830"/>
      <c r="F38" s="830"/>
      <c r="G38" s="830"/>
      <c r="H38" s="831"/>
      <c r="I38" s="337"/>
      <c r="J38" s="339"/>
      <c r="K38" s="278">
        <f>VLOOKUP(A38,EQUIPOS!A8:D165,4,FALSE)</f>
        <v>7758.9596743295024</v>
      </c>
      <c r="L38" s="432"/>
      <c r="M38" s="433">
        <v>2</v>
      </c>
      <c r="N38" s="281">
        <f>K38/M38</f>
        <v>3879.4798371647512</v>
      </c>
    </row>
    <row r="39" spans="1:14">
      <c r="B39" s="829"/>
      <c r="C39" s="830"/>
      <c r="D39" s="830"/>
      <c r="E39" s="835"/>
      <c r="F39" s="830"/>
      <c r="G39" s="830"/>
      <c r="H39" s="831"/>
      <c r="I39" s="42"/>
      <c r="J39" s="43"/>
      <c r="K39" s="283"/>
      <c r="L39" s="285"/>
      <c r="M39" s="286"/>
      <c r="N39" s="287"/>
    </row>
    <row r="40" spans="1:14">
      <c r="B40" s="836" t="s">
        <v>1036</v>
      </c>
      <c r="C40" s="837"/>
      <c r="D40" s="837"/>
      <c r="E40" s="44"/>
      <c r="F40" s="45"/>
      <c r="G40" s="45"/>
      <c r="H40" s="46"/>
      <c r="I40" s="42"/>
      <c r="J40" s="43"/>
      <c r="K40" s="288"/>
      <c r="L40" s="285"/>
      <c r="M40" s="410">
        <v>0.1</v>
      </c>
      <c r="N40" s="353">
        <f>N76*M40</f>
        <v>1174.5457360179728</v>
      </c>
    </row>
    <row r="41" spans="1:14" ht="15.75" thickBot="1">
      <c r="B41" s="829"/>
      <c r="C41" s="830"/>
      <c r="D41" s="830"/>
      <c r="E41" s="830"/>
      <c r="F41" s="830"/>
      <c r="G41" s="830"/>
      <c r="H41" s="831"/>
      <c r="I41" s="838"/>
      <c r="J41" s="839"/>
      <c r="K41" s="47"/>
      <c r="L41" s="840"/>
      <c r="M41" s="841"/>
      <c r="N41" s="111"/>
    </row>
    <row r="42" spans="1:14" ht="15.75" thickBot="1">
      <c r="B42" s="816" t="s">
        <v>1037</v>
      </c>
      <c r="C42" s="817"/>
      <c r="D42" s="817"/>
      <c r="E42" s="817"/>
      <c r="F42" s="817"/>
      <c r="G42" s="817"/>
      <c r="H42" s="817"/>
      <c r="I42" s="817"/>
      <c r="J42" s="817"/>
      <c r="K42" s="817"/>
      <c r="L42" s="817"/>
      <c r="M42" s="818"/>
      <c r="N42" s="403">
        <f>SUM(N36:N41)</f>
        <v>161598.94395955128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7" t="s">
        <v>1028</v>
      </c>
      <c r="C46" s="808"/>
      <c r="D46" s="808"/>
      <c r="E46" s="808"/>
      <c r="F46" s="808"/>
      <c r="G46" s="808"/>
      <c r="H46" s="808"/>
      <c r="I46" s="809"/>
      <c r="J46" s="324" t="s">
        <v>1029</v>
      </c>
      <c r="K46" s="91" t="s">
        <v>1030</v>
      </c>
      <c r="L46" s="810" t="s">
        <v>1039</v>
      </c>
      <c r="M46" s="809"/>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19261.949737841256</v>
      </c>
      <c r="N47" s="281">
        <f>K47*M47</f>
        <v>228739.8952070238</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5870.2</v>
      </c>
      <c r="N48" s="281">
        <f>K48*M48</f>
        <v>2935.1</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5451.4952088229966</v>
      </c>
      <c r="N49" s="281">
        <f>K49*M49</f>
        <v>2725.7476044114983</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418449.85478575289</v>
      </c>
      <c r="N50" s="281">
        <f>K50*M50</f>
        <v>55213.157567006761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6" t="s">
        <v>1037</v>
      </c>
      <c r="C54" s="817"/>
      <c r="D54" s="817"/>
      <c r="E54" s="817"/>
      <c r="F54" s="817"/>
      <c r="G54" s="817"/>
      <c r="H54" s="817"/>
      <c r="I54" s="817"/>
      <c r="J54" s="817"/>
      <c r="K54" s="817"/>
      <c r="L54" s="817"/>
      <c r="M54" s="818"/>
      <c r="N54" s="403">
        <f>SUM(N47:N53)</f>
        <v>289613.90037844208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0">
        <f>VLOOKUP(A59,TRANSPORTE!A5:D117,4,FALSE)</f>
        <v>61.129600498289051</v>
      </c>
      <c r="M59" s="821"/>
      <c r="N59" s="296">
        <f>K59*L59</f>
        <v>3.0564800249144528</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5"/>
      <c r="M64" s="806"/>
      <c r="N64" s="133"/>
    </row>
    <row r="65" spans="1:15" ht="15.75" thickBot="1">
      <c r="B65" s="822" t="s">
        <v>1037</v>
      </c>
      <c r="C65" s="823"/>
      <c r="D65" s="823"/>
      <c r="E65" s="823"/>
      <c r="F65" s="823"/>
      <c r="G65" s="823"/>
      <c r="H65" s="823"/>
      <c r="I65" s="823"/>
      <c r="J65" s="823"/>
      <c r="K65" s="823"/>
      <c r="L65" s="823"/>
      <c r="M65" s="824"/>
      <c r="N65" s="110">
        <f>N59+N60+N61+N62+N63</f>
        <v>3.0564800249144528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84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3"/>
      <c r="C75" s="804"/>
      <c r="D75" s="804"/>
      <c r="E75" s="804"/>
      <c r="F75" s="804"/>
      <c r="G75" s="804"/>
      <c r="H75" s="804"/>
      <c r="I75" s="132"/>
      <c r="J75" s="132"/>
      <c r="K75" s="132"/>
      <c r="L75" s="904"/>
      <c r="M75" s="904"/>
      <c r="N75" s="51"/>
    </row>
    <row r="76" spans="1:15" ht="15.75" thickBot="1">
      <c r="B76" s="822" t="s">
        <v>1037</v>
      </c>
      <c r="C76" s="823"/>
      <c r="D76" s="823"/>
      <c r="E76" s="823"/>
      <c r="F76" s="823"/>
      <c r="G76" s="823"/>
      <c r="H76" s="823"/>
      <c r="I76" s="823"/>
      <c r="J76" s="823"/>
      <c r="K76" s="823"/>
      <c r="L76" s="823"/>
      <c r="M76" s="824"/>
      <c r="N76" s="310">
        <f>SUM(N70:N75)</f>
        <v>11745.457360179727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N42+N54+N65+N76</f>
        <v>462961.35817819805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92592.271635639612</v>
      </c>
      <c r="M83" s="851"/>
      <c r="N83" s="57"/>
    </row>
    <row r="84" spans="1:14">
      <c r="B84" s="95" t="s">
        <v>1057</v>
      </c>
      <c r="C84" s="96"/>
      <c r="D84" s="96"/>
      <c r="E84" s="96"/>
      <c r="F84" s="96"/>
      <c r="G84" s="96"/>
      <c r="H84" s="96"/>
      <c r="I84" s="93"/>
      <c r="J84" s="94"/>
      <c r="K84" s="313">
        <v>0.05</v>
      </c>
      <c r="L84" s="850">
        <f>N78*K84</f>
        <v>23148.067908909903</v>
      </c>
      <c r="M84" s="851"/>
      <c r="N84" s="57"/>
    </row>
    <row r="85" spans="1:14" ht="15.75" thickBot="1">
      <c r="B85" s="97" t="s">
        <v>1058</v>
      </c>
      <c r="C85" s="98"/>
      <c r="D85" s="98"/>
      <c r="E85" s="98"/>
      <c r="F85" s="98"/>
      <c r="G85" s="98"/>
      <c r="H85" s="98"/>
      <c r="I85" s="99"/>
      <c r="J85" s="100"/>
      <c r="K85" s="314">
        <v>0.05</v>
      </c>
      <c r="L85" s="852">
        <f>N78*K85</f>
        <v>23148.067908909903</v>
      </c>
      <c r="M85" s="853"/>
      <c r="N85" s="57"/>
    </row>
    <row r="86" spans="1:14" ht="15.75" thickBot="1">
      <c r="B86" s="816" t="s">
        <v>1037</v>
      </c>
      <c r="C86" s="817"/>
      <c r="D86" s="817"/>
      <c r="E86" s="817"/>
      <c r="F86" s="817"/>
      <c r="G86" s="817"/>
      <c r="H86" s="817"/>
      <c r="I86" s="817"/>
      <c r="J86" s="817"/>
      <c r="K86" s="817"/>
      <c r="L86" s="817"/>
      <c r="M86" s="818"/>
      <c r="N86" s="58">
        <f>L83+L84+L85</f>
        <v>138888.40745345943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601849.76563165744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243</v>
      </c>
      <c r="B36" s="829" t="str">
        <f>VLOOKUP(A36,EQUIPOS!A6:D154,3,FALSE)</f>
        <v>Grúa 10 ton</v>
      </c>
      <c r="C36" s="830"/>
      <c r="D36" s="830"/>
      <c r="E36" s="830"/>
      <c r="F36" s="830"/>
      <c r="G36" s="830"/>
      <c r="H36" s="831"/>
      <c r="I36" s="276"/>
      <c r="J36" s="277"/>
      <c r="K36" s="278">
        <f>VLOOKUP(A36,EQUIPOS!A6:D163,4,FALSE)</f>
        <v>162431.98118469829</v>
      </c>
      <c r="L36" s="279"/>
      <c r="M36" s="280">
        <v>0.158</v>
      </c>
      <c r="N36" s="281">
        <f t="shared" ref="N36:N44" si="0">K36/M36</f>
        <v>1028050.5138272044</v>
      </c>
    </row>
    <row r="37" spans="1:14">
      <c r="A37" s="119" t="s">
        <v>121</v>
      </c>
      <c r="B37" s="829" t="str">
        <f>VLOOKUP(A37,EQUIPOS!A7:D154,3,FALSE)</f>
        <v>Bomba eléctrica para accionar la celda</v>
      </c>
      <c r="C37" s="830"/>
      <c r="D37" s="830"/>
      <c r="E37" s="830"/>
      <c r="F37" s="830"/>
      <c r="G37" s="830"/>
      <c r="H37" s="831"/>
      <c r="I37" s="430"/>
      <c r="J37" s="431"/>
      <c r="K37" s="278">
        <f>VLOOKUP(A37,EQUIPOS!A7:D164,4,FALSE)</f>
        <v>70133.131972499992</v>
      </c>
      <c r="L37" s="344"/>
      <c r="M37" s="345">
        <v>0.158</v>
      </c>
      <c r="N37" s="281">
        <f t="shared" si="0"/>
        <v>443880.5821044303</v>
      </c>
    </row>
    <row r="38" spans="1:14">
      <c r="A38" s="119" t="s">
        <v>217</v>
      </c>
      <c r="B38" s="829" t="str">
        <f>VLOOKUP(A38,EQUIPOS!A8:D154,3,FALSE)</f>
        <v>Equipo de soldadura y de acetileno (incluye soldadura)</v>
      </c>
      <c r="C38" s="830"/>
      <c r="D38" s="830"/>
      <c r="E38" s="830"/>
      <c r="F38" s="830"/>
      <c r="G38" s="830"/>
      <c r="H38" s="831"/>
      <c r="I38" s="430"/>
      <c r="J38" s="431"/>
      <c r="K38" s="447">
        <f>VLOOKUP(A38,EQUIPOS!A8:D165,4,FALSE)</f>
        <v>31657.506199396557</v>
      </c>
      <c r="L38" s="344"/>
      <c r="M38" s="345">
        <v>0.158</v>
      </c>
      <c r="N38" s="281">
        <f t="shared" si="0"/>
        <v>200363.96328731999</v>
      </c>
    </row>
    <row r="39" spans="1:14">
      <c r="A39" s="119" t="s">
        <v>255</v>
      </c>
      <c r="B39" s="829" t="str">
        <f>VLOOKUP(A39,EQUIPOS!A9:D154,3,FALSE)</f>
        <v>Manómetro cable de acero para bajar la celda</v>
      </c>
      <c r="C39" s="830"/>
      <c r="D39" s="830"/>
      <c r="E39" s="830"/>
      <c r="F39" s="830"/>
      <c r="G39" s="830"/>
      <c r="H39" s="831"/>
      <c r="I39" s="430"/>
      <c r="J39" s="431"/>
      <c r="K39" s="447">
        <f>VLOOKUP(A39,EQUIPOS!A9:D166,4,FALSE)</f>
        <v>1962940.8275010779</v>
      </c>
      <c r="L39" s="344"/>
      <c r="M39" s="345">
        <v>0.158</v>
      </c>
      <c r="N39" s="281">
        <f t="shared" si="0"/>
        <v>12423676.123424543</v>
      </c>
    </row>
    <row r="40" spans="1:14">
      <c r="A40" s="119" t="s">
        <v>1732</v>
      </c>
      <c r="B40" s="829" t="str">
        <f>VLOOKUP(A40,EQUIPOS!A10:D154,3,FALSE)</f>
        <v xml:space="preserve">Retroexcavadora sobre llantas 
</v>
      </c>
      <c r="C40" s="830"/>
      <c r="D40" s="830"/>
      <c r="E40" s="830"/>
      <c r="F40" s="830"/>
      <c r="G40" s="830"/>
      <c r="H40" s="831"/>
      <c r="I40" s="430"/>
      <c r="J40" s="431"/>
      <c r="K40" s="447">
        <f>VLOOKUP(A40,EQUIPOS!A10:D167,4,FALSE)</f>
        <v>161375.5124521073</v>
      </c>
      <c r="L40" s="344"/>
      <c r="M40" s="345">
        <v>0.158</v>
      </c>
      <c r="N40" s="281">
        <f t="shared" si="0"/>
        <v>1021364.0028614386</v>
      </c>
    </row>
    <row r="41" spans="1:14">
      <c r="A41" s="119" t="s">
        <v>115</v>
      </c>
      <c r="B41" s="829" t="str">
        <f>VLOOKUP(A41,EQUIPOS!A6:D154,3,FALSE)</f>
        <v>Andamiaje para Aplicar la Carga (Equipos Sustituto de la Tara)</v>
      </c>
      <c r="C41" s="830"/>
      <c r="D41" s="830"/>
      <c r="E41" s="830"/>
      <c r="F41" s="830"/>
      <c r="G41" s="830"/>
      <c r="H41" s="831"/>
      <c r="I41" s="430"/>
      <c r="J41" s="431"/>
      <c r="K41" s="447">
        <f>VLOOKUP(A41,EQUIPOS!A6:D154,4,FALSE)</f>
        <v>67008.773326551731</v>
      </c>
      <c r="L41" s="344"/>
      <c r="M41" s="345">
        <v>0.158</v>
      </c>
      <c r="N41" s="281">
        <f t="shared" si="0"/>
        <v>424106.16029463121</v>
      </c>
    </row>
    <row r="42" spans="1:14">
      <c r="A42" s="119" t="s">
        <v>224</v>
      </c>
      <c r="B42" s="829" t="str">
        <f>VLOOKUP(A42,EQUIPOS!A12:D156,3,FALSE)</f>
        <v>Equipo de Medición (Deformimetros Eléctricos, Mecánicos, Celdas de Carga,  Etc.)</v>
      </c>
      <c r="C42" s="830"/>
      <c r="D42" s="830"/>
      <c r="E42" s="830"/>
      <c r="F42" s="830"/>
      <c r="G42" s="830"/>
      <c r="H42" s="831"/>
      <c r="I42" s="337"/>
      <c r="J42" s="339"/>
      <c r="K42" s="447">
        <f>VLOOKUP(A42,EQUIPOS!A12:D169,4,FALSE)</f>
        <v>167293.38927265469</v>
      </c>
      <c r="L42" s="432"/>
      <c r="M42" s="433">
        <v>0.158</v>
      </c>
      <c r="N42" s="281">
        <f t="shared" si="0"/>
        <v>1058818.9194471815</v>
      </c>
    </row>
    <row r="43" spans="1:14">
      <c r="A43" t="s">
        <v>335</v>
      </c>
      <c r="B43" s="829" t="str">
        <f>VLOOKUP(A43,EQUIPOS!A13:D157,3,FALSE)</f>
        <v>Tara (Recebo, Agua, Etc.)</v>
      </c>
      <c r="C43" s="830"/>
      <c r="D43" s="830"/>
      <c r="E43" s="830"/>
      <c r="F43" s="830"/>
      <c r="G43" s="830"/>
      <c r="H43" s="831"/>
      <c r="I43" s="42"/>
      <c r="J43" s="43"/>
      <c r="K43" s="447">
        <f>VLOOKUP(A43,EQUIPOS!A13:D170,4,FALSE)</f>
        <v>364546.67895762931</v>
      </c>
      <c r="L43" s="285"/>
      <c r="M43" s="286">
        <v>2.8000000000000001E-2</v>
      </c>
      <c r="N43" s="281">
        <f t="shared" si="0"/>
        <v>13019524.248486761</v>
      </c>
    </row>
    <row r="44" spans="1:14">
      <c r="A44" t="s">
        <v>216</v>
      </c>
      <c r="B44" s="829" t="str">
        <f>VLOOKUP(A44,EQUIPOS!A14:D158,3,FALSE)</f>
        <v xml:space="preserve">Equipo de topografía Teodolito electrónico con abertura de anteojo de 42 mm. Aumento del anteojo: 30x.Distancia mínima de enfoque: 1.0 m. Precisión: 5´´. Compensador con rango de trabajo ±3´. </v>
      </c>
      <c r="C44" s="830"/>
      <c r="D44" s="830"/>
      <c r="E44" s="830"/>
      <c r="F44" s="830"/>
      <c r="G44" s="830"/>
      <c r="H44" s="831"/>
      <c r="I44" s="42"/>
      <c r="J44" s="43"/>
      <c r="K44" s="447">
        <f>VLOOKUP(A44,EQUIPOS!A14:D171,4,FALSE)</f>
        <v>18047.530994870689</v>
      </c>
      <c r="L44" s="285"/>
      <c r="M44" s="286">
        <v>0.158</v>
      </c>
      <c r="N44" s="282">
        <f t="shared" si="0"/>
        <v>114224.87971437145</v>
      </c>
    </row>
    <row r="45" spans="1:14">
      <c r="B45" s="836" t="s">
        <v>1036</v>
      </c>
      <c r="C45" s="837"/>
      <c r="D45" s="837"/>
      <c r="E45" s="44"/>
      <c r="F45" s="45"/>
      <c r="G45" s="45"/>
      <c r="H45" s="46"/>
      <c r="I45" s="42"/>
      <c r="J45" s="43"/>
      <c r="K45" s="288"/>
      <c r="L45" s="285"/>
      <c r="M45" s="410">
        <v>0.02</v>
      </c>
      <c r="N45" s="353">
        <f>N81*M45</f>
        <v>23612.235743728568</v>
      </c>
    </row>
    <row r="46" spans="1:14" ht="15.75" thickBot="1">
      <c r="B46" s="829"/>
      <c r="C46" s="830"/>
      <c r="D46" s="830"/>
      <c r="E46" s="830"/>
      <c r="F46" s="830"/>
      <c r="G46" s="830"/>
      <c r="H46" s="831"/>
      <c r="I46" s="838"/>
      <c r="J46" s="839"/>
      <c r="K46" s="47"/>
      <c r="L46" s="840"/>
      <c r="M46" s="841"/>
      <c r="N46" s="111"/>
    </row>
    <row r="47" spans="1:14" ht="15.75" thickBot="1">
      <c r="B47" s="816" t="s">
        <v>1037</v>
      </c>
      <c r="C47" s="817"/>
      <c r="D47" s="817"/>
      <c r="E47" s="817"/>
      <c r="F47" s="817"/>
      <c r="G47" s="817"/>
      <c r="H47" s="817"/>
      <c r="I47" s="817"/>
      <c r="J47" s="817"/>
      <c r="K47" s="817"/>
      <c r="L47" s="817"/>
      <c r="M47" s="818"/>
      <c r="N47" s="403">
        <f>SUM(N36:N46)</f>
        <v>29757621.629191607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7" t="s">
        <v>1028</v>
      </c>
      <c r="C51" s="808"/>
      <c r="D51" s="808"/>
      <c r="E51" s="808"/>
      <c r="F51" s="808"/>
      <c r="G51" s="808"/>
      <c r="H51" s="808"/>
      <c r="I51" s="809"/>
      <c r="J51" s="324" t="s">
        <v>1029</v>
      </c>
      <c r="K51" s="91" t="s">
        <v>1030</v>
      </c>
      <c r="L51" s="810" t="s">
        <v>1039</v>
      </c>
      <c r="M51" s="809"/>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19910322.483279247</v>
      </c>
      <c r="N52" s="281">
        <f t="shared" ref="N52:N58" si="1">K52*M52</f>
        <v>19910322.483279247</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134977.8403756278</v>
      </c>
      <c r="N53" s="281">
        <f t="shared" si="1"/>
        <v>4049335.2112688338</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71390.237711268695</v>
      </c>
      <c r="N54" s="281">
        <f t="shared" si="1"/>
        <v>4283414.2626761217</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57526.656207277396</v>
      </c>
      <c r="N55" s="281">
        <f t="shared" si="1"/>
        <v>690319.87448732881</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2118613.9517702446</v>
      </c>
      <c r="N56" s="281">
        <f t="shared" si="1"/>
        <v>4237227.9035404893</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1078418.8600135676</v>
      </c>
      <c r="N57" s="281">
        <f t="shared" si="1"/>
        <v>5392094.3000678383</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22778.892777754772</v>
      </c>
      <c r="N58" s="281">
        <f t="shared" si="1"/>
        <v>1594522.4944428341</v>
      </c>
    </row>
    <row r="59" spans="1:14" ht="15.75" thickBot="1">
      <c r="B59" s="816" t="s">
        <v>1037</v>
      </c>
      <c r="C59" s="817"/>
      <c r="D59" s="817"/>
      <c r="E59" s="817"/>
      <c r="F59" s="817"/>
      <c r="G59" s="817"/>
      <c r="H59" s="817"/>
      <c r="I59" s="817"/>
      <c r="J59" s="817"/>
      <c r="K59" s="817"/>
      <c r="L59" s="817"/>
      <c r="M59" s="818"/>
      <c r="N59" s="403">
        <f>SUM(N52:N58)</f>
        <v>40157236.5297627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0">
        <f>VLOOKUP(A64,TRANSPORTE!A5:D117,4,FALSE)</f>
        <v>137921.02622769147</v>
      </c>
      <c r="M64" s="821"/>
      <c r="N64" s="296">
        <f>K64*L64</f>
        <v>6896.0513113845736</v>
      </c>
    </row>
    <row r="65" spans="1:15">
      <c r="B65" s="52"/>
      <c r="C65" s="53"/>
      <c r="D65" s="53"/>
      <c r="E65" s="53"/>
      <c r="F65" s="53"/>
      <c r="G65" s="53"/>
      <c r="H65" s="320"/>
      <c r="I65" s="288"/>
      <c r="J65" s="295"/>
      <c r="K65" s="288"/>
      <c r="L65" s="820"/>
      <c r="M65" s="821"/>
      <c r="N65" s="296"/>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6896.0513113845736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1180611.7871864284</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N47+N59+N70+N81</f>
        <v>71102365.997452125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14220473.199490426</v>
      </c>
      <c r="M88" s="851"/>
      <c r="N88" s="57"/>
    </row>
    <row r="89" spans="1:14">
      <c r="B89" s="95" t="s">
        <v>1057</v>
      </c>
      <c r="C89" s="96"/>
      <c r="D89" s="96"/>
      <c r="E89" s="96"/>
      <c r="F89" s="96"/>
      <c r="G89" s="96"/>
      <c r="H89" s="96"/>
      <c r="I89" s="93"/>
      <c r="J89" s="94"/>
      <c r="K89" s="313">
        <v>0.05</v>
      </c>
      <c r="L89" s="850">
        <f>N83*K89</f>
        <v>3555118.2998726065</v>
      </c>
      <c r="M89" s="851"/>
      <c r="N89" s="57"/>
    </row>
    <row r="90" spans="1:14" ht="15.75" thickBot="1">
      <c r="B90" s="97" t="s">
        <v>1058</v>
      </c>
      <c r="C90" s="98"/>
      <c r="D90" s="98"/>
      <c r="E90" s="98"/>
      <c r="F90" s="98"/>
      <c r="G90" s="98"/>
      <c r="H90" s="98"/>
      <c r="I90" s="99"/>
      <c r="J90" s="100"/>
      <c r="K90" s="314">
        <v>0.05</v>
      </c>
      <c r="L90" s="852">
        <f>N83*K90</f>
        <v>3555118.2998726065</v>
      </c>
      <c r="M90" s="853"/>
      <c r="N90" s="57"/>
    </row>
    <row r="91" spans="1:14" ht="15.75" thickBot="1">
      <c r="B91" s="816" t="s">
        <v>1037</v>
      </c>
      <c r="C91" s="817"/>
      <c r="D91" s="817"/>
      <c r="E91" s="817"/>
      <c r="F91" s="817"/>
      <c r="G91" s="817"/>
      <c r="H91" s="817"/>
      <c r="I91" s="817"/>
      <c r="J91" s="817"/>
      <c r="K91" s="817"/>
      <c r="L91" s="817"/>
      <c r="M91" s="818"/>
      <c r="N91" s="58">
        <f>L88+L89+L90</f>
        <v>21330709.799235638</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92433075.796687767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140</v>
      </c>
      <c r="B36" s="829" t="str">
        <f>VLOOKUP(A36,EQUIPOS!A6:D154,3,FALSE)</f>
        <v>Camisa para Pilote D=1.20m</v>
      </c>
      <c r="C36" s="830"/>
      <c r="D36" s="830"/>
      <c r="E36" s="830"/>
      <c r="F36" s="830"/>
      <c r="G36" s="830"/>
      <c r="H36" s="831"/>
      <c r="I36" s="276"/>
      <c r="J36" s="277"/>
      <c r="K36" s="278">
        <f>VLOOKUP(A36,EQUIPOS!A6:D163,4,FALSE)</f>
        <v>42938.394948620691</v>
      </c>
      <c r="L36" s="279"/>
      <c r="M36" s="280">
        <v>1</v>
      </c>
      <c r="N36" s="281">
        <f t="shared" ref="N36:N42" si="0">K36/M36</f>
        <v>42938.394948620691</v>
      </c>
    </row>
    <row r="37" spans="1:14">
      <c r="A37" s="119" t="s">
        <v>206</v>
      </c>
      <c r="B37" s="829" t="str">
        <f>VLOOKUP(A37,EQUIPOS!A7:D154,3,FALSE)</f>
        <v>Equipo de Soldadura</v>
      </c>
      <c r="C37" s="830"/>
      <c r="D37" s="830"/>
      <c r="E37" s="830"/>
      <c r="F37" s="830"/>
      <c r="G37" s="830"/>
      <c r="H37" s="831"/>
      <c r="I37" s="430"/>
      <c r="J37" s="431"/>
      <c r="K37" s="278">
        <f>VLOOKUP(A37,EQUIPOS!A7:D164,4,FALSE)</f>
        <v>10146.286416465518</v>
      </c>
      <c r="L37" s="344"/>
      <c r="M37" s="345">
        <v>1</v>
      </c>
      <c r="N37" s="281">
        <f t="shared" si="0"/>
        <v>10146.286416465518</v>
      </c>
    </row>
    <row r="38" spans="1:14">
      <c r="A38" s="119" t="s">
        <v>242</v>
      </c>
      <c r="B38" s="829" t="str">
        <f>VLOOKUP(A38,EQUIPOS!A8:D154,3,FALSE)</f>
        <v>Grúa con torre capacidad 1 ton en la punta.</v>
      </c>
      <c r="C38" s="830"/>
      <c r="D38" s="830"/>
      <c r="E38" s="830"/>
      <c r="F38" s="830"/>
      <c r="G38" s="830"/>
      <c r="H38" s="831"/>
      <c r="I38" s="430"/>
      <c r="J38" s="431"/>
      <c r="K38" s="447">
        <f>VLOOKUP(A38,EQUIPOS!A8:D165,4,FALSE)</f>
        <v>180479.51217956902</v>
      </c>
      <c r="L38" s="344"/>
      <c r="M38" s="345">
        <v>2.5</v>
      </c>
      <c r="N38" s="281">
        <f t="shared" si="0"/>
        <v>72191.804871827611</v>
      </c>
    </row>
    <row r="39" spans="1:14">
      <c r="A39" s="119" t="s">
        <v>267</v>
      </c>
      <c r="B39" s="829" t="str">
        <f>VLOOKUP(A39,EQUIPOS!A9:D154,3,FALSE)</f>
        <v>Motobomba de concreto</v>
      </c>
      <c r="C39" s="830"/>
      <c r="D39" s="830"/>
      <c r="E39" s="830"/>
      <c r="F39" s="830"/>
      <c r="G39" s="830"/>
      <c r="H39" s="831"/>
      <c r="I39" s="430"/>
      <c r="J39" s="431"/>
      <c r="K39" s="447">
        <f>VLOOKUP(A39,EQUIPOS!A9:D166,4,FALSE)</f>
        <v>79097.54095900862</v>
      </c>
      <c r="L39" s="344"/>
      <c r="M39" s="345">
        <v>2.5499800000000001</v>
      </c>
      <c r="N39" s="281">
        <f t="shared" si="0"/>
        <v>31018.886798723368</v>
      </c>
    </row>
    <row r="40" spans="1:14">
      <c r="A40" s="119" t="s">
        <v>277</v>
      </c>
      <c r="B40" s="829" t="str">
        <f>VLOOKUP(A40,EQUIPOS!A10:D154,3,FALSE)</f>
        <v>Pala auxiliar de piloteadora</v>
      </c>
      <c r="C40" s="830"/>
      <c r="D40" s="830"/>
      <c r="E40" s="830"/>
      <c r="F40" s="830"/>
      <c r="G40" s="830"/>
      <c r="H40" s="831"/>
      <c r="I40" s="430"/>
      <c r="J40" s="431"/>
      <c r="K40" s="447">
        <f>VLOOKUP(A40,EQUIPOS!A10:D167,4,FALSE)</f>
        <v>360959.02435913804</v>
      </c>
      <c r="L40" s="344"/>
      <c r="M40" s="345">
        <v>2.5</v>
      </c>
      <c r="N40" s="281">
        <f t="shared" si="0"/>
        <v>144383.60974365522</v>
      </c>
    </row>
    <row r="41" spans="1:14">
      <c r="A41" s="119" t="s">
        <v>282</v>
      </c>
      <c r="B41" s="829" t="str">
        <f>VLOOKUP(A41,EQUIPOS!A6:D154,3,FALSE)</f>
        <v>Piloteadora potencia 250KW, RPM 1800, fuerza elevadora 200KN</v>
      </c>
      <c r="C41" s="830"/>
      <c r="D41" s="830"/>
      <c r="E41" s="830"/>
      <c r="F41" s="830"/>
      <c r="G41" s="830"/>
      <c r="H41" s="831"/>
      <c r="I41" s="430"/>
      <c r="J41" s="431"/>
      <c r="K41" s="447">
        <f>VLOOKUP(A41,EQUIPOS!A6:D154,4,FALSE)</f>
        <v>616924.26007176726</v>
      </c>
      <c r="L41" s="344"/>
      <c r="M41" s="345">
        <v>1</v>
      </c>
      <c r="N41" s="281">
        <f t="shared" si="0"/>
        <v>616924.26007176726</v>
      </c>
    </row>
    <row r="42" spans="1:14">
      <c r="A42" s="119" t="s">
        <v>310</v>
      </c>
      <c r="B42" s="829" t="str">
        <f>VLOOKUP(A42,EQUIPOS!A12:D156,3,FALSE)</f>
        <v>Retroexcavadora A25C</v>
      </c>
      <c r="C42" s="830"/>
      <c r="D42" s="830"/>
      <c r="E42" s="830"/>
      <c r="F42" s="830"/>
      <c r="G42" s="830"/>
      <c r="H42" s="831"/>
      <c r="I42" s="337"/>
      <c r="J42" s="339"/>
      <c r="K42" s="447">
        <f>VLOOKUP(A42,EQUIPOS!A12:D169,4,FALSE)</f>
        <v>165220.84747833555</v>
      </c>
      <c r="L42" s="432"/>
      <c r="M42" s="433">
        <v>2.5</v>
      </c>
      <c r="N42" s="281">
        <f t="shared" si="0"/>
        <v>66088.338991334225</v>
      </c>
    </row>
    <row r="43" spans="1:14">
      <c r="B43" s="829"/>
      <c r="C43" s="830"/>
      <c r="D43" s="830"/>
      <c r="E43" s="830"/>
      <c r="F43" s="830"/>
      <c r="G43" s="830"/>
      <c r="H43" s="831"/>
      <c r="I43" s="42"/>
      <c r="J43" s="43"/>
      <c r="K43" s="447"/>
      <c r="L43" s="285"/>
      <c r="M43" s="286"/>
      <c r="N43" s="281"/>
    </row>
    <row r="44" spans="1:14">
      <c r="B44" s="329"/>
      <c r="C44" s="330"/>
      <c r="D44" s="330"/>
      <c r="E44" s="330"/>
      <c r="F44" s="332"/>
      <c r="G44" s="332"/>
      <c r="H44" s="131"/>
      <c r="I44" s="42"/>
      <c r="J44" s="43"/>
      <c r="K44" s="447"/>
      <c r="L44" s="285"/>
      <c r="M44" s="286"/>
      <c r="N44" s="282"/>
    </row>
    <row r="45" spans="1:14">
      <c r="B45" s="836" t="s">
        <v>1036</v>
      </c>
      <c r="C45" s="837"/>
      <c r="D45" s="837"/>
      <c r="E45" s="44"/>
      <c r="F45" s="45"/>
      <c r="G45" s="45"/>
      <c r="H45" s="46"/>
      <c r="I45" s="42"/>
      <c r="J45" s="43"/>
      <c r="K45" s="288"/>
      <c r="L45" s="285"/>
      <c r="M45" s="410">
        <v>0.1</v>
      </c>
      <c r="N45" s="353">
        <f>N83*M45</f>
        <v>8511.2008676833339</v>
      </c>
    </row>
    <row r="46" spans="1:14" ht="15.75" thickBot="1">
      <c r="B46" s="829"/>
      <c r="C46" s="830"/>
      <c r="D46" s="830"/>
      <c r="E46" s="830"/>
      <c r="F46" s="830"/>
      <c r="G46" s="830"/>
      <c r="H46" s="831"/>
      <c r="I46" s="838"/>
      <c r="J46" s="839"/>
      <c r="K46" s="47"/>
      <c r="L46" s="840"/>
      <c r="M46" s="841"/>
      <c r="N46" s="111"/>
    </row>
    <row r="47" spans="1:14" ht="15.75" thickBot="1">
      <c r="B47" s="816" t="s">
        <v>1037</v>
      </c>
      <c r="C47" s="817"/>
      <c r="D47" s="817"/>
      <c r="E47" s="817"/>
      <c r="F47" s="817"/>
      <c r="G47" s="817"/>
      <c r="H47" s="817"/>
      <c r="I47" s="817"/>
      <c r="J47" s="817"/>
      <c r="K47" s="817"/>
      <c r="L47" s="817"/>
      <c r="M47" s="818"/>
      <c r="N47" s="403">
        <f>SUM(N36:N46)</f>
        <v>992202.78271007712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7" t="s">
        <v>1028</v>
      </c>
      <c r="C51" s="808"/>
      <c r="D51" s="808"/>
      <c r="E51" s="808"/>
      <c r="F51" s="808"/>
      <c r="G51" s="808"/>
      <c r="H51" s="808"/>
      <c r="I51" s="809"/>
      <c r="J51" s="324" t="s">
        <v>1029</v>
      </c>
      <c r="K51" s="91" t="s">
        <v>1030</v>
      </c>
      <c r="L51" s="810" t="s">
        <v>1039</v>
      </c>
      <c r="M51" s="809"/>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8768.399357443499</v>
      </c>
      <c r="N52" s="281">
        <f>K52*M52</f>
        <v>20649.58048677944</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19261.949737841256</v>
      </c>
      <c r="N53" s="281">
        <f>K53*M53</f>
        <v>2382707.2417398314</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418449.85478575289</v>
      </c>
      <c r="N54" s="281">
        <f>K54*M54</f>
        <v>345082.23479379219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SUM(N52:N58)</f>
        <v>2748439.057020403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0">
        <f>VLOOKUP(A64,TRANSPORTE!A5:D117,4,FALSE)</f>
        <v>1280.2563222435558</v>
      </c>
      <c r="M64" s="821"/>
      <c r="N64" s="296">
        <f>K64*L64</f>
        <v>1664.3332189166226</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0">
        <f>VLOOKUP(A65,TRANSPORTE!A6:D117,4,FALSE)</f>
        <v>61.129600498289051</v>
      </c>
      <c r="M65" s="821"/>
      <c r="N65" s="296">
        <f>K65*L65</f>
        <v>3.0564800249144528</v>
      </c>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1667.3896989415371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968"/>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3"/>
      <c r="C82" s="804"/>
      <c r="D82" s="804"/>
      <c r="E82" s="804"/>
      <c r="F82" s="804"/>
      <c r="G82" s="804"/>
      <c r="H82" s="804"/>
      <c r="I82" s="132"/>
      <c r="J82" s="132"/>
      <c r="K82" s="132"/>
      <c r="L82" s="904"/>
      <c r="M82" s="904"/>
      <c r="N82" s="133"/>
    </row>
    <row r="83" spans="1:14" ht="15.75" thickBot="1">
      <c r="B83" s="822" t="s">
        <v>1037</v>
      </c>
      <c r="C83" s="823"/>
      <c r="D83" s="823"/>
      <c r="E83" s="823"/>
      <c r="F83" s="823"/>
      <c r="G83" s="823"/>
      <c r="H83" s="823"/>
      <c r="I83" s="823"/>
      <c r="J83" s="823"/>
      <c r="K83" s="823"/>
      <c r="L83" s="823"/>
      <c r="M83" s="824"/>
      <c r="N83" s="469">
        <f>SUM(N76:N82)</f>
        <v>85112.008676833328</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N47+N59+N70+N83</f>
        <v>3827421.2381062554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7" t="s">
        <v>1053</v>
      </c>
      <c r="C89" s="808"/>
      <c r="D89" s="808"/>
      <c r="E89" s="808"/>
      <c r="F89" s="808"/>
      <c r="G89" s="808"/>
      <c r="H89" s="808"/>
      <c r="I89" s="323"/>
      <c r="J89" s="343"/>
      <c r="K89" s="311" t="s">
        <v>1054</v>
      </c>
      <c r="L89" s="846" t="s">
        <v>1055</v>
      </c>
      <c r="M89" s="847"/>
      <c r="N89" s="312"/>
    </row>
    <row r="90" spans="1:14">
      <c r="B90" s="848" t="s">
        <v>1056</v>
      </c>
      <c r="C90" s="849"/>
      <c r="D90" s="849"/>
      <c r="E90" s="849"/>
      <c r="F90" s="849"/>
      <c r="G90" s="849"/>
      <c r="H90" s="849"/>
      <c r="I90" s="93"/>
      <c r="J90" s="94"/>
      <c r="K90" s="313">
        <v>0.2</v>
      </c>
      <c r="L90" s="850">
        <f>N85*K90</f>
        <v>765484.24762125115</v>
      </c>
      <c r="M90" s="851"/>
      <c r="N90" s="57"/>
    </row>
    <row r="91" spans="1:14">
      <c r="B91" s="95" t="s">
        <v>1057</v>
      </c>
      <c r="C91" s="96"/>
      <c r="D91" s="96"/>
      <c r="E91" s="96"/>
      <c r="F91" s="96"/>
      <c r="G91" s="96"/>
      <c r="H91" s="96"/>
      <c r="I91" s="93"/>
      <c r="J91" s="94"/>
      <c r="K91" s="313">
        <v>0.05</v>
      </c>
      <c r="L91" s="850">
        <f>N85*K91</f>
        <v>191371.06190531279</v>
      </c>
      <c r="M91" s="851"/>
      <c r="N91" s="57"/>
    </row>
    <row r="92" spans="1:14" ht="15.75" thickBot="1">
      <c r="B92" s="97" t="s">
        <v>1058</v>
      </c>
      <c r="C92" s="98"/>
      <c r="D92" s="98"/>
      <c r="E92" s="98"/>
      <c r="F92" s="98"/>
      <c r="G92" s="98"/>
      <c r="H92" s="98"/>
      <c r="I92" s="99"/>
      <c r="J92" s="100"/>
      <c r="K92" s="314">
        <v>0.05</v>
      </c>
      <c r="L92" s="852">
        <f>N85*K92</f>
        <v>191371.06190531279</v>
      </c>
      <c r="M92" s="853"/>
      <c r="N92" s="57"/>
    </row>
    <row r="93" spans="1:14" ht="15.75" thickBot="1">
      <c r="B93" s="816" t="s">
        <v>1037</v>
      </c>
      <c r="C93" s="817"/>
      <c r="D93" s="817"/>
      <c r="E93" s="817"/>
      <c r="F93" s="817"/>
      <c r="G93" s="817"/>
      <c r="H93" s="817"/>
      <c r="I93" s="817"/>
      <c r="J93" s="817"/>
      <c r="K93" s="817"/>
      <c r="L93" s="817"/>
      <c r="M93" s="818"/>
      <c r="N93" s="58">
        <f>L90+L91+L92</f>
        <v>1148226.3714318767</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4975647.6095381323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8" t="s">
        <v>2324</v>
      </c>
      <c r="C112" s="959"/>
      <c r="D112" s="959"/>
      <c r="E112" s="959"/>
      <c r="F112" s="959"/>
      <c r="G112" s="959"/>
      <c r="H112" s="959"/>
      <c r="I112" s="959"/>
      <c r="J112" s="959"/>
      <c r="K112" s="959"/>
      <c r="L112" s="959"/>
      <c r="M112" s="959"/>
      <c r="N112" s="960"/>
    </row>
    <row r="113" spans="2:14" ht="15" customHeight="1">
      <c r="B113" s="958"/>
      <c r="C113" s="959"/>
      <c r="D113" s="959"/>
      <c r="E113" s="959"/>
      <c r="F113" s="959"/>
      <c r="G113" s="959"/>
      <c r="H113" s="959"/>
      <c r="I113" s="959"/>
      <c r="J113" s="959"/>
      <c r="K113" s="959"/>
      <c r="L113" s="959"/>
      <c r="M113" s="959"/>
      <c r="N113" s="960"/>
    </row>
    <row r="114" spans="2:14" ht="30" customHeight="1">
      <c r="B114" s="961" t="s">
        <v>2325</v>
      </c>
      <c r="C114" s="962"/>
      <c r="D114" s="962"/>
      <c r="E114" s="962"/>
      <c r="F114" s="962"/>
      <c r="G114" s="962"/>
      <c r="H114" s="962"/>
      <c r="I114" s="962"/>
      <c r="J114" s="962"/>
      <c r="K114" s="962"/>
      <c r="L114" s="962"/>
      <c r="M114" s="962"/>
      <c r="N114" s="963"/>
    </row>
    <row r="115" spans="2:14">
      <c r="B115" s="961"/>
      <c r="C115" s="962"/>
      <c r="D115" s="962"/>
      <c r="E115" s="962"/>
      <c r="F115" s="962"/>
      <c r="G115" s="962"/>
      <c r="H115" s="962"/>
      <c r="I115" s="962"/>
      <c r="J115" s="962"/>
      <c r="K115" s="962"/>
      <c r="L115" s="962"/>
      <c r="M115" s="962"/>
      <c r="N115" s="96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4"/>
      <c r="K125" s="964"/>
      <c r="L125" s="964"/>
      <c r="M125" s="964"/>
      <c r="N125" s="965"/>
    </row>
    <row r="126" spans="2:14" ht="15.75" thickBot="1">
      <c r="B126" s="428" t="s">
        <v>2327</v>
      </c>
      <c r="C126" s="429"/>
      <c r="D126" s="429"/>
      <c r="E126" s="268"/>
      <c r="F126" s="268"/>
      <c r="G126" s="268"/>
      <c r="H126" s="268"/>
      <c r="I126" s="268"/>
      <c r="J126" s="966"/>
      <c r="K126" s="966"/>
      <c r="L126" s="966"/>
      <c r="M126" s="966"/>
      <c r="N126" s="96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182</v>
      </c>
      <c r="B36" s="829" t="str">
        <f>VLOOKUP(A36,EQUIPOS!A6:D154,3,FALSE)</f>
        <v xml:space="preserve">Compresor para penetrar roca
</v>
      </c>
      <c r="C36" s="830"/>
      <c r="D36" s="830"/>
      <c r="E36" s="830"/>
      <c r="F36" s="830"/>
      <c r="G36" s="830"/>
      <c r="H36" s="831"/>
      <c r="I36" s="276"/>
      <c r="J36" s="277"/>
      <c r="K36" s="278">
        <f>VLOOKUP(A36,EQUIPOS!A6:D163,4,FALSE)</f>
        <v>86173.047173017258</v>
      </c>
      <c r="L36" s="279"/>
      <c r="M36" s="280">
        <v>0.125</v>
      </c>
      <c r="N36" s="281">
        <f>K36/M36</f>
        <v>689384.37738413806</v>
      </c>
    </row>
    <row r="37" spans="1:14">
      <c r="A37" s="119" t="s">
        <v>242</v>
      </c>
      <c r="B37" s="829" t="str">
        <f>VLOOKUP(A37,EQUIPOS!A7:D154,3,FALSE)</f>
        <v>Grúa con torre capacidad 1 ton en la punta.</v>
      </c>
      <c r="C37" s="830"/>
      <c r="D37" s="830"/>
      <c r="E37" s="830"/>
      <c r="F37" s="830"/>
      <c r="G37" s="830"/>
      <c r="H37" s="831"/>
      <c r="I37" s="430"/>
      <c r="J37" s="431"/>
      <c r="K37" s="278">
        <f>VLOOKUP(A37,EQUIPOS!A7:D164,4,FALSE)</f>
        <v>180479.51217956902</v>
      </c>
      <c r="L37" s="344"/>
      <c r="M37" s="345">
        <v>2.5</v>
      </c>
      <c r="N37" s="281">
        <f>K37/M37</f>
        <v>72191.804871827611</v>
      </c>
    </row>
    <row r="38" spans="1:14">
      <c r="A38" s="119" t="s">
        <v>267</v>
      </c>
      <c r="B38" s="829" t="str">
        <f>VLOOKUP(A38,EQUIPOS!A8:D154,3,FALSE)</f>
        <v>Motobomba de concreto</v>
      </c>
      <c r="C38" s="830"/>
      <c r="D38" s="830"/>
      <c r="E38" s="830"/>
      <c r="F38" s="830"/>
      <c r="G38" s="830"/>
      <c r="H38" s="831"/>
      <c r="I38" s="430"/>
      <c r="J38" s="431"/>
      <c r="K38" s="447">
        <f>VLOOKUP(A38,EQUIPOS!A8:D165,4,FALSE)</f>
        <v>79097.54095900862</v>
      </c>
      <c r="L38" s="344"/>
      <c r="M38" s="345">
        <v>0.65</v>
      </c>
      <c r="N38" s="281">
        <f>K38/M38</f>
        <v>121688.52455232095</v>
      </c>
    </row>
    <row r="39" spans="1:14">
      <c r="A39" s="119" t="s">
        <v>310</v>
      </c>
      <c r="B39" s="829" t="str">
        <f>VLOOKUP(A39,EQUIPOS!A9:D154,3,FALSE)</f>
        <v>Retroexcavadora A25C</v>
      </c>
      <c r="C39" s="830"/>
      <c r="D39" s="830"/>
      <c r="E39" s="830"/>
      <c r="F39" s="830"/>
      <c r="G39" s="830"/>
      <c r="H39" s="831"/>
      <c r="I39" s="430"/>
      <c r="J39" s="431"/>
      <c r="K39" s="447">
        <f>VLOOKUP(A39,EQUIPOS!A9:D166,4,FALSE)</f>
        <v>165220.84747833555</v>
      </c>
      <c r="L39" s="344"/>
      <c r="M39" s="345">
        <v>0.65</v>
      </c>
      <c r="N39" s="281">
        <f>K39/M39</f>
        <v>254185.9191974393</v>
      </c>
    </row>
    <row r="40" spans="1:14">
      <c r="A40" s="119"/>
      <c r="B40" s="829"/>
      <c r="C40" s="830"/>
      <c r="D40" s="830"/>
      <c r="E40" s="830"/>
      <c r="F40" s="830"/>
      <c r="G40" s="830"/>
      <c r="H40" s="831"/>
      <c r="I40" s="430"/>
      <c r="J40" s="431"/>
      <c r="K40" s="447"/>
      <c r="L40" s="344"/>
      <c r="M40" s="345"/>
      <c r="N40" s="281"/>
    </row>
    <row r="41" spans="1:14">
      <c r="A41" s="119"/>
      <c r="B41" s="829"/>
      <c r="C41" s="830"/>
      <c r="D41" s="830"/>
      <c r="E41" s="830"/>
      <c r="F41" s="830"/>
      <c r="G41" s="830"/>
      <c r="H41" s="831"/>
      <c r="I41" s="430"/>
      <c r="J41" s="431"/>
      <c r="K41" s="447"/>
      <c r="L41" s="344"/>
      <c r="M41" s="345"/>
      <c r="N41" s="281"/>
    </row>
    <row r="42" spans="1:14">
      <c r="A42" s="119"/>
      <c r="B42" s="829"/>
      <c r="C42" s="830"/>
      <c r="D42" s="830"/>
      <c r="E42" s="830"/>
      <c r="F42" s="830"/>
      <c r="G42" s="830"/>
      <c r="H42" s="831"/>
      <c r="I42" s="337"/>
      <c r="J42" s="339"/>
      <c r="K42" s="447"/>
      <c r="L42" s="432"/>
      <c r="M42" s="433"/>
      <c r="N42" s="281"/>
    </row>
    <row r="43" spans="1:14">
      <c r="B43" s="829"/>
      <c r="C43" s="830"/>
      <c r="D43" s="830"/>
      <c r="E43" s="830"/>
      <c r="F43" s="830"/>
      <c r="G43" s="830"/>
      <c r="H43" s="831"/>
      <c r="I43" s="42"/>
      <c r="J43" s="43"/>
      <c r="K43" s="447"/>
      <c r="L43" s="285"/>
      <c r="M43" s="286"/>
      <c r="N43" s="281"/>
    </row>
    <row r="44" spans="1:14">
      <c r="B44" s="329"/>
      <c r="C44" s="330"/>
      <c r="D44" s="330"/>
      <c r="E44" s="330"/>
      <c r="F44" s="332"/>
      <c r="G44" s="332"/>
      <c r="H44" s="131"/>
      <c r="I44" s="42"/>
      <c r="J44" s="43"/>
      <c r="K44" s="447"/>
      <c r="L44" s="285"/>
      <c r="M44" s="286"/>
      <c r="N44" s="282"/>
    </row>
    <row r="45" spans="1:14">
      <c r="B45" s="836" t="s">
        <v>1036</v>
      </c>
      <c r="C45" s="837"/>
      <c r="D45" s="837"/>
      <c r="E45" s="44"/>
      <c r="F45" s="45"/>
      <c r="G45" s="45"/>
      <c r="H45" s="46"/>
      <c r="I45" s="42"/>
      <c r="J45" s="43"/>
      <c r="K45" s="288"/>
      <c r="L45" s="285"/>
      <c r="M45" s="410">
        <v>0.1</v>
      </c>
      <c r="N45" s="353">
        <f>N87*M45</f>
        <v>44258.244511953337</v>
      </c>
    </row>
    <row r="46" spans="1:14" ht="15.75" thickBot="1">
      <c r="B46" s="829"/>
      <c r="C46" s="830"/>
      <c r="D46" s="830"/>
      <c r="E46" s="830"/>
      <c r="F46" s="830"/>
      <c r="G46" s="830"/>
      <c r="H46" s="831"/>
      <c r="I46" s="838"/>
      <c r="J46" s="839"/>
      <c r="K46" s="47"/>
      <c r="L46" s="840"/>
      <c r="M46" s="841"/>
      <c r="N46" s="111"/>
    </row>
    <row r="47" spans="1:14" ht="15.75" thickBot="1">
      <c r="B47" s="816" t="s">
        <v>1037</v>
      </c>
      <c r="C47" s="817"/>
      <c r="D47" s="817"/>
      <c r="E47" s="817"/>
      <c r="F47" s="817"/>
      <c r="G47" s="817"/>
      <c r="H47" s="817"/>
      <c r="I47" s="817"/>
      <c r="J47" s="817"/>
      <c r="K47" s="817"/>
      <c r="L47" s="817"/>
      <c r="M47" s="818"/>
      <c r="N47" s="403">
        <f>SUM(N36:N46)</f>
        <v>1181708.8705176793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7" t="s">
        <v>1028</v>
      </c>
      <c r="C51" s="808"/>
      <c r="D51" s="808"/>
      <c r="E51" s="808"/>
      <c r="F51" s="808"/>
      <c r="G51" s="808"/>
      <c r="H51" s="808"/>
      <c r="I51" s="809"/>
      <c r="J51" s="324" t="s">
        <v>1029</v>
      </c>
      <c r="K51" s="91" t="s">
        <v>1030</v>
      </c>
      <c r="L51" s="810" t="s">
        <v>1039</v>
      </c>
      <c r="M51" s="809"/>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19261.949737841256</v>
      </c>
      <c r="N52" s="281">
        <f>K52*M52</f>
        <v>3431098.4281053566</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418449.85478575289</v>
      </c>
      <c r="N53" s="281">
        <f t="shared" ref="N53:N59" si="0">K53*M53</f>
        <v>496918.4181030608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5876.2199999999993</v>
      </c>
      <c r="N54" s="281">
        <f t="shared" si="0"/>
        <v>1762.8659999999998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1497</v>
      </c>
      <c r="N55" s="281">
        <f t="shared" si="0"/>
        <v>4491</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8732.0737009582335</v>
      </c>
      <c r="N56" s="281">
        <f t="shared" si="0"/>
        <v>2183.0184252395584</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1172.4154205368645</v>
      </c>
      <c r="N57" s="281">
        <f t="shared" si="0"/>
        <v>1172.4154205368645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892.5</v>
      </c>
      <c r="N58" s="281">
        <f t="shared" si="0"/>
        <v>892.5</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7512.6951432867654</v>
      </c>
      <c r="N59" s="281">
        <f t="shared" si="0"/>
        <v>3440.8143756253385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6" t="s">
        <v>1037</v>
      </c>
      <c r="C63" s="817"/>
      <c r="D63" s="817"/>
      <c r="E63" s="817"/>
      <c r="F63" s="817"/>
      <c r="G63" s="817"/>
      <c r="H63" s="817"/>
      <c r="I63" s="817"/>
      <c r="J63" s="817"/>
      <c r="K63" s="817"/>
      <c r="L63" s="817"/>
      <c r="M63" s="818"/>
      <c r="N63" s="403">
        <f>SUM(N52:N62)</f>
        <v>3941959.4604298193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9" t="s">
        <v>1045</v>
      </c>
      <c r="M67" s="792"/>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0">
        <f>VLOOKUP(A68,TRANSPORTE!A5:D117,4,FALSE)</f>
        <v>1280.2563222435558</v>
      </c>
      <c r="M68" s="821"/>
      <c r="N68" s="296">
        <f>K68*L68</f>
        <v>1664.3332189166226</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0">
        <f>VLOOKUP(A69,TRANSPORTE!A6:D117,4,FALSE)</f>
        <v>61.129600498289051</v>
      </c>
      <c r="M69" s="821"/>
      <c r="N69" s="296">
        <f>K69*L69</f>
        <v>3.0564800249144528</v>
      </c>
    </row>
    <row r="70" spans="1:15">
      <c r="B70" s="52"/>
      <c r="C70" s="53"/>
      <c r="D70" s="53"/>
      <c r="E70" s="53"/>
      <c r="F70" s="53"/>
      <c r="G70" s="53"/>
      <c r="H70" s="320"/>
      <c r="I70" s="288"/>
      <c r="J70" s="295"/>
      <c r="K70" s="288"/>
      <c r="L70" s="820"/>
      <c r="M70" s="821"/>
      <c r="N70" s="296"/>
    </row>
    <row r="71" spans="1:15">
      <c r="B71" s="52"/>
      <c r="C71" s="53"/>
      <c r="D71" s="53"/>
      <c r="E71" s="53"/>
      <c r="F71" s="53"/>
      <c r="G71" s="53"/>
      <c r="H71" s="320"/>
      <c r="I71" s="288"/>
      <c r="J71" s="295"/>
      <c r="K71" s="288"/>
      <c r="L71" s="820"/>
      <c r="M71" s="821"/>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5"/>
      <c r="M73" s="806"/>
      <c r="N73" s="133"/>
    </row>
    <row r="74" spans="1:15" ht="15.75" thickBot="1">
      <c r="B74" s="822" t="s">
        <v>1037</v>
      </c>
      <c r="C74" s="823"/>
      <c r="D74" s="823"/>
      <c r="E74" s="823"/>
      <c r="F74" s="823"/>
      <c r="G74" s="823"/>
      <c r="H74" s="823"/>
      <c r="I74" s="823"/>
      <c r="J74" s="823"/>
      <c r="K74" s="823"/>
      <c r="L74" s="823"/>
      <c r="M74" s="824"/>
      <c r="N74" s="110">
        <f>N68+N69+N70+N71+N72</f>
        <v>1667.3896989415371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2" t="s">
        <v>1047</v>
      </c>
      <c r="C78" s="843"/>
      <c r="D78" s="843"/>
      <c r="E78" s="843"/>
      <c r="F78" s="843"/>
      <c r="G78" s="843"/>
      <c r="H78" s="843"/>
      <c r="I78" s="79" t="s">
        <v>1048</v>
      </c>
      <c r="J78" s="81" t="s">
        <v>1494</v>
      </c>
      <c r="K78" s="80" t="s">
        <v>1050</v>
      </c>
      <c r="L78" s="844" t="s">
        <v>1034</v>
      </c>
      <c r="M78" s="968"/>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3"/>
      <c r="C86" s="804"/>
      <c r="D86" s="804"/>
      <c r="E86" s="804"/>
      <c r="F86" s="804"/>
      <c r="G86" s="804"/>
      <c r="H86" s="804"/>
      <c r="I86" s="132"/>
      <c r="J86" s="132"/>
      <c r="K86" s="132"/>
      <c r="L86" s="904"/>
      <c r="M86" s="904"/>
      <c r="N86" s="51"/>
    </row>
    <row r="87" spans="1:14" ht="15.75" thickBot="1">
      <c r="B87" s="822" t="s">
        <v>1037</v>
      </c>
      <c r="C87" s="823"/>
      <c r="D87" s="823"/>
      <c r="E87" s="823"/>
      <c r="F87" s="823"/>
      <c r="G87" s="823"/>
      <c r="H87" s="823"/>
      <c r="I87" s="823"/>
      <c r="J87" s="823"/>
      <c r="K87" s="823"/>
      <c r="L87" s="823"/>
      <c r="M87" s="824"/>
      <c r="N87" s="310">
        <f>SUM(N80:N86)</f>
        <v>442582.44511953334</v>
      </c>
    </row>
    <row r="88" spans="1:14" ht="15.75" thickBot="1">
      <c r="B88" s="39"/>
      <c r="C88" s="40"/>
      <c r="D88" s="40"/>
      <c r="E88" s="40"/>
      <c r="F88" s="40"/>
      <c r="G88" s="40"/>
      <c r="H88" s="40"/>
      <c r="I88" s="40"/>
      <c r="J88" s="40"/>
      <c r="K88" s="40"/>
      <c r="L88" s="40"/>
      <c r="M88" s="40"/>
      <c r="N88" s="41"/>
    </row>
    <row r="89" spans="1:14" ht="15.75" thickBot="1">
      <c r="B89" s="816" t="s">
        <v>1051</v>
      </c>
      <c r="C89" s="817"/>
      <c r="D89" s="817"/>
      <c r="E89" s="817"/>
      <c r="F89" s="817"/>
      <c r="G89" s="817"/>
      <c r="H89" s="817"/>
      <c r="I89" s="817"/>
      <c r="J89" s="817"/>
      <c r="K89" s="817"/>
      <c r="L89" s="817"/>
      <c r="M89" s="818"/>
      <c r="N89" s="105">
        <f>N47+N63+N74+N87</f>
        <v>5567918.1657659737</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7" t="s">
        <v>1053</v>
      </c>
      <c r="C93" s="808"/>
      <c r="D93" s="808"/>
      <c r="E93" s="808"/>
      <c r="F93" s="808"/>
      <c r="G93" s="808"/>
      <c r="H93" s="808"/>
      <c r="I93" s="323"/>
      <c r="J93" s="343"/>
      <c r="K93" s="311" t="s">
        <v>1054</v>
      </c>
      <c r="L93" s="846" t="s">
        <v>1055</v>
      </c>
      <c r="M93" s="847"/>
      <c r="N93" s="312"/>
    </row>
    <row r="94" spans="1:14">
      <c r="B94" s="848" t="s">
        <v>1056</v>
      </c>
      <c r="C94" s="849"/>
      <c r="D94" s="849"/>
      <c r="E94" s="849"/>
      <c r="F94" s="849"/>
      <c r="G94" s="849"/>
      <c r="H94" s="849"/>
      <c r="I94" s="93"/>
      <c r="J94" s="94"/>
      <c r="K94" s="313">
        <v>0.2</v>
      </c>
      <c r="L94" s="850">
        <f>N89*K94</f>
        <v>1113583.6331531948</v>
      </c>
      <c r="M94" s="851"/>
      <c r="N94" s="57"/>
    </row>
    <row r="95" spans="1:14">
      <c r="B95" s="95" t="s">
        <v>1057</v>
      </c>
      <c r="C95" s="96"/>
      <c r="D95" s="96"/>
      <c r="E95" s="96"/>
      <c r="F95" s="96"/>
      <c r="G95" s="96"/>
      <c r="H95" s="96"/>
      <c r="I95" s="93"/>
      <c r="J95" s="94"/>
      <c r="K95" s="313">
        <v>0.05</v>
      </c>
      <c r="L95" s="850">
        <f>N89*K95</f>
        <v>278395.9082882987</v>
      </c>
      <c r="M95" s="851"/>
      <c r="N95" s="57"/>
    </row>
    <row r="96" spans="1:14" ht="15.75" thickBot="1">
      <c r="B96" s="97" t="s">
        <v>1058</v>
      </c>
      <c r="C96" s="98"/>
      <c r="D96" s="98"/>
      <c r="E96" s="98"/>
      <c r="F96" s="98"/>
      <c r="G96" s="98"/>
      <c r="H96" s="98"/>
      <c r="I96" s="99"/>
      <c r="J96" s="100"/>
      <c r="K96" s="314">
        <v>0.05</v>
      </c>
      <c r="L96" s="852">
        <f>N89*K96</f>
        <v>278395.9082882987</v>
      </c>
      <c r="M96" s="853"/>
      <c r="N96" s="57"/>
    </row>
    <row r="97" spans="1:14" ht="15.75" thickBot="1">
      <c r="B97" s="816" t="s">
        <v>1037</v>
      </c>
      <c r="C97" s="817"/>
      <c r="D97" s="817"/>
      <c r="E97" s="817"/>
      <c r="F97" s="817"/>
      <c r="G97" s="817"/>
      <c r="H97" s="817"/>
      <c r="I97" s="817"/>
      <c r="J97" s="817"/>
      <c r="K97" s="817"/>
      <c r="L97" s="817"/>
      <c r="M97" s="818"/>
      <c r="N97" s="58">
        <f>L94+L95+L96</f>
        <v>1670375.4497297921</v>
      </c>
    </row>
    <row r="98" spans="1:14" ht="15.75" thickBot="1">
      <c r="B98" s="39"/>
      <c r="C98" s="40"/>
      <c r="D98" s="40"/>
      <c r="E98" s="40"/>
      <c r="F98" s="40"/>
      <c r="G98" s="40"/>
      <c r="H98" s="40"/>
      <c r="I98" s="40"/>
      <c r="J98" s="40"/>
      <c r="K98" s="40"/>
      <c r="L98" s="40"/>
      <c r="M98" s="40"/>
      <c r="N98" s="41"/>
    </row>
    <row r="99" spans="1:14" ht="15.75" thickBot="1">
      <c r="A99" t="s">
        <v>2122</v>
      </c>
      <c r="B99" s="816" t="s">
        <v>1059</v>
      </c>
      <c r="C99" s="817"/>
      <c r="D99" s="817"/>
      <c r="E99" s="817"/>
      <c r="F99" s="817"/>
      <c r="G99" s="817"/>
      <c r="H99" s="817"/>
      <c r="I99" s="817"/>
      <c r="J99" s="817"/>
      <c r="K99" s="817"/>
      <c r="L99" s="817"/>
      <c r="M99" s="818"/>
      <c r="N99" s="196">
        <f>N89+N97</f>
        <v>7238293.6154957656</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8" t="s">
        <v>2324</v>
      </c>
      <c r="C116" s="959"/>
      <c r="D116" s="959"/>
      <c r="E116" s="959"/>
      <c r="F116" s="959"/>
      <c r="G116" s="959"/>
      <c r="H116" s="959"/>
      <c r="I116" s="959"/>
      <c r="J116" s="959"/>
      <c r="K116" s="959"/>
      <c r="L116" s="959"/>
      <c r="M116" s="959"/>
      <c r="N116" s="960"/>
    </row>
    <row r="117" spans="2:14" ht="15" customHeight="1">
      <c r="B117" s="958"/>
      <c r="C117" s="959"/>
      <c r="D117" s="959"/>
      <c r="E117" s="959"/>
      <c r="F117" s="959"/>
      <c r="G117" s="959"/>
      <c r="H117" s="959"/>
      <c r="I117" s="959"/>
      <c r="J117" s="959"/>
      <c r="K117" s="959"/>
      <c r="L117" s="959"/>
      <c r="M117" s="959"/>
      <c r="N117" s="960"/>
    </row>
    <row r="118" spans="2:14" ht="30" customHeight="1">
      <c r="B118" s="961" t="s">
        <v>2325</v>
      </c>
      <c r="C118" s="962"/>
      <c r="D118" s="962"/>
      <c r="E118" s="962"/>
      <c r="F118" s="962"/>
      <c r="G118" s="962"/>
      <c r="H118" s="962"/>
      <c r="I118" s="962"/>
      <c r="J118" s="962"/>
      <c r="K118" s="962"/>
      <c r="L118" s="962"/>
      <c r="M118" s="962"/>
      <c r="N118" s="963"/>
    </row>
    <row r="119" spans="2:14">
      <c r="B119" s="961"/>
      <c r="C119" s="962"/>
      <c r="D119" s="962"/>
      <c r="E119" s="962"/>
      <c r="F119" s="962"/>
      <c r="G119" s="962"/>
      <c r="H119" s="962"/>
      <c r="I119" s="962"/>
      <c r="J119" s="962"/>
      <c r="K119" s="962"/>
      <c r="L119" s="962"/>
      <c r="M119" s="962"/>
      <c r="N119" s="963"/>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4"/>
      <c r="K129" s="964"/>
      <c r="L129" s="964"/>
      <c r="M129" s="964"/>
      <c r="N129" s="965"/>
    </row>
    <row r="130" spans="2:14" ht="15.75" thickBot="1">
      <c r="B130" s="428" t="s">
        <v>2327</v>
      </c>
      <c r="C130" s="429"/>
      <c r="D130" s="429"/>
      <c r="E130" s="268"/>
      <c r="F130" s="268"/>
      <c r="G130" s="268"/>
      <c r="H130" s="268"/>
      <c r="I130" s="268"/>
      <c r="J130" s="966"/>
      <c r="K130" s="966"/>
      <c r="L130" s="966"/>
      <c r="M130" s="966"/>
      <c r="N130" s="96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5"/>
      <c r="C1" s="917"/>
      <c r="D1" s="918"/>
      <c r="E1" s="918"/>
      <c r="F1" s="918"/>
      <c r="G1" s="918"/>
      <c r="H1" s="918"/>
      <c r="I1" s="918"/>
      <c r="J1" s="919"/>
      <c r="K1" s="920" t="s">
        <v>1017</v>
      </c>
      <c r="L1" s="922" t="s">
        <v>2304</v>
      </c>
      <c r="M1" s="923"/>
      <c r="N1" s="924"/>
    </row>
    <row r="2" spans="2:14" ht="40.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2" hidden="1" customHeight="1" thickBot="1">
      <c r="B30" s="77" t="s">
        <v>1027</v>
      </c>
      <c r="C30" s="825" t="s">
        <v>1028</v>
      </c>
      <c r="D30" s="826"/>
      <c r="E30" s="826"/>
      <c r="F30" s="826"/>
      <c r="G30" s="826"/>
      <c r="H30" s="826"/>
      <c r="I30" s="826"/>
      <c r="J30" s="78"/>
      <c r="K30" s="316"/>
      <c r="L30" s="827" t="s">
        <v>1029</v>
      </c>
      <c r="M30" s="828"/>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180</v>
      </c>
      <c r="B36" s="829" t="str">
        <f>VLOOKUP(A36,EQUIPOS!A6:D154,3,FALSE)</f>
        <v>Compresor 120 HP, con martillo.</v>
      </c>
      <c r="C36" s="830"/>
      <c r="D36" s="830"/>
      <c r="E36" s="830"/>
      <c r="F36" s="830"/>
      <c r="G36" s="830"/>
      <c r="H36" s="831"/>
      <c r="I36" s="276"/>
      <c r="J36" s="277"/>
      <c r="K36" s="278">
        <f>VLOOKUP(A36,EQUIPOS!A6:D163,4,FALSE)</f>
        <v>108288.33764237069</v>
      </c>
      <c r="L36" s="279"/>
      <c r="M36" s="280">
        <v>0.16</v>
      </c>
      <c r="N36" s="281">
        <f>K36/M36</f>
        <v>676802.11026481679</v>
      </c>
    </row>
    <row r="37" spans="1:14">
      <c r="A37" s="119" t="s">
        <v>261</v>
      </c>
      <c r="B37" s="829" t="str">
        <f>VLOOKUP(A37,EQUIPOS!A7:D154,3,FALSE)</f>
        <v xml:space="preserve">Motobomba 3 PULGADAS (incluye operario)
</v>
      </c>
      <c r="C37" s="830"/>
      <c r="D37" s="830"/>
      <c r="E37" s="830"/>
      <c r="F37" s="830"/>
      <c r="G37" s="830"/>
      <c r="H37" s="831"/>
      <c r="I37" s="430"/>
      <c r="J37" s="431"/>
      <c r="K37" s="278">
        <f>VLOOKUP(A37,EQUIPOS!A7:D164,4,FALSE)</f>
        <v>7758.9596743295024</v>
      </c>
      <c r="L37" s="344"/>
      <c r="M37" s="345">
        <v>0.16</v>
      </c>
      <c r="N37" s="281">
        <f>K37/M37</f>
        <v>48493.497964559392</v>
      </c>
    </row>
    <row r="38" spans="1:14">
      <c r="A38" s="119"/>
      <c r="B38" s="829"/>
      <c r="C38" s="830"/>
      <c r="D38" s="830"/>
      <c r="E38" s="830"/>
      <c r="F38" s="830"/>
      <c r="G38" s="830"/>
      <c r="H38" s="831"/>
      <c r="I38" s="430"/>
      <c r="J38" s="431"/>
      <c r="K38" s="447"/>
      <c r="L38" s="344"/>
      <c r="M38" s="345"/>
      <c r="N38" s="281"/>
    </row>
    <row r="39" spans="1:14">
      <c r="A39" s="119"/>
      <c r="B39" s="829"/>
      <c r="C39" s="830"/>
      <c r="D39" s="830"/>
      <c r="E39" s="830"/>
      <c r="F39" s="830"/>
      <c r="G39" s="830"/>
      <c r="H39" s="831"/>
      <c r="I39" s="430"/>
      <c r="J39" s="431"/>
      <c r="K39" s="447"/>
      <c r="L39" s="344"/>
      <c r="M39" s="345"/>
      <c r="N39" s="281"/>
    </row>
    <row r="40" spans="1:14">
      <c r="A40" s="119"/>
      <c r="B40" s="829"/>
      <c r="C40" s="830"/>
      <c r="D40" s="830"/>
      <c r="E40" s="830"/>
      <c r="F40" s="830"/>
      <c r="G40" s="830"/>
      <c r="H40" s="831"/>
      <c r="I40" s="337"/>
      <c r="J40" s="339"/>
      <c r="K40" s="447"/>
      <c r="L40" s="432"/>
      <c r="M40" s="433"/>
      <c r="N40" s="281"/>
    </row>
    <row r="41" spans="1:14">
      <c r="B41" s="829"/>
      <c r="C41" s="830"/>
      <c r="D41" s="830"/>
      <c r="E41" s="830"/>
      <c r="F41" s="830"/>
      <c r="G41" s="830"/>
      <c r="H41" s="831"/>
      <c r="I41" s="42"/>
      <c r="J41" s="43"/>
      <c r="K41" s="447"/>
      <c r="L41" s="285"/>
      <c r="M41" s="286"/>
      <c r="N41" s="281"/>
    </row>
    <row r="42" spans="1:14">
      <c r="B42" s="329"/>
      <c r="C42" s="330"/>
      <c r="D42" s="330"/>
      <c r="E42" s="330"/>
      <c r="F42" s="332"/>
      <c r="G42" s="332"/>
      <c r="H42" s="131"/>
      <c r="I42" s="42"/>
      <c r="J42" s="43"/>
      <c r="K42" s="447"/>
      <c r="L42" s="285"/>
      <c r="M42" s="286"/>
      <c r="N42" s="282"/>
    </row>
    <row r="43" spans="1:14">
      <c r="B43" s="836" t="s">
        <v>1036</v>
      </c>
      <c r="C43" s="837"/>
      <c r="D43" s="837"/>
      <c r="E43" s="44"/>
      <c r="F43" s="45"/>
      <c r="G43" s="45"/>
      <c r="H43" s="46"/>
      <c r="I43" s="42"/>
      <c r="J43" s="43"/>
      <c r="K43" s="288"/>
      <c r="L43" s="285"/>
      <c r="M43" s="410">
        <v>0.05</v>
      </c>
      <c r="N43" s="353">
        <f>N77*M43</f>
        <v>11968.876220179687</v>
      </c>
    </row>
    <row r="44" spans="1:14" ht="15.75" thickBot="1">
      <c r="B44" s="829"/>
      <c r="C44" s="830"/>
      <c r="D44" s="830"/>
      <c r="E44" s="830"/>
      <c r="F44" s="830"/>
      <c r="G44" s="830"/>
      <c r="H44" s="831"/>
      <c r="I44" s="838"/>
      <c r="J44" s="839"/>
      <c r="K44" s="47"/>
      <c r="L44" s="840"/>
      <c r="M44" s="841"/>
      <c r="N44" s="111"/>
    </row>
    <row r="45" spans="1:14" ht="15.75" thickBot="1">
      <c r="B45" s="816" t="s">
        <v>1037</v>
      </c>
      <c r="C45" s="817"/>
      <c r="D45" s="817"/>
      <c r="E45" s="817"/>
      <c r="F45" s="817"/>
      <c r="G45" s="817"/>
      <c r="H45" s="817"/>
      <c r="I45" s="817"/>
      <c r="J45" s="817"/>
      <c r="K45" s="817"/>
      <c r="L45" s="817"/>
      <c r="M45" s="818"/>
      <c r="N45" s="403">
        <f>SUM(N36:N44)</f>
        <v>737264.48444955586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7" t="s">
        <v>1028</v>
      </c>
      <c r="C49" s="808"/>
      <c r="D49" s="808"/>
      <c r="E49" s="808"/>
      <c r="F49" s="808"/>
      <c r="G49" s="808"/>
      <c r="H49" s="808"/>
      <c r="I49" s="809"/>
      <c r="J49" s="324" t="s">
        <v>1029</v>
      </c>
      <c r="K49" s="91" t="s">
        <v>1030</v>
      </c>
      <c r="L49" s="810" t="s">
        <v>1039</v>
      </c>
      <c r="M49" s="809"/>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8732.0737009582335</v>
      </c>
      <c r="N50" s="281">
        <f>K50*M50</f>
        <v>1746.4147401916468</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1172.4154205368645</v>
      </c>
      <c r="N51" s="281">
        <f>K51*M51</f>
        <v>1172.4154205368645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892.5</v>
      </c>
      <c r="N52" s="281">
        <f>K52*M52</f>
        <v>446.25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4018.3694996203212</v>
      </c>
      <c r="N53" s="281">
        <f>K53*M53</f>
        <v>602755.42494304816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478495.70695060451</v>
      </c>
      <c r="N54" s="281">
        <f>K54*M54</f>
        <v>478495.70695060451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1084616.2120543811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0">
        <f>VLOOKUP(A63,TRANSPORTE!A5:D117,4,FALSE)</f>
        <v>1280.2563222435558</v>
      </c>
      <c r="M63" s="821"/>
      <c r="N63" s="296">
        <f>K63*L63</f>
        <v>1280.2563222435558</v>
      </c>
    </row>
    <row r="64" spans="1:14">
      <c r="B64" s="52"/>
      <c r="C64" s="53"/>
      <c r="D64" s="53"/>
      <c r="E64" s="53"/>
      <c r="F64" s="53"/>
      <c r="G64" s="53"/>
      <c r="H64" s="320"/>
      <c r="I64" s="288"/>
      <c r="J64" s="295"/>
      <c r="K64" s="288"/>
      <c r="L64" s="820"/>
      <c r="M64" s="821"/>
      <c r="N64" s="296"/>
    </row>
    <row r="65" spans="1:15">
      <c r="B65" s="52"/>
      <c r="C65" s="53"/>
      <c r="D65" s="53"/>
      <c r="E65" s="53"/>
      <c r="F65" s="53"/>
      <c r="G65" s="53"/>
      <c r="H65" s="320"/>
      <c r="I65" s="288"/>
      <c r="J65" s="295"/>
      <c r="K65" s="288"/>
      <c r="L65" s="820"/>
      <c r="M65" s="821"/>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5"/>
      <c r="M67" s="806"/>
      <c r="N67" s="133"/>
    </row>
    <row r="68" spans="1:15" ht="15.75" thickBot="1">
      <c r="B68" s="822" t="s">
        <v>1037</v>
      </c>
      <c r="C68" s="823"/>
      <c r="D68" s="823"/>
      <c r="E68" s="823"/>
      <c r="F68" s="823"/>
      <c r="G68" s="823"/>
      <c r="H68" s="823"/>
      <c r="I68" s="823"/>
      <c r="J68" s="823"/>
      <c r="K68" s="823"/>
      <c r="L68" s="823"/>
      <c r="M68" s="824"/>
      <c r="N68" s="110">
        <f>SUM(N63:N67)</f>
        <v>1280.2563222435558</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2" t="s">
        <v>1047</v>
      </c>
      <c r="C72" s="843"/>
      <c r="D72" s="843"/>
      <c r="E72" s="843"/>
      <c r="F72" s="843"/>
      <c r="G72" s="843"/>
      <c r="H72" s="843"/>
      <c r="I72" s="79" t="s">
        <v>1048</v>
      </c>
      <c r="J72" s="81" t="s">
        <v>1494</v>
      </c>
      <c r="K72" s="80" t="s">
        <v>1050</v>
      </c>
      <c r="L72" s="844" t="s">
        <v>1034</v>
      </c>
      <c r="M72" s="845"/>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SUM(N73:N76)</f>
        <v>239377.52440359374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N45+N58+N68+N77</f>
        <v>2062538.4772297742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412507.69544595486</v>
      </c>
      <c r="M84" s="851"/>
      <c r="N84" s="57"/>
    </row>
    <row r="85" spans="1:14">
      <c r="B85" s="95" t="s">
        <v>1057</v>
      </c>
      <c r="C85" s="96"/>
      <c r="D85" s="96"/>
      <c r="E85" s="96"/>
      <c r="F85" s="96"/>
      <c r="G85" s="96"/>
      <c r="H85" s="96"/>
      <c r="I85" s="93"/>
      <c r="J85" s="94"/>
      <c r="K85" s="313">
        <v>0.05</v>
      </c>
      <c r="L85" s="850">
        <f>N79*K85</f>
        <v>103126.92386148871</v>
      </c>
      <c r="M85" s="851"/>
      <c r="N85" s="57"/>
    </row>
    <row r="86" spans="1:14" ht="15.75" thickBot="1">
      <c r="B86" s="97" t="s">
        <v>1058</v>
      </c>
      <c r="C86" s="98"/>
      <c r="D86" s="98"/>
      <c r="E86" s="98"/>
      <c r="F86" s="98"/>
      <c r="G86" s="98"/>
      <c r="H86" s="98"/>
      <c r="I86" s="99"/>
      <c r="J86" s="100"/>
      <c r="K86" s="314">
        <v>0.05</v>
      </c>
      <c r="L86" s="852">
        <f>N79*K86</f>
        <v>103126.92386148871</v>
      </c>
      <c r="M86" s="853"/>
      <c r="N86" s="57"/>
    </row>
    <row r="87" spans="1:14" ht="15.75" thickBot="1">
      <c r="B87" s="816" t="s">
        <v>1037</v>
      </c>
      <c r="C87" s="817"/>
      <c r="D87" s="817"/>
      <c r="E87" s="817"/>
      <c r="F87" s="817"/>
      <c r="G87" s="817"/>
      <c r="H87" s="817"/>
      <c r="I87" s="817"/>
      <c r="J87" s="817"/>
      <c r="K87" s="817"/>
      <c r="L87" s="817"/>
      <c r="M87" s="818"/>
      <c r="N87" s="58">
        <f>L84+L85+L86</f>
        <v>618761.54316893232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2681300.0203987067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5"/>
      <c r="C1" s="917"/>
      <c r="D1" s="918"/>
      <c r="E1" s="918"/>
      <c r="F1" s="918"/>
      <c r="G1" s="918"/>
      <c r="H1" s="918"/>
      <c r="I1" s="918"/>
      <c r="J1" s="919"/>
      <c r="K1" s="920" t="s">
        <v>1017</v>
      </c>
      <c r="L1" s="922" t="s">
        <v>2304</v>
      </c>
      <c r="M1" s="923"/>
      <c r="N1" s="924"/>
    </row>
    <row r="2" spans="2:14" ht="38.2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461"/>
      <c r="L30" s="827" t="s">
        <v>1029</v>
      </c>
      <c r="M30" s="828"/>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121</v>
      </c>
      <c r="B36" s="829" t="str">
        <f>VLOOKUP(A36,EQUIPOS!A6:D154,3,FALSE)</f>
        <v>Bomba eléctrica para accionar la celda</v>
      </c>
      <c r="C36" s="830"/>
      <c r="D36" s="830"/>
      <c r="E36" s="830"/>
      <c r="F36" s="830"/>
      <c r="G36" s="830"/>
      <c r="H36" s="831"/>
      <c r="I36" s="276"/>
      <c r="J36" s="277"/>
      <c r="K36" s="278">
        <f>VLOOKUP(A36,EQUIPOS!A6:D163,4,FALSE)</f>
        <v>70133.131972499992</v>
      </c>
      <c r="L36" s="279"/>
      <c r="M36" s="280">
        <v>0.01</v>
      </c>
      <c r="N36" s="281">
        <f t="shared" ref="N36:N41" si="0">K36/M36</f>
        <v>7013313.1972499993</v>
      </c>
    </row>
    <row r="37" spans="1:14">
      <c r="A37" s="119" t="s">
        <v>192</v>
      </c>
      <c r="B37" s="829" t="str">
        <f>VLOOKUP(A37,EQUIPOS!A7:D154,3,FALSE)</f>
        <v>Equipo de acarreo interno</v>
      </c>
      <c r="C37" s="830"/>
      <c r="D37" s="830"/>
      <c r="E37" s="830"/>
      <c r="F37" s="830"/>
      <c r="G37" s="830"/>
      <c r="H37" s="831"/>
      <c r="I37" s="430"/>
      <c r="J37" s="431"/>
      <c r="K37" s="278">
        <f>VLOOKUP(A37,EQUIPOS!A7:D164,4,FALSE)</f>
        <v>40240.562735172425</v>
      </c>
      <c r="L37" s="344"/>
      <c r="M37" s="345">
        <v>0.05</v>
      </c>
      <c r="N37" s="281">
        <f t="shared" si="0"/>
        <v>804811.2547034485</v>
      </c>
    </row>
    <row r="38" spans="1:14">
      <c r="A38" s="119" t="s">
        <v>217</v>
      </c>
      <c r="B38" s="829" t="str">
        <f>VLOOKUP(A38,EQUIPOS!A8:D154,3,FALSE)</f>
        <v>Equipo de soldadura y de acetileno (incluye soldadura)</v>
      </c>
      <c r="C38" s="830"/>
      <c r="D38" s="830"/>
      <c r="E38" s="830"/>
      <c r="F38" s="830"/>
      <c r="G38" s="830"/>
      <c r="H38" s="831"/>
      <c r="I38" s="430"/>
      <c r="J38" s="431"/>
      <c r="K38" s="278">
        <f>VLOOKUP(A38,EQUIPOS!A8:D165,4,FALSE)</f>
        <v>31657.506199396557</v>
      </c>
      <c r="L38" s="344"/>
      <c r="M38" s="345">
        <v>0.01</v>
      </c>
      <c r="N38" s="281">
        <f t="shared" si="0"/>
        <v>3165750.6199396555</v>
      </c>
    </row>
    <row r="39" spans="1:14">
      <c r="A39" s="119" t="s">
        <v>242</v>
      </c>
      <c r="B39" s="829" t="str">
        <f>VLOOKUP(A39,EQUIPOS!A9:D154,3,FALSE)</f>
        <v>Grúa con torre capacidad 1 ton en la punta.</v>
      </c>
      <c r="C39" s="830"/>
      <c r="D39" s="830"/>
      <c r="E39" s="830"/>
      <c r="F39" s="830"/>
      <c r="G39" s="830"/>
      <c r="H39" s="831"/>
      <c r="I39" s="430"/>
      <c r="J39" s="431"/>
      <c r="K39" s="278">
        <f>VLOOKUP(A39,EQUIPOS!A9:D166,4,FALSE)</f>
        <v>180479.51217956902</v>
      </c>
      <c r="L39" s="344"/>
      <c r="M39" s="345">
        <v>0.04</v>
      </c>
      <c r="N39" s="281">
        <f t="shared" si="0"/>
        <v>4511987.8044892251</v>
      </c>
    </row>
    <row r="40" spans="1:14">
      <c r="A40" s="119" t="s">
        <v>255</v>
      </c>
      <c r="B40" s="829" t="str">
        <f>VLOOKUP(A40,EQUIPOS!A10:D154,3,FALSE)</f>
        <v>Manómetro cable de acero para bajar la celda</v>
      </c>
      <c r="C40" s="830"/>
      <c r="D40" s="830"/>
      <c r="E40" s="830"/>
      <c r="F40" s="830"/>
      <c r="G40" s="830"/>
      <c r="H40" s="831"/>
      <c r="I40" s="337"/>
      <c r="J40" s="339"/>
      <c r="K40" s="278">
        <f>VLOOKUP(A40,EQUIPOS!A10:D167,4,FALSE)</f>
        <v>1962940.8275010779</v>
      </c>
      <c r="L40" s="432"/>
      <c r="M40" s="433">
        <v>1</v>
      </c>
      <c r="N40" s="281">
        <f t="shared" si="0"/>
        <v>1962940.8275010779</v>
      </c>
    </row>
    <row r="41" spans="1:14">
      <c r="A41" t="s">
        <v>320</v>
      </c>
      <c r="B41" s="829" t="str">
        <f>VLOOKUP(A41,EQUIPOS!A11:D155,3,FALSE)</f>
        <v>Retroexcavadora sobre llantas, motor 62HP, Profundidad de excavación de 5.41 metros.</v>
      </c>
      <c r="C41" s="830"/>
      <c r="D41" s="830"/>
      <c r="E41" s="830"/>
      <c r="F41" s="830"/>
      <c r="G41" s="830"/>
      <c r="H41" s="831"/>
      <c r="I41" s="42"/>
      <c r="J41" s="43"/>
      <c r="K41" s="278">
        <f>VLOOKUP(A41,EQUIPOS!A11:D168,4,FALSE)</f>
        <v>117913.54743193967</v>
      </c>
      <c r="L41" s="285"/>
      <c r="M41" s="286">
        <v>0.2</v>
      </c>
      <c r="N41" s="281">
        <f t="shared" si="0"/>
        <v>589567.73715969839</v>
      </c>
    </row>
    <row r="42" spans="1:14">
      <c r="B42" s="329"/>
      <c r="C42" s="330"/>
      <c r="D42" s="330"/>
      <c r="E42" s="330"/>
      <c r="F42" s="332"/>
      <c r="G42" s="332"/>
      <c r="H42" s="131"/>
      <c r="I42" s="42"/>
      <c r="J42" s="43"/>
      <c r="K42" s="447"/>
      <c r="L42" s="285"/>
      <c r="M42" s="286"/>
      <c r="N42" s="282"/>
    </row>
    <row r="43" spans="1:14">
      <c r="B43" s="836" t="s">
        <v>1036</v>
      </c>
      <c r="C43" s="837"/>
      <c r="D43" s="837"/>
      <c r="E43" s="44"/>
      <c r="F43" s="45"/>
      <c r="G43" s="45"/>
      <c r="H43" s="46"/>
      <c r="I43" s="42"/>
      <c r="J43" s="43"/>
      <c r="K43" s="288"/>
      <c r="L43" s="285"/>
      <c r="M43" s="410">
        <v>0.01</v>
      </c>
      <c r="N43" s="353">
        <f>N81*M43</f>
        <v>40222.408211598995</v>
      </c>
    </row>
    <row r="44" spans="1:14" ht="15.75" thickBot="1">
      <c r="B44" s="829"/>
      <c r="C44" s="830"/>
      <c r="D44" s="830"/>
      <c r="E44" s="830"/>
      <c r="F44" s="830"/>
      <c r="G44" s="830"/>
      <c r="H44" s="831"/>
      <c r="I44" s="838"/>
      <c r="J44" s="839"/>
      <c r="K44" s="47"/>
      <c r="L44" s="840"/>
      <c r="M44" s="841"/>
      <c r="N44" s="111"/>
    </row>
    <row r="45" spans="1:14" ht="15.75" thickBot="1">
      <c r="B45" s="816" t="s">
        <v>1037</v>
      </c>
      <c r="C45" s="817"/>
      <c r="D45" s="817"/>
      <c r="E45" s="817"/>
      <c r="F45" s="817"/>
      <c r="G45" s="817"/>
      <c r="H45" s="817"/>
      <c r="I45" s="817"/>
      <c r="J45" s="817"/>
      <c r="K45" s="817"/>
      <c r="L45" s="817"/>
      <c r="M45" s="818"/>
      <c r="N45" s="403">
        <f>SUM(N36:N44)</f>
        <v>18088593.849254705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7" t="s">
        <v>1028</v>
      </c>
      <c r="C49" s="808"/>
      <c r="D49" s="808"/>
      <c r="E49" s="808"/>
      <c r="F49" s="808"/>
      <c r="G49" s="808"/>
      <c r="H49" s="808"/>
      <c r="I49" s="809"/>
      <c r="J49" s="324" t="s">
        <v>1029</v>
      </c>
      <c r="K49" s="91" t="s">
        <v>1030</v>
      </c>
      <c r="L49" s="810" t="s">
        <v>1039</v>
      </c>
      <c r="M49" s="80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19910322.483279247</v>
      </c>
      <c r="N50" s="281">
        <f t="shared" ref="N50:N55" si="1">K50*M50</f>
        <v>19910322.483279247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134977.8403756278</v>
      </c>
      <c r="N51" s="281">
        <f t="shared" si="1"/>
        <v>4049335.2112688338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2118613.9517702446</v>
      </c>
      <c r="N52" s="281">
        <f t="shared" si="1"/>
        <v>4237227.9035404893</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1078418.8600135676</v>
      </c>
      <c r="N53" s="281">
        <f t="shared" si="1"/>
        <v>5392094.3000678383</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71390.237711268695</v>
      </c>
      <c r="N54" s="281">
        <f t="shared" si="1"/>
        <v>4283414.2626761217</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57526.656207277396</v>
      </c>
      <c r="N55" s="281">
        <f t="shared" si="1"/>
        <v>690319.87448732881</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38562714.03531985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0">
        <f>VLOOKUP(A63,TRANSPORTE!A5:D117,4,FALSE)</f>
        <v>1163930.8375975415</v>
      </c>
      <c r="M63" s="821"/>
      <c r="N63" s="296">
        <f>K63*L63</f>
        <v>1163930.8375975415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0">
        <f>VLOOKUP(A64,TRANSPORTE!A6:D117,4,FALSE)</f>
        <v>131987.23914484031</v>
      </c>
      <c r="M64" s="821"/>
      <c r="N64" s="296">
        <f>K64*L64</f>
        <v>1055897.9131587225</v>
      </c>
    </row>
    <row r="65" spans="1:15">
      <c r="A65" t="s">
        <v>1483</v>
      </c>
      <c r="B65" s="52" t="str">
        <f>VLOOKUP(A65,TRANSPORTE!A6:D117,3,FALSE)</f>
        <v>Pasajes aéreos</v>
      </c>
      <c r="C65" s="53"/>
      <c r="D65" s="53"/>
      <c r="E65" s="53"/>
      <c r="F65" s="53"/>
      <c r="G65" s="53"/>
      <c r="H65" s="320" t="s">
        <v>1029</v>
      </c>
      <c r="I65" s="288">
        <v>3</v>
      </c>
      <c r="J65" s="295">
        <v>1</v>
      </c>
      <c r="K65" s="288">
        <f>I65*J65</f>
        <v>3</v>
      </c>
      <c r="L65" s="820">
        <f>VLOOKUP(A65,TRANSPORTE!A6:D117,4,FALSE)</f>
        <v>394954.13298492844</v>
      </c>
      <c r="M65" s="821"/>
      <c r="N65" s="296">
        <f>K65*L65</f>
        <v>1184862.3989547854</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5"/>
      <c r="M67" s="806"/>
      <c r="N67" s="133"/>
    </row>
    <row r="68" spans="1:15" ht="15.75" thickBot="1">
      <c r="B68" s="822" t="s">
        <v>1037</v>
      </c>
      <c r="C68" s="823"/>
      <c r="D68" s="823"/>
      <c r="E68" s="823"/>
      <c r="F68" s="823"/>
      <c r="G68" s="823"/>
      <c r="H68" s="823"/>
      <c r="I68" s="823"/>
      <c r="J68" s="823"/>
      <c r="K68" s="823"/>
      <c r="L68" s="823"/>
      <c r="M68" s="824"/>
      <c r="N68" s="110">
        <f>SUM(N63:N67)</f>
        <v>3404691.1497110492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2" t="s">
        <v>1047</v>
      </c>
      <c r="C72" s="843"/>
      <c r="D72" s="843"/>
      <c r="E72" s="843"/>
      <c r="F72" s="843"/>
      <c r="G72" s="843"/>
      <c r="H72" s="843"/>
      <c r="I72" s="79" t="s">
        <v>1048</v>
      </c>
      <c r="J72" s="81" t="s">
        <v>1494</v>
      </c>
      <c r="K72" s="80" t="s">
        <v>1050</v>
      </c>
      <c r="L72" s="844" t="s">
        <v>1034</v>
      </c>
      <c r="M72" s="845"/>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SUM(N73:N80)</f>
        <v>4022240.8211598997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N45+N58+N68+N81</f>
        <v>64078239.855445504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12815647.971089102</v>
      </c>
      <c r="M88" s="851"/>
      <c r="N88" s="57"/>
    </row>
    <row r="89" spans="1:14">
      <c r="B89" s="95" t="s">
        <v>1057</v>
      </c>
      <c r="C89" s="96"/>
      <c r="D89" s="96"/>
      <c r="E89" s="96"/>
      <c r="F89" s="96"/>
      <c r="G89" s="96"/>
      <c r="H89" s="96"/>
      <c r="I89" s="93"/>
      <c r="J89" s="94"/>
      <c r="K89" s="313">
        <v>0.05</v>
      </c>
      <c r="L89" s="850">
        <f>N83*K89</f>
        <v>3203911.9927722756</v>
      </c>
      <c r="M89" s="851"/>
      <c r="N89" s="57"/>
    </row>
    <row r="90" spans="1:14" ht="15.75" thickBot="1">
      <c r="B90" s="97" t="s">
        <v>1058</v>
      </c>
      <c r="C90" s="98"/>
      <c r="D90" s="98"/>
      <c r="E90" s="98"/>
      <c r="F90" s="98"/>
      <c r="G90" s="98"/>
      <c r="H90" s="98"/>
      <c r="I90" s="99"/>
      <c r="J90" s="100"/>
      <c r="K90" s="314">
        <v>0.05</v>
      </c>
      <c r="L90" s="852">
        <f>N83*K90</f>
        <v>3203911.9927722756</v>
      </c>
      <c r="M90" s="853"/>
      <c r="N90" s="57"/>
    </row>
    <row r="91" spans="1:14" ht="15.75" thickBot="1">
      <c r="B91" s="816" t="s">
        <v>1037</v>
      </c>
      <c r="C91" s="817"/>
      <c r="D91" s="817"/>
      <c r="E91" s="817"/>
      <c r="F91" s="817"/>
      <c r="G91" s="817"/>
      <c r="H91" s="817"/>
      <c r="I91" s="817"/>
      <c r="J91" s="817"/>
      <c r="K91" s="817"/>
      <c r="L91" s="817"/>
      <c r="M91" s="818"/>
      <c r="N91" s="58">
        <f>L88+L89+L90</f>
        <v>19223471.956633653</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83301711.812079161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5"/>
      <c r="C1" s="917"/>
      <c r="D1" s="918"/>
      <c r="E1" s="918"/>
      <c r="F1" s="918"/>
      <c r="G1" s="918"/>
      <c r="H1" s="918"/>
      <c r="I1" s="918"/>
      <c r="J1" s="919"/>
      <c r="K1" s="920" t="s">
        <v>1017</v>
      </c>
      <c r="L1" s="922" t="s">
        <v>2304</v>
      </c>
      <c r="M1" s="923"/>
      <c r="N1" s="924"/>
    </row>
    <row r="2" spans="2:14" ht="27"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7" t="s">
        <v>1028</v>
      </c>
      <c r="C35" s="798"/>
      <c r="D35" s="798"/>
      <c r="E35" s="798"/>
      <c r="F35" s="798"/>
      <c r="G35" s="798"/>
      <c r="H35" s="799"/>
      <c r="I35" s="800" t="s">
        <v>1032</v>
      </c>
      <c r="J35" s="801"/>
      <c r="K35" s="75" t="s">
        <v>1033</v>
      </c>
      <c r="L35" s="802" t="s">
        <v>1034</v>
      </c>
      <c r="M35" s="799"/>
      <c r="N35" s="76" t="s">
        <v>1035</v>
      </c>
    </row>
    <row r="36" spans="1:16">
      <c r="A36" s="119" t="s">
        <v>121</v>
      </c>
      <c r="B36" s="829" t="str">
        <f>VLOOKUP(A36,EQUIPOS!A6:D154,3,FALSE)</f>
        <v>Bomba eléctrica para accionar la celda</v>
      </c>
      <c r="C36" s="830"/>
      <c r="D36" s="830"/>
      <c r="E36" s="830"/>
      <c r="F36" s="830"/>
      <c r="G36" s="830"/>
      <c r="H36" s="831"/>
      <c r="I36" s="276"/>
      <c r="J36" s="277"/>
      <c r="K36" s="278">
        <f>VLOOKUP(A36,EQUIPOS!A6:D163,4,FALSE)</f>
        <v>70133.131972499992</v>
      </c>
      <c r="L36" s="279"/>
      <c r="M36" s="280">
        <v>0.01</v>
      </c>
      <c r="N36" s="281">
        <f>K36/M36</f>
        <v>7013313.1972499993</v>
      </c>
    </row>
    <row r="37" spans="1:16">
      <c r="A37" s="119" t="s">
        <v>217</v>
      </c>
      <c r="B37" s="829" t="str">
        <f>VLOOKUP(A37,EQUIPOS!A7:D154,3,FALSE)</f>
        <v>Equipo de soldadura y de acetileno (incluye soldadura)</v>
      </c>
      <c r="C37" s="830"/>
      <c r="D37" s="830"/>
      <c r="E37" s="830"/>
      <c r="F37" s="830"/>
      <c r="G37" s="830"/>
      <c r="H37" s="831"/>
      <c r="I37" s="430"/>
      <c r="J37" s="431"/>
      <c r="K37" s="278">
        <f>VLOOKUP(A37,EQUIPOS!A7:D164,4,FALSE)</f>
        <v>31657.506199396557</v>
      </c>
      <c r="L37" s="344"/>
      <c r="M37" s="345">
        <v>0.01</v>
      </c>
      <c r="N37" s="281">
        <f>K37/M37</f>
        <v>3165750.6199396555</v>
      </c>
    </row>
    <row r="38" spans="1:16">
      <c r="A38" s="119" t="s">
        <v>255</v>
      </c>
      <c r="B38" s="829" t="str">
        <f>VLOOKUP(A38,EQUIPOS!A8:D154,3,FALSE)</f>
        <v>Manómetro cable de acero para bajar la celda</v>
      </c>
      <c r="C38" s="830"/>
      <c r="D38" s="830"/>
      <c r="E38" s="830"/>
      <c r="F38" s="830"/>
      <c r="G38" s="830"/>
      <c r="H38" s="831"/>
      <c r="I38" s="430"/>
      <c r="J38" s="431"/>
      <c r="K38" s="278">
        <f>VLOOKUP(A38,EQUIPOS!A8:D165,4,FALSE)</f>
        <v>1962940.8275010779</v>
      </c>
      <c r="L38" s="344"/>
      <c r="M38" s="345">
        <v>1</v>
      </c>
      <c r="N38" s="281">
        <f>K38/M38</f>
        <v>1962940.8275010779</v>
      </c>
    </row>
    <row r="39" spans="1:16">
      <c r="A39" s="119"/>
      <c r="B39" s="829"/>
      <c r="C39" s="830"/>
      <c r="D39" s="830"/>
      <c r="E39" s="830"/>
      <c r="F39" s="830"/>
      <c r="G39" s="830"/>
      <c r="H39" s="831"/>
      <c r="I39" s="430"/>
      <c r="J39" s="431"/>
      <c r="K39" s="278"/>
      <c r="L39" s="344"/>
      <c r="M39" s="345"/>
      <c r="N39" s="281"/>
    </row>
    <row r="40" spans="1:16">
      <c r="A40" s="119"/>
      <c r="B40" s="829"/>
      <c r="C40" s="830"/>
      <c r="D40" s="830"/>
      <c r="E40" s="830"/>
      <c r="F40" s="830"/>
      <c r="G40" s="830"/>
      <c r="H40" s="831"/>
      <c r="I40" s="337"/>
      <c r="J40" s="339"/>
      <c r="K40" s="278"/>
      <c r="L40" s="432"/>
      <c r="M40" s="433"/>
      <c r="N40" s="281"/>
    </row>
    <row r="41" spans="1:16">
      <c r="B41" s="829"/>
      <c r="C41" s="830"/>
      <c r="D41" s="830"/>
      <c r="E41" s="830"/>
      <c r="F41" s="830"/>
      <c r="G41" s="830"/>
      <c r="H41" s="831"/>
      <c r="I41" s="42"/>
      <c r="J41" s="43"/>
      <c r="K41" s="278"/>
      <c r="L41" s="285"/>
      <c r="M41" s="286"/>
      <c r="N41" s="281"/>
    </row>
    <row r="42" spans="1:16">
      <c r="B42" s="329"/>
      <c r="C42" s="330"/>
      <c r="D42" s="330"/>
      <c r="E42" s="330"/>
      <c r="F42" s="332"/>
      <c r="G42" s="332"/>
      <c r="H42" s="131"/>
      <c r="I42" s="42"/>
      <c r="J42" s="43"/>
      <c r="K42" s="447"/>
      <c r="L42" s="285"/>
      <c r="M42" s="286"/>
      <c r="N42" s="282"/>
    </row>
    <row r="43" spans="1:16">
      <c r="B43" s="836" t="s">
        <v>1036</v>
      </c>
      <c r="C43" s="837"/>
      <c r="D43" s="837"/>
      <c r="E43" s="44"/>
      <c r="F43" s="45"/>
      <c r="G43" s="45"/>
      <c r="H43" s="46"/>
      <c r="I43" s="42"/>
      <c r="J43" s="43"/>
      <c r="K43" s="288"/>
      <c r="L43" s="285"/>
      <c r="M43" s="410">
        <v>0.01</v>
      </c>
      <c r="N43" s="353">
        <f>N81*M43</f>
        <v>40222.408211598995</v>
      </c>
    </row>
    <row r="44" spans="1:16" ht="15.75" thickBot="1">
      <c r="B44" s="829"/>
      <c r="C44" s="830"/>
      <c r="D44" s="830"/>
      <c r="E44" s="830"/>
      <c r="F44" s="830"/>
      <c r="G44" s="830"/>
      <c r="H44" s="831"/>
      <c r="I44" s="838"/>
      <c r="J44" s="839"/>
      <c r="K44" s="47"/>
      <c r="L44" s="840"/>
      <c r="M44" s="841"/>
      <c r="N44" s="111"/>
    </row>
    <row r="45" spans="1:16" ht="15.75" thickBot="1">
      <c r="B45" s="816" t="s">
        <v>1037</v>
      </c>
      <c r="C45" s="817"/>
      <c r="D45" s="817"/>
      <c r="E45" s="817"/>
      <c r="F45" s="817"/>
      <c r="G45" s="817"/>
      <c r="H45" s="817"/>
      <c r="I45" s="817"/>
      <c r="J45" s="817"/>
      <c r="K45" s="817"/>
      <c r="L45" s="817"/>
      <c r="M45" s="818"/>
      <c r="N45" s="403">
        <f>SUM(N36:N44)</f>
        <v>12182227.05290233</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7" t="s">
        <v>1028</v>
      </c>
      <c r="C49" s="808"/>
      <c r="D49" s="808"/>
      <c r="E49" s="808"/>
      <c r="F49" s="808"/>
      <c r="G49" s="808"/>
      <c r="H49" s="808"/>
      <c r="I49" s="809"/>
      <c r="J49" s="324" t="s">
        <v>1029</v>
      </c>
      <c r="K49" s="91" t="s">
        <v>1030</v>
      </c>
      <c r="L49" s="810" t="s">
        <v>1039</v>
      </c>
      <c r="M49" s="809"/>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19910322.483279247</v>
      </c>
      <c r="N50" s="281">
        <f t="shared" ref="N50:N55" si="0">K50*M50</f>
        <v>19910322.483279247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134977.8403756278</v>
      </c>
      <c r="N51" s="281">
        <f t="shared" si="0"/>
        <v>4049335.2112688338</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2118613.9517702446</v>
      </c>
      <c r="N52" s="281">
        <f t="shared" si="0"/>
        <v>4237227.9035404893</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1078418.8600135676</v>
      </c>
      <c r="N53" s="281">
        <f t="shared" si="0"/>
        <v>5392094.3000678383</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71390.237711268695</v>
      </c>
      <c r="N54" s="281">
        <f t="shared" si="0"/>
        <v>4283414.2626761217</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57526.656207277396</v>
      </c>
      <c r="N55" s="281">
        <f t="shared" si="0"/>
        <v>690319.87448732881</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6" t="s">
        <v>1037</v>
      </c>
      <c r="C58" s="817"/>
      <c r="D58" s="817"/>
      <c r="E58" s="817"/>
      <c r="F58" s="817"/>
      <c r="G58" s="817"/>
      <c r="H58" s="817"/>
      <c r="I58" s="817"/>
      <c r="J58" s="817"/>
      <c r="K58" s="817"/>
      <c r="L58" s="817"/>
      <c r="M58" s="818"/>
      <c r="N58" s="403">
        <f>SUM(N50:N57)</f>
        <v>38562714.03531985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19" t="s">
        <v>1045</v>
      </c>
      <c r="M62" s="792"/>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0">
        <f>VLOOKUP(A63,TRANSPORTE!A5:D117,4,FALSE)</f>
        <v>394954.13298492844</v>
      </c>
      <c r="M63" s="821"/>
      <c r="N63" s="296">
        <f>K63*L63</f>
        <v>1184862.3989547854</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0">
        <f>VLOOKUP(A64,TRANSPORTE!A6:D117,4,FALSE)</f>
        <v>1163930.8375975415</v>
      </c>
      <c r="M64" s="821"/>
      <c r="N64" s="296">
        <f>K64*L64</f>
        <v>1163930.8375975415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0">
        <f>VLOOKUP(A65,TRANSPORTE!A6:D118,4,FALSE)</f>
        <v>131987.23914484031</v>
      </c>
      <c r="M65" s="821"/>
      <c r="N65" s="296">
        <f>K65*L65</f>
        <v>1055897.9131587225</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5"/>
      <c r="M67" s="806"/>
      <c r="N67" s="133"/>
    </row>
    <row r="68" spans="1:15" ht="15.75" thickBot="1">
      <c r="B68" s="822" t="s">
        <v>1037</v>
      </c>
      <c r="C68" s="823"/>
      <c r="D68" s="823"/>
      <c r="E68" s="823"/>
      <c r="F68" s="823"/>
      <c r="G68" s="823"/>
      <c r="H68" s="823"/>
      <c r="I68" s="823"/>
      <c r="J68" s="823"/>
      <c r="K68" s="823"/>
      <c r="L68" s="823"/>
      <c r="M68" s="824"/>
      <c r="N68" s="110">
        <f>SUM(N63:N67)</f>
        <v>3404691.1497110492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2" t="s">
        <v>1047</v>
      </c>
      <c r="C72" s="843"/>
      <c r="D72" s="843"/>
      <c r="E72" s="843"/>
      <c r="F72" s="843"/>
      <c r="G72" s="843"/>
      <c r="H72" s="843"/>
      <c r="I72" s="79" t="s">
        <v>1048</v>
      </c>
      <c r="J72" s="81" t="s">
        <v>1494</v>
      </c>
      <c r="K72" s="80" t="s">
        <v>1050</v>
      </c>
      <c r="L72" s="844" t="s">
        <v>1034</v>
      </c>
      <c r="M72" s="845"/>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3"/>
      <c r="C80" s="804"/>
      <c r="D80" s="804"/>
      <c r="E80" s="804"/>
      <c r="F80" s="804"/>
      <c r="G80" s="804"/>
      <c r="H80" s="804"/>
      <c r="I80" s="50"/>
      <c r="J80" s="50"/>
      <c r="K80" s="50"/>
      <c r="L80" s="969"/>
      <c r="M80" s="970"/>
      <c r="N80" s="51"/>
    </row>
    <row r="81" spans="1:14" ht="15.75" thickBot="1">
      <c r="B81" s="816" t="s">
        <v>1037</v>
      </c>
      <c r="C81" s="817"/>
      <c r="D81" s="817"/>
      <c r="E81" s="817"/>
      <c r="F81" s="817"/>
      <c r="G81" s="817"/>
      <c r="H81" s="817"/>
      <c r="I81" s="823"/>
      <c r="J81" s="823"/>
      <c r="K81" s="823"/>
      <c r="L81" s="823"/>
      <c r="M81" s="824"/>
      <c r="N81" s="310">
        <f>SUM(N73:N80)</f>
        <v>4022240.8211598997</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N45+N58+N68+N81</f>
        <v>58171873.059093125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11634374.611818627</v>
      </c>
      <c r="M88" s="851"/>
      <c r="N88" s="57"/>
    </row>
    <row r="89" spans="1:14">
      <c r="B89" s="95" t="s">
        <v>1057</v>
      </c>
      <c r="C89" s="96"/>
      <c r="D89" s="96"/>
      <c r="E89" s="96"/>
      <c r="F89" s="96"/>
      <c r="G89" s="96"/>
      <c r="H89" s="96"/>
      <c r="I89" s="93"/>
      <c r="J89" s="94"/>
      <c r="K89" s="313">
        <v>0.05</v>
      </c>
      <c r="L89" s="850">
        <f>N83*K89</f>
        <v>2908593.6529546566</v>
      </c>
      <c r="M89" s="851"/>
      <c r="N89" s="57"/>
    </row>
    <row r="90" spans="1:14" ht="15.75" thickBot="1">
      <c r="B90" s="97" t="s">
        <v>1058</v>
      </c>
      <c r="C90" s="98"/>
      <c r="D90" s="98"/>
      <c r="E90" s="98"/>
      <c r="F90" s="98"/>
      <c r="G90" s="98"/>
      <c r="H90" s="98"/>
      <c r="I90" s="99"/>
      <c r="J90" s="100"/>
      <c r="K90" s="314">
        <v>0.05</v>
      </c>
      <c r="L90" s="852">
        <f>N83*K90</f>
        <v>2908593.6529546566</v>
      </c>
      <c r="M90" s="853"/>
      <c r="N90" s="57"/>
    </row>
    <row r="91" spans="1:14" ht="15.75" thickBot="1">
      <c r="B91" s="816" t="s">
        <v>1037</v>
      </c>
      <c r="C91" s="817"/>
      <c r="D91" s="817"/>
      <c r="E91" s="817"/>
      <c r="F91" s="817"/>
      <c r="G91" s="817"/>
      <c r="H91" s="817"/>
      <c r="I91" s="817"/>
      <c r="J91" s="817"/>
      <c r="K91" s="817"/>
      <c r="L91" s="817"/>
      <c r="M91" s="818"/>
      <c r="N91" s="58">
        <f>L88+L89+L90</f>
        <v>17451561.91772794</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75623434.976821065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5"/>
      <c r="C1" s="917"/>
      <c r="D1" s="918"/>
      <c r="E1" s="918"/>
      <c r="F1" s="918"/>
      <c r="G1" s="918"/>
      <c r="H1" s="918"/>
      <c r="I1" s="918"/>
      <c r="J1" s="919"/>
      <c r="K1" s="920" t="s">
        <v>1017</v>
      </c>
      <c r="L1" s="922" t="s">
        <v>2304</v>
      </c>
      <c r="M1" s="923"/>
      <c r="N1" s="924"/>
    </row>
    <row r="2" spans="2:14" ht="22.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259</v>
      </c>
      <c r="B36" s="829" t="str">
        <f>VLOOKUP(A36,EQUIPOS!A6:D154,3,FALSE)</f>
        <v>Montacargas</v>
      </c>
      <c r="C36" s="830"/>
      <c r="D36" s="830"/>
      <c r="E36" s="830"/>
      <c r="F36" s="830"/>
      <c r="G36" s="830"/>
      <c r="H36" s="831"/>
      <c r="I36" s="276"/>
      <c r="J36" s="277"/>
      <c r="K36" s="278">
        <f>VLOOKUP(A36,EQUIPOS!A6:D163,4,FALSE)</f>
        <v>67170.559214741384</v>
      </c>
      <c r="L36" s="279"/>
      <c r="M36" s="345">
        <v>1.5</v>
      </c>
      <c r="N36" s="281">
        <f>K36/M36</f>
        <v>44780.37280982759</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2553.3602603050003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47333.733070132592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11113.003515360944</v>
      </c>
      <c r="N48" s="281">
        <f>K48*M48</f>
        <v>3480604.6986055798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3480604.6986055798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51067.205206099999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3579005.6368818125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715801.12737636256</v>
      </c>
      <c r="M84" s="851"/>
      <c r="N84" s="57"/>
    </row>
    <row r="85" spans="1:14">
      <c r="B85" s="95" t="s">
        <v>1057</v>
      </c>
      <c r="C85" s="96"/>
      <c r="D85" s="96"/>
      <c r="E85" s="96"/>
      <c r="F85" s="96"/>
      <c r="G85" s="96"/>
      <c r="H85" s="96"/>
      <c r="I85" s="93"/>
      <c r="J85" s="94"/>
      <c r="K85" s="313">
        <v>0.05</v>
      </c>
      <c r="L85" s="850">
        <f>N79*K85</f>
        <v>178950.28184409064</v>
      </c>
      <c r="M85" s="851"/>
      <c r="N85" s="57"/>
    </row>
    <row r="86" spans="1:14" ht="15.75" thickBot="1">
      <c r="B86" s="97" t="s">
        <v>1058</v>
      </c>
      <c r="C86" s="98"/>
      <c r="D86" s="98"/>
      <c r="E86" s="98"/>
      <c r="F86" s="98"/>
      <c r="G86" s="98"/>
      <c r="H86" s="98"/>
      <c r="I86" s="99"/>
      <c r="J86" s="100"/>
      <c r="K86" s="314">
        <v>0.05</v>
      </c>
      <c r="L86" s="852">
        <f>N79*K86</f>
        <v>178950.28184409064</v>
      </c>
      <c r="M86" s="853"/>
      <c r="N86" s="57"/>
    </row>
    <row r="87" spans="1:14" ht="15.75" thickBot="1">
      <c r="B87" s="816" t="s">
        <v>1037</v>
      </c>
      <c r="C87" s="817"/>
      <c r="D87" s="817"/>
      <c r="E87" s="817"/>
      <c r="F87" s="817"/>
      <c r="G87" s="817"/>
      <c r="H87" s="817"/>
      <c r="I87" s="817"/>
      <c r="J87" s="817"/>
      <c r="K87" s="817"/>
      <c r="L87" s="817"/>
      <c r="M87" s="818"/>
      <c r="N87" s="58">
        <f>L84+L85+L86</f>
        <v>1073701.6910645438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4652707.3279463565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267</v>
      </c>
      <c r="B36" s="829" t="str">
        <f>VLOOKUP(A36,EQUIPOS!A6:D154,3,FALSE)</f>
        <v>Motobomba de concreto</v>
      </c>
      <c r="C36" s="830"/>
      <c r="D36" s="830"/>
      <c r="E36" s="830"/>
      <c r="F36" s="830"/>
      <c r="G36" s="830"/>
      <c r="H36" s="831"/>
      <c r="I36" s="276"/>
      <c r="J36" s="277"/>
      <c r="K36" s="278">
        <f>VLOOKUP(A36,EQUIPOS!A6:D163,4,FALSE)</f>
        <v>79097.54095900862</v>
      </c>
      <c r="L36" s="279"/>
      <c r="M36" s="345">
        <v>2.5</v>
      </c>
      <c r="N36" s="281">
        <f>K36/M36</f>
        <v>31639.016383603448</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31639.016383603448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19261.949737841256</v>
      </c>
      <c r="N48" s="281">
        <f>K48*M48</f>
        <v>900663.33737765613</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392073.29913758807</v>
      </c>
      <c r="N49" s="281">
        <f>K49*M49</f>
        <v>261897.56852539393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1162560.90590305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0">
        <f>VLOOKUP(A60,TRANSPORTE!A2:D117,4,FALSE)</f>
        <v>1280.2563222435558</v>
      </c>
      <c r="M60" s="821"/>
      <c r="N60" s="296">
        <f>K60*L60</f>
        <v>1111.7431975324162</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1111.7431975324162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1195311.6654841858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239062.33309683716</v>
      </c>
      <c r="M84" s="851"/>
      <c r="N84" s="57"/>
    </row>
    <row r="85" spans="1:14">
      <c r="B85" s="95" t="s">
        <v>1057</v>
      </c>
      <c r="C85" s="96"/>
      <c r="D85" s="96"/>
      <c r="E85" s="96"/>
      <c r="F85" s="96"/>
      <c r="G85" s="96"/>
      <c r="H85" s="96"/>
      <c r="I85" s="93"/>
      <c r="J85" s="94"/>
      <c r="K85" s="313">
        <v>0.05</v>
      </c>
      <c r="L85" s="850">
        <f>N79*K85</f>
        <v>59765.58327420929</v>
      </c>
      <c r="M85" s="851"/>
      <c r="N85" s="57"/>
    </row>
    <row r="86" spans="1:14" ht="15.75" thickBot="1">
      <c r="B86" s="97" t="s">
        <v>1058</v>
      </c>
      <c r="C86" s="98"/>
      <c r="D86" s="98"/>
      <c r="E86" s="98"/>
      <c r="F86" s="98"/>
      <c r="G86" s="98"/>
      <c r="H86" s="98"/>
      <c r="I86" s="99"/>
      <c r="J86" s="100"/>
      <c r="K86" s="314">
        <v>0.05</v>
      </c>
      <c r="L86" s="852">
        <f>N79*K86</f>
        <v>59765.58327420929</v>
      </c>
      <c r="M86" s="853"/>
      <c r="N86" s="57"/>
    </row>
    <row r="87" spans="1:14" ht="15.75" thickBot="1">
      <c r="B87" s="816" t="s">
        <v>1037</v>
      </c>
      <c r="C87" s="817"/>
      <c r="D87" s="817"/>
      <c r="E87" s="817"/>
      <c r="F87" s="817"/>
      <c r="G87" s="817"/>
      <c r="H87" s="817"/>
      <c r="I87" s="817"/>
      <c r="J87" s="817"/>
      <c r="K87" s="817"/>
      <c r="L87" s="817"/>
      <c r="M87" s="818"/>
      <c r="N87" s="58">
        <f>L84+L85+L86</f>
        <v>358593.49964525574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1553905.1651294415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121</v>
      </c>
      <c r="B36" s="829" t="str">
        <f>VLOOKUP(A36,EQUIPOS!A6:D154,3,FALSE)</f>
        <v>Bomba eléctrica para accionar la celda</v>
      </c>
      <c r="C36" s="830"/>
      <c r="D36" s="830"/>
      <c r="E36" s="830"/>
      <c r="F36" s="830"/>
      <c r="G36" s="830"/>
      <c r="H36" s="831"/>
      <c r="I36" s="276"/>
      <c r="J36" s="277"/>
      <c r="K36" s="278">
        <f>VLOOKUP(A36,EQUIPOS!A6:D163,4,FALSE)</f>
        <v>70133.131972499992</v>
      </c>
      <c r="L36" s="279"/>
      <c r="M36" s="280">
        <v>0.01</v>
      </c>
      <c r="N36" s="281">
        <f t="shared" ref="N36:N41" si="0">K36/M36</f>
        <v>7013313.1972499993</v>
      </c>
    </row>
    <row r="37" spans="1:14">
      <c r="A37" s="119" t="s">
        <v>192</v>
      </c>
      <c r="B37" s="829" t="str">
        <f>VLOOKUP(A37,EQUIPOS!A7:D154,3,FALSE)</f>
        <v>Equipo de acarreo interno</v>
      </c>
      <c r="C37" s="830"/>
      <c r="D37" s="830"/>
      <c r="E37" s="830"/>
      <c r="F37" s="830"/>
      <c r="G37" s="830"/>
      <c r="H37" s="831"/>
      <c r="I37" s="430"/>
      <c r="J37" s="431"/>
      <c r="K37" s="278">
        <f>VLOOKUP(A37,EQUIPOS!A7:D164,4,FALSE)</f>
        <v>40240.562735172425</v>
      </c>
      <c r="L37" s="344"/>
      <c r="M37" s="345">
        <v>0.05</v>
      </c>
      <c r="N37" s="281">
        <f t="shared" si="0"/>
        <v>804811.2547034485</v>
      </c>
    </row>
    <row r="38" spans="1:14">
      <c r="A38" s="119" t="s">
        <v>214</v>
      </c>
      <c r="B38" s="829" t="str">
        <f>VLOOKUP(A38,EQUIPOS!A8:D154,3,FALSE)</f>
        <v>Equipo de oxigeno y soldadura</v>
      </c>
      <c r="C38" s="830"/>
      <c r="D38" s="830"/>
      <c r="E38" s="830"/>
      <c r="F38" s="830"/>
      <c r="G38" s="830"/>
      <c r="H38" s="831"/>
      <c r="I38" s="430"/>
      <c r="J38" s="431"/>
      <c r="K38" s="447">
        <f>VLOOKUP(A38,EQUIPOS!A8:D165,4,FALSE)</f>
        <v>14499.797589568965</v>
      </c>
      <c r="L38" s="344"/>
      <c r="M38" s="345">
        <v>0.01</v>
      </c>
      <c r="N38" s="281">
        <f t="shared" si="0"/>
        <v>1449979.7589568964</v>
      </c>
    </row>
    <row r="39" spans="1:14">
      <c r="A39" s="119" t="s">
        <v>248</v>
      </c>
      <c r="B39" s="829" t="str">
        <f>VLOOKUP(A39,EQUIPOS!A9:D154,3,FALSE)</f>
        <v>Grúa telescópica de 50 Ton.</v>
      </c>
      <c r="C39" s="830"/>
      <c r="D39" s="830"/>
      <c r="E39" s="830"/>
      <c r="F39" s="830"/>
      <c r="G39" s="830"/>
      <c r="H39" s="831"/>
      <c r="I39" s="430"/>
      <c r="J39" s="431"/>
      <c r="K39" s="447">
        <f>VLOOKUP(A39,EQUIPOS!A9:D166,4,FALSE)</f>
        <v>253874.62585875002</v>
      </c>
      <c r="L39" s="344"/>
      <c r="M39" s="345">
        <v>0.04</v>
      </c>
      <c r="N39" s="281">
        <f t="shared" si="0"/>
        <v>6346865.6464687502</v>
      </c>
    </row>
    <row r="40" spans="1:14">
      <c r="A40" s="119" t="s">
        <v>255</v>
      </c>
      <c r="B40" s="829" t="str">
        <f>VLOOKUP(A40,EQUIPOS!A10:D154,3,FALSE)</f>
        <v>Manómetro cable de acero para bajar la celda</v>
      </c>
      <c r="C40" s="830"/>
      <c r="D40" s="830"/>
      <c r="E40" s="830"/>
      <c r="F40" s="830"/>
      <c r="G40" s="830"/>
      <c r="H40" s="831"/>
      <c r="I40" s="430"/>
      <c r="J40" s="431"/>
      <c r="K40" s="447">
        <f>VLOOKUP(A40,EQUIPOS!A10:D167,4,FALSE)</f>
        <v>1962940.8275010779</v>
      </c>
      <c r="L40" s="344"/>
      <c r="M40" s="345">
        <v>1</v>
      </c>
      <c r="N40" s="281">
        <f t="shared" si="0"/>
        <v>1962940.8275010779</v>
      </c>
    </row>
    <row r="41" spans="1:14">
      <c r="A41" s="119" t="s">
        <v>322</v>
      </c>
      <c r="B41" s="829" t="str">
        <f>VLOOKUP(A41,EQUIPOS!A11:D155,3,FALSE)</f>
        <v xml:space="preserve">Retroexcavadora sobre llantas JD 410
</v>
      </c>
      <c r="C41" s="830"/>
      <c r="D41" s="830"/>
      <c r="E41" s="830"/>
      <c r="F41" s="830"/>
      <c r="G41" s="830"/>
      <c r="H41" s="831"/>
      <c r="I41" s="430"/>
      <c r="J41" s="431"/>
      <c r="K41" s="447">
        <f>VLOOKUP(A41,EQUIPOS!A11:D168,4,FALSE)</f>
        <v>109925.10656314656</v>
      </c>
      <c r="L41" s="344"/>
      <c r="M41" s="345">
        <v>0.2</v>
      </c>
      <c r="N41" s="281">
        <f t="shared" si="0"/>
        <v>549625.53281573276</v>
      </c>
    </row>
    <row r="42" spans="1:14">
      <c r="A42" s="119"/>
      <c r="B42" s="829"/>
      <c r="C42" s="830"/>
      <c r="D42" s="830"/>
      <c r="E42" s="830"/>
      <c r="F42" s="830"/>
      <c r="G42" s="830"/>
      <c r="H42" s="831"/>
      <c r="I42" s="337"/>
      <c r="J42" s="339"/>
      <c r="K42" s="447"/>
      <c r="L42" s="432"/>
      <c r="M42" s="433"/>
      <c r="N42" s="281"/>
    </row>
    <row r="43" spans="1:14">
      <c r="B43" s="829"/>
      <c r="C43" s="830"/>
      <c r="D43" s="830"/>
      <c r="E43" s="830"/>
      <c r="F43" s="830"/>
      <c r="G43" s="830"/>
      <c r="H43" s="831"/>
      <c r="I43" s="42"/>
      <c r="J43" s="43"/>
      <c r="K43" s="447"/>
      <c r="L43" s="285"/>
      <c r="M43" s="286"/>
      <c r="N43" s="281"/>
    </row>
    <row r="44" spans="1:14">
      <c r="B44" s="329"/>
      <c r="C44" s="330"/>
      <c r="D44" s="330"/>
      <c r="E44" s="330"/>
      <c r="F44" s="332"/>
      <c r="G44" s="332"/>
      <c r="H44" s="131"/>
      <c r="I44" s="42"/>
      <c r="J44" s="43"/>
      <c r="K44" s="447"/>
      <c r="L44" s="285"/>
      <c r="M44" s="286"/>
      <c r="N44" s="282"/>
    </row>
    <row r="45" spans="1:14">
      <c r="B45" s="836" t="s">
        <v>1036</v>
      </c>
      <c r="C45" s="837"/>
      <c r="D45" s="837"/>
      <c r="E45" s="44"/>
      <c r="F45" s="45"/>
      <c r="G45" s="45"/>
      <c r="H45" s="46"/>
      <c r="I45" s="42"/>
      <c r="J45" s="43"/>
      <c r="K45" s="288"/>
      <c r="L45" s="285"/>
      <c r="M45" s="410">
        <v>0.1</v>
      </c>
      <c r="N45" s="353">
        <f>N86*M45</f>
        <v>402224.08211598999</v>
      </c>
    </row>
    <row r="46" spans="1:14" ht="15.75" thickBot="1">
      <c r="B46" s="829"/>
      <c r="C46" s="830"/>
      <c r="D46" s="830"/>
      <c r="E46" s="830"/>
      <c r="F46" s="830"/>
      <c r="G46" s="830"/>
      <c r="H46" s="831"/>
      <c r="I46" s="838"/>
      <c r="J46" s="839"/>
      <c r="K46" s="47"/>
      <c r="L46" s="840"/>
      <c r="M46" s="841"/>
      <c r="N46" s="111"/>
    </row>
    <row r="47" spans="1:14" ht="15.75" thickBot="1">
      <c r="B47" s="816" t="s">
        <v>1037</v>
      </c>
      <c r="C47" s="817"/>
      <c r="D47" s="817"/>
      <c r="E47" s="817"/>
      <c r="F47" s="817"/>
      <c r="G47" s="817"/>
      <c r="H47" s="817"/>
      <c r="I47" s="817"/>
      <c r="J47" s="817"/>
      <c r="K47" s="817"/>
      <c r="L47" s="817"/>
      <c r="M47" s="818"/>
      <c r="N47" s="420">
        <f>SUM(N36:N45)</f>
        <v>18529760.299811892</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7" t="s">
        <v>1028</v>
      </c>
      <c r="C51" s="808"/>
      <c r="D51" s="808"/>
      <c r="E51" s="808"/>
      <c r="F51" s="808"/>
      <c r="G51" s="808"/>
      <c r="H51" s="808"/>
      <c r="I51" s="809"/>
      <c r="J51" s="324" t="s">
        <v>1029</v>
      </c>
      <c r="K51" s="91" t="s">
        <v>1030</v>
      </c>
      <c r="L51" s="810" t="s">
        <v>1039</v>
      </c>
      <c r="M51" s="809"/>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19910322.483279247</v>
      </c>
      <c r="N52" s="281">
        <f t="shared" ref="N52:N57" si="1">K52*M52</f>
        <v>19910322.483279247</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134977.8403756278</v>
      </c>
      <c r="N53" s="281">
        <f t="shared" si="1"/>
        <v>4049335.2112688338</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2118613.9517702446</v>
      </c>
      <c r="N54" s="281">
        <f t="shared" si="1"/>
        <v>4237227.9035404893</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1078418.8600135676</v>
      </c>
      <c r="N55" s="281">
        <f t="shared" si="1"/>
        <v>5392094.3000678383</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93596.922343702681</v>
      </c>
      <c r="N56" s="281">
        <f t="shared" si="1"/>
        <v>5615815.3406221606</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57526.656207277396</v>
      </c>
      <c r="N57" s="281">
        <f t="shared" si="1"/>
        <v>690319.87448732881</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6" t="s">
        <v>1037</v>
      </c>
      <c r="C63" s="817"/>
      <c r="D63" s="817"/>
      <c r="E63" s="817"/>
      <c r="F63" s="817"/>
      <c r="G63" s="817"/>
      <c r="H63" s="817"/>
      <c r="I63" s="817"/>
      <c r="J63" s="817"/>
      <c r="K63" s="817"/>
      <c r="L63" s="817"/>
      <c r="M63" s="818"/>
      <c r="N63" s="403">
        <f>SUM(N52:N62)</f>
        <v>39895115.113265887</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19" t="s">
        <v>1045</v>
      </c>
      <c r="M67" s="792"/>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0">
        <f>VLOOKUP(A68,TRANSPORTE!A5:D117,4,FALSE)</f>
        <v>1163930.8375975415</v>
      </c>
      <c r="M68" s="821"/>
      <c r="N68" s="296">
        <f>K68*L68</f>
        <v>1163930.8375975415</v>
      </c>
    </row>
    <row r="69" spans="1:15">
      <c r="A69" t="s">
        <v>1483</v>
      </c>
      <c r="B69" s="52" t="str">
        <f>VLOOKUP(A69,TRANSPORTE!A5:D117,3,FALSE)</f>
        <v>Pasajes aéreos</v>
      </c>
      <c r="C69" s="53"/>
      <c r="D69" s="53"/>
      <c r="E69" s="53"/>
      <c r="F69" s="53"/>
      <c r="G69" s="53"/>
      <c r="H69" s="320" t="s">
        <v>1029</v>
      </c>
      <c r="I69" s="288">
        <v>3</v>
      </c>
      <c r="J69" s="295">
        <v>1</v>
      </c>
      <c r="K69" s="288">
        <f>I69*J69</f>
        <v>3</v>
      </c>
      <c r="L69" s="820">
        <f>VLOOKUP(A69,TRANSPORTE!A5:D117,4,FALSE)</f>
        <v>394954.13298492844</v>
      </c>
      <c r="M69" s="821"/>
      <c r="N69" s="296">
        <f>K69*L69</f>
        <v>1184862.3989547854</v>
      </c>
    </row>
    <row r="70" spans="1:15">
      <c r="B70" s="52"/>
      <c r="C70" s="53"/>
      <c r="D70" s="53"/>
      <c r="E70" s="53"/>
      <c r="F70" s="53"/>
      <c r="G70" s="53"/>
      <c r="H70" s="320"/>
      <c r="I70" s="288"/>
      <c r="J70" s="295"/>
      <c r="K70" s="288"/>
      <c r="L70" s="820"/>
      <c r="M70" s="821"/>
      <c r="N70" s="296"/>
    </row>
    <row r="71" spans="1:15">
      <c r="B71" s="52"/>
      <c r="C71" s="53"/>
      <c r="D71" s="53"/>
      <c r="E71" s="53"/>
      <c r="F71" s="53"/>
      <c r="G71" s="53"/>
      <c r="H71" s="320"/>
      <c r="I71" s="288"/>
      <c r="J71" s="295"/>
      <c r="K71" s="288"/>
      <c r="L71" s="820"/>
      <c r="M71" s="821"/>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5"/>
      <c r="M73" s="806"/>
      <c r="N73" s="133"/>
    </row>
    <row r="74" spans="1:15" ht="15.75" thickBot="1">
      <c r="B74" s="822" t="s">
        <v>1037</v>
      </c>
      <c r="C74" s="823"/>
      <c r="D74" s="823"/>
      <c r="E74" s="823"/>
      <c r="F74" s="823"/>
      <c r="G74" s="823"/>
      <c r="H74" s="823"/>
      <c r="I74" s="823"/>
      <c r="J74" s="823"/>
      <c r="K74" s="823"/>
      <c r="L74" s="823"/>
      <c r="M74" s="824"/>
      <c r="N74" s="110">
        <f>N68+N69+N70+N71+N72</f>
        <v>2348793.2365523269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2" t="s">
        <v>1047</v>
      </c>
      <c r="C78" s="843"/>
      <c r="D78" s="843"/>
      <c r="E78" s="843"/>
      <c r="F78" s="843"/>
      <c r="G78" s="843"/>
      <c r="H78" s="843"/>
      <c r="I78" s="79" t="s">
        <v>1048</v>
      </c>
      <c r="J78" s="81" t="s">
        <v>1494</v>
      </c>
      <c r="K78" s="80" t="s">
        <v>1050</v>
      </c>
      <c r="L78" s="844" t="s">
        <v>1034</v>
      </c>
      <c r="M78" s="845"/>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03" t="str">
        <f>VLOOKUP(A85,'MANO DE OBRA'!A12:D73,3,FALSE)</f>
        <v>Estudios, análisis e informes</v>
      </c>
      <c r="C85" s="804" t="e">
        <f>VLOOKUP(B85,'MANO DE OBRA'!B12:E73,3,FALSE)</f>
        <v>#N/A</v>
      </c>
      <c r="D85" s="804" t="e">
        <f>VLOOKUP(C85,'MANO DE OBRA'!C12:F73,3,FALSE)</f>
        <v>#N/A</v>
      </c>
      <c r="E85" s="804" t="e">
        <f>VLOOKUP(D85,'MANO DE OBRA'!D12:G73,3,FALSE)</f>
        <v>#N/A</v>
      </c>
      <c r="F85" s="804" t="e">
        <f>VLOOKUP(E85,'MANO DE OBRA'!E12:H73,3,FALSE)</f>
        <v>#N/A</v>
      </c>
      <c r="G85" s="804" t="e">
        <f>VLOOKUP(F85,'MANO DE OBRA'!F12:I73,3,FALSE)</f>
        <v>#N/A</v>
      </c>
      <c r="H85" s="804" t="e">
        <f>VLOOKUP(G85,'MANO DE OBRA'!G12:J73,3,FALSE)</f>
        <v>#N/A</v>
      </c>
      <c r="I85" s="479"/>
      <c r="J85" s="480"/>
      <c r="K85" s="481">
        <f>VLOOKUP(A85,'MANO DE OBRA'!A12:D104,4,FALSE)</f>
        <v>2042688.2082439999</v>
      </c>
      <c r="L85" s="971">
        <v>1</v>
      </c>
      <c r="M85" s="971"/>
      <c r="N85" s="482">
        <f>K85*L85</f>
        <v>2042688.2082439999</v>
      </c>
    </row>
    <row r="86" spans="1:14" ht="15.75" thickBot="1">
      <c r="B86" s="822" t="s">
        <v>1037</v>
      </c>
      <c r="C86" s="823"/>
      <c r="D86" s="823"/>
      <c r="E86" s="823"/>
      <c r="F86" s="823"/>
      <c r="G86" s="823"/>
      <c r="H86" s="823"/>
      <c r="I86" s="823"/>
      <c r="J86" s="823"/>
      <c r="K86" s="823"/>
      <c r="L86" s="823"/>
      <c r="M86" s="824"/>
      <c r="N86" s="469">
        <f>SUM(N79:N85)</f>
        <v>4022240.8211598997</v>
      </c>
    </row>
    <row r="87" spans="1:14" ht="15.75" thickBot="1">
      <c r="B87" s="39"/>
      <c r="C87" s="40"/>
      <c r="D87" s="40"/>
      <c r="E87" s="40"/>
      <c r="F87" s="40"/>
      <c r="G87" s="40"/>
      <c r="H87" s="40"/>
      <c r="I87" s="40"/>
      <c r="J87" s="40"/>
      <c r="K87" s="40"/>
      <c r="L87" s="40"/>
      <c r="M87" s="40"/>
      <c r="N87" s="41"/>
    </row>
    <row r="88" spans="1:14" ht="15.75" thickBot="1">
      <c r="B88" s="816" t="s">
        <v>1051</v>
      </c>
      <c r="C88" s="817"/>
      <c r="D88" s="817"/>
      <c r="E88" s="817"/>
      <c r="F88" s="817"/>
      <c r="G88" s="817"/>
      <c r="H88" s="817"/>
      <c r="I88" s="817"/>
      <c r="J88" s="817"/>
      <c r="K88" s="817"/>
      <c r="L88" s="817"/>
      <c r="M88" s="818"/>
      <c r="N88" s="105">
        <f>N86+N74+N63+N47</f>
        <v>64795909.470790006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7" t="s">
        <v>1053</v>
      </c>
      <c r="C92" s="808"/>
      <c r="D92" s="808"/>
      <c r="E92" s="808"/>
      <c r="F92" s="808"/>
      <c r="G92" s="808"/>
      <c r="H92" s="808"/>
      <c r="I92" s="323"/>
      <c r="J92" s="343"/>
      <c r="K92" s="311" t="s">
        <v>1054</v>
      </c>
      <c r="L92" s="846" t="s">
        <v>1055</v>
      </c>
      <c r="M92" s="847"/>
      <c r="N92" s="312"/>
    </row>
    <row r="93" spans="1:14">
      <c r="B93" s="848" t="s">
        <v>1056</v>
      </c>
      <c r="C93" s="849"/>
      <c r="D93" s="849"/>
      <c r="E93" s="849"/>
      <c r="F93" s="849"/>
      <c r="G93" s="849"/>
      <c r="H93" s="849"/>
      <c r="I93" s="93"/>
      <c r="J93" s="94"/>
      <c r="K93" s="313">
        <v>0.2</v>
      </c>
      <c r="L93" s="850">
        <f>N88*K93</f>
        <v>12959181.894158002</v>
      </c>
      <c r="M93" s="851"/>
      <c r="N93" s="57"/>
    </row>
    <row r="94" spans="1:14">
      <c r="B94" s="95" t="s">
        <v>1057</v>
      </c>
      <c r="C94" s="96"/>
      <c r="D94" s="96"/>
      <c r="E94" s="96"/>
      <c r="F94" s="96"/>
      <c r="G94" s="96"/>
      <c r="H94" s="96"/>
      <c r="I94" s="93"/>
      <c r="J94" s="94"/>
      <c r="K94" s="313">
        <v>0.05</v>
      </c>
      <c r="L94" s="850">
        <f>N88*K94</f>
        <v>3239795.4735395005</v>
      </c>
      <c r="M94" s="851"/>
      <c r="N94" s="57"/>
    </row>
    <row r="95" spans="1:14" ht="15.75" thickBot="1">
      <c r="B95" s="97" t="s">
        <v>1058</v>
      </c>
      <c r="C95" s="98"/>
      <c r="D95" s="98"/>
      <c r="E95" s="98"/>
      <c r="F95" s="98"/>
      <c r="G95" s="98"/>
      <c r="H95" s="98"/>
      <c r="I95" s="99"/>
      <c r="J95" s="100"/>
      <c r="K95" s="314">
        <v>0.05</v>
      </c>
      <c r="L95" s="852">
        <f>N88*K95</f>
        <v>3239795.4735395005</v>
      </c>
      <c r="M95" s="853"/>
      <c r="N95" s="57"/>
    </row>
    <row r="96" spans="1:14" ht="15.75" thickBot="1">
      <c r="B96" s="816" t="s">
        <v>1037</v>
      </c>
      <c r="C96" s="817"/>
      <c r="D96" s="817"/>
      <c r="E96" s="817"/>
      <c r="F96" s="817"/>
      <c r="G96" s="817"/>
      <c r="H96" s="817"/>
      <c r="I96" s="817"/>
      <c r="J96" s="817"/>
      <c r="K96" s="817"/>
      <c r="L96" s="817"/>
      <c r="M96" s="818"/>
      <c r="N96" s="58">
        <f>L93+L94+L95</f>
        <v>19438772.841237005</v>
      </c>
    </row>
    <row r="97" spans="1:14" ht="15.75" thickBot="1">
      <c r="B97" s="39"/>
      <c r="C97" s="40"/>
      <c r="D97" s="40"/>
      <c r="E97" s="40"/>
      <c r="F97" s="40"/>
      <c r="G97" s="40"/>
      <c r="H97" s="40"/>
      <c r="I97" s="40"/>
      <c r="J97" s="40"/>
      <c r="K97" s="40"/>
      <c r="L97" s="40"/>
      <c r="M97" s="40"/>
      <c r="N97" s="41"/>
    </row>
    <row r="98" spans="1:14" ht="15.75" thickBot="1">
      <c r="A98" t="s">
        <v>2122</v>
      </c>
      <c r="B98" s="816" t="s">
        <v>1059</v>
      </c>
      <c r="C98" s="817"/>
      <c r="D98" s="817"/>
      <c r="E98" s="817"/>
      <c r="F98" s="817"/>
      <c r="G98" s="817"/>
      <c r="H98" s="817"/>
      <c r="I98" s="817"/>
      <c r="J98" s="817"/>
      <c r="K98" s="817"/>
      <c r="L98" s="817"/>
      <c r="M98" s="818"/>
      <c r="N98" s="196">
        <f>N88+N96</f>
        <v>84234682.312027007</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8" t="s">
        <v>2324</v>
      </c>
      <c r="C115" s="959"/>
      <c r="D115" s="959"/>
      <c r="E115" s="959"/>
      <c r="F115" s="959"/>
      <c r="G115" s="959"/>
      <c r="H115" s="959"/>
      <c r="I115" s="959"/>
      <c r="J115" s="959"/>
      <c r="K115" s="959"/>
      <c r="L115" s="959"/>
      <c r="M115" s="959"/>
      <c r="N115" s="960"/>
    </row>
    <row r="116" spans="2:14" ht="15" customHeight="1">
      <c r="B116" s="958"/>
      <c r="C116" s="959"/>
      <c r="D116" s="959"/>
      <c r="E116" s="959"/>
      <c r="F116" s="959"/>
      <c r="G116" s="959"/>
      <c r="H116" s="959"/>
      <c r="I116" s="959"/>
      <c r="J116" s="959"/>
      <c r="K116" s="959"/>
      <c r="L116" s="959"/>
      <c r="M116" s="959"/>
      <c r="N116" s="960"/>
    </row>
    <row r="117" spans="2:14" ht="30" customHeight="1">
      <c r="B117" s="961" t="s">
        <v>2325</v>
      </c>
      <c r="C117" s="962"/>
      <c r="D117" s="962"/>
      <c r="E117" s="962"/>
      <c r="F117" s="962"/>
      <c r="G117" s="962"/>
      <c r="H117" s="962"/>
      <c r="I117" s="962"/>
      <c r="J117" s="962"/>
      <c r="K117" s="962"/>
      <c r="L117" s="962"/>
      <c r="M117" s="962"/>
      <c r="N117" s="963"/>
    </row>
    <row r="118" spans="2:14">
      <c r="B118" s="961"/>
      <c r="C118" s="962"/>
      <c r="D118" s="962"/>
      <c r="E118" s="962"/>
      <c r="F118" s="962"/>
      <c r="G118" s="962"/>
      <c r="H118" s="962"/>
      <c r="I118" s="962"/>
      <c r="J118" s="962"/>
      <c r="K118" s="962"/>
      <c r="L118" s="962"/>
      <c r="M118" s="962"/>
      <c r="N118" s="963"/>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4"/>
      <c r="K128" s="964"/>
      <c r="L128" s="964"/>
      <c r="M128" s="964"/>
      <c r="N128" s="965"/>
    </row>
    <row r="129" spans="2:14" ht="15.75" thickBot="1">
      <c r="B129" s="428" t="s">
        <v>2327</v>
      </c>
      <c r="C129" s="429"/>
      <c r="D129" s="429"/>
      <c r="E129" s="268"/>
      <c r="F129" s="268"/>
      <c r="G129" s="268"/>
      <c r="H129" s="268"/>
      <c r="I129" s="268"/>
      <c r="J129" s="966"/>
      <c r="K129" s="966"/>
      <c r="L129" s="966"/>
      <c r="M129" s="966"/>
      <c r="N129" s="967"/>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326</v>
      </c>
      <c r="B36" s="829" t="str">
        <f>VLOOKUP(A36,EQUIPOS!A6:D154,3,FALSE)</f>
        <v>Sensor de Impacto para prueba de integridad tipo</v>
      </c>
      <c r="C36" s="830"/>
      <c r="D36" s="830"/>
      <c r="E36" s="830"/>
      <c r="F36" s="830"/>
      <c r="G36" s="830"/>
      <c r="H36" s="831"/>
      <c r="I36" s="276"/>
      <c r="J36" s="277"/>
      <c r="K36" s="278">
        <f>VLOOKUP(A36,EQUIPOS!A6:D163,4,FALSE)</f>
        <v>123384.85201435346</v>
      </c>
      <c r="L36" s="279"/>
      <c r="M36" s="345">
        <v>1</v>
      </c>
      <c r="N36" s="281">
        <f>K36/M36</f>
        <v>123384.85201435346</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123384.85201435346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1946758.4055133341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2070143.2575276876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414028.65150553756</v>
      </c>
      <c r="M84" s="851"/>
      <c r="N84" s="57"/>
    </row>
    <row r="85" spans="1:14">
      <c r="B85" s="95" t="s">
        <v>1057</v>
      </c>
      <c r="C85" s="96"/>
      <c r="D85" s="96"/>
      <c r="E85" s="96"/>
      <c r="F85" s="96"/>
      <c r="G85" s="96"/>
      <c r="H85" s="96"/>
      <c r="I85" s="93"/>
      <c r="J85" s="94"/>
      <c r="K85" s="313">
        <v>0.05</v>
      </c>
      <c r="L85" s="850">
        <f>N79*K85</f>
        <v>103507.16287638439</v>
      </c>
      <c r="M85" s="851"/>
      <c r="N85" s="57"/>
    </row>
    <row r="86" spans="1:14" ht="15.75" thickBot="1">
      <c r="B86" s="97" t="s">
        <v>1058</v>
      </c>
      <c r="C86" s="98"/>
      <c r="D86" s="98"/>
      <c r="E86" s="98"/>
      <c r="F86" s="98"/>
      <c r="G86" s="98"/>
      <c r="H86" s="98"/>
      <c r="I86" s="99"/>
      <c r="J86" s="100"/>
      <c r="K86" s="314">
        <v>0.05</v>
      </c>
      <c r="L86" s="852">
        <f>N79*K86</f>
        <v>103507.16287638439</v>
      </c>
      <c r="M86" s="853"/>
      <c r="N86" s="57"/>
    </row>
    <row r="87" spans="1:14" ht="15.75" thickBot="1">
      <c r="B87" s="816" t="s">
        <v>1037</v>
      </c>
      <c r="C87" s="817"/>
      <c r="D87" s="817"/>
      <c r="E87" s="817"/>
      <c r="F87" s="817"/>
      <c r="G87" s="817"/>
      <c r="H87" s="817"/>
      <c r="I87" s="817"/>
      <c r="J87" s="817"/>
      <c r="K87" s="817"/>
      <c r="L87" s="817"/>
      <c r="M87" s="818"/>
      <c r="N87" s="58">
        <f>L84+L85+L86</f>
        <v>621042.97725830635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2691186.234785994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320</v>
      </c>
      <c r="B36" s="829" t="str">
        <f>VLOOKUP(A36,EQUIPOS!A6:D154,3,FALSE)</f>
        <v>Retroexcavadora sobre llantas, motor 62HP, Profundidad de excavación de 5.41 metros.</v>
      </c>
      <c r="C36" s="830"/>
      <c r="D36" s="830"/>
      <c r="E36" s="830"/>
      <c r="F36" s="830"/>
      <c r="G36" s="830"/>
      <c r="H36" s="831"/>
      <c r="I36" s="276"/>
      <c r="J36" s="277"/>
      <c r="K36" s="278">
        <f>VLOOKUP(A36,EQUIPOS!A6:D163,4,FALSE)</f>
        <v>117913.54743193967</v>
      </c>
      <c r="L36" s="279"/>
      <c r="M36" s="345">
        <v>10</v>
      </c>
      <c r="N36" s="281">
        <f>K36/M36</f>
        <v>11791.354743193968</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319.17003253812504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12110.524775732092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0</v>
      </c>
      <c r="N48" s="281">
        <f>K48*M48</f>
        <v>0</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26651.754354245761</v>
      </c>
      <c r="N49" s="281">
        <f>K49*M49</f>
        <v>35535.672472327678</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5451.4952088229966</v>
      </c>
      <c r="N50" s="281">
        <f>K50*M50</f>
        <v>8177.2428132344949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43712.915285562172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3191.70032538125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59015.140386675514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11803.028077335104</v>
      </c>
      <c r="M84" s="851"/>
      <c r="N84" s="57"/>
    </row>
    <row r="85" spans="1:14">
      <c r="B85" s="95" t="s">
        <v>1057</v>
      </c>
      <c r="C85" s="96"/>
      <c r="D85" s="96"/>
      <c r="E85" s="96"/>
      <c r="F85" s="96"/>
      <c r="G85" s="96"/>
      <c r="H85" s="96"/>
      <c r="I85" s="93"/>
      <c r="J85" s="94"/>
      <c r="K85" s="313">
        <v>0.05</v>
      </c>
      <c r="L85" s="850">
        <f>N79*K85</f>
        <v>2950.757019333776</v>
      </c>
      <c r="M85" s="851"/>
      <c r="N85" s="57"/>
    </row>
    <row r="86" spans="1:14" ht="15.75" thickBot="1">
      <c r="B86" s="97" t="s">
        <v>1058</v>
      </c>
      <c r="C86" s="98"/>
      <c r="D86" s="98"/>
      <c r="E86" s="98"/>
      <c r="F86" s="98"/>
      <c r="G86" s="98"/>
      <c r="H86" s="98"/>
      <c r="I86" s="99"/>
      <c r="J86" s="100"/>
      <c r="K86" s="314">
        <v>0.05</v>
      </c>
      <c r="L86" s="852">
        <f>N79*K86</f>
        <v>2950.757019333776</v>
      </c>
      <c r="M86" s="853"/>
      <c r="N86" s="57"/>
    </row>
    <row r="87" spans="1:14" ht="15.75" thickBot="1">
      <c r="B87" s="816" t="s">
        <v>1037</v>
      </c>
      <c r="C87" s="817"/>
      <c r="D87" s="817"/>
      <c r="E87" s="817"/>
      <c r="F87" s="817"/>
      <c r="G87" s="817"/>
      <c r="H87" s="817"/>
      <c r="I87" s="817"/>
      <c r="J87" s="817"/>
      <c r="K87" s="817"/>
      <c r="L87" s="817"/>
      <c r="M87" s="818"/>
      <c r="N87" s="58">
        <f>L84+L85+L86</f>
        <v>17704.542116002656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76719.682502678173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ht="27"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204</v>
      </c>
      <c r="B36" s="829" t="str">
        <f>VLOOKUP(A36,EQUIPOS!A6:D154,3,FALSE)</f>
        <v xml:space="preserve">Equipo de soldadura 250 AMP
</v>
      </c>
      <c r="C36" s="830"/>
      <c r="D36" s="830"/>
      <c r="E36" s="830"/>
      <c r="F36" s="830"/>
      <c r="G36" s="830"/>
      <c r="H36" s="831"/>
      <c r="I36" s="276"/>
      <c r="J36" s="277"/>
      <c r="K36" s="278">
        <f>VLOOKUP(A36,EQUIPOS!A6:D163,4,FALSE)</f>
        <v>14588.044437672415</v>
      </c>
      <c r="L36" s="279"/>
      <c r="M36" s="345">
        <v>10</v>
      </c>
      <c r="N36" s="281">
        <f>K36/M36</f>
        <v>1458.8044437672415</v>
      </c>
    </row>
    <row r="37" spans="1:14">
      <c r="A37" s="119" t="s">
        <v>320</v>
      </c>
      <c r="B37" s="829" t="str">
        <f>VLOOKUP(A37,EQUIPOS!A7:D154,3,FALSE)</f>
        <v>Retroexcavadora sobre llantas, motor 62HP, Profundidad de excavación de 5.41 metros.</v>
      </c>
      <c r="C37" s="830"/>
      <c r="D37" s="830"/>
      <c r="E37" s="830"/>
      <c r="F37" s="830"/>
      <c r="G37" s="830"/>
      <c r="H37" s="831"/>
      <c r="I37" s="430"/>
      <c r="J37" s="431"/>
      <c r="K37" s="278">
        <f>VLOOKUP(A37,EQUIPOS!A7:D164,4,FALSE)</f>
        <v>117913.54743193967</v>
      </c>
      <c r="L37" s="344"/>
      <c r="M37" s="345">
        <v>10</v>
      </c>
      <c r="N37" s="281">
        <f>K37/M37</f>
        <v>11791.354743193968</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13633.16322600696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7726.7691195082243</v>
      </c>
      <c r="N48" s="281">
        <f>K48*M48</f>
        <v>254.98338094377141</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0</v>
      </c>
      <c r="N49" s="281">
        <f>K49*M49</f>
        <v>0</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854.76136491283683</v>
      </c>
      <c r="N50" s="281">
        <f>K50*M50</f>
        <v>8547.6136491283687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8802.5970300721401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3830.0403904574996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26265.800646536598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5253.1601293073199</v>
      </c>
      <c r="M84" s="851"/>
      <c r="N84" s="57"/>
    </row>
    <row r="85" spans="1:14">
      <c r="B85" s="95" t="s">
        <v>1057</v>
      </c>
      <c r="C85" s="96"/>
      <c r="D85" s="96"/>
      <c r="E85" s="96"/>
      <c r="F85" s="96"/>
      <c r="G85" s="96"/>
      <c r="H85" s="96"/>
      <c r="I85" s="93"/>
      <c r="J85" s="94"/>
      <c r="K85" s="313">
        <v>0.05</v>
      </c>
      <c r="L85" s="850">
        <f>N79*K85</f>
        <v>1313.29003232683</v>
      </c>
      <c r="M85" s="851"/>
      <c r="N85" s="57"/>
    </row>
    <row r="86" spans="1:14" ht="15.75" thickBot="1">
      <c r="B86" s="97" t="s">
        <v>1058</v>
      </c>
      <c r="C86" s="98"/>
      <c r="D86" s="98"/>
      <c r="E86" s="98"/>
      <c r="F86" s="98"/>
      <c r="G86" s="98"/>
      <c r="H86" s="98"/>
      <c r="I86" s="99"/>
      <c r="J86" s="100"/>
      <c r="K86" s="314">
        <v>0.05</v>
      </c>
      <c r="L86" s="852">
        <f>N79*K86</f>
        <v>1313.29003232683</v>
      </c>
      <c r="M86" s="853"/>
      <c r="N86" s="57"/>
    </row>
    <row r="87" spans="1:14" ht="15.75" thickBot="1">
      <c r="B87" s="816" t="s">
        <v>1037</v>
      </c>
      <c r="C87" s="817"/>
      <c r="D87" s="817"/>
      <c r="E87" s="817"/>
      <c r="F87" s="817"/>
      <c r="G87" s="817"/>
      <c r="H87" s="817"/>
      <c r="I87" s="817"/>
      <c r="J87" s="817"/>
      <c r="K87" s="817"/>
      <c r="L87" s="817"/>
      <c r="M87" s="818"/>
      <c r="N87" s="58">
        <f>L84+L85+L86</f>
        <v>7879.740193960979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34145.540840497575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ht="22.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282</v>
      </c>
      <c r="B36" s="829" t="str">
        <f>VLOOKUP(A36,EQUIPOS!A6:D154,3,FALSE)</f>
        <v>Piloteadora potencia 250KW, RPM 1800, fuerza elevadora 200KN</v>
      </c>
      <c r="C36" s="830"/>
      <c r="D36" s="830"/>
      <c r="E36" s="830"/>
      <c r="F36" s="830"/>
      <c r="G36" s="830"/>
      <c r="H36" s="831"/>
      <c r="I36" s="276"/>
      <c r="J36" s="277"/>
      <c r="K36" s="278">
        <f>VLOOKUP(A36,EQUIPOS!A6:D163,4,FALSE)</f>
        <v>616924.26007176726</v>
      </c>
      <c r="L36" s="279"/>
      <c r="M36" s="345">
        <v>2</v>
      </c>
      <c r="N36" s="281">
        <f>K36/M36</f>
        <v>308462.13003588363</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4468.3804555337501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312930.51049141737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19261.949737841256</v>
      </c>
      <c r="N48" s="281">
        <f>K48*M48</f>
        <v>539334.59265955514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418449.85478575289</v>
      </c>
      <c r="N49" s="281">
        <f>K49*M49</f>
        <v>146457.44917501349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23628.125285197279</v>
      </c>
      <c r="N50" s="281">
        <f>K50*M50</f>
        <v>70884.375855591832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756676.41769016045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0">
        <f>VLOOKUP(A60,TRANSPORTE!A2:D117,4,FALSE)</f>
        <v>1280.2563222435558</v>
      </c>
      <c r="M60" s="821"/>
      <c r="N60" s="296">
        <f>K60*L60</f>
        <v>448.0897127852445</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448.0897127852445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44683.804555337498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1114738.8224497007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222947.76448994013</v>
      </c>
      <c r="M84" s="851"/>
      <c r="N84" s="57"/>
    </row>
    <row r="85" spans="1:14">
      <c r="B85" s="95" t="s">
        <v>1057</v>
      </c>
      <c r="C85" s="96"/>
      <c r="D85" s="96"/>
      <c r="E85" s="96"/>
      <c r="F85" s="96"/>
      <c r="G85" s="96"/>
      <c r="H85" s="96"/>
      <c r="I85" s="93"/>
      <c r="J85" s="94"/>
      <c r="K85" s="313">
        <v>0.05</v>
      </c>
      <c r="L85" s="850">
        <f>N79*K85</f>
        <v>55736.941122485034</v>
      </c>
      <c r="M85" s="851"/>
      <c r="N85" s="57"/>
    </row>
    <row r="86" spans="1:14" ht="15.75" thickBot="1">
      <c r="B86" s="97" t="s">
        <v>1058</v>
      </c>
      <c r="C86" s="98"/>
      <c r="D86" s="98"/>
      <c r="E86" s="98"/>
      <c r="F86" s="98"/>
      <c r="G86" s="98"/>
      <c r="H86" s="98"/>
      <c r="I86" s="99"/>
      <c r="J86" s="100"/>
      <c r="K86" s="314">
        <v>0.05</v>
      </c>
      <c r="L86" s="852">
        <f>N79*K86</f>
        <v>55736.941122485034</v>
      </c>
      <c r="M86" s="853"/>
      <c r="N86" s="57"/>
    </row>
    <row r="87" spans="1:14" ht="15.75" thickBot="1">
      <c r="B87" s="816" t="s">
        <v>1037</v>
      </c>
      <c r="C87" s="817"/>
      <c r="D87" s="817"/>
      <c r="E87" s="817"/>
      <c r="F87" s="817"/>
      <c r="G87" s="817"/>
      <c r="H87" s="817"/>
      <c r="I87" s="817"/>
      <c r="J87" s="817"/>
      <c r="K87" s="817"/>
      <c r="L87" s="817"/>
      <c r="M87" s="818"/>
      <c r="N87" s="58">
        <f>L84+L85+L86</f>
        <v>334421.6467349102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1449160.469184611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282</v>
      </c>
      <c r="B36" s="829" t="str">
        <f>VLOOKUP(A36,EQUIPOS!A6:D154,3,FALSE)</f>
        <v>Piloteadora potencia 250KW, RPM 1800, fuerza elevadora 200KN</v>
      </c>
      <c r="C36" s="830"/>
      <c r="D36" s="830"/>
      <c r="E36" s="830"/>
      <c r="F36" s="830"/>
      <c r="G36" s="830"/>
      <c r="H36" s="831"/>
      <c r="I36" s="276"/>
      <c r="J36" s="277"/>
      <c r="K36" s="278">
        <f>VLOOKUP(A36,EQUIPOS!A6:D163,4,FALSE)</f>
        <v>616924.26007176726</v>
      </c>
      <c r="L36" s="279"/>
      <c r="M36" s="345">
        <v>2</v>
      </c>
      <c r="N36" s="281">
        <f>K36/M36</f>
        <v>308462.13003588363</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4468.3804555337501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312930.51049141737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19261.949737841256</v>
      </c>
      <c r="N48" s="281">
        <f>K48*M48</f>
        <v>539334.59265955514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447154.97767311509</v>
      </c>
      <c r="N49" s="281">
        <f>K49*M49</f>
        <v>156504.24218559026</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23628.125285197279</v>
      </c>
      <c r="N50" s="281">
        <f>K50*M50</f>
        <v>47256.250570394557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743095.08541554003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0">
        <f>VLOOKUP(A60,TRANSPORTE!A2:D117,4,FALSE)</f>
        <v>1280.2563222435558</v>
      </c>
      <c r="M60" s="821"/>
      <c r="N60" s="296">
        <f>K60*L60</f>
        <v>448.0897127852445</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448.0897127852445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44683.804555337498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1101157.4901750803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220231.49803501606</v>
      </c>
      <c r="M84" s="851"/>
      <c r="N84" s="57"/>
    </row>
    <row r="85" spans="1:14">
      <c r="B85" s="95" t="s">
        <v>1057</v>
      </c>
      <c r="C85" s="96"/>
      <c r="D85" s="96"/>
      <c r="E85" s="96"/>
      <c r="F85" s="96"/>
      <c r="G85" s="96"/>
      <c r="H85" s="96"/>
      <c r="I85" s="93"/>
      <c r="J85" s="94"/>
      <c r="K85" s="313">
        <v>0.05</v>
      </c>
      <c r="L85" s="850">
        <f>N79*K85</f>
        <v>55057.874508754016</v>
      </c>
      <c r="M85" s="851"/>
      <c r="N85" s="57"/>
    </row>
    <row r="86" spans="1:14" ht="15.75" thickBot="1">
      <c r="B86" s="97" t="s">
        <v>1058</v>
      </c>
      <c r="C86" s="98"/>
      <c r="D86" s="98"/>
      <c r="E86" s="98"/>
      <c r="F86" s="98"/>
      <c r="G86" s="98"/>
      <c r="H86" s="98"/>
      <c r="I86" s="99"/>
      <c r="J86" s="100"/>
      <c r="K86" s="314">
        <v>0.05</v>
      </c>
      <c r="L86" s="852">
        <f>N79*K86</f>
        <v>55057.874508754016</v>
      </c>
      <c r="M86" s="853"/>
      <c r="N86" s="57"/>
    </row>
    <row r="87" spans="1:14" ht="15.75" thickBot="1">
      <c r="B87" s="816" t="s">
        <v>1037</v>
      </c>
      <c r="C87" s="817"/>
      <c r="D87" s="817"/>
      <c r="E87" s="817"/>
      <c r="F87" s="817"/>
      <c r="G87" s="817"/>
      <c r="H87" s="817"/>
      <c r="I87" s="817"/>
      <c r="J87" s="817"/>
      <c r="K87" s="817"/>
      <c r="L87" s="817"/>
      <c r="M87" s="818"/>
      <c r="N87" s="58">
        <f>L84+L85+L86</f>
        <v>330347.24705252406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1431504.7372276043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195</v>
      </c>
      <c r="B36" s="829" t="str">
        <f>VLOOKUP(A36,EQUIPOS!A6:D154,3,FALSE)</f>
        <v xml:space="preserve">Equipo de oxicorte, Capacidad de corte: hasta 6´´ (152mm) </v>
      </c>
      <c r="C36" s="830"/>
      <c r="D36" s="830"/>
      <c r="E36" s="830"/>
      <c r="F36" s="830"/>
      <c r="G36" s="830"/>
      <c r="H36" s="831"/>
      <c r="I36" s="276"/>
      <c r="J36" s="277"/>
      <c r="K36" s="278">
        <f>VLOOKUP(A36,EQUIPOS!A6:D163,4,FALSE)</f>
        <v>11431.118502543104</v>
      </c>
      <c r="L36" s="279"/>
      <c r="M36" s="345">
        <v>1.1299999999999999</v>
      </c>
      <c r="N36" s="281">
        <f>K36/M36</f>
        <v>10116.034073046996</v>
      </c>
    </row>
    <row r="37" spans="1:14">
      <c r="A37" s="119" t="s">
        <v>332</v>
      </c>
      <c r="B37" s="829" t="str">
        <f>VLOOKUP(A37,EQUIPOS!A7:D154,3,FALSE)</f>
        <v xml:space="preserve">Taladro de 1/2´´, pulidora, lijadora y circular
</v>
      </c>
      <c r="C37" s="830"/>
      <c r="D37" s="830"/>
      <c r="E37" s="830"/>
      <c r="F37" s="830"/>
      <c r="G37" s="830"/>
      <c r="H37" s="831"/>
      <c r="I37" s="430"/>
      <c r="J37" s="431"/>
      <c r="K37" s="278">
        <f>VLOOKUP(A37,EQUIPOS!A7:D164,4,FALSE)</f>
        <v>1682.9934602586209</v>
      </c>
      <c r="L37" s="344"/>
      <c r="M37" s="345">
        <v>0.53</v>
      </c>
      <c r="N37" s="281">
        <f>K37/M37</f>
        <v>3175.45935897853</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2553.3602603050003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15844.853692330527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63724.772229253285</v>
      </c>
      <c r="N48" s="281">
        <f>K48*M48</f>
        <v>1274.4954445850658</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11452.721026939069</v>
      </c>
      <c r="N49" s="281">
        <f>K49*M49</f>
        <v>5726.3605134695345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99425.443888923328</v>
      </c>
      <c r="N50" s="281">
        <f>K50*M50</f>
        <v>7954.0355111138661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14954.891469168466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56333.347764548991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11266.6695529098</v>
      </c>
      <c r="M84" s="851"/>
      <c r="N84" s="57"/>
    </row>
    <row r="85" spans="1:14">
      <c r="B85" s="95" t="s">
        <v>1057</v>
      </c>
      <c r="C85" s="96"/>
      <c r="D85" s="96"/>
      <c r="E85" s="96"/>
      <c r="F85" s="96"/>
      <c r="G85" s="96"/>
      <c r="H85" s="96"/>
      <c r="I85" s="93"/>
      <c r="J85" s="94"/>
      <c r="K85" s="313">
        <v>0.05</v>
      </c>
      <c r="L85" s="850">
        <f>N79*K85</f>
        <v>2816.6673882274499</v>
      </c>
      <c r="M85" s="851"/>
      <c r="N85" s="57"/>
    </row>
    <row r="86" spans="1:14" ht="15.75" thickBot="1">
      <c r="B86" s="97" t="s">
        <v>1058</v>
      </c>
      <c r="C86" s="98"/>
      <c r="D86" s="98"/>
      <c r="E86" s="98"/>
      <c r="F86" s="98"/>
      <c r="G86" s="98"/>
      <c r="H86" s="98"/>
      <c r="I86" s="99"/>
      <c r="J86" s="100"/>
      <c r="K86" s="314">
        <v>0.05</v>
      </c>
      <c r="L86" s="852">
        <f>N79*K86</f>
        <v>2816.6673882274499</v>
      </c>
      <c r="M86" s="853"/>
      <c r="N86" s="57"/>
    </row>
    <row r="87" spans="1:14" ht="15.75" thickBot="1">
      <c r="B87" s="816" t="s">
        <v>1037</v>
      </c>
      <c r="C87" s="817"/>
      <c r="D87" s="817"/>
      <c r="E87" s="817"/>
      <c r="F87" s="817"/>
      <c r="G87" s="817"/>
      <c r="H87" s="817"/>
      <c r="I87" s="817"/>
      <c r="J87" s="817"/>
      <c r="K87" s="817"/>
      <c r="L87" s="817"/>
      <c r="M87" s="818"/>
      <c r="N87" s="58">
        <f>L84+L85+L86</f>
        <v>16900.0043293647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73233.352093913694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7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123</v>
      </c>
      <c r="B36" s="829" t="str">
        <f>VLOOKUP(A36,EQUIPOS!A6:D154,3,FALSE)</f>
        <v>Bomba de inyección de lechada</v>
      </c>
      <c r="C36" s="830"/>
      <c r="D36" s="830"/>
      <c r="E36" s="830"/>
      <c r="F36" s="830"/>
      <c r="G36" s="830"/>
      <c r="H36" s="831"/>
      <c r="I36" s="276"/>
      <c r="J36" s="277"/>
      <c r="K36" s="278">
        <f>VLOOKUP(A36,EQUIPOS!A6:D163,4,FALSE)</f>
        <v>15829.083995876712</v>
      </c>
      <c r="L36" s="279"/>
      <c r="M36" s="345">
        <v>12</v>
      </c>
      <c r="N36" s="281">
        <f t="shared" ref="N36:N42" si="0">K36/M36</f>
        <v>1319.090332989726</v>
      </c>
    </row>
    <row r="37" spans="1:14">
      <c r="A37" s="119" t="s">
        <v>288</v>
      </c>
      <c r="B37" s="829" t="str">
        <f>VLOOKUP(A37,EQUIPOS!A7:D154,3,FALSE)</f>
        <v xml:space="preserve">Planta eléctrica </v>
      </c>
      <c r="C37" s="830"/>
      <c r="D37" s="830"/>
      <c r="E37" s="830"/>
      <c r="F37" s="830"/>
      <c r="G37" s="830"/>
      <c r="H37" s="831"/>
      <c r="I37" s="276"/>
      <c r="J37" s="277"/>
      <c r="K37" s="278">
        <f>VLOOKUP(A37,EQUIPOS!A7:D164,4,FALSE)</f>
        <v>7758.9596743295024</v>
      </c>
      <c r="L37" s="279"/>
      <c r="M37" s="345">
        <v>1.3</v>
      </c>
      <c r="N37" s="281">
        <f t="shared" si="0"/>
        <v>5968.4305187150012</v>
      </c>
    </row>
    <row r="38" spans="1:14">
      <c r="A38" s="119" t="s">
        <v>125</v>
      </c>
      <c r="B38" s="829" t="str">
        <f>VLOOKUP(A38,EQUIPOS!A8:D154,3,FALSE)</f>
        <v>Bomba para gato de tensionamiento</v>
      </c>
      <c r="C38" s="830"/>
      <c r="D38" s="830"/>
      <c r="E38" s="830"/>
      <c r="F38" s="830"/>
      <c r="G38" s="830"/>
      <c r="H38" s="831"/>
      <c r="I38" s="276"/>
      <c r="J38" s="277"/>
      <c r="K38" s="278">
        <f>VLOOKUP(A38,EQUIPOS!A8:D165,4,FALSE)</f>
        <v>45721.322337025864</v>
      </c>
      <c r="L38" s="279"/>
      <c r="M38" s="345">
        <v>12</v>
      </c>
      <c r="N38" s="281">
        <f t="shared" si="0"/>
        <v>3810.1101947521552</v>
      </c>
    </row>
    <row r="39" spans="1:14">
      <c r="A39" s="119" t="s">
        <v>180</v>
      </c>
      <c r="B39" s="829" t="str">
        <f>VLOOKUP(A39,EQUIPOS!A9:D154,3,FALSE)</f>
        <v>Compresor 120 HP, con martillo.</v>
      </c>
      <c r="C39" s="830"/>
      <c r="D39" s="830"/>
      <c r="E39" s="830"/>
      <c r="F39" s="830"/>
      <c r="G39" s="830"/>
      <c r="H39" s="831"/>
      <c r="I39" s="276"/>
      <c r="J39" s="277"/>
      <c r="K39" s="278">
        <f>VLOOKUP(A39,EQUIPOS!A9:D166,4,FALSE)</f>
        <v>108288.33764237069</v>
      </c>
      <c r="L39" s="279"/>
      <c r="M39" s="345">
        <v>1.3</v>
      </c>
      <c r="N39" s="281">
        <f t="shared" si="0"/>
        <v>83298.721263362066</v>
      </c>
    </row>
    <row r="40" spans="1:14">
      <c r="A40" s="119" t="s">
        <v>197</v>
      </c>
      <c r="B40" s="829" t="str">
        <f>VLOOKUP(A40,EQUIPOS!A10:D154,3,FALSE)</f>
        <v>Equipo de perforación (TRACKDRILL), potencia 40 HP, 2100 golpes / minuto</v>
      </c>
      <c r="C40" s="830"/>
      <c r="D40" s="830"/>
      <c r="E40" s="830"/>
      <c r="F40" s="830"/>
      <c r="G40" s="830"/>
      <c r="H40" s="831"/>
      <c r="I40" s="276"/>
      <c r="J40" s="277"/>
      <c r="K40" s="278">
        <f>VLOOKUP(A40,EQUIPOS!A10:D167,4,FALSE)</f>
        <v>94996.681425646559</v>
      </c>
      <c r="L40" s="279"/>
      <c r="M40" s="345">
        <v>1.3</v>
      </c>
      <c r="N40" s="281">
        <f t="shared" si="0"/>
        <v>73074.370327420431</v>
      </c>
    </row>
    <row r="41" spans="1:14">
      <c r="A41" s="119" t="s">
        <v>195</v>
      </c>
      <c r="B41" s="829" t="str">
        <f>VLOOKUP(A41,EQUIPOS!A11:D155,3,FALSE)</f>
        <v xml:space="preserve">Equipo de oxicorte, Capacidad de corte: hasta 6´´ (152mm) </v>
      </c>
      <c r="C41" s="830"/>
      <c r="D41" s="830"/>
      <c r="E41" s="830"/>
      <c r="F41" s="830"/>
      <c r="G41" s="830"/>
      <c r="H41" s="831"/>
      <c r="I41" s="276"/>
      <c r="J41" s="277"/>
      <c r="K41" s="278">
        <f>VLOOKUP(A41,EQUIPOS!A11:D168,4,FALSE)</f>
        <v>11431.118502543104</v>
      </c>
      <c r="L41" s="279"/>
      <c r="M41" s="345">
        <v>15</v>
      </c>
      <c r="N41" s="281">
        <f t="shared" si="0"/>
        <v>762.07456683620694</v>
      </c>
    </row>
    <row r="42" spans="1:14">
      <c r="A42" s="119" t="s">
        <v>240</v>
      </c>
      <c r="B42" s="829" t="str">
        <f>VLOOKUP(A42,EQUIPOS!A12:D156,3,FALSE)</f>
        <v>Gato para tensionamiento, fuerza Max 200 ton, área de tensión 314 cm2.</v>
      </c>
      <c r="C42" s="830"/>
      <c r="D42" s="830"/>
      <c r="E42" s="830"/>
      <c r="F42" s="830"/>
      <c r="G42" s="830"/>
      <c r="H42" s="831"/>
      <c r="I42" s="276"/>
      <c r="J42" s="277"/>
      <c r="K42" s="278">
        <f>VLOOKUP(A42,EQUIPOS!A12:D169,4,FALSE)</f>
        <v>144383.39963211206</v>
      </c>
      <c r="L42" s="279"/>
      <c r="M42" s="345">
        <v>12</v>
      </c>
      <c r="N42" s="281">
        <f t="shared" si="0"/>
        <v>12031.949969342671</v>
      </c>
    </row>
    <row r="43" spans="1:14">
      <c r="A43" s="119"/>
      <c r="B43" s="829"/>
      <c r="C43" s="830"/>
      <c r="D43" s="830"/>
      <c r="E43" s="830"/>
      <c r="F43" s="830"/>
      <c r="G43" s="830"/>
      <c r="H43" s="831"/>
      <c r="I43" s="430"/>
      <c r="J43" s="431"/>
      <c r="K43" s="278"/>
      <c r="L43" s="344"/>
      <c r="M43" s="345"/>
      <c r="N43" s="281"/>
    </row>
    <row r="44" spans="1:14">
      <c r="A44" s="119"/>
      <c r="B44" s="829"/>
      <c r="C44" s="830"/>
      <c r="D44" s="830"/>
      <c r="E44" s="830"/>
      <c r="F44" s="830"/>
      <c r="G44" s="830"/>
      <c r="H44" s="831"/>
      <c r="I44" s="337"/>
      <c r="J44" s="339"/>
      <c r="K44" s="278"/>
      <c r="L44" s="432"/>
      <c r="M44" s="433"/>
      <c r="N44" s="281"/>
    </row>
    <row r="45" spans="1:14">
      <c r="B45" s="829"/>
      <c r="C45" s="830"/>
      <c r="D45" s="830"/>
      <c r="E45" s="830"/>
      <c r="F45" s="830"/>
      <c r="G45" s="830"/>
      <c r="H45" s="831"/>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29"/>
      <c r="C48" s="830"/>
      <c r="D48" s="830"/>
      <c r="E48" s="830"/>
      <c r="F48" s="830"/>
      <c r="G48" s="830"/>
      <c r="H48" s="831"/>
      <c r="I48" s="838"/>
      <c r="J48" s="839"/>
      <c r="K48" s="47"/>
      <c r="L48" s="840"/>
      <c r="M48" s="841"/>
      <c r="N48" s="111"/>
    </row>
    <row r="49" spans="1:14" ht="15.75" thickBot="1">
      <c r="B49" s="816" t="s">
        <v>1037</v>
      </c>
      <c r="C49" s="817"/>
      <c r="D49" s="817"/>
      <c r="E49" s="817"/>
      <c r="F49" s="817"/>
      <c r="G49" s="817"/>
      <c r="H49" s="817"/>
      <c r="I49" s="817"/>
      <c r="J49" s="817"/>
      <c r="K49" s="817"/>
      <c r="L49" s="817"/>
      <c r="M49" s="818"/>
      <c r="N49" s="403">
        <f>SUM(N36:N48)</f>
        <v>184192.99372773364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7" t="s">
        <v>1028</v>
      </c>
      <c r="C53" s="808"/>
      <c r="D53" s="808"/>
      <c r="E53" s="808"/>
      <c r="F53" s="808"/>
      <c r="G53" s="808"/>
      <c r="H53" s="808"/>
      <c r="I53" s="809"/>
      <c r="J53" s="324" t="s">
        <v>1029</v>
      </c>
      <c r="K53" s="91" t="s">
        <v>1030</v>
      </c>
      <c r="L53" s="810" t="s">
        <v>1039</v>
      </c>
      <c r="M53" s="809"/>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5451.4952088229966</v>
      </c>
      <c r="N54" s="281">
        <f>K54*M54</f>
        <v>1090.2990417645995</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5574.1941015855245</v>
      </c>
      <c r="N55" s="281">
        <f t="shared" ref="N55:N67" si="1">K55*M55</f>
        <v>30825.293381767951</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42756.825167239193</v>
      </c>
      <c r="N56" s="281">
        <f t="shared" si="1"/>
        <v>342.05460133791354</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41668</v>
      </c>
      <c r="N57" s="281">
        <f t="shared" si="1"/>
        <v>916.69599999999991</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500.48390887723724</v>
      </c>
      <c r="N58" s="281">
        <f t="shared" si="1"/>
        <v>150.14517266317117</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1153.7471162538416</v>
      </c>
      <c r="N59" s="281">
        <f t="shared" si="1"/>
        <v>115.37471162538417</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19682.732594370631</v>
      </c>
      <c r="N60" s="281">
        <f t="shared" si="1"/>
        <v>9841.3662971853155</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73577.298034139982</v>
      </c>
      <c r="N61" s="281">
        <f t="shared" si="1"/>
        <v>7357.7298034139985</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1222.6275826061458</v>
      </c>
      <c r="N62" s="281">
        <f t="shared" si="1"/>
        <v>12226.275826061457</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19029.516513776176</v>
      </c>
      <c r="N63" s="281">
        <f t="shared" si="1"/>
        <v>19029.516513776176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9651.4370638220898</v>
      </c>
      <c r="N64" s="281">
        <f t="shared" si="1"/>
        <v>4825.7185319110449</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5090.0982341951421</v>
      </c>
      <c r="N65" s="281">
        <f t="shared" si="1"/>
        <v>2799.5540288073285</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5451.4952088229966</v>
      </c>
      <c r="N66" s="281">
        <f t="shared" si="1"/>
        <v>272.57476044114986</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4155.2168585146337</v>
      </c>
      <c r="N67" s="281">
        <f t="shared" si="1"/>
        <v>4155.2168585146337</v>
      </c>
    </row>
    <row r="68" spans="1:14" ht="15.75" thickBot="1">
      <c r="B68" s="49"/>
      <c r="C68" s="319"/>
      <c r="D68" s="319"/>
      <c r="E68" s="319"/>
      <c r="F68" s="319"/>
      <c r="G68" s="319"/>
      <c r="H68" s="319"/>
      <c r="I68" s="319"/>
      <c r="J68" s="444"/>
      <c r="K68" s="132"/>
      <c r="L68" s="334"/>
      <c r="M68" s="411"/>
      <c r="N68" s="281"/>
    </row>
    <row r="69" spans="1:14" ht="15.75" thickBot="1">
      <c r="B69" s="816" t="s">
        <v>1037</v>
      </c>
      <c r="C69" s="817"/>
      <c r="D69" s="817"/>
      <c r="E69" s="817"/>
      <c r="F69" s="817"/>
      <c r="G69" s="817"/>
      <c r="H69" s="817"/>
      <c r="I69" s="817"/>
      <c r="J69" s="817"/>
      <c r="K69" s="817"/>
      <c r="L69" s="817"/>
      <c r="M69" s="818"/>
      <c r="N69" s="403">
        <f>SUM(N54:N68)</f>
        <v>93947.815529270112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19" t="s">
        <v>1045</v>
      </c>
      <c r="M73" s="792"/>
      <c r="N73" s="82" t="s">
        <v>1035</v>
      </c>
    </row>
    <row r="74" spans="1:14">
      <c r="B74" s="52"/>
      <c r="C74" s="326"/>
      <c r="D74" s="326"/>
      <c r="E74" s="326"/>
      <c r="F74" s="326"/>
      <c r="G74" s="326"/>
      <c r="H74" s="320"/>
      <c r="I74" s="288"/>
      <c r="J74" s="295"/>
      <c r="K74" s="288"/>
      <c r="L74" s="820"/>
      <c r="M74" s="821"/>
      <c r="N74" s="296"/>
    </row>
    <row r="75" spans="1:14">
      <c r="B75" s="52"/>
      <c r="C75" s="53"/>
      <c r="D75" s="53"/>
      <c r="E75" s="53"/>
      <c r="F75" s="53"/>
      <c r="G75" s="53"/>
      <c r="H75" s="320"/>
      <c r="I75" s="288"/>
      <c r="J75" s="295"/>
      <c r="K75" s="288"/>
      <c r="L75" s="820"/>
      <c r="M75" s="821"/>
      <c r="N75" s="296"/>
    </row>
    <row r="76" spans="1:14">
      <c r="B76" s="52"/>
      <c r="C76" s="53"/>
      <c r="D76" s="53"/>
      <c r="E76" s="53"/>
      <c r="F76" s="53"/>
      <c r="G76" s="53"/>
      <c r="H76" s="320"/>
      <c r="I76" s="288"/>
      <c r="J76" s="295"/>
      <c r="K76" s="288"/>
      <c r="L76" s="820"/>
      <c r="M76" s="821"/>
      <c r="N76" s="296"/>
    </row>
    <row r="77" spans="1:14">
      <c r="B77" s="52"/>
      <c r="C77" s="53"/>
      <c r="D77" s="53"/>
      <c r="E77" s="53"/>
      <c r="F77" s="53"/>
      <c r="G77" s="53"/>
      <c r="H77" s="320"/>
      <c r="I77" s="288"/>
      <c r="J77" s="295"/>
      <c r="K77" s="288"/>
      <c r="L77" s="820"/>
      <c r="M77" s="821"/>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5"/>
      <c r="M79" s="806"/>
      <c r="N79" s="133"/>
    </row>
    <row r="80" spans="1:14" ht="15.75" thickBot="1">
      <c r="B80" s="822" t="s">
        <v>1037</v>
      </c>
      <c r="C80" s="823"/>
      <c r="D80" s="823"/>
      <c r="E80" s="823"/>
      <c r="F80" s="823"/>
      <c r="G80" s="823"/>
      <c r="H80" s="823"/>
      <c r="I80" s="823"/>
      <c r="J80" s="823"/>
      <c r="K80" s="823"/>
      <c r="L80" s="823"/>
      <c r="M80" s="82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2" t="s">
        <v>1047</v>
      </c>
      <c r="C84" s="843"/>
      <c r="D84" s="843"/>
      <c r="E84" s="843"/>
      <c r="F84" s="843"/>
      <c r="G84" s="843"/>
      <c r="H84" s="843"/>
      <c r="I84" s="79" t="s">
        <v>1048</v>
      </c>
      <c r="J84" s="81" t="s">
        <v>1494</v>
      </c>
      <c r="K84" s="80" t="s">
        <v>1050</v>
      </c>
      <c r="L84" s="844" t="s">
        <v>1034</v>
      </c>
      <c r="M84" s="845"/>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3"/>
      <c r="C90" s="804"/>
      <c r="D90" s="804"/>
      <c r="E90" s="804"/>
      <c r="F90" s="804"/>
      <c r="G90" s="804"/>
      <c r="H90" s="804"/>
      <c r="I90" s="132"/>
      <c r="J90" s="132"/>
      <c r="K90" s="132"/>
      <c r="L90" s="904"/>
      <c r="M90" s="904"/>
      <c r="N90" s="51"/>
    </row>
    <row r="91" spans="1:15" ht="15.75" thickBot="1">
      <c r="B91" s="822" t="s">
        <v>1037</v>
      </c>
      <c r="C91" s="823"/>
      <c r="D91" s="823"/>
      <c r="E91" s="823"/>
      <c r="F91" s="823"/>
      <c r="G91" s="823"/>
      <c r="H91" s="823"/>
      <c r="I91" s="823"/>
      <c r="J91" s="823"/>
      <c r="K91" s="823"/>
      <c r="L91" s="823"/>
      <c r="M91" s="824"/>
      <c r="N91" s="310">
        <f>SUM(N85:N90)</f>
        <v>39282.465543153841</v>
      </c>
    </row>
    <row r="92" spans="1:15" ht="15.75" thickBot="1">
      <c r="B92" s="39"/>
      <c r="C92" s="40"/>
      <c r="D92" s="40"/>
      <c r="E92" s="40"/>
      <c r="F92" s="40"/>
      <c r="G92" s="40"/>
      <c r="H92" s="40"/>
      <c r="I92" s="40"/>
      <c r="J92" s="40"/>
      <c r="K92" s="40"/>
      <c r="L92" s="40"/>
      <c r="M92" s="40"/>
      <c r="N92" s="41"/>
    </row>
    <row r="93" spans="1:15" ht="15.75" thickBot="1">
      <c r="B93" s="816" t="s">
        <v>1051</v>
      </c>
      <c r="C93" s="817"/>
      <c r="D93" s="817"/>
      <c r="E93" s="817"/>
      <c r="F93" s="817"/>
      <c r="G93" s="817"/>
      <c r="H93" s="817"/>
      <c r="I93" s="817"/>
      <c r="J93" s="817"/>
      <c r="K93" s="817"/>
      <c r="L93" s="817"/>
      <c r="M93" s="818"/>
      <c r="N93" s="105">
        <f>N49+N69+N80+N91</f>
        <v>317423.27480015764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7" t="s">
        <v>1053</v>
      </c>
      <c r="C97" s="808"/>
      <c r="D97" s="808"/>
      <c r="E97" s="808"/>
      <c r="F97" s="808"/>
      <c r="G97" s="808"/>
      <c r="H97" s="808"/>
      <c r="I97" s="323"/>
      <c r="J97" s="343"/>
      <c r="K97" s="311" t="s">
        <v>1054</v>
      </c>
      <c r="L97" s="846" t="s">
        <v>1055</v>
      </c>
      <c r="M97" s="847"/>
      <c r="N97" s="312"/>
    </row>
    <row r="98" spans="1:14">
      <c r="B98" s="848" t="s">
        <v>1056</v>
      </c>
      <c r="C98" s="849"/>
      <c r="D98" s="849"/>
      <c r="E98" s="849"/>
      <c r="F98" s="849"/>
      <c r="G98" s="849"/>
      <c r="H98" s="849"/>
      <c r="I98" s="93"/>
      <c r="J98" s="94"/>
      <c r="K98" s="313">
        <v>0.2</v>
      </c>
      <c r="L98" s="850">
        <f>N93*K98</f>
        <v>63484.654960031534</v>
      </c>
      <c r="M98" s="851"/>
      <c r="N98" s="57"/>
    </row>
    <row r="99" spans="1:14">
      <c r="B99" s="95" t="s">
        <v>1057</v>
      </c>
      <c r="C99" s="96"/>
      <c r="D99" s="96"/>
      <c r="E99" s="96"/>
      <c r="F99" s="96"/>
      <c r="G99" s="96"/>
      <c r="H99" s="96"/>
      <c r="I99" s="93"/>
      <c r="J99" s="94"/>
      <c r="K99" s="313">
        <v>0.05</v>
      </c>
      <c r="L99" s="850">
        <f>N93*K99</f>
        <v>15871.163740007883</v>
      </c>
      <c r="M99" s="851"/>
      <c r="N99" s="57"/>
    </row>
    <row r="100" spans="1:14" ht="15.75" thickBot="1">
      <c r="B100" s="97" t="s">
        <v>1058</v>
      </c>
      <c r="C100" s="98"/>
      <c r="D100" s="98"/>
      <c r="E100" s="98"/>
      <c r="F100" s="98"/>
      <c r="G100" s="98"/>
      <c r="H100" s="98"/>
      <c r="I100" s="99"/>
      <c r="J100" s="100"/>
      <c r="K100" s="314">
        <v>0.05</v>
      </c>
      <c r="L100" s="852">
        <f>N93*K100</f>
        <v>15871.163740007883</v>
      </c>
      <c r="M100" s="853"/>
      <c r="N100" s="57"/>
    </row>
    <row r="101" spans="1:14" ht="15.75" thickBot="1">
      <c r="B101" s="816" t="s">
        <v>1037</v>
      </c>
      <c r="C101" s="817"/>
      <c r="D101" s="817"/>
      <c r="E101" s="817"/>
      <c r="F101" s="817"/>
      <c r="G101" s="817"/>
      <c r="H101" s="817"/>
      <c r="I101" s="817"/>
      <c r="J101" s="817"/>
      <c r="K101" s="817"/>
      <c r="L101" s="817"/>
      <c r="M101" s="818"/>
      <c r="N101" s="58">
        <f>L98+L99+L100</f>
        <v>95226.982440047286</v>
      </c>
    </row>
    <row r="102" spans="1:14" ht="15.75" thickBot="1">
      <c r="B102" s="39"/>
      <c r="C102" s="40"/>
      <c r="D102" s="40"/>
      <c r="E102" s="40"/>
      <c r="F102" s="40"/>
      <c r="G102" s="40"/>
      <c r="H102" s="40"/>
      <c r="I102" s="40"/>
      <c r="J102" s="40"/>
      <c r="K102" s="40"/>
      <c r="L102" s="40"/>
      <c r="M102" s="40"/>
      <c r="N102" s="41"/>
    </row>
    <row r="103" spans="1:14" ht="15.75" thickBot="1">
      <c r="A103" t="s">
        <v>2122</v>
      </c>
      <c r="B103" s="816" t="s">
        <v>1059</v>
      </c>
      <c r="C103" s="817"/>
      <c r="D103" s="817"/>
      <c r="E103" s="817"/>
      <c r="F103" s="817"/>
      <c r="G103" s="817"/>
      <c r="H103" s="817"/>
      <c r="I103" s="817"/>
      <c r="J103" s="817"/>
      <c r="K103" s="817"/>
      <c r="L103" s="817"/>
      <c r="M103" s="818"/>
      <c r="N103" s="196">
        <f>N93+N101</f>
        <v>412650.25724020496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8" t="s">
        <v>2324</v>
      </c>
      <c r="C120" s="959"/>
      <c r="D120" s="959"/>
      <c r="E120" s="959"/>
      <c r="F120" s="959"/>
      <c r="G120" s="959"/>
      <c r="H120" s="959"/>
      <c r="I120" s="959"/>
      <c r="J120" s="959"/>
      <c r="K120" s="959"/>
      <c r="L120" s="959"/>
      <c r="M120" s="959"/>
      <c r="N120" s="960"/>
    </row>
    <row r="121" spans="2:14" ht="15" customHeight="1">
      <c r="B121" s="958"/>
      <c r="C121" s="959"/>
      <c r="D121" s="959"/>
      <c r="E121" s="959"/>
      <c r="F121" s="959"/>
      <c r="G121" s="959"/>
      <c r="H121" s="959"/>
      <c r="I121" s="959"/>
      <c r="J121" s="959"/>
      <c r="K121" s="959"/>
      <c r="L121" s="959"/>
      <c r="M121" s="959"/>
      <c r="N121" s="960"/>
    </row>
    <row r="122" spans="2:14" ht="30" customHeight="1">
      <c r="B122" s="961" t="s">
        <v>2325</v>
      </c>
      <c r="C122" s="962"/>
      <c r="D122" s="962"/>
      <c r="E122" s="962"/>
      <c r="F122" s="962"/>
      <c r="G122" s="962"/>
      <c r="H122" s="962"/>
      <c r="I122" s="962"/>
      <c r="J122" s="962"/>
      <c r="K122" s="962"/>
      <c r="L122" s="962"/>
      <c r="M122" s="962"/>
      <c r="N122" s="963"/>
    </row>
    <row r="123" spans="2:14">
      <c r="B123" s="961"/>
      <c r="C123" s="962"/>
      <c r="D123" s="962"/>
      <c r="E123" s="962"/>
      <c r="F123" s="962"/>
      <c r="G123" s="962"/>
      <c r="H123" s="962"/>
      <c r="I123" s="962"/>
      <c r="J123" s="962"/>
      <c r="K123" s="962"/>
      <c r="L123" s="962"/>
      <c r="M123" s="962"/>
      <c r="N123" s="963"/>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4"/>
      <c r="K133" s="964"/>
      <c r="L133" s="964"/>
      <c r="M133" s="964"/>
      <c r="N133" s="965"/>
    </row>
    <row r="134" spans="2:14" ht="15.75" thickBot="1">
      <c r="B134" s="428" t="s">
        <v>2327</v>
      </c>
      <c r="C134" s="429"/>
      <c r="D134" s="429"/>
      <c r="E134" s="268"/>
      <c r="F134" s="268"/>
      <c r="G134" s="268"/>
      <c r="H134" s="268"/>
      <c r="I134" s="268"/>
      <c r="J134" s="966"/>
      <c r="K134" s="966"/>
      <c r="L134" s="966"/>
      <c r="M134" s="966"/>
      <c r="N134" s="967"/>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224</v>
      </c>
      <c r="B36" s="829" t="str">
        <f>VLOOKUP(A36,EQUIPOS!A6:D154,3,FALSE)</f>
        <v>Equipo de Medición (Deformimetros Eléctricos, Mecánicos, Celdas de Carga,  Etc.)</v>
      </c>
      <c r="C36" s="830"/>
      <c r="D36" s="830"/>
      <c r="E36" s="830"/>
      <c r="F36" s="830"/>
      <c r="G36" s="830"/>
      <c r="H36" s="831"/>
      <c r="I36" s="276"/>
      <c r="J36" s="277"/>
      <c r="K36" s="278">
        <f>VLOOKUP(A36,EQUIPOS!A6:D163,4,FALSE)</f>
        <v>167293.38927265469</v>
      </c>
      <c r="L36" s="279"/>
      <c r="M36" s="345">
        <v>3.3333333330000001</v>
      </c>
      <c r="N36" s="281">
        <f>K36/M36</f>
        <v>50188.016786815206</v>
      </c>
    </row>
    <row r="37" spans="1:14">
      <c r="A37" s="119" t="s">
        <v>125</v>
      </c>
      <c r="B37" s="829" t="str">
        <f>VLOOKUP(A37,EQUIPOS!A7:D154,3,FALSE)</f>
        <v>Bomba para gato de tensionamiento</v>
      </c>
      <c r="C37" s="830"/>
      <c r="D37" s="830"/>
      <c r="E37" s="830"/>
      <c r="F37" s="830"/>
      <c r="G37" s="830"/>
      <c r="H37" s="831"/>
      <c r="I37" s="430"/>
      <c r="J37" s="431"/>
      <c r="K37" s="278">
        <f>VLOOKUP(A37,EQUIPOS!A7:D164,4,FALSE)</f>
        <v>45721.322337025864</v>
      </c>
      <c r="L37" s="344"/>
      <c r="M37" s="345">
        <v>0.1</v>
      </c>
      <c r="N37" s="281">
        <f>K37/M37</f>
        <v>457213.22337025864</v>
      </c>
    </row>
    <row r="38" spans="1:14">
      <c r="A38" s="119" t="s">
        <v>240</v>
      </c>
      <c r="B38" s="829" t="str">
        <f>VLOOKUP(A38,EQUIPOS!A8:D154,3,FALSE)</f>
        <v>Gato para tensionamiento, fuerza Max 200 ton, área de tensión 314 cm2.</v>
      </c>
      <c r="C38" s="830"/>
      <c r="D38" s="830"/>
      <c r="E38" s="830"/>
      <c r="F38" s="830"/>
      <c r="G38" s="830"/>
      <c r="H38" s="831"/>
      <c r="I38" s="337"/>
      <c r="J38" s="339"/>
      <c r="K38" s="278">
        <f>VLOOKUP(A38,EQUIPOS!A8:D165,4,FALSE)</f>
        <v>144383.39963211206</v>
      </c>
      <c r="L38" s="432"/>
      <c r="M38" s="433">
        <v>0.1</v>
      </c>
      <c r="N38" s="281">
        <f>K38/M38</f>
        <v>1443833.9963211205</v>
      </c>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1951235.2364781944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0">
        <f>VLOOKUP(A60,TRANSPORTE!A2:D117,4,FALSE)</f>
        <v>5636.5707493939626</v>
      </c>
      <c r="M60" s="821"/>
      <c r="N60" s="296">
        <f>K60*L60</f>
        <v>84548.561240909446</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84548.561240909446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5840.7159380840721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2041624.5136571878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408324.90273143759</v>
      </c>
      <c r="M84" s="851"/>
      <c r="N84" s="57"/>
    </row>
    <row r="85" spans="1:14">
      <c r="B85" s="95" t="s">
        <v>1057</v>
      </c>
      <c r="C85" s="96"/>
      <c r="D85" s="96"/>
      <c r="E85" s="96"/>
      <c r="F85" s="96"/>
      <c r="G85" s="96"/>
      <c r="H85" s="96"/>
      <c r="I85" s="93"/>
      <c r="J85" s="94"/>
      <c r="K85" s="313">
        <v>0.05</v>
      </c>
      <c r="L85" s="850">
        <f>N79*K85</f>
        <v>102081.2256828594</v>
      </c>
      <c r="M85" s="851"/>
      <c r="N85" s="57"/>
    </row>
    <row r="86" spans="1:14" ht="15.75" thickBot="1">
      <c r="B86" s="97" t="s">
        <v>1058</v>
      </c>
      <c r="C86" s="98"/>
      <c r="D86" s="98"/>
      <c r="E86" s="98"/>
      <c r="F86" s="98"/>
      <c r="G86" s="98"/>
      <c r="H86" s="98"/>
      <c r="I86" s="99"/>
      <c r="J86" s="100"/>
      <c r="K86" s="314">
        <v>0.05</v>
      </c>
      <c r="L86" s="852">
        <f>N79*K86</f>
        <v>102081.2256828594</v>
      </c>
      <c r="M86" s="853"/>
      <c r="N86" s="57"/>
    </row>
    <row r="87" spans="1:14" ht="15.75" thickBot="1">
      <c r="B87" s="816" t="s">
        <v>1037</v>
      </c>
      <c r="C87" s="817"/>
      <c r="D87" s="817"/>
      <c r="E87" s="817"/>
      <c r="F87" s="817"/>
      <c r="G87" s="817"/>
      <c r="H87" s="817"/>
      <c r="I87" s="817"/>
      <c r="J87" s="817"/>
      <c r="K87" s="817"/>
      <c r="L87" s="817"/>
      <c r="M87" s="818"/>
      <c r="N87" s="58">
        <f>L84+L85+L86</f>
        <v>612487.35409715644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2654111.8677543444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345">
        <v>2</v>
      </c>
      <c r="N36" s="281">
        <f>K36/M36</f>
        <v>1143.0067944827586</v>
      </c>
    </row>
    <row r="37" spans="1:14">
      <c r="A37" s="119" t="s">
        <v>363</v>
      </c>
      <c r="B37" s="829" t="str">
        <f>VLOOKUP(A37,EQUIPOS!A7:D154,3,FALSE)</f>
        <v>Vibrador de concreto, Motor de 3 hp a 18.000 rpm Mangueras de 4 mt</v>
      </c>
      <c r="C37" s="830"/>
      <c r="D37" s="830"/>
      <c r="E37" s="830"/>
      <c r="F37" s="830"/>
      <c r="G37" s="830"/>
      <c r="H37" s="831"/>
      <c r="I37" s="430"/>
      <c r="J37" s="431"/>
      <c r="K37" s="278">
        <f>VLOOKUP(A37,EQUIPOS!A7:D164,4,FALSE)</f>
        <v>7758.9596743295024</v>
      </c>
      <c r="L37" s="344"/>
      <c r="M37" s="345">
        <v>2</v>
      </c>
      <c r="N37" s="281">
        <f>K37/M37</f>
        <v>3879.4798371647512</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1595.850162690625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6618.3367943381345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54182.803209222518</v>
      </c>
      <c r="N48" s="281">
        <f>K48*M48</f>
        <v>249240.89476242356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6260.8208280600247</v>
      </c>
      <c r="N49" s="281">
        <f>K49*M49</f>
        <v>6260.8208280600247</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447154.97767311509</v>
      </c>
      <c r="N50" s="281">
        <f>K50*M50</f>
        <v>447154.97767311509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16586.572410986486</v>
      </c>
      <c r="N51" s="281">
        <f>K51*M51</f>
        <v>76298.233090537833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778954.92635413655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0">
        <f>VLOOKUP(A60,TRANSPORTE!A2:D117,4,FALSE)</f>
        <v>1280.2563222435558</v>
      </c>
      <c r="M60" s="821"/>
      <c r="N60" s="296">
        <f>K60*L60</f>
        <v>1280.2563222435558</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1280.2563222435558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31917.003253812498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818770.52272453089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163754.10454490618</v>
      </c>
      <c r="M84" s="851"/>
      <c r="N84" s="57"/>
    </row>
    <row r="85" spans="1:14">
      <c r="B85" s="95" t="s">
        <v>1057</v>
      </c>
      <c r="C85" s="96"/>
      <c r="D85" s="96"/>
      <c r="E85" s="96"/>
      <c r="F85" s="96"/>
      <c r="G85" s="96"/>
      <c r="H85" s="96"/>
      <c r="I85" s="93"/>
      <c r="J85" s="94"/>
      <c r="K85" s="313">
        <v>0.05</v>
      </c>
      <c r="L85" s="850">
        <f>N79*K85</f>
        <v>40938.526136226545</v>
      </c>
      <c r="M85" s="851"/>
      <c r="N85" s="57"/>
    </row>
    <row r="86" spans="1:14" ht="15.75" thickBot="1">
      <c r="B86" s="97" t="s">
        <v>1058</v>
      </c>
      <c r="C86" s="98"/>
      <c r="D86" s="98"/>
      <c r="E86" s="98"/>
      <c r="F86" s="98"/>
      <c r="G86" s="98"/>
      <c r="H86" s="98"/>
      <c r="I86" s="99"/>
      <c r="J86" s="100"/>
      <c r="K86" s="314">
        <v>0.05</v>
      </c>
      <c r="L86" s="852">
        <f>N79*K86</f>
        <v>40938.526136226545</v>
      </c>
      <c r="M86" s="853"/>
      <c r="N86" s="57"/>
    </row>
    <row r="87" spans="1:14" ht="15.75" thickBot="1">
      <c r="B87" s="816" t="s">
        <v>1037</v>
      </c>
      <c r="C87" s="817"/>
      <c r="D87" s="817"/>
      <c r="E87" s="817"/>
      <c r="F87" s="817"/>
      <c r="G87" s="817"/>
      <c r="H87" s="817"/>
      <c r="I87" s="817"/>
      <c r="J87" s="817"/>
      <c r="K87" s="817"/>
      <c r="L87" s="817"/>
      <c r="M87" s="818"/>
      <c r="N87" s="58">
        <f>L84+L85+L86</f>
        <v>245631.15681735927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1064401.67954189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345">
        <v>2</v>
      </c>
      <c r="N36" s="281">
        <f>K36/M36</f>
        <v>1143.0067944827586</v>
      </c>
    </row>
    <row r="37" spans="1:14">
      <c r="A37" s="119" t="s">
        <v>363</v>
      </c>
      <c r="B37" s="829" t="str">
        <f>VLOOKUP(A37,EQUIPOS!A7:D154,3,FALSE)</f>
        <v>Vibrador de concreto, Motor de 3 hp a 18.000 rpm Mangueras de 4 mt</v>
      </c>
      <c r="C37" s="830"/>
      <c r="D37" s="830"/>
      <c r="E37" s="830"/>
      <c r="F37" s="830"/>
      <c r="G37" s="830"/>
      <c r="H37" s="831"/>
      <c r="I37" s="430"/>
      <c r="J37" s="431"/>
      <c r="K37" s="278">
        <f>VLOOKUP(A37,EQUIPOS!A7:D164,4,FALSE)</f>
        <v>7758.9596743295024</v>
      </c>
      <c r="L37" s="344"/>
      <c r="M37" s="345">
        <v>2</v>
      </c>
      <c r="N37" s="281">
        <f>K37/M37</f>
        <v>3879.4798371647512</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1276.6801301525002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6299.1667618000101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54182.803209222518</v>
      </c>
      <c r="N48" s="281">
        <f>K48*M48</f>
        <v>249240.89476242356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6260.8208280600247</v>
      </c>
      <c r="N49" s="281">
        <f>K49*M49</f>
        <v>6260.8208280600247</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478495.70695060451</v>
      </c>
      <c r="N50" s="281">
        <f>K50*M50</f>
        <v>478495.70695060451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16586.572410986486</v>
      </c>
      <c r="N51" s="281">
        <f>K51*M51</f>
        <v>76298.233090537833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810295.65563162591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0">
        <f>VLOOKUP(A60,TRANSPORTE!A2:D117,4,FALSE)</f>
        <v>1280.2563222435558</v>
      </c>
      <c r="M60" s="821"/>
      <c r="N60" s="296">
        <f>K60*L60</f>
        <v>1280.2563222435558</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1280.2563222435558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843408.68131871952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168681.73626374392</v>
      </c>
      <c r="M84" s="851"/>
      <c r="N84" s="57"/>
    </row>
    <row r="85" spans="1:14">
      <c r="B85" s="95" t="s">
        <v>1057</v>
      </c>
      <c r="C85" s="96"/>
      <c r="D85" s="96"/>
      <c r="E85" s="96"/>
      <c r="F85" s="96"/>
      <c r="G85" s="96"/>
      <c r="H85" s="96"/>
      <c r="I85" s="93"/>
      <c r="J85" s="94"/>
      <c r="K85" s="313">
        <v>0.05</v>
      </c>
      <c r="L85" s="850">
        <f>N79*K85</f>
        <v>42170.43406593598</v>
      </c>
      <c r="M85" s="851"/>
      <c r="N85" s="57"/>
    </row>
    <row r="86" spans="1:14" ht="15.75" thickBot="1">
      <c r="B86" s="97" t="s">
        <v>1058</v>
      </c>
      <c r="C86" s="98"/>
      <c r="D86" s="98"/>
      <c r="E86" s="98"/>
      <c r="F86" s="98"/>
      <c r="G86" s="98"/>
      <c r="H86" s="98"/>
      <c r="I86" s="99"/>
      <c r="J86" s="100"/>
      <c r="K86" s="314">
        <v>0.05</v>
      </c>
      <c r="L86" s="852">
        <f>N79*K86</f>
        <v>42170.43406593598</v>
      </c>
      <c r="M86" s="853"/>
      <c r="N86" s="57"/>
    </row>
    <row r="87" spans="1:14" ht="15.75" thickBot="1">
      <c r="B87" s="816" t="s">
        <v>1037</v>
      </c>
      <c r="C87" s="817"/>
      <c r="D87" s="817"/>
      <c r="E87" s="817"/>
      <c r="F87" s="817"/>
      <c r="G87" s="817"/>
      <c r="H87" s="817"/>
      <c r="I87" s="817"/>
      <c r="J87" s="817"/>
      <c r="K87" s="817"/>
      <c r="L87" s="817"/>
      <c r="M87" s="818"/>
      <c r="N87" s="58">
        <f>L84+L85+L86</f>
        <v>253022.6043956159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1096431.2857143355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345">
        <v>2</v>
      </c>
      <c r="N36" s="281">
        <f>K36/M36</f>
        <v>1143.0067944827586</v>
      </c>
    </row>
    <row r="37" spans="1:14">
      <c r="A37" s="119" t="s">
        <v>363</v>
      </c>
      <c r="B37" s="829" t="str">
        <f>VLOOKUP(A37,EQUIPOS!A7:D154,3,FALSE)</f>
        <v>Vibrador de concreto, Motor de 3 hp a 18.000 rpm Mangueras de 4 mt</v>
      </c>
      <c r="C37" s="830"/>
      <c r="D37" s="830"/>
      <c r="E37" s="830"/>
      <c r="F37" s="830"/>
      <c r="G37" s="830"/>
      <c r="H37" s="831"/>
      <c r="I37" s="430"/>
      <c r="J37" s="431"/>
      <c r="K37" s="278">
        <f>VLOOKUP(A37,EQUIPOS!A7:D164,4,FALSE)</f>
        <v>7758.9596743295024</v>
      </c>
      <c r="L37" s="344"/>
      <c r="M37" s="345">
        <v>2</v>
      </c>
      <c r="N37" s="281">
        <f>K37/M37</f>
        <v>3879.4798371647512</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1276.6801301525002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6299.1667618000101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418449.85478575289</v>
      </c>
      <c r="N48" s="281">
        <f>K48*M48</f>
        <v>418449.85478575289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6260.8208280600247</v>
      </c>
      <c r="N49" s="281">
        <f>K49*M49</f>
        <v>6260.8208280600247</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16586.572410986486</v>
      </c>
      <c r="N50" s="281">
        <f>K50*M50</f>
        <v>76298.233090537833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501008.90870435076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0">
        <f>VLOOKUP(A60,TRANSPORTE!A2:D117,4,FALSE)</f>
        <v>1280.2563222435558</v>
      </c>
      <c r="M60" s="821"/>
      <c r="N60" s="296">
        <f>K60*L60</f>
        <v>1280.2563222435558</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1280.2563222435558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534121.93439144432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106824.38687828887</v>
      </c>
      <c r="M84" s="851"/>
      <c r="N84" s="57"/>
    </row>
    <row r="85" spans="1:14">
      <c r="B85" s="95" t="s">
        <v>1057</v>
      </c>
      <c r="C85" s="96"/>
      <c r="D85" s="96"/>
      <c r="E85" s="96"/>
      <c r="F85" s="96"/>
      <c r="G85" s="96"/>
      <c r="H85" s="96"/>
      <c r="I85" s="93"/>
      <c r="J85" s="94"/>
      <c r="K85" s="313">
        <v>0.05</v>
      </c>
      <c r="L85" s="850">
        <f>N79*K85</f>
        <v>26706.096719572219</v>
      </c>
      <c r="M85" s="851"/>
      <c r="N85" s="57"/>
    </row>
    <row r="86" spans="1:14" ht="15.75" thickBot="1">
      <c r="B86" s="97" t="s">
        <v>1058</v>
      </c>
      <c r="C86" s="98"/>
      <c r="D86" s="98"/>
      <c r="E86" s="98"/>
      <c r="F86" s="98"/>
      <c r="G86" s="98"/>
      <c r="H86" s="98"/>
      <c r="I86" s="99"/>
      <c r="J86" s="100"/>
      <c r="K86" s="314">
        <v>0.05</v>
      </c>
      <c r="L86" s="852">
        <f>N79*K86</f>
        <v>26706.096719572219</v>
      </c>
      <c r="M86" s="853"/>
      <c r="N86" s="57"/>
    </row>
    <row r="87" spans="1:14" ht="15.75" thickBot="1">
      <c r="B87" s="816" t="s">
        <v>1037</v>
      </c>
      <c r="C87" s="817"/>
      <c r="D87" s="817"/>
      <c r="E87" s="817"/>
      <c r="F87" s="817"/>
      <c r="G87" s="817"/>
      <c r="H87" s="817"/>
      <c r="I87" s="817"/>
      <c r="J87" s="817"/>
      <c r="K87" s="817"/>
      <c r="L87" s="817"/>
      <c r="M87" s="818"/>
      <c r="N87" s="58">
        <f>L84+L85+L86</f>
        <v>160236.58031743328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694358.51470887754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112</v>
      </c>
      <c r="B36" s="829" t="str">
        <f>VLOOKUP(A36,EQUIPOS!A6:D154,3,FALSE)</f>
        <v xml:space="preserve">Aspersor manual
</v>
      </c>
      <c r="C36" s="830"/>
      <c r="D36" s="830"/>
      <c r="E36" s="830"/>
      <c r="F36" s="830"/>
      <c r="G36" s="830"/>
      <c r="H36" s="831"/>
      <c r="I36" s="276"/>
      <c r="J36" s="277"/>
      <c r="K36" s="278">
        <f>VLOOKUP(A36,EQUIPOS!A6:D163,4,FALSE)</f>
        <v>2286.0135889655171</v>
      </c>
      <c r="L36" s="279"/>
      <c r="M36" s="345">
        <v>2</v>
      </c>
      <c r="N36" s="281">
        <f>K36/M36</f>
        <v>1143.0067944827586</v>
      </c>
    </row>
    <row r="37" spans="1:14">
      <c r="A37" s="119" t="s">
        <v>363</v>
      </c>
      <c r="B37" s="829" t="str">
        <f>VLOOKUP(A37,EQUIPOS!A7:D154,3,FALSE)</f>
        <v>Vibrador de concreto, Motor de 3 hp a 18.000 rpm Mangueras de 4 mt</v>
      </c>
      <c r="C37" s="830"/>
      <c r="D37" s="830"/>
      <c r="E37" s="830"/>
      <c r="F37" s="830"/>
      <c r="G37" s="830"/>
      <c r="H37" s="831"/>
      <c r="I37" s="430"/>
      <c r="J37" s="431"/>
      <c r="K37" s="278">
        <f>VLOOKUP(A37,EQUIPOS!A7:D164,4,FALSE)</f>
        <v>7758.9596743295024</v>
      </c>
      <c r="L37" s="344"/>
      <c r="M37" s="345">
        <v>2</v>
      </c>
      <c r="N37" s="281">
        <f>K37/M37</f>
        <v>3879.4798371647512</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1276.6801301525002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6299.1667618000101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392073.29913758807</v>
      </c>
      <c r="N48" s="281">
        <f>K48*M48</f>
        <v>392073.29913758807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6260.8208280600247</v>
      </c>
      <c r="N49" s="281">
        <f>K49*M49</f>
        <v>6260.8208280600247</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6329.436032032444</v>
      </c>
      <c r="N50" s="281">
        <f>K50*M50</f>
        <v>29115.405747349239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6" t="s">
        <v>1037</v>
      </c>
      <c r="C55" s="817"/>
      <c r="D55" s="817"/>
      <c r="E55" s="817"/>
      <c r="F55" s="817"/>
      <c r="G55" s="817"/>
      <c r="H55" s="817"/>
      <c r="I55" s="817"/>
      <c r="J55" s="817"/>
      <c r="K55" s="817"/>
      <c r="L55" s="817"/>
      <c r="M55" s="818"/>
      <c r="N55" s="403">
        <f>SUM(N48:N54)</f>
        <v>427449.52571299736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0">
        <f>VLOOKUP(A60,TRANSPORTE!A2:D117,4,FALSE)</f>
        <v>1280.2563222435558</v>
      </c>
      <c r="M60" s="821"/>
      <c r="N60" s="296">
        <f>K60*L60</f>
        <v>1280.2563222435558</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1280.2563222435558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460562.55140009092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92112.510280018192</v>
      </c>
      <c r="M84" s="851"/>
      <c r="N84" s="57"/>
    </row>
    <row r="85" spans="1:14">
      <c r="B85" s="95" t="s">
        <v>1057</v>
      </c>
      <c r="C85" s="96"/>
      <c r="D85" s="96"/>
      <c r="E85" s="96"/>
      <c r="F85" s="96"/>
      <c r="G85" s="96"/>
      <c r="H85" s="96"/>
      <c r="I85" s="93"/>
      <c r="J85" s="94"/>
      <c r="K85" s="313">
        <v>0.05</v>
      </c>
      <c r="L85" s="850">
        <f>N79*K85</f>
        <v>23028.127570004548</v>
      </c>
      <c r="M85" s="851"/>
      <c r="N85" s="57"/>
    </row>
    <row r="86" spans="1:14" ht="15.75" thickBot="1">
      <c r="B86" s="97" t="s">
        <v>1058</v>
      </c>
      <c r="C86" s="98"/>
      <c r="D86" s="98"/>
      <c r="E86" s="98"/>
      <c r="F86" s="98"/>
      <c r="G86" s="98"/>
      <c r="H86" s="98"/>
      <c r="I86" s="99"/>
      <c r="J86" s="100"/>
      <c r="K86" s="314">
        <v>0.05</v>
      </c>
      <c r="L86" s="852">
        <f>N79*K86</f>
        <v>23028.127570004548</v>
      </c>
      <c r="M86" s="853"/>
      <c r="N86" s="57"/>
    </row>
    <row r="87" spans="1:14" ht="15.75" thickBot="1">
      <c r="B87" s="816" t="s">
        <v>1037</v>
      </c>
      <c r="C87" s="817"/>
      <c r="D87" s="817"/>
      <c r="E87" s="817"/>
      <c r="F87" s="817"/>
      <c r="G87" s="817"/>
      <c r="H87" s="817"/>
      <c r="I87" s="817"/>
      <c r="J87" s="817"/>
      <c r="K87" s="817"/>
      <c r="L87" s="817"/>
      <c r="M87" s="818"/>
      <c r="N87" s="58">
        <f>L84+L85+L86</f>
        <v>138168.76542002728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598731.31682011823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ht="25.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257</v>
      </c>
      <c r="B36" s="829" t="str">
        <f>VLOOKUP(A36,EQUIPOS!A6:D154,3,FALSE)</f>
        <v>Mezcladora de concreto 1 bulto</v>
      </c>
      <c r="C36" s="830"/>
      <c r="D36" s="830"/>
      <c r="E36" s="830"/>
      <c r="F36" s="830"/>
      <c r="G36" s="830"/>
      <c r="H36" s="831"/>
      <c r="I36" s="276"/>
      <c r="J36" s="277"/>
      <c r="K36" s="278">
        <f>VLOOKUP(A36,EQUIPOS!A6:D163,4,FALSE)</f>
        <v>7500</v>
      </c>
      <c r="L36" s="279"/>
      <c r="M36" s="345">
        <v>1</v>
      </c>
      <c r="N36" s="281">
        <f>K36/M36</f>
        <v>7500</v>
      </c>
    </row>
    <row r="37" spans="1:14">
      <c r="A37" s="119" t="s">
        <v>363</v>
      </c>
      <c r="B37" s="829" t="str">
        <f>VLOOKUP(A37,EQUIPOS!A7:D154,3,FALSE)</f>
        <v>Vibrador de concreto, Motor de 3 hp a 18.000 rpm Mangueras de 4 mt</v>
      </c>
      <c r="C37" s="830"/>
      <c r="D37" s="830"/>
      <c r="E37" s="830"/>
      <c r="F37" s="830"/>
      <c r="G37" s="830"/>
      <c r="H37" s="831"/>
      <c r="I37" s="430"/>
      <c r="J37" s="431"/>
      <c r="K37" s="278">
        <f>VLOOKUP(A37,EQUIPOS!A7:D164,4,FALSE)</f>
        <v>7758.9596743295024</v>
      </c>
      <c r="L37" s="344"/>
      <c r="M37" s="345">
        <v>1</v>
      </c>
      <c r="N37" s="281">
        <f>K37/M37</f>
        <v>7758.9596743295024</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N81*M41</f>
        <v>3191.7003253812504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18450.659999710751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52359.386015508077</v>
      </c>
      <c r="N48" s="281">
        <f>K48*M48</f>
        <v>49741.416714732673</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37.931412041222195</v>
      </c>
      <c r="N49" s="281">
        <f>K49*M49</f>
        <v>6448.3400470077731</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25000</v>
      </c>
      <c r="N50" s="281">
        <f>K50*M50</f>
        <v>13750.000000000002</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397.02766226722105</v>
      </c>
      <c r="N51" s="281">
        <f>K51*M51</f>
        <v>119108.29868016632</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6329.436032032444</v>
      </c>
      <c r="N52" s="281">
        <f>K52*M52</f>
        <v>19621.251699300577</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208669.30714120736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0">
        <f>VLOOKUP(A64,TRANSPORTE!A2:D117,4,FALSE)</f>
        <v>1280.2563222435558</v>
      </c>
      <c r="M64" s="821"/>
      <c r="N64" s="296">
        <f>K64*L64</f>
        <v>704.14097723395571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0">
        <f>VLOOKUP(A65,TRANSPORTE!A3:D117,4,FALSE)</f>
        <v>1280.2563222435558</v>
      </c>
      <c r="M65" s="821"/>
      <c r="N65" s="296">
        <f>K65*L65</f>
        <v>1216.2435061313779</v>
      </c>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1920.3844833653336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63834.006507625003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292874.35813190846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58574.871626381697</v>
      </c>
      <c r="M88" s="851"/>
      <c r="N88" s="57"/>
    </row>
    <row r="89" spans="1:14">
      <c r="B89" s="95" t="s">
        <v>1057</v>
      </c>
      <c r="C89" s="96"/>
      <c r="D89" s="96"/>
      <c r="E89" s="96"/>
      <c r="F89" s="96"/>
      <c r="G89" s="96"/>
      <c r="H89" s="96"/>
      <c r="I89" s="93"/>
      <c r="J89" s="94"/>
      <c r="K89" s="313">
        <v>0.05</v>
      </c>
      <c r="L89" s="850">
        <f>N83*K89</f>
        <v>14643.717906595424</v>
      </c>
      <c r="M89" s="851"/>
      <c r="N89" s="57"/>
    </row>
    <row r="90" spans="1:14" ht="15.75" thickBot="1">
      <c r="B90" s="97" t="s">
        <v>1058</v>
      </c>
      <c r="C90" s="98"/>
      <c r="D90" s="98"/>
      <c r="E90" s="98"/>
      <c r="F90" s="98"/>
      <c r="G90" s="98"/>
      <c r="H90" s="98"/>
      <c r="I90" s="99"/>
      <c r="J90" s="100"/>
      <c r="K90" s="314">
        <v>0.05</v>
      </c>
      <c r="L90" s="852">
        <f>N83*K90</f>
        <v>14643.717906595424</v>
      </c>
      <c r="M90" s="853"/>
      <c r="N90" s="57"/>
    </row>
    <row r="91" spans="1:14" ht="15.75" thickBot="1">
      <c r="B91" s="816" t="s">
        <v>1037</v>
      </c>
      <c r="C91" s="817"/>
      <c r="D91" s="817"/>
      <c r="E91" s="817"/>
      <c r="F91" s="817"/>
      <c r="G91" s="817"/>
      <c r="H91" s="817"/>
      <c r="I91" s="817"/>
      <c r="J91" s="817"/>
      <c r="K91" s="817"/>
      <c r="L91" s="817"/>
      <c r="M91" s="818"/>
      <c r="N91" s="58">
        <f>L88+L89+L90</f>
        <v>87862.307439572542</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380736.66557148099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257</v>
      </c>
      <c r="B36" s="829" t="str">
        <f>VLOOKUP(A36,EQUIPOS!A6:D154,3,FALSE)</f>
        <v>Mezcladora de concreto 1 bulto</v>
      </c>
      <c r="C36" s="830"/>
      <c r="D36" s="830"/>
      <c r="E36" s="830"/>
      <c r="F36" s="830"/>
      <c r="G36" s="830"/>
      <c r="H36" s="831"/>
      <c r="I36" s="276"/>
      <c r="J36" s="277"/>
      <c r="K36" s="278">
        <f>VLOOKUP(A36,EQUIPOS!A6:D163,4,FALSE)</f>
        <v>7500</v>
      </c>
      <c r="L36" s="279"/>
      <c r="M36" s="345">
        <v>1</v>
      </c>
      <c r="N36" s="281">
        <f>K36/M36</f>
        <v>7500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N81*M41</f>
        <v>3191.7003253812504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52359.386015508077</v>
      </c>
      <c r="N48" s="281">
        <f>K48*M48</f>
        <v>43981.884253026779</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37.931412041222195</v>
      </c>
      <c r="N49" s="281">
        <f>K49*M49</f>
        <v>7017.3112276261063</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25000</v>
      </c>
      <c r="N50" s="281">
        <f>K50*M50</f>
        <v>15750</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397.02766226722105</v>
      </c>
      <c r="N51" s="281">
        <f>K51*M51</f>
        <v>103227.19218947747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169976.38767013035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0">
        <f>VLOOKUP(A64,TRANSPORTE!A2:D117,4,FALSE)</f>
        <v>1280.2563222435558</v>
      </c>
      <c r="M64" s="821"/>
      <c r="N64" s="296">
        <f>K64*L64</f>
        <v>806.56148301344012</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0">
        <f>VLOOKUP(A65,TRANSPORTE!A3:D117,4,FALSE)</f>
        <v>1280.2563222435558</v>
      </c>
      <c r="M65" s="821"/>
      <c r="N65" s="296">
        <f>K65*L65</f>
        <v>1075.4153106845868</v>
      </c>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1881.976793698027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63834.006507625003</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246384.07129683462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49276.814259366925</v>
      </c>
      <c r="M88" s="851"/>
      <c r="N88" s="57"/>
    </row>
    <row r="89" spans="1:14">
      <c r="B89" s="95" t="s">
        <v>1057</v>
      </c>
      <c r="C89" s="96"/>
      <c r="D89" s="96"/>
      <c r="E89" s="96"/>
      <c r="F89" s="96"/>
      <c r="G89" s="96"/>
      <c r="H89" s="96"/>
      <c r="I89" s="93"/>
      <c r="J89" s="94"/>
      <c r="K89" s="313">
        <v>0.05</v>
      </c>
      <c r="L89" s="850">
        <f>N83*K89</f>
        <v>12319.203564841731</v>
      </c>
      <c r="M89" s="851"/>
      <c r="N89" s="57"/>
    </row>
    <row r="90" spans="1:14" ht="15.75" thickBot="1">
      <c r="B90" s="97" t="s">
        <v>1058</v>
      </c>
      <c r="C90" s="98"/>
      <c r="D90" s="98"/>
      <c r="E90" s="98"/>
      <c r="F90" s="98"/>
      <c r="G90" s="98"/>
      <c r="H90" s="98"/>
      <c r="I90" s="99"/>
      <c r="J90" s="100"/>
      <c r="K90" s="314">
        <v>0.05</v>
      </c>
      <c r="L90" s="852">
        <f>N83*K90</f>
        <v>12319.203564841731</v>
      </c>
      <c r="M90" s="853"/>
      <c r="N90" s="57"/>
    </row>
    <row r="91" spans="1:14" ht="15.75" thickBot="1">
      <c r="B91" s="816" t="s">
        <v>1037</v>
      </c>
      <c r="C91" s="817"/>
      <c r="D91" s="817"/>
      <c r="E91" s="817"/>
      <c r="F91" s="817"/>
      <c r="G91" s="817"/>
      <c r="H91" s="817"/>
      <c r="I91" s="817"/>
      <c r="J91" s="817"/>
      <c r="K91" s="817"/>
      <c r="L91" s="817"/>
      <c r="M91" s="818"/>
      <c r="N91" s="58">
        <f>L88+L89+L90</f>
        <v>73915.221389050392</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320299.29268588498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257</v>
      </c>
      <c r="B36" s="829" t="str">
        <f>VLOOKUP(A36,EQUIPOS!A6:D154,3,FALSE)</f>
        <v>Mezcladora de concreto 1 bulto</v>
      </c>
      <c r="C36" s="830"/>
      <c r="D36" s="830"/>
      <c r="E36" s="830"/>
      <c r="F36" s="830"/>
      <c r="G36" s="830"/>
      <c r="H36" s="831"/>
      <c r="I36" s="276"/>
      <c r="J36" s="277"/>
      <c r="K36" s="278">
        <f>VLOOKUP(A36,EQUIPOS!A6:D163,4,FALSE)</f>
        <v>7500</v>
      </c>
      <c r="L36" s="279"/>
      <c r="M36" s="345">
        <v>1</v>
      </c>
      <c r="N36" s="281">
        <f>K36/M36</f>
        <v>7500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N81*M41</f>
        <v>2553.3602603050003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10053.360260305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52359.386015508077</v>
      </c>
      <c r="N48" s="281">
        <f>K48*M48</f>
        <v>26389.13055181607</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37.931412041222195</v>
      </c>
      <c r="N49" s="281">
        <f>K49*M49</f>
        <v>4210.3867365756632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46324.45379139515</v>
      </c>
      <c r="N50" s="281">
        <f>K50*M50</f>
        <v>18529.781516558061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25000</v>
      </c>
      <c r="N51" s="281">
        <f>K51*M51</f>
        <v>9450</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397.02766226722105</v>
      </c>
      <c r="N52" s="281">
        <f>K52*M52</f>
        <v>61936.315313686486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SUM(N48:N58)</f>
        <v>120515.61411863628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0">
        <f>VLOOKUP(A64,TRANSPORTE!A2:D117,4,FALSE)</f>
        <v>1280.2563222435558</v>
      </c>
      <c r="M64" s="821"/>
      <c r="N64" s="296">
        <f>K64*L64</f>
        <v>483.93688980806411</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0">
        <f>VLOOKUP(A65,TRANSPORTE!A3:D117,4,FALSE)</f>
        <v>1280.2563222435558</v>
      </c>
      <c r="M65" s="821"/>
      <c r="N65" s="296">
        <f>K65*L65</f>
        <v>645.24918641075215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0">
        <f>VLOOKUP(A66,TRANSPORTE!A3:D117,4,FALSE)</f>
        <v>1280.2563222435558</v>
      </c>
      <c r="M66" s="821"/>
      <c r="N66" s="296">
        <f>K66*L66</f>
        <v>512.1025288974223</v>
      </c>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f>N64+N65+N66+N67+N68</f>
        <v>1641.2886051162386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3"/>
      <c r="C80" s="804"/>
      <c r="D80" s="804"/>
      <c r="E80" s="804"/>
      <c r="F80" s="804"/>
      <c r="G80" s="804"/>
      <c r="H80" s="804"/>
      <c r="I80" s="132"/>
      <c r="J80" s="132"/>
      <c r="K80" s="132"/>
      <c r="L80" s="904"/>
      <c r="M80" s="904"/>
      <c r="N80" s="51"/>
    </row>
    <row r="81" spans="1:14" ht="15.75" thickBot="1">
      <c r="B81" s="822" t="s">
        <v>1037</v>
      </c>
      <c r="C81" s="823"/>
      <c r="D81" s="823"/>
      <c r="E81" s="823"/>
      <c r="F81" s="823"/>
      <c r="G81" s="823"/>
      <c r="H81" s="823"/>
      <c r="I81" s="823"/>
      <c r="J81" s="823"/>
      <c r="K81" s="823"/>
      <c r="L81" s="823"/>
      <c r="M81" s="824"/>
      <c r="N81" s="310">
        <f>SUM(N75:N80)</f>
        <v>51067.205206099999</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N43+N59+N70+N81</f>
        <v>183277.46819015749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36655.493638031498</v>
      </c>
      <c r="M88" s="851"/>
      <c r="N88" s="57"/>
    </row>
    <row r="89" spans="1:14">
      <c r="B89" s="95" t="s">
        <v>1057</v>
      </c>
      <c r="C89" s="96"/>
      <c r="D89" s="96"/>
      <c r="E89" s="96"/>
      <c r="F89" s="96"/>
      <c r="G89" s="96"/>
      <c r="H89" s="96"/>
      <c r="I89" s="93"/>
      <c r="J89" s="94"/>
      <c r="K89" s="313">
        <v>0.05</v>
      </c>
      <c r="L89" s="850">
        <f>N83*K89</f>
        <v>9163.8734095078744</v>
      </c>
      <c r="M89" s="851"/>
      <c r="N89" s="57"/>
    </row>
    <row r="90" spans="1:14" ht="15.75" thickBot="1">
      <c r="B90" s="97" t="s">
        <v>1058</v>
      </c>
      <c r="C90" s="98"/>
      <c r="D90" s="98"/>
      <c r="E90" s="98"/>
      <c r="F90" s="98"/>
      <c r="G90" s="98"/>
      <c r="H90" s="98"/>
      <c r="I90" s="99"/>
      <c r="J90" s="100"/>
      <c r="K90" s="314">
        <v>0.05</v>
      </c>
      <c r="L90" s="852">
        <f>N83*K90</f>
        <v>9163.8734095078744</v>
      </c>
      <c r="M90" s="853"/>
      <c r="N90" s="57"/>
    </row>
    <row r="91" spans="1:14" ht="15.75" thickBot="1">
      <c r="B91" s="816" t="s">
        <v>1037</v>
      </c>
      <c r="C91" s="817"/>
      <c r="D91" s="817"/>
      <c r="E91" s="817"/>
      <c r="F91" s="817"/>
      <c r="G91" s="817"/>
      <c r="H91" s="817"/>
      <c r="I91" s="817"/>
      <c r="J91" s="817"/>
      <c r="K91" s="817"/>
      <c r="L91" s="817"/>
      <c r="M91" s="818"/>
      <c r="N91" s="58">
        <f>L88+L89+L90</f>
        <v>54983.24045704725</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238260.70864720474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363</v>
      </c>
      <c r="B36" s="829" t="str">
        <f>VLOOKUP(A36,EQUIPOS!A6:D154,3,FALSE)</f>
        <v>Vibrador de concreto, Motor de 3 hp a 18.000 rpm Mangueras de 4 mt</v>
      </c>
      <c r="C36" s="830"/>
      <c r="D36" s="830"/>
      <c r="E36" s="830"/>
      <c r="F36" s="830"/>
      <c r="G36" s="830"/>
      <c r="H36" s="831"/>
      <c r="I36" s="276"/>
      <c r="J36" s="277"/>
      <c r="K36" s="278">
        <f>VLOOKUP(A36,EQUIPOS!A6:D163,4,FALSE)</f>
        <v>7758.9596743295024</v>
      </c>
      <c r="L36" s="279"/>
      <c r="M36" s="345">
        <v>1</v>
      </c>
      <c r="N36" s="281">
        <f>K36/M36</f>
        <v>7758.9596743295024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1501.9766237088236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9260.9362980383266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19261.949737841256</v>
      </c>
      <c r="N48" s="281">
        <f>K48*M48</f>
        <v>657063.62945724092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28500</v>
      </c>
      <c r="N49" s="281">
        <f>K49*M49</f>
        <v>4275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392073.29913758807</v>
      </c>
      <c r="N50" s="281">
        <f>K50*M50</f>
        <v>49401.2356913361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31050.063553366701</v>
      </c>
      <c r="N51" s="281">
        <f>K51*M51</f>
        <v>31050.063553366701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741789.92870194372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0">
        <f>VLOOKUP(A61,TRANSPORTE!A3:D117,4,FALSE)</f>
        <v>1280.2563222435558</v>
      </c>
      <c r="M61" s="821"/>
      <c r="N61" s="296">
        <f>K61*L61</f>
        <v>161.31229660268804</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161.31229660268804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968"/>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75098.831185441173</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826311.00848202594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165262.20169640519</v>
      </c>
      <c r="M85" s="851"/>
      <c r="N85" s="57"/>
    </row>
    <row r="86" spans="1:14">
      <c r="B86" s="95" t="s">
        <v>1057</v>
      </c>
      <c r="C86" s="96"/>
      <c r="D86" s="96"/>
      <c r="E86" s="96"/>
      <c r="F86" s="96"/>
      <c r="G86" s="96"/>
      <c r="H86" s="96"/>
      <c r="I86" s="93"/>
      <c r="J86" s="94"/>
      <c r="K86" s="313">
        <v>0.05</v>
      </c>
      <c r="L86" s="850">
        <f>N80*K86</f>
        <v>41315.550424101297</v>
      </c>
      <c r="M86" s="851"/>
      <c r="N86" s="57"/>
    </row>
    <row r="87" spans="1:14" ht="15.75" thickBot="1">
      <c r="B87" s="97" t="s">
        <v>1058</v>
      </c>
      <c r="C87" s="98"/>
      <c r="D87" s="98"/>
      <c r="E87" s="98"/>
      <c r="F87" s="98"/>
      <c r="G87" s="98"/>
      <c r="H87" s="98"/>
      <c r="I87" s="99"/>
      <c r="J87" s="100"/>
      <c r="K87" s="314">
        <v>0.05</v>
      </c>
      <c r="L87" s="852">
        <f>N80*K87</f>
        <v>41315.550424101297</v>
      </c>
      <c r="M87" s="853"/>
      <c r="N87" s="57"/>
    </row>
    <row r="88" spans="1:14" ht="15.75" thickBot="1">
      <c r="B88" s="816" t="s">
        <v>1037</v>
      </c>
      <c r="C88" s="817"/>
      <c r="D88" s="817"/>
      <c r="E88" s="817"/>
      <c r="F88" s="817"/>
      <c r="G88" s="817"/>
      <c r="H88" s="817"/>
      <c r="I88" s="817"/>
      <c r="J88" s="817"/>
      <c r="K88" s="817"/>
      <c r="L88" s="817"/>
      <c r="M88" s="818"/>
      <c r="N88" s="58">
        <f>L85+L86+L87</f>
        <v>247893.30254460778</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1074204.3110266337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363</v>
      </c>
      <c r="B36" s="829" t="str">
        <f>VLOOKUP(A36,EQUIPOS!A6:D154,3,FALSE)</f>
        <v>Vibrador de concreto, Motor de 3 hp a 18.000 rpm Mangueras de 4 mt</v>
      </c>
      <c r="C36" s="830"/>
      <c r="D36" s="830"/>
      <c r="E36" s="830"/>
      <c r="F36" s="830"/>
      <c r="G36" s="830"/>
      <c r="H36" s="831"/>
      <c r="I36" s="276"/>
      <c r="J36" s="277"/>
      <c r="K36" s="278">
        <f>VLOOKUP(A36,EQUIPOS!A6:D163,4,FALSE)</f>
        <v>7758.9596743295024</v>
      </c>
      <c r="L36" s="279"/>
      <c r="M36" s="345">
        <v>1</v>
      </c>
      <c r="N36" s="281">
        <f>K36/M36</f>
        <v>7758.9596743295024</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1501.9766237088236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9260.9362980383266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19261.949737841256</v>
      </c>
      <c r="N48" s="281">
        <f>K48*M48</f>
        <v>657063.62945724092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28500</v>
      </c>
      <c r="N49" s="281">
        <f>K49*M49</f>
        <v>4275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418449.85478575289</v>
      </c>
      <c r="N50" s="281">
        <f>K50*M50</f>
        <v>52724.681703004862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31050.063553366701</v>
      </c>
      <c r="N51" s="281">
        <f>K51*M51</f>
        <v>31050.063553366701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745113.37471361249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0">
        <f>VLOOKUP(A61,TRANSPORTE!A3:D117,4,FALSE)</f>
        <v>1280.2563222435558</v>
      </c>
      <c r="M61" s="821"/>
      <c r="N61" s="296">
        <f>K61*L61</f>
        <v>161.31229660268804</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161.31229660268804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968"/>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133"/>
    </row>
    <row r="78" spans="1:15" ht="15.75" thickBot="1">
      <c r="B78" s="822" t="s">
        <v>1037</v>
      </c>
      <c r="C78" s="823"/>
      <c r="D78" s="823"/>
      <c r="E78" s="823"/>
      <c r="F78" s="823"/>
      <c r="G78" s="823"/>
      <c r="H78" s="823"/>
      <c r="I78" s="823"/>
      <c r="J78" s="823"/>
      <c r="K78" s="823"/>
      <c r="L78" s="823"/>
      <c r="M78" s="824"/>
      <c r="N78" s="469">
        <f>SUM(N72:N77)</f>
        <v>75098.831185441173</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829634.45449369471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165926.89089873896</v>
      </c>
      <c r="M85" s="851"/>
      <c r="N85" s="57"/>
    </row>
    <row r="86" spans="1:14">
      <c r="B86" s="95" t="s">
        <v>1057</v>
      </c>
      <c r="C86" s="96"/>
      <c r="D86" s="96"/>
      <c r="E86" s="96"/>
      <c r="F86" s="96"/>
      <c r="G86" s="96"/>
      <c r="H86" s="96"/>
      <c r="I86" s="93"/>
      <c r="J86" s="94"/>
      <c r="K86" s="313">
        <v>0.05</v>
      </c>
      <c r="L86" s="850">
        <f>N80*K86</f>
        <v>41481.72272468474</v>
      </c>
      <c r="M86" s="851"/>
      <c r="N86" s="57"/>
    </row>
    <row r="87" spans="1:14" ht="15.75" thickBot="1">
      <c r="B87" s="97" t="s">
        <v>1058</v>
      </c>
      <c r="C87" s="98"/>
      <c r="D87" s="98"/>
      <c r="E87" s="98"/>
      <c r="F87" s="98"/>
      <c r="G87" s="98"/>
      <c r="H87" s="98"/>
      <c r="I87" s="99"/>
      <c r="J87" s="100"/>
      <c r="K87" s="314">
        <v>0.05</v>
      </c>
      <c r="L87" s="852">
        <f>N80*K87</f>
        <v>41481.72272468474</v>
      </c>
      <c r="M87" s="853"/>
      <c r="N87" s="57"/>
    </row>
    <row r="88" spans="1:14" ht="15.75" thickBot="1">
      <c r="B88" s="816" t="s">
        <v>1037</v>
      </c>
      <c r="C88" s="817"/>
      <c r="D88" s="817"/>
      <c r="E88" s="817"/>
      <c r="F88" s="817"/>
      <c r="G88" s="817"/>
      <c r="H88" s="817"/>
      <c r="I88" s="817"/>
      <c r="J88" s="817"/>
      <c r="K88" s="817"/>
      <c r="L88" s="817"/>
      <c r="M88" s="818"/>
      <c r="N88" s="58">
        <f>L85+L86+L87</f>
        <v>248890.33634810845</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1078524.7908418032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5"/>
      <c r="C1" s="917"/>
      <c r="D1" s="918"/>
      <c r="E1" s="918"/>
      <c r="F1" s="918"/>
      <c r="G1" s="918"/>
      <c r="H1" s="918"/>
      <c r="I1" s="918"/>
      <c r="J1" s="919"/>
      <c r="K1" s="920" t="s">
        <v>1017</v>
      </c>
      <c r="L1" s="922" t="s">
        <v>2304</v>
      </c>
      <c r="M1" s="923"/>
      <c r="N1" s="924"/>
    </row>
    <row r="2" spans="2:14" ht="22.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156</v>
      </c>
      <c r="B36" s="829" t="str">
        <f>VLOOKUP(A36,EQUIPOS!A6:D154,3,FALSE)</f>
        <v>Cizalla manual de 90 cm.</v>
      </c>
      <c r="C36" s="830"/>
      <c r="D36" s="830"/>
      <c r="E36" s="830"/>
      <c r="F36" s="830"/>
      <c r="G36" s="830"/>
      <c r="H36" s="831"/>
      <c r="I36" s="276"/>
      <c r="J36" s="277"/>
      <c r="K36" s="278">
        <f>VLOOKUP(A36,EQUIPOS!A6:D163,4,FALSE)</f>
        <v>1009.585964612069</v>
      </c>
      <c r="L36" s="279"/>
      <c r="M36" s="345">
        <v>37.5</v>
      </c>
      <c r="N36" s="281">
        <f>K36/M36</f>
        <v>26.922292389655173</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15.32016156183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42.242453951485174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19261.949737841256</v>
      </c>
      <c r="N48" s="281">
        <f>K48*M48</f>
        <v>20225.04722473332</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5451.4952088229966</v>
      </c>
      <c r="N49" s="281">
        <f>K49*M49</f>
        <v>163.54485626468988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20388.592080998009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0">
        <f>VLOOKUP(A61,TRANSPORTE!A3:D117,4,FALSE)</f>
        <v>0.44709162975291383</v>
      </c>
      <c r="M61" s="821"/>
      <c r="N61" s="296">
        <f>K61*L61</f>
        <v>0.46944621124055952</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0.46944621124055952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766.00807809150001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21197.312059252239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4239.462411850448</v>
      </c>
      <c r="M85" s="851"/>
      <c r="N85" s="57"/>
    </row>
    <row r="86" spans="1:14">
      <c r="B86" s="95" t="s">
        <v>1057</v>
      </c>
      <c r="C86" s="96"/>
      <c r="D86" s="96"/>
      <c r="E86" s="96"/>
      <c r="F86" s="96"/>
      <c r="G86" s="96"/>
      <c r="H86" s="96"/>
      <c r="I86" s="93"/>
      <c r="J86" s="94"/>
      <c r="K86" s="313">
        <v>0.05</v>
      </c>
      <c r="L86" s="850">
        <f>N80*K86</f>
        <v>1059.865602962612</v>
      </c>
      <c r="M86" s="851"/>
      <c r="N86" s="57"/>
    </row>
    <row r="87" spans="1:14" ht="15.75" thickBot="1">
      <c r="B87" s="97" t="s">
        <v>1058</v>
      </c>
      <c r="C87" s="98"/>
      <c r="D87" s="98"/>
      <c r="E87" s="98"/>
      <c r="F87" s="98"/>
      <c r="G87" s="98"/>
      <c r="H87" s="98"/>
      <c r="I87" s="99"/>
      <c r="J87" s="100"/>
      <c r="K87" s="314">
        <v>0.05</v>
      </c>
      <c r="L87" s="852">
        <f>N80*K87</f>
        <v>1059.865602962612</v>
      </c>
      <c r="M87" s="853"/>
      <c r="N87" s="57"/>
    </row>
    <row r="88" spans="1:14" ht="15.75" thickBot="1">
      <c r="B88" s="816" t="s">
        <v>1037</v>
      </c>
      <c r="C88" s="817"/>
      <c r="D88" s="817"/>
      <c r="E88" s="817"/>
      <c r="F88" s="817"/>
      <c r="G88" s="817"/>
      <c r="H88" s="817"/>
      <c r="I88" s="817"/>
      <c r="J88" s="817"/>
      <c r="K88" s="817"/>
      <c r="L88" s="817"/>
      <c r="M88" s="818"/>
      <c r="N88" s="58">
        <f>L85+L86+L87</f>
        <v>6359.1936177756716</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27556.505677027912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156</v>
      </c>
      <c r="B36" s="829" t="str">
        <f>VLOOKUP(A36,EQUIPOS!A6:D154,3,FALSE)</f>
        <v>Cizalla manual de 90 cm.</v>
      </c>
      <c r="C36" s="830"/>
      <c r="D36" s="830"/>
      <c r="E36" s="830"/>
      <c r="F36" s="830"/>
      <c r="G36" s="830"/>
      <c r="H36" s="831"/>
      <c r="I36" s="276"/>
      <c r="J36" s="277"/>
      <c r="K36" s="278">
        <f>VLOOKUP(A36,EQUIPOS!A6:D163,4,FALSE)</f>
        <v>1009.585964612069</v>
      </c>
      <c r="L36" s="279"/>
      <c r="M36" s="345">
        <v>37.5</v>
      </c>
      <c r="N36" s="281">
        <f>K36/M36</f>
        <v>26.922292389655173</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15.32016156183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42.242453951485174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3606.1077332489594</v>
      </c>
      <c r="N48" s="281">
        <f>K48*M48</f>
        <v>3786.4131199114076</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5451.4952088229966</v>
      </c>
      <c r="N49" s="281">
        <f>K49*M49</f>
        <v>163.54485626468988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3949.9579761760974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0">
        <f>VLOOKUP(A61,TRANSPORTE!A3:D117,4,FALSE)</f>
        <v>0.44709162975291383</v>
      </c>
      <c r="M61" s="821"/>
      <c r="N61" s="296">
        <f>K61*L61</f>
        <v>0.46944621124055952</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0.46944621124055952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766.00807809150001</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4758.6779544303226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951.73559088606453</v>
      </c>
      <c r="M85" s="851"/>
      <c r="N85" s="57"/>
    </row>
    <row r="86" spans="1:14">
      <c r="B86" s="95" t="s">
        <v>1057</v>
      </c>
      <c r="C86" s="96"/>
      <c r="D86" s="96"/>
      <c r="E86" s="96"/>
      <c r="F86" s="96"/>
      <c r="G86" s="96"/>
      <c r="H86" s="96"/>
      <c r="I86" s="93"/>
      <c r="J86" s="94"/>
      <c r="K86" s="313">
        <v>0.05</v>
      </c>
      <c r="L86" s="850">
        <f>N80*K86</f>
        <v>237.93389772151613</v>
      </c>
      <c r="M86" s="851"/>
      <c r="N86" s="57"/>
    </row>
    <row r="87" spans="1:14" ht="15.75" thickBot="1">
      <c r="B87" s="97" t="s">
        <v>1058</v>
      </c>
      <c r="C87" s="98"/>
      <c r="D87" s="98"/>
      <c r="E87" s="98"/>
      <c r="F87" s="98"/>
      <c r="G87" s="98"/>
      <c r="H87" s="98"/>
      <c r="I87" s="99"/>
      <c r="J87" s="100"/>
      <c r="K87" s="314">
        <v>0.05</v>
      </c>
      <c r="L87" s="852">
        <f>N80*K87</f>
        <v>237.93389772151613</v>
      </c>
      <c r="M87" s="853"/>
      <c r="N87" s="57"/>
    </row>
    <row r="88" spans="1:14" ht="15.75" thickBot="1">
      <c r="B88" s="816" t="s">
        <v>1037</v>
      </c>
      <c r="C88" s="817"/>
      <c r="D88" s="817"/>
      <c r="E88" s="817"/>
      <c r="F88" s="817"/>
      <c r="G88" s="817"/>
      <c r="H88" s="817"/>
      <c r="I88" s="817"/>
      <c r="J88" s="817"/>
      <c r="K88" s="817"/>
      <c r="L88" s="817"/>
      <c r="M88" s="818"/>
      <c r="N88" s="58">
        <f>L85+L86+L87</f>
        <v>1427.6033863290968</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6186.2813407594194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123</v>
      </c>
      <c r="B36" s="829" t="str">
        <f>VLOOKUP(A36,EQUIPOS!A6:D154,3,FALSE)</f>
        <v>Bomba de inyección de lechada</v>
      </c>
      <c r="C36" s="830"/>
      <c r="D36" s="830"/>
      <c r="E36" s="830"/>
      <c r="F36" s="830"/>
      <c r="G36" s="830"/>
      <c r="H36" s="831"/>
      <c r="I36" s="276"/>
      <c r="J36" s="277"/>
      <c r="K36" s="278">
        <f>VLOOKUP(A36,EQUIPOS!A6:D163,4,FALSE)</f>
        <v>15829.083995876712</v>
      </c>
      <c r="L36" s="279"/>
      <c r="M36" s="345">
        <v>670</v>
      </c>
      <c r="N36" s="281">
        <f>K36/M36</f>
        <v>23.625498501308524</v>
      </c>
    </row>
    <row r="37" spans="1:14">
      <c r="A37" s="119" t="s">
        <v>125</v>
      </c>
      <c r="B37" s="829" t="str">
        <f>VLOOKUP(A37,EQUIPOS!A7:D154,3,FALSE)</f>
        <v>Bomba para gato de tensionamiento</v>
      </c>
      <c r="C37" s="830"/>
      <c r="D37" s="830"/>
      <c r="E37" s="830"/>
      <c r="F37" s="830"/>
      <c r="G37" s="830"/>
      <c r="H37" s="831"/>
      <c r="I37" s="430"/>
      <c r="J37" s="431"/>
      <c r="K37" s="278">
        <f>VLOOKUP(A37,EQUIPOS!A7:D164,4,FALSE)</f>
        <v>45721.322337025864</v>
      </c>
      <c r="L37" s="344"/>
      <c r="M37" s="345">
        <v>670</v>
      </c>
      <c r="N37" s="281">
        <f>K37/M37</f>
        <v>68.240779607501295</v>
      </c>
    </row>
    <row r="38" spans="1:14">
      <c r="A38" s="119" t="s">
        <v>240</v>
      </c>
      <c r="B38" s="829" t="str">
        <f>VLOOKUP(A38,EQUIPOS!A8:D154,3,FALSE)</f>
        <v>Gato para tensionamiento, fuerza Max 200 ton, área de tensión 314 cm2.</v>
      </c>
      <c r="C38" s="830"/>
      <c r="D38" s="830"/>
      <c r="E38" s="830"/>
      <c r="F38" s="830"/>
      <c r="G38" s="830"/>
      <c r="H38" s="831"/>
      <c r="I38" s="337"/>
      <c r="J38" s="339"/>
      <c r="K38" s="278">
        <f>VLOOKUP(A38,EQUIPOS!A8:D165,4,FALSE)</f>
        <v>144383.39963211206</v>
      </c>
      <c r="L38" s="432"/>
      <c r="M38" s="433">
        <v>670</v>
      </c>
      <c r="N38" s="281">
        <f>K38/M38</f>
        <v>215.49761139121205</v>
      </c>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6.0975767410268658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313.4614662410487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19682.732594370631</v>
      </c>
      <c r="N48" s="281">
        <f t="shared" ref="N48:N53" si="0">K48*M48</f>
        <v>78.730930377482522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19029.516513776176</v>
      </c>
      <c r="N49" s="281">
        <f t="shared" si="0"/>
        <v>76.118066055104705</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1147.7908108402648</v>
      </c>
      <c r="N50" s="281">
        <f t="shared" si="0"/>
        <v>22.955816216805296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5574.1941015855245</v>
      </c>
      <c r="N51" s="281">
        <f t="shared" si="0"/>
        <v>473.80649863476964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73577.298034139982</v>
      </c>
      <c r="N52" s="281">
        <f t="shared" si="0"/>
        <v>73.577298034139986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5451.4952088229966</v>
      </c>
      <c r="N53" s="281">
        <f t="shared" si="0"/>
        <v>109.02990417645994</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834.21851349476208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B61" s="52"/>
      <c r="C61" s="326"/>
      <c r="D61" s="326"/>
      <c r="E61" s="326"/>
      <c r="F61" s="326"/>
      <c r="G61" s="326"/>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133"/>
    </row>
    <row r="78" spans="1:15" ht="15.75" thickBot="1">
      <c r="B78" s="822" t="s">
        <v>1037</v>
      </c>
      <c r="C78" s="823"/>
      <c r="D78" s="823"/>
      <c r="E78" s="823"/>
      <c r="F78" s="823"/>
      <c r="G78" s="823"/>
      <c r="H78" s="823"/>
      <c r="I78" s="823"/>
      <c r="J78" s="823"/>
      <c r="K78" s="823"/>
      <c r="L78" s="823"/>
      <c r="M78" s="824"/>
      <c r="N78" s="469">
        <f>SUM(N72:N77)</f>
        <v>304.87883705134328</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1452.558816787154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290.51176335743082</v>
      </c>
      <c r="M85" s="851"/>
      <c r="N85" s="57"/>
    </row>
    <row r="86" spans="1:14">
      <c r="B86" s="95" t="s">
        <v>1057</v>
      </c>
      <c r="C86" s="96"/>
      <c r="D86" s="96"/>
      <c r="E86" s="96"/>
      <c r="F86" s="96"/>
      <c r="G86" s="96"/>
      <c r="H86" s="96"/>
      <c r="I86" s="93"/>
      <c r="J86" s="94"/>
      <c r="K86" s="313">
        <v>0.05</v>
      </c>
      <c r="L86" s="850">
        <f>N80*K86</f>
        <v>72.627940839357706</v>
      </c>
      <c r="M86" s="851"/>
      <c r="N86" s="57"/>
    </row>
    <row r="87" spans="1:14" ht="15.75" thickBot="1">
      <c r="B87" s="97" t="s">
        <v>1058</v>
      </c>
      <c r="C87" s="98"/>
      <c r="D87" s="98"/>
      <c r="E87" s="98"/>
      <c r="F87" s="98"/>
      <c r="G87" s="98"/>
      <c r="H87" s="98"/>
      <c r="I87" s="99"/>
      <c r="J87" s="100"/>
      <c r="K87" s="314">
        <v>0.05</v>
      </c>
      <c r="L87" s="852">
        <f>N80*K87</f>
        <v>72.627940839357706</v>
      </c>
      <c r="M87" s="853"/>
      <c r="N87" s="57"/>
    </row>
    <row r="88" spans="1:14" ht="15.75" thickBot="1">
      <c r="B88" s="816" t="s">
        <v>1037</v>
      </c>
      <c r="C88" s="817"/>
      <c r="D88" s="817"/>
      <c r="E88" s="817"/>
      <c r="F88" s="817"/>
      <c r="G88" s="817"/>
      <c r="H88" s="817"/>
      <c r="I88" s="817"/>
      <c r="J88" s="817"/>
      <c r="K88" s="817"/>
      <c r="L88" s="817"/>
      <c r="M88" s="818"/>
      <c r="N88" s="58">
        <f>L85+L86+L87</f>
        <v>435.76764503614629</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1888.3264618233002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123</v>
      </c>
      <c r="B36" s="829" t="str">
        <f>VLOOKUP(A36,EQUIPOS!A6:D154,3,FALSE)</f>
        <v>Bomba de inyección de lechada</v>
      </c>
      <c r="C36" s="830"/>
      <c r="D36" s="830"/>
      <c r="E36" s="830"/>
      <c r="F36" s="830"/>
      <c r="G36" s="830"/>
      <c r="H36" s="831"/>
      <c r="I36" s="276"/>
      <c r="J36" s="277"/>
      <c r="K36" s="278">
        <f>VLOOKUP(A36,EQUIPOS!A6:D163,4,FALSE)</f>
        <v>15829.083995876712</v>
      </c>
      <c r="L36" s="279"/>
      <c r="M36" s="345">
        <v>670</v>
      </c>
      <c r="N36" s="281">
        <f>K36/M36</f>
        <v>23.625498501308524</v>
      </c>
    </row>
    <row r="37" spans="1:14">
      <c r="A37" s="119" t="s">
        <v>125</v>
      </c>
      <c r="B37" s="829" t="str">
        <f>VLOOKUP(A37,EQUIPOS!A7:D154,3,FALSE)</f>
        <v>Bomba para gato de tensionamiento</v>
      </c>
      <c r="C37" s="830"/>
      <c r="D37" s="830"/>
      <c r="E37" s="830"/>
      <c r="F37" s="830"/>
      <c r="G37" s="830"/>
      <c r="H37" s="831"/>
      <c r="I37" s="430"/>
      <c r="J37" s="431"/>
      <c r="K37" s="278">
        <f>VLOOKUP(A37,EQUIPOS!A7:D164,4,FALSE)</f>
        <v>45721.322337025864</v>
      </c>
      <c r="L37" s="344"/>
      <c r="M37" s="345">
        <v>670</v>
      </c>
      <c r="N37" s="281">
        <f>K37/M37</f>
        <v>68.240779607501295</v>
      </c>
    </row>
    <row r="38" spans="1:14">
      <c r="A38" s="119" t="s">
        <v>240</v>
      </c>
      <c r="B38" s="829" t="str">
        <f>VLOOKUP(A38,EQUIPOS!A8:D154,3,FALSE)</f>
        <v>Gato para tensionamiento, fuerza Max 200 ton, área de tensión 314 cm2.</v>
      </c>
      <c r="C38" s="830"/>
      <c r="D38" s="830"/>
      <c r="E38" s="830"/>
      <c r="F38" s="830"/>
      <c r="G38" s="830"/>
      <c r="H38" s="831"/>
      <c r="I38" s="337"/>
      <c r="J38" s="339"/>
      <c r="K38" s="278">
        <f>VLOOKUP(A38,EQUIPOS!A8:D165,4,FALSE)</f>
        <v>144383.39963211206</v>
      </c>
      <c r="L38" s="432"/>
      <c r="M38" s="433">
        <v>670</v>
      </c>
      <c r="N38" s="281">
        <f>K38/M38</f>
        <v>215.49761139121205</v>
      </c>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N78*M41</f>
        <v>6.0975767410268658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313.4614662410487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19682.732594370631</v>
      </c>
      <c r="N48" s="281">
        <f t="shared" ref="N48:N53" si="0">K48*M48</f>
        <v>78.730930377482522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19029.516513776176</v>
      </c>
      <c r="N49" s="281">
        <f t="shared" si="0"/>
        <v>76.118066055104705</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1147.7908108402648</v>
      </c>
      <c r="N50" s="281">
        <f t="shared" si="0"/>
        <v>22.955816216805296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5574.1941015855245</v>
      </c>
      <c r="N51" s="281">
        <f t="shared" si="0"/>
        <v>30825.293381767951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73577.298034139982</v>
      </c>
      <c r="N52" s="281">
        <f t="shared" si="0"/>
        <v>73.577298034139986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5451.4952088229966</v>
      </c>
      <c r="N53" s="281">
        <f t="shared" si="0"/>
        <v>109.02990417645994</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31185.705396627942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B61" s="52"/>
      <c r="C61" s="326"/>
      <c r="D61" s="326"/>
      <c r="E61" s="326"/>
      <c r="F61" s="326"/>
      <c r="G61" s="326"/>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304.87883705134328</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31804.045699920334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6360.8091399840669</v>
      </c>
      <c r="M85" s="851"/>
      <c r="N85" s="57"/>
    </row>
    <row r="86" spans="1:14">
      <c r="B86" s="95" t="s">
        <v>1057</v>
      </c>
      <c r="C86" s="96"/>
      <c r="D86" s="96"/>
      <c r="E86" s="96"/>
      <c r="F86" s="96"/>
      <c r="G86" s="96"/>
      <c r="H86" s="96"/>
      <c r="I86" s="93"/>
      <c r="J86" s="94"/>
      <c r="K86" s="313">
        <v>0.05</v>
      </c>
      <c r="L86" s="850">
        <f>N80*K86</f>
        <v>1590.2022849960167</v>
      </c>
      <c r="M86" s="851"/>
      <c r="N86" s="57"/>
    </row>
    <row r="87" spans="1:14" ht="15.75" thickBot="1">
      <c r="B87" s="97" t="s">
        <v>1058</v>
      </c>
      <c r="C87" s="98"/>
      <c r="D87" s="98"/>
      <c r="E87" s="98"/>
      <c r="F87" s="98"/>
      <c r="G87" s="98"/>
      <c r="H87" s="98"/>
      <c r="I87" s="99"/>
      <c r="J87" s="100"/>
      <c r="K87" s="314">
        <v>0.05</v>
      </c>
      <c r="L87" s="852">
        <f>N80*K87</f>
        <v>1590.2022849960167</v>
      </c>
      <c r="M87" s="853"/>
      <c r="N87" s="57"/>
    </row>
    <row r="88" spans="1:14" ht="15.75" thickBot="1">
      <c r="B88" s="816" t="s">
        <v>1037</v>
      </c>
      <c r="C88" s="817"/>
      <c r="D88" s="817"/>
      <c r="E88" s="817"/>
      <c r="F88" s="817"/>
      <c r="G88" s="817"/>
      <c r="H88" s="817"/>
      <c r="I88" s="817"/>
      <c r="J88" s="817"/>
      <c r="K88" s="817"/>
      <c r="L88" s="817"/>
      <c r="M88" s="818"/>
      <c r="N88" s="58">
        <f>L85+L86+L87</f>
        <v>9541.2137099761003</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41345.259409896433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5"/>
      <c r="C1" s="917"/>
      <c r="D1" s="918"/>
      <c r="E1" s="918"/>
      <c r="F1" s="918"/>
      <c r="G1" s="918"/>
      <c r="H1" s="918"/>
      <c r="I1" s="918"/>
      <c r="J1" s="919"/>
      <c r="K1" s="976" t="s">
        <v>1017</v>
      </c>
      <c r="L1" s="922" t="s">
        <v>2304</v>
      </c>
      <c r="M1" s="923"/>
      <c r="N1" s="924"/>
    </row>
    <row r="2" spans="2:14">
      <c r="B2" s="906"/>
      <c r="C2" s="928" t="s">
        <v>1018</v>
      </c>
      <c r="D2" s="929"/>
      <c r="E2" s="929"/>
      <c r="F2" s="929"/>
      <c r="G2" s="929"/>
      <c r="H2" s="929"/>
      <c r="I2" s="929"/>
      <c r="J2" s="930"/>
      <c r="K2" s="975"/>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75"/>
      <c r="L4" s="925"/>
      <c r="M4" s="926"/>
      <c r="N4" s="92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974" t="s">
        <v>1029</v>
      </c>
      <c r="M30" s="828"/>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2" t="s">
        <v>1032</v>
      </c>
      <c r="J35" s="799"/>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949"/>
      <c r="D41" s="949"/>
      <c r="E41" s="44"/>
      <c r="F41" s="45"/>
      <c r="G41" s="45"/>
      <c r="H41" s="46"/>
      <c r="I41" s="42"/>
      <c r="J41" s="43"/>
      <c r="K41" s="288"/>
      <c r="L41" s="285"/>
      <c r="M41" s="410">
        <v>0.01</v>
      </c>
      <c r="N41" s="353">
        <f>N78*M41</f>
        <v>15.95850162690625</v>
      </c>
    </row>
    <row r="42" spans="1:14" ht="15.75" thickBot="1">
      <c r="B42" s="950"/>
      <c r="C42" s="951"/>
      <c r="D42" s="951"/>
      <c r="E42" s="951"/>
      <c r="F42" s="951"/>
      <c r="G42" s="951"/>
      <c r="H42" s="952"/>
      <c r="I42" s="838"/>
      <c r="J42" s="839"/>
      <c r="K42" s="47"/>
      <c r="L42" s="840"/>
      <c r="M42" s="953"/>
      <c r="N42" s="111"/>
    </row>
    <row r="43" spans="1:14" ht="15.75" thickBot="1">
      <c r="B43" s="816" t="s">
        <v>1037</v>
      </c>
      <c r="C43" s="817"/>
      <c r="D43" s="817"/>
      <c r="E43" s="817"/>
      <c r="F43" s="817"/>
      <c r="G43" s="817"/>
      <c r="H43" s="817"/>
      <c r="I43" s="817"/>
      <c r="J43" s="817"/>
      <c r="K43" s="817"/>
      <c r="L43" s="817"/>
      <c r="M43" s="818"/>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454572.70926698978</v>
      </c>
      <c r="N48" s="281">
        <f>K48*M48</f>
        <v>454572.70926698978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454572.70926698978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B61" s="52"/>
      <c r="C61" s="326"/>
      <c r="D61" s="326"/>
      <c r="E61" s="326"/>
      <c r="F61" s="326"/>
      <c r="G61" s="326"/>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973"/>
      <c r="I71" s="79" t="s">
        <v>1048</v>
      </c>
      <c r="J71" s="81" t="s">
        <v>1494</v>
      </c>
      <c r="K71" s="80" t="s">
        <v>1050</v>
      </c>
      <c r="L71" s="844" t="s">
        <v>1034</v>
      </c>
      <c r="M71" s="968"/>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39"/>
      <c r="I77" s="132"/>
      <c r="J77" s="132"/>
      <c r="K77" s="132"/>
      <c r="L77" s="972"/>
      <c r="M77" s="841"/>
      <c r="N77" s="133"/>
    </row>
    <row r="78" spans="1:15" ht="15.75" thickBot="1">
      <c r="B78" s="822" t="s">
        <v>1037</v>
      </c>
      <c r="C78" s="823"/>
      <c r="D78" s="823"/>
      <c r="E78" s="823"/>
      <c r="F78" s="823"/>
      <c r="G78" s="823"/>
      <c r="H78" s="823"/>
      <c r="I78" s="823"/>
      <c r="J78" s="823"/>
      <c r="K78" s="823"/>
      <c r="L78" s="823"/>
      <c r="M78" s="824"/>
      <c r="N78" s="469">
        <f>SUM(N72:N77)</f>
        <v>1595.850162690625</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456184.51793130732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91236.903586261469</v>
      </c>
      <c r="M85" s="851"/>
      <c r="N85" s="57"/>
    </row>
    <row r="86" spans="1:14">
      <c r="B86" s="95" t="s">
        <v>1057</v>
      </c>
      <c r="C86" s="96"/>
      <c r="D86" s="96"/>
      <c r="E86" s="96"/>
      <c r="F86" s="96"/>
      <c r="G86" s="96"/>
      <c r="H86" s="96"/>
      <c r="I86" s="93"/>
      <c r="J86" s="94"/>
      <c r="K86" s="313">
        <v>0.05</v>
      </c>
      <c r="L86" s="850">
        <f>N80*K86</f>
        <v>22809.225896565367</v>
      </c>
      <c r="M86" s="851"/>
      <c r="N86" s="57"/>
    </row>
    <row r="87" spans="1:14" ht="15.75" thickBot="1">
      <c r="B87" s="97" t="s">
        <v>1058</v>
      </c>
      <c r="C87" s="98"/>
      <c r="D87" s="98"/>
      <c r="E87" s="98"/>
      <c r="F87" s="98"/>
      <c r="G87" s="98"/>
      <c r="H87" s="98"/>
      <c r="I87" s="99"/>
      <c r="J87" s="100"/>
      <c r="K87" s="314">
        <v>0.05</v>
      </c>
      <c r="L87" s="852">
        <f>N80*K87</f>
        <v>22809.225896565367</v>
      </c>
      <c r="M87" s="853"/>
      <c r="N87" s="57"/>
    </row>
    <row r="88" spans="1:14" ht="15.75" thickBot="1">
      <c r="B88" s="816" t="s">
        <v>1037</v>
      </c>
      <c r="C88" s="817"/>
      <c r="D88" s="817"/>
      <c r="E88" s="817"/>
      <c r="F88" s="817"/>
      <c r="G88" s="817"/>
      <c r="H88" s="817"/>
      <c r="I88" s="817"/>
      <c r="J88" s="817"/>
      <c r="K88" s="817"/>
      <c r="L88" s="817"/>
      <c r="M88" s="818"/>
      <c r="N88" s="58">
        <f>L85+L86+L87</f>
        <v>136855.35537939219</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593039.87331069948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N78*M41</f>
        <v>51.067205206099999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33938.800000000003</v>
      </c>
      <c r="N48" s="281">
        <f>K48*M48</f>
        <v>35635.740000000005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f>SUM(N48:N55)</f>
        <v>35635.740000000005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B61" s="52"/>
      <c r="C61" s="326"/>
      <c r="D61" s="326"/>
      <c r="E61" s="326"/>
      <c r="F61" s="326"/>
      <c r="G61" s="326"/>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968"/>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51"/>
    </row>
    <row r="78" spans="1:15" ht="15.75" thickBot="1">
      <c r="B78" s="822" t="s">
        <v>1037</v>
      </c>
      <c r="C78" s="823"/>
      <c r="D78" s="823"/>
      <c r="E78" s="823"/>
      <c r="F78" s="823"/>
      <c r="G78" s="823"/>
      <c r="H78" s="823"/>
      <c r="I78" s="823"/>
      <c r="J78" s="823"/>
      <c r="K78" s="823"/>
      <c r="L78" s="823"/>
      <c r="M78" s="824"/>
      <c r="N78" s="310">
        <f>SUM(N72:N77)</f>
        <v>1021.344104122</v>
      </c>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36708.151309328103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7341.6302618656209</v>
      </c>
      <c r="M85" s="851"/>
      <c r="N85" s="57"/>
    </row>
    <row r="86" spans="1:14">
      <c r="B86" s="95" t="s">
        <v>1057</v>
      </c>
      <c r="C86" s="96"/>
      <c r="D86" s="96"/>
      <c r="E86" s="96"/>
      <c r="F86" s="96"/>
      <c r="G86" s="96"/>
      <c r="H86" s="96"/>
      <c r="I86" s="93"/>
      <c r="J86" s="94"/>
      <c r="K86" s="313">
        <v>0.05</v>
      </c>
      <c r="L86" s="850">
        <f>N80*K86</f>
        <v>1835.4075654664052</v>
      </c>
      <c r="M86" s="851"/>
      <c r="N86" s="57"/>
    </row>
    <row r="87" spans="1:14" ht="15.75" thickBot="1">
      <c r="B87" s="97" t="s">
        <v>1058</v>
      </c>
      <c r="C87" s="98"/>
      <c r="D87" s="98"/>
      <c r="E87" s="98"/>
      <c r="F87" s="98"/>
      <c r="G87" s="98"/>
      <c r="H87" s="98"/>
      <c r="I87" s="99"/>
      <c r="J87" s="100"/>
      <c r="K87" s="314">
        <v>0.05</v>
      </c>
      <c r="L87" s="852">
        <f>N80*K87</f>
        <v>1835.4075654664052</v>
      </c>
      <c r="M87" s="853"/>
      <c r="N87" s="57"/>
    </row>
    <row r="88" spans="1:14" ht="15.75" thickBot="1">
      <c r="B88" s="816" t="s">
        <v>1037</v>
      </c>
      <c r="C88" s="817"/>
      <c r="D88" s="817"/>
      <c r="E88" s="817"/>
      <c r="F88" s="817"/>
      <c r="G88" s="817"/>
      <c r="H88" s="817"/>
      <c r="I88" s="817"/>
      <c r="J88" s="817"/>
      <c r="K88" s="817"/>
      <c r="L88" s="817"/>
      <c r="M88" s="818"/>
      <c r="N88" s="58">
        <f>L85+L86+L87</f>
        <v>11012.44539279843</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196">
        <f>N80+N88</f>
        <v>47720.596702126531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190</v>
      </c>
      <c r="B36" s="829" t="str">
        <f>VLOOKUP(A36,EQUIPOS!A6:D154,3,FALSE)</f>
        <v>Diferencial de 3 ton</v>
      </c>
      <c r="C36" s="830"/>
      <c r="D36" s="830"/>
      <c r="E36" s="830"/>
      <c r="F36" s="830"/>
      <c r="G36" s="830"/>
      <c r="H36" s="831"/>
      <c r="I36" s="276"/>
      <c r="J36" s="277"/>
      <c r="K36" s="278">
        <f>VLOOKUP(A36,EQUIPOS!A6:D163,4,FALSE)</f>
        <v>4499.5386955603453</v>
      </c>
      <c r="L36" s="279"/>
      <c r="M36" s="345">
        <v>40</v>
      </c>
      <c r="N36" s="281">
        <f>K36/M36</f>
        <v>112.48846738900863</v>
      </c>
    </row>
    <row r="37" spans="1:14">
      <c r="A37" s="119" t="s">
        <v>195</v>
      </c>
      <c r="B37" s="829" t="str">
        <f>VLOOKUP(A37,EQUIPOS!A7:D154,3,FALSE)</f>
        <v xml:space="preserve">Equipo de oxicorte, Capacidad de corte: hasta 6´´ (152mm) </v>
      </c>
      <c r="C37" s="830"/>
      <c r="D37" s="830"/>
      <c r="E37" s="830"/>
      <c r="F37" s="830"/>
      <c r="G37" s="830"/>
      <c r="H37" s="831"/>
      <c r="I37" s="430"/>
      <c r="J37" s="431"/>
      <c r="K37" s="278">
        <f>VLOOKUP(A37,EQUIPOS!A7:D164,4,FALSE)</f>
        <v>11431.118502543104</v>
      </c>
      <c r="L37" s="344"/>
      <c r="M37" s="345">
        <v>40</v>
      </c>
      <c r="N37" s="281">
        <f t="shared" ref="N37:N43" si="0">K37/M37</f>
        <v>285.7779625635776</v>
      </c>
    </row>
    <row r="38" spans="1:14">
      <c r="A38" s="119" t="s">
        <v>204</v>
      </c>
      <c r="B38" s="829" t="str">
        <f>VLOOKUP(A38,EQUIPOS!A8:D154,3,FALSE)</f>
        <v xml:space="preserve">Equipo de soldadura 250 AMP
</v>
      </c>
      <c r="C38" s="830"/>
      <c r="D38" s="830"/>
      <c r="E38" s="830"/>
      <c r="F38" s="830"/>
      <c r="G38" s="830"/>
      <c r="H38" s="831"/>
      <c r="I38" s="430"/>
      <c r="J38" s="431"/>
      <c r="K38" s="278">
        <f>VLOOKUP(A38,EQUIPOS!A8:D165,4,FALSE)</f>
        <v>14588.044437672415</v>
      </c>
      <c r="L38" s="344"/>
      <c r="M38" s="345">
        <v>40</v>
      </c>
      <c r="N38" s="281">
        <f t="shared" si="0"/>
        <v>364.70111094181038</v>
      </c>
    </row>
    <row r="39" spans="1:14">
      <c r="A39" s="119" t="s">
        <v>208</v>
      </c>
      <c r="B39" s="829" t="str">
        <f>VLOOKUP(A39,EQUIPOS!A9:D154,3,FALSE)</f>
        <v>Equipo de soldadura 400</v>
      </c>
      <c r="C39" s="830"/>
      <c r="D39" s="830"/>
      <c r="E39" s="830"/>
      <c r="F39" s="830"/>
      <c r="G39" s="830"/>
      <c r="H39" s="831"/>
      <c r="I39" s="430"/>
      <c r="J39" s="431"/>
      <c r="K39" s="278">
        <f>VLOOKUP(A39,EQUIPOS!A9:D166,4,FALSE)</f>
        <v>15515.686900474138</v>
      </c>
      <c r="L39" s="344"/>
      <c r="M39" s="345">
        <v>40</v>
      </c>
      <c r="N39" s="281">
        <f t="shared" si="0"/>
        <v>387.89217251185346</v>
      </c>
    </row>
    <row r="40" spans="1:14">
      <c r="A40" s="119" t="s">
        <v>210</v>
      </c>
      <c r="B40" s="829" t="str">
        <f>VLOOKUP(A40,EQUIPOS!A10:D154,3,FALSE)</f>
        <v>Equipo de soldadura 600</v>
      </c>
      <c r="C40" s="830"/>
      <c r="D40" s="830"/>
      <c r="E40" s="830"/>
      <c r="F40" s="830"/>
      <c r="G40" s="830"/>
      <c r="H40" s="831"/>
      <c r="I40" s="430"/>
      <c r="J40" s="431"/>
      <c r="K40" s="278">
        <f>VLOOKUP(A40,EQUIPOS!A10:D167,4,FALSE)</f>
        <v>17337.225162077055</v>
      </c>
      <c r="L40" s="344"/>
      <c r="M40" s="345">
        <v>40</v>
      </c>
      <c r="N40" s="281">
        <f t="shared" si="0"/>
        <v>433.43062905192636</v>
      </c>
    </row>
    <row r="41" spans="1:14">
      <c r="A41" s="119" t="s">
        <v>202</v>
      </c>
      <c r="B41" s="829" t="str">
        <f>VLOOKUP(A41,EQUIPOS!A11:D155,3,FALSE)</f>
        <v xml:space="preserve">Equipo de rayos X y/o ultrasonido
</v>
      </c>
      <c r="C41" s="830"/>
      <c r="D41" s="830"/>
      <c r="E41" s="830"/>
      <c r="F41" s="830"/>
      <c r="G41" s="830"/>
      <c r="H41" s="831"/>
      <c r="I41" s="430"/>
      <c r="J41" s="431"/>
      <c r="K41" s="278">
        <f>VLOOKUP(A41,EQUIPOS!A11:D168,4,FALSE)</f>
        <v>89734.437828620692</v>
      </c>
      <c r="L41" s="344"/>
      <c r="M41" s="345">
        <v>4000</v>
      </c>
      <c r="N41" s="281">
        <f t="shared" si="0"/>
        <v>22.433609457155175</v>
      </c>
    </row>
    <row r="42" spans="1:14">
      <c r="A42" s="119" t="s">
        <v>294</v>
      </c>
      <c r="B42" s="829" t="str">
        <f>VLOOKUP(A42,EQUIPOS!A12:D156,3,FALSE)</f>
        <v>Puente grúa</v>
      </c>
      <c r="C42" s="830"/>
      <c r="D42" s="830"/>
      <c r="E42" s="830"/>
      <c r="F42" s="830"/>
      <c r="G42" s="830"/>
      <c r="H42" s="831"/>
      <c r="I42" s="430"/>
      <c r="J42" s="431"/>
      <c r="K42" s="278">
        <f>VLOOKUP(A42,EQUIPOS!A12:D169,4,FALSE)</f>
        <v>729373.79381252779</v>
      </c>
      <c r="L42" s="344"/>
      <c r="M42" s="345">
        <v>40000</v>
      </c>
      <c r="N42" s="281">
        <f t="shared" si="0"/>
        <v>18.234344845313196</v>
      </c>
    </row>
    <row r="43" spans="1:14">
      <c r="A43" s="119" t="s">
        <v>334</v>
      </c>
      <c r="B43" s="829" t="str">
        <f>VLOOKUP(A43,EQUIPOS!A13:D157,3,FALSE)</f>
        <v>Taladro industrial</v>
      </c>
      <c r="C43" s="830"/>
      <c r="D43" s="830"/>
      <c r="E43" s="830"/>
      <c r="F43" s="830"/>
      <c r="G43" s="830"/>
      <c r="H43" s="831"/>
      <c r="I43" s="430"/>
      <c r="J43" s="431"/>
      <c r="K43" s="278">
        <f>VLOOKUP(A43,EQUIPOS!A13:D170,4,FALSE)</f>
        <v>3119.2087889953023</v>
      </c>
      <c r="L43" s="344"/>
      <c r="M43" s="345">
        <v>40</v>
      </c>
      <c r="N43" s="281">
        <f t="shared" si="0"/>
        <v>77.980219724882559</v>
      </c>
    </row>
    <row r="44" spans="1:14">
      <c r="B44" s="829"/>
      <c r="C44" s="830"/>
      <c r="D44" s="830"/>
      <c r="E44" s="830"/>
      <c r="F44" s="830"/>
      <c r="G44" s="830"/>
      <c r="H44" s="831"/>
      <c r="I44" s="42"/>
      <c r="J44" s="43"/>
      <c r="K44" s="278"/>
      <c r="L44" s="285"/>
      <c r="M44" s="345"/>
      <c r="N44" s="281"/>
    </row>
    <row r="45" spans="1:14">
      <c r="B45" s="329"/>
      <c r="C45" s="330"/>
      <c r="D45" s="330"/>
      <c r="E45" s="330"/>
      <c r="F45" s="332"/>
      <c r="G45" s="332"/>
      <c r="H45" s="131"/>
      <c r="I45" s="42"/>
      <c r="J45" s="43"/>
      <c r="K45" s="278"/>
      <c r="L45" s="285"/>
      <c r="M45" s="286"/>
      <c r="N45" s="282"/>
    </row>
    <row r="46" spans="1:14">
      <c r="B46" s="836" t="s">
        <v>1036</v>
      </c>
      <c r="C46" s="837"/>
      <c r="D46" s="837"/>
      <c r="E46" s="44"/>
      <c r="F46" s="45"/>
      <c r="G46" s="45"/>
      <c r="H46" s="46"/>
      <c r="I46" s="42"/>
      <c r="J46" s="43"/>
      <c r="K46" s="288"/>
      <c r="L46" s="285"/>
      <c r="M46" s="410">
        <v>0.1</v>
      </c>
      <c r="N46" s="353">
        <f>N83*M46</f>
        <v>316.77546014452503</v>
      </c>
    </row>
    <row r="47" spans="1:14" ht="15.75" thickBot="1">
      <c r="B47" s="829"/>
      <c r="C47" s="830"/>
      <c r="D47" s="830"/>
      <c r="E47" s="830"/>
      <c r="F47" s="830"/>
      <c r="G47" s="830"/>
      <c r="H47" s="831"/>
      <c r="I47" s="838"/>
      <c r="J47" s="839"/>
      <c r="K47" s="47"/>
      <c r="L47" s="840"/>
      <c r="M47" s="841"/>
      <c r="N47" s="111"/>
    </row>
    <row r="48" spans="1:14" ht="15.75" thickBot="1">
      <c r="B48" s="816" t="s">
        <v>1037</v>
      </c>
      <c r="C48" s="817"/>
      <c r="D48" s="817"/>
      <c r="E48" s="817"/>
      <c r="F48" s="817"/>
      <c r="G48" s="817"/>
      <c r="H48" s="817"/>
      <c r="I48" s="817"/>
      <c r="J48" s="817"/>
      <c r="K48" s="817"/>
      <c r="L48" s="817"/>
      <c r="M48" s="818"/>
      <c r="N48" s="403">
        <f>SUM(N36:N46)</f>
        <v>2019.7139766300525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7" t="s">
        <v>1028</v>
      </c>
      <c r="C52" s="808"/>
      <c r="D52" s="808"/>
      <c r="E52" s="808"/>
      <c r="F52" s="808"/>
      <c r="G52" s="808"/>
      <c r="H52" s="808"/>
      <c r="I52" s="809"/>
      <c r="J52" s="324" t="s">
        <v>1029</v>
      </c>
      <c r="K52" s="91" t="s">
        <v>1030</v>
      </c>
      <c r="L52" s="810" t="s">
        <v>1039</v>
      </c>
      <c r="M52" s="809"/>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21315.346266497916</v>
      </c>
      <c r="N53" s="281">
        <f t="shared" ref="N53:N58" si="1">K53*M53</f>
        <v>106.57673133248959</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3808</v>
      </c>
      <c r="N54" s="281">
        <f t="shared" si="1"/>
        <v>19.04</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9651.4370638220898</v>
      </c>
      <c r="N55" s="281">
        <f t="shared" si="1"/>
        <v>48.257185319110448</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7726.7691195082243</v>
      </c>
      <c r="N56" s="281">
        <f t="shared" si="1"/>
        <v>77.26769119508225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18803.644256588352</v>
      </c>
      <c r="N57" s="281">
        <f t="shared" si="1"/>
        <v>188.03644256588353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4258.81250594829</v>
      </c>
      <c r="N58" s="281">
        <f t="shared" si="1"/>
        <v>4258.81250594829</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6" t="s">
        <v>1037</v>
      </c>
      <c r="C61" s="817"/>
      <c r="D61" s="817"/>
      <c r="E61" s="817"/>
      <c r="F61" s="817"/>
      <c r="G61" s="817"/>
      <c r="H61" s="817"/>
      <c r="I61" s="817"/>
      <c r="J61" s="817"/>
      <c r="K61" s="817"/>
      <c r="L61" s="817"/>
      <c r="M61" s="818"/>
      <c r="N61" s="403">
        <f>SUM(N53:N60)</f>
        <v>4697.9905563608554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19" t="s">
        <v>1045</v>
      </c>
      <c r="M65" s="792"/>
      <c r="N65" s="82" t="s">
        <v>1035</v>
      </c>
    </row>
    <row r="66" spans="1:15">
      <c r="B66" s="52"/>
      <c r="C66" s="326"/>
      <c r="D66" s="326"/>
      <c r="E66" s="326"/>
      <c r="F66" s="326"/>
      <c r="G66" s="326"/>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320"/>
      <c r="I68" s="288"/>
      <c r="J68" s="295"/>
      <c r="K68" s="288"/>
      <c r="L68" s="820"/>
      <c r="M68" s="821"/>
      <c r="N68" s="296"/>
    </row>
    <row r="69" spans="1:15">
      <c r="B69" s="52"/>
      <c r="C69" s="53"/>
      <c r="D69" s="53"/>
      <c r="E69" s="53"/>
      <c r="F69" s="53"/>
      <c r="G69" s="53"/>
      <c r="H69" s="320"/>
      <c r="I69" s="288"/>
      <c r="J69" s="295"/>
      <c r="K69" s="288"/>
      <c r="L69" s="820"/>
      <c r="M69" s="821"/>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5"/>
      <c r="M71" s="806"/>
      <c r="N71" s="133"/>
    </row>
    <row r="72" spans="1:15" ht="15.75" thickBot="1">
      <c r="B72" s="822" t="s">
        <v>1037</v>
      </c>
      <c r="C72" s="823"/>
      <c r="D72" s="823"/>
      <c r="E72" s="823"/>
      <c r="F72" s="823"/>
      <c r="G72" s="823"/>
      <c r="H72" s="823"/>
      <c r="I72" s="823"/>
      <c r="J72" s="823"/>
      <c r="K72" s="823"/>
      <c r="L72" s="823"/>
      <c r="M72" s="82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2" t="s">
        <v>1047</v>
      </c>
      <c r="C76" s="843"/>
      <c r="D76" s="843"/>
      <c r="E76" s="843"/>
      <c r="F76" s="843"/>
      <c r="G76" s="843"/>
      <c r="H76" s="843"/>
      <c r="I76" s="79" t="s">
        <v>1048</v>
      </c>
      <c r="J76" s="81" t="s">
        <v>1494</v>
      </c>
      <c r="K76" s="80" t="s">
        <v>1050</v>
      </c>
      <c r="L76" s="844" t="s">
        <v>1034</v>
      </c>
      <c r="M76" s="845"/>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3" t="str">
        <f>VLOOKUP(A82,'MANO DE OBRA'!A12:D73,3,FALSE)</f>
        <v>Dibujante 2</v>
      </c>
      <c r="C82" s="804" t="e">
        <f>VLOOKUP(B82,'MANO DE OBRA'!B12:E73,3,FALSE)</f>
        <v>#N/A</v>
      </c>
      <c r="D82" s="804" t="e">
        <f>VLOOKUP(C82,'MANO DE OBRA'!C12:F73,3,FALSE)</f>
        <v>#N/A</v>
      </c>
      <c r="E82" s="804" t="e">
        <f>VLOOKUP(D82,'MANO DE OBRA'!D12:G73,3,FALSE)</f>
        <v>#N/A</v>
      </c>
      <c r="F82" s="804" t="e">
        <f>VLOOKUP(E82,'MANO DE OBRA'!E12:H73,3,FALSE)</f>
        <v>#N/A</v>
      </c>
      <c r="G82" s="804" t="e">
        <f>VLOOKUP(F82,'MANO DE OBRA'!F12:I73,3,FALSE)</f>
        <v>#N/A</v>
      </c>
      <c r="H82" s="804"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822" t="s">
        <v>1037</v>
      </c>
      <c r="C83" s="823"/>
      <c r="D83" s="823"/>
      <c r="E83" s="823"/>
      <c r="F83" s="823"/>
      <c r="G83" s="823"/>
      <c r="H83" s="823"/>
      <c r="I83" s="823"/>
      <c r="J83" s="823"/>
      <c r="K83" s="823"/>
      <c r="L83" s="823"/>
      <c r="M83" s="824"/>
      <c r="N83" s="469">
        <f>SUM(N77:N82)</f>
        <v>3167.75460144525</v>
      </c>
    </row>
    <row r="84" spans="1:14" ht="15.75" thickBot="1">
      <c r="B84" s="39"/>
      <c r="C84" s="40"/>
      <c r="D84" s="40"/>
      <c r="E84" s="40"/>
      <c r="F84" s="40"/>
      <c r="G84" s="40"/>
      <c r="H84" s="40"/>
      <c r="I84" s="40"/>
      <c r="J84" s="40"/>
      <c r="K84" s="40"/>
      <c r="L84" s="40"/>
      <c r="M84" s="40"/>
      <c r="N84" s="41"/>
    </row>
    <row r="85" spans="1:14" ht="15.75" thickBot="1">
      <c r="B85" s="816" t="s">
        <v>1051</v>
      </c>
      <c r="C85" s="817"/>
      <c r="D85" s="817"/>
      <c r="E85" s="817"/>
      <c r="F85" s="817"/>
      <c r="G85" s="817"/>
      <c r="H85" s="817"/>
      <c r="I85" s="817"/>
      <c r="J85" s="817"/>
      <c r="K85" s="817"/>
      <c r="L85" s="817"/>
      <c r="M85" s="818"/>
      <c r="N85" s="105">
        <f>N48+N61+N72+N83</f>
        <v>9885.4591344361579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7" t="s">
        <v>1053</v>
      </c>
      <c r="C89" s="808"/>
      <c r="D89" s="808"/>
      <c r="E89" s="808"/>
      <c r="F89" s="808"/>
      <c r="G89" s="808"/>
      <c r="H89" s="808"/>
      <c r="I89" s="323"/>
      <c r="J89" s="343"/>
      <c r="K89" s="311" t="s">
        <v>1054</v>
      </c>
      <c r="L89" s="846" t="s">
        <v>1055</v>
      </c>
      <c r="M89" s="847"/>
      <c r="N89" s="312"/>
    </row>
    <row r="90" spans="1:14">
      <c r="B90" s="848" t="s">
        <v>1056</v>
      </c>
      <c r="C90" s="849"/>
      <c r="D90" s="849"/>
      <c r="E90" s="849"/>
      <c r="F90" s="849"/>
      <c r="G90" s="849"/>
      <c r="H90" s="849"/>
      <c r="I90" s="93"/>
      <c r="J90" s="94"/>
      <c r="K90" s="313">
        <v>0.2</v>
      </c>
      <c r="L90" s="850">
        <f>N85*K90</f>
        <v>1977.0918268872317</v>
      </c>
      <c r="M90" s="851"/>
      <c r="N90" s="57"/>
    </row>
    <row r="91" spans="1:14">
      <c r="B91" s="95" t="s">
        <v>1057</v>
      </c>
      <c r="C91" s="96"/>
      <c r="D91" s="96"/>
      <c r="E91" s="96"/>
      <c r="F91" s="96"/>
      <c r="G91" s="96"/>
      <c r="H91" s="96"/>
      <c r="I91" s="93"/>
      <c r="J91" s="94"/>
      <c r="K91" s="313">
        <v>0.05</v>
      </c>
      <c r="L91" s="850">
        <f>N85*K91</f>
        <v>494.27295672180793</v>
      </c>
      <c r="M91" s="851"/>
      <c r="N91" s="57"/>
    </row>
    <row r="92" spans="1:14" ht="15.75" thickBot="1">
      <c r="B92" s="97" t="s">
        <v>1058</v>
      </c>
      <c r="C92" s="98"/>
      <c r="D92" s="98"/>
      <c r="E92" s="98"/>
      <c r="F92" s="98"/>
      <c r="G92" s="98"/>
      <c r="H92" s="98"/>
      <c r="I92" s="99"/>
      <c r="J92" s="100"/>
      <c r="K92" s="314">
        <v>0.05</v>
      </c>
      <c r="L92" s="852">
        <f>N85*K92</f>
        <v>494.27295672180793</v>
      </c>
      <c r="M92" s="853"/>
      <c r="N92" s="57"/>
    </row>
    <row r="93" spans="1:14" ht="15.75" thickBot="1">
      <c r="B93" s="816" t="s">
        <v>1037</v>
      </c>
      <c r="C93" s="817"/>
      <c r="D93" s="817"/>
      <c r="E93" s="817"/>
      <c r="F93" s="817"/>
      <c r="G93" s="817"/>
      <c r="H93" s="817"/>
      <c r="I93" s="817"/>
      <c r="J93" s="817"/>
      <c r="K93" s="817"/>
      <c r="L93" s="817"/>
      <c r="M93" s="818"/>
      <c r="N93" s="58">
        <f>L90+L91+L92</f>
        <v>2965.6377403308475</v>
      </c>
    </row>
    <row r="94" spans="1:14" ht="15.75" thickBot="1">
      <c r="B94" s="39"/>
      <c r="C94" s="40"/>
      <c r="D94" s="40"/>
      <c r="E94" s="40"/>
      <c r="F94" s="40"/>
      <c r="G94" s="40"/>
      <c r="H94" s="40"/>
      <c r="I94" s="40"/>
      <c r="J94" s="40"/>
      <c r="K94" s="40"/>
      <c r="L94" s="40"/>
      <c r="M94" s="40"/>
      <c r="N94" s="41"/>
    </row>
    <row r="95" spans="1:14" ht="15.75" thickBot="1">
      <c r="A95" t="s">
        <v>2122</v>
      </c>
      <c r="B95" s="816" t="s">
        <v>1059</v>
      </c>
      <c r="C95" s="817"/>
      <c r="D95" s="817"/>
      <c r="E95" s="817"/>
      <c r="F95" s="817"/>
      <c r="G95" s="817"/>
      <c r="H95" s="817"/>
      <c r="I95" s="817"/>
      <c r="J95" s="817"/>
      <c r="K95" s="817"/>
      <c r="L95" s="817"/>
      <c r="M95" s="818"/>
      <c r="N95" s="196">
        <f>N85+N93</f>
        <v>12851.096874767005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8" t="s">
        <v>2324</v>
      </c>
      <c r="C112" s="959"/>
      <c r="D112" s="959"/>
      <c r="E112" s="959"/>
      <c r="F112" s="959"/>
      <c r="G112" s="959"/>
      <c r="H112" s="959"/>
      <c r="I112" s="959"/>
      <c r="J112" s="959"/>
      <c r="K112" s="959"/>
      <c r="L112" s="959"/>
      <c r="M112" s="959"/>
      <c r="N112" s="960"/>
    </row>
    <row r="113" spans="2:14" ht="15" customHeight="1">
      <c r="B113" s="958"/>
      <c r="C113" s="959"/>
      <c r="D113" s="959"/>
      <c r="E113" s="959"/>
      <c r="F113" s="959"/>
      <c r="G113" s="959"/>
      <c r="H113" s="959"/>
      <c r="I113" s="959"/>
      <c r="J113" s="959"/>
      <c r="K113" s="959"/>
      <c r="L113" s="959"/>
      <c r="M113" s="959"/>
      <c r="N113" s="960"/>
    </row>
    <row r="114" spans="2:14" ht="30" customHeight="1">
      <c r="B114" s="961" t="s">
        <v>2325</v>
      </c>
      <c r="C114" s="962"/>
      <c r="D114" s="962"/>
      <c r="E114" s="962"/>
      <c r="F114" s="962"/>
      <c r="G114" s="962"/>
      <c r="H114" s="962"/>
      <c r="I114" s="962"/>
      <c r="J114" s="962"/>
      <c r="K114" s="962"/>
      <c r="L114" s="962"/>
      <c r="M114" s="962"/>
      <c r="N114" s="963"/>
    </row>
    <row r="115" spans="2:14">
      <c r="B115" s="961"/>
      <c r="C115" s="962"/>
      <c r="D115" s="962"/>
      <c r="E115" s="962"/>
      <c r="F115" s="962"/>
      <c r="G115" s="962"/>
      <c r="H115" s="962"/>
      <c r="I115" s="962"/>
      <c r="J115" s="962"/>
      <c r="K115" s="962"/>
      <c r="L115" s="962"/>
      <c r="M115" s="962"/>
      <c r="N115" s="963"/>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4"/>
      <c r="K125" s="964"/>
      <c r="L125" s="964"/>
      <c r="M125" s="964"/>
      <c r="N125" s="965"/>
    </row>
    <row r="126" spans="2:14" ht="15.75" thickBot="1">
      <c r="B126" s="428" t="s">
        <v>2327</v>
      </c>
      <c r="C126" s="429"/>
      <c r="D126" s="429"/>
      <c r="E126" s="268"/>
      <c r="F126" s="268"/>
      <c r="G126" s="268"/>
      <c r="H126" s="268"/>
      <c r="I126" s="268"/>
      <c r="J126" s="966"/>
      <c r="K126" s="966"/>
      <c r="L126" s="966"/>
      <c r="M126" s="966"/>
      <c r="N126" s="967"/>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190</v>
      </c>
      <c r="B36" s="829" t="str">
        <f>VLOOKUP(A36,EQUIPOS!A6:D154,3,FALSE)</f>
        <v>Diferencial de 3 ton</v>
      </c>
      <c r="C36" s="830"/>
      <c r="D36" s="830"/>
      <c r="E36" s="830"/>
      <c r="F36" s="830"/>
      <c r="G36" s="830"/>
      <c r="H36" s="831"/>
      <c r="I36" s="276"/>
      <c r="J36" s="277"/>
      <c r="K36" s="278">
        <f>VLOOKUP(A36,EQUIPOS!A6:D163,4,FALSE)</f>
        <v>4499.5386955603453</v>
      </c>
      <c r="L36" s="279"/>
      <c r="M36" s="345">
        <v>40</v>
      </c>
      <c r="N36" s="281">
        <f t="shared" ref="N36:N41" si="0">K36/M36</f>
        <v>112.48846738900863</v>
      </c>
    </row>
    <row r="37" spans="1:14">
      <c r="A37" s="119" t="s">
        <v>334</v>
      </c>
      <c r="B37" s="829" t="str">
        <f>VLOOKUP(A37,EQUIPOS!A7:D154,3,FALSE)</f>
        <v>Taladro industrial</v>
      </c>
      <c r="C37" s="830"/>
      <c r="D37" s="830"/>
      <c r="E37" s="830"/>
      <c r="F37" s="830"/>
      <c r="G37" s="830"/>
      <c r="H37" s="831"/>
      <c r="I37" s="430"/>
      <c r="J37" s="431"/>
      <c r="K37" s="278">
        <f>VLOOKUP(A37,EQUIPOS!A7:D164,4,FALSE)</f>
        <v>3119.2087889953023</v>
      </c>
      <c r="L37" s="344"/>
      <c r="M37" s="345">
        <v>40</v>
      </c>
      <c r="N37" s="281">
        <f t="shared" si="0"/>
        <v>77.980219724882559</v>
      </c>
    </row>
    <row r="38" spans="1:14">
      <c r="A38" s="119" t="s">
        <v>195</v>
      </c>
      <c r="B38" s="829" t="str">
        <f>VLOOKUP(A38,EQUIPOS!A8:D154,3,FALSE)</f>
        <v xml:space="preserve">Equipo de oxicorte, Capacidad de corte: hasta 6´´ (152mm) </v>
      </c>
      <c r="C38" s="830"/>
      <c r="D38" s="830"/>
      <c r="E38" s="830"/>
      <c r="F38" s="830"/>
      <c r="G38" s="830"/>
      <c r="H38" s="831"/>
      <c r="I38" s="430"/>
      <c r="J38" s="431"/>
      <c r="K38" s="278">
        <f>VLOOKUP(A38,EQUIPOS!A8:D165,4,FALSE)</f>
        <v>11431.118502543104</v>
      </c>
      <c r="L38" s="344"/>
      <c r="M38" s="345">
        <v>40</v>
      </c>
      <c r="N38" s="281">
        <f t="shared" si="0"/>
        <v>285.7779625635776</v>
      </c>
    </row>
    <row r="39" spans="1:14">
      <c r="A39" s="119" t="s">
        <v>204</v>
      </c>
      <c r="B39" s="829" t="str">
        <f>VLOOKUP(A39,EQUIPOS!A9:D154,3,FALSE)</f>
        <v xml:space="preserve">Equipo de soldadura 250 AMP
</v>
      </c>
      <c r="C39" s="830"/>
      <c r="D39" s="830"/>
      <c r="E39" s="830"/>
      <c r="F39" s="830"/>
      <c r="G39" s="830"/>
      <c r="H39" s="831"/>
      <c r="I39" s="430"/>
      <c r="J39" s="431"/>
      <c r="K39" s="278">
        <f>VLOOKUP(A39,EQUIPOS!A9:D166,4,FALSE)</f>
        <v>14588.044437672415</v>
      </c>
      <c r="L39" s="344"/>
      <c r="M39" s="345">
        <v>40</v>
      </c>
      <c r="N39" s="281">
        <f t="shared" si="0"/>
        <v>364.70111094181038</v>
      </c>
    </row>
    <row r="40" spans="1:14">
      <c r="A40" s="119" t="s">
        <v>208</v>
      </c>
      <c r="B40" s="829" t="str">
        <f>VLOOKUP(A40,EQUIPOS!A10:D154,3,FALSE)</f>
        <v>Equipo de soldadura 400</v>
      </c>
      <c r="C40" s="830"/>
      <c r="D40" s="830"/>
      <c r="E40" s="830"/>
      <c r="F40" s="830"/>
      <c r="G40" s="830"/>
      <c r="H40" s="831"/>
      <c r="I40" s="430"/>
      <c r="J40" s="431"/>
      <c r="K40" s="278">
        <f>VLOOKUP(A40,EQUIPOS!A10:D167,4,FALSE)</f>
        <v>15515.686900474138</v>
      </c>
      <c r="L40" s="344"/>
      <c r="M40" s="345">
        <v>40</v>
      </c>
      <c r="N40" s="281">
        <f t="shared" si="0"/>
        <v>387.89217251185346</v>
      </c>
    </row>
    <row r="41" spans="1:14">
      <c r="A41" s="119" t="s">
        <v>210</v>
      </c>
      <c r="B41" s="829" t="str">
        <f>VLOOKUP(A41,EQUIPOS!A11:D155,3,FALSE)</f>
        <v>Equipo de soldadura 600</v>
      </c>
      <c r="C41" s="830"/>
      <c r="D41" s="830"/>
      <c r="E41" s="830"/>
      <c r="F41" s="830"/>
      <c r="G41" s="830"/>
      <c r="H41" s="831"/>
      <c r="I41" s="430"/>
      <c r="J41" s="431"/>
      <c r="K41" s="278">
        <f>VLOOKUP(A41,EQUIPOS!A11:D168,4,FALSE)</f>
        <v>17337.225162077055</v>
      </c>
      <c r="L41" s="344"/>
      <c r="M41" s="345">
        <v>40</v>
      </c>
      <c r="N41" s="281">
        <f t="shared" si="0"/>
        <v>433.43062905192636</v>
      </c>
    </row>
    <row r="42" spans="1:14">
      <c r="B42" s="829"/>
      <c r="C42" s="830"/>
      <c r="D42" s="830"/>
      <c r="E42" s="830"/>
      <c r="F42" s="830"/>
      <c r="G42" s="830"/>
      <c r="H42" s="831"/>
      <c r="I42" s="42"/>
      <c r="J42" s="43"/>
      <c r="K42" s="278"/>
      <c r="L42" s="285"/>
      <c r="M42" s="345"/>
      <c r="N42" s="281"/>
    </row>
    <row r="43" spans="1:14">
      <c r="B43" s="329"/>
      <c r="C43" s="330"/>
      <c r="D43" s="330"/>
      <c r="E43" s="330"/>
      <c r="F43" s="332"/>
      <c r="G43" s="332"/>
      <c r="H43" s="131"/>
      <c r="I43" s="42"/>
      <c r="J43" s="43"/>
      <c r="K43" s="278"/>
      <c r="L43" s="285"/>
      <c r="M43" s="286"/>
      <c r="N43" s="282"/>
    </row>
    <row r="44" spans="1:14">
      <c r="B44" s="836" t="s">
        <v>1036</v>
      </c>
      <c r="C44" s="837"/>
      <c r="D44" s="837"/>
      <c r="E44" s="44"/>
      <c r="F44" s="45"/>
      <c r="G44" s="45"/>
      <c r="H44" s="46"/>
      <c r="I44" s="42"/>
      <c r="J44" s="43"/>
      <c r="K44" s="288"/>
      <c r="L44" s="285"/>
      <c r="M44" s="410">
        <v>0.05</v>
      </c>
      <c r="N44" s="353">
        <f>N81*M44</f>
        <v>96.149573727328132</v>
      </c>
    </row>
    <row r="45" spans="1:14" ht="15.75" thickBot="1">
      <c r="B45" s="829"/>
      <c r="C45" s="830"/>
      <c r="D45" s="830"/>
      <c r="E45" s="830"/>
      <c r="F45" s="830"/>
      <c r="G45" s="830"/>
      <c r="H45" s="831"/>
      <c r="I45" s="838"/>
      <c r="J45" s="839"/>
      <c r="K45" s="47"/>
      <c r="L45" s="840"/>
      <c r="M45" s="841"/>
      <c r="N45" s="111"/>
    </row>
    <row r="46" spans="1:14" ht="15.75" thickBot="1">
      <c r="B46" s="816" t="s">
        <v>1037</v>
      </c>
      <c r="C46" s="817"/>
      <c r="D46" s="817"/>
      <c r="E46" s="817"/>
      <c r="F46" s="817"/>
      <c r="G46" s="817"/>
      <c r="H46" s="817"/>
      <c r="I46" s="817"/>
      <c r="J46" s="817"/>
      <c r="K46" s="817"/>
      <c r="L46" s="817"/>
      <c r="M46" s="818"/>
      <c r="N46" s="403">
        <f>SUM(N36:N44)</f>
        <v>1758.420135910387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7" t="s">
        <v>1028</v>
      </c>
      <c r="C50" s="808"/>
      <c r="D50" s="808"/>
      <c r="E50" s="808"/>
      <c r="F50" s="808"/>
      <c r="G50" s="808"/>
      <c r="H50" s="808"/>
      <c r="I50" s="809"/>
      <c r="J50" s="324" t="s">
        <v>1029</v>
      </c>
      <c r="K50" s="91" t="s">
        <v>1030</v>
      </c>
      <c r="L50" s="810" t="s">
        <v>1039</v>
      </c>
      <c r="M50" s="80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21315.346266497916</v>
      </c>
      <c r="N51" s="281">
        <f t="shared" ref="N51:N56" si="1">K51*M51</f>
        <v>106.57673133248959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3808</v>
      </c>
      <c r="N52" s="281">
        <f t="shared" si="1"/>
        <v>19.04</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9651.4370638220898</v>
      </c>
      <c r="N53" s="281">
        <f t="shared" si="1"/>
        <v>48.257185319110448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7726.7691195082243</v>
      </c>
      <c r="N54" s="281">
        <f t="shared" si="1"/>
        <v>77.26769119508225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18803.644256588352</v>
      </c>
      <c r="N55" s="281">
        <f t="shared" si="1"/>
        <v>188.03644256588353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4258.81250594829</v>
      </c>
      <c r="N56" s="281">
        <f t="shared" si="1"/>
        <v>4258.81250594829</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6" t="s">
        <v>1037</v>
      </c>
      <c r="C59" s="817"/>
      <c r="D59" s="817"/>
      <c r="E59" s="817"/>
      <c r="F59" s="817"/>
      <c r="G59" s="817"/>
      <c r="H59" s="817"/>
      <c r="I59" s="817"/>
      <c r="J59" s="817"/>
      <c r="K59" s="817"/>
      <c r="L59" s="817"/>
      <c r="M59" s="818"/>
      <c r="N59" s="403">
        <f>SUM(N51:N58)</f>
        <v>4697.9905563608554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B64" s="52"/>
      <c r="C64" s="326"/>
      <c r="D64" s="326"/>
      <c r="E64" s="326"/>
      <c r="F64" s="326"/>
      <c r="G64" s="326"/>
      <c r="H64" s="320"/>
      <c r="I64" s="288"/>
      <c r="J64" s="295"/>
      <c r="K64" s="288"/>
      <c r="L64" s="820"/>
      <c r="M64" s="821"/>
      <c r="N64" s="296"/>
    </row>
    <row r="65" spans="1:15">
      <c r="B65" s="52"/>
      <c r="C65" s="53"/>
      <c r="D65" s="53"/>
      <c r="E65" s="53"/>
      <c r="F65" s="53"/>
      <c r="G65" s="53"/>
      <c r="H65" s="320"/>
      <c r="I65" s="288"/>
      <c r="J65" s="295"/>
      <c r="K65" s="288"/>
      <c r="L65" s="820"/>
      <c r="M65" s="821"/>
      <c r="N65" s="296"/>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3"/>
      <c r="C80" s="804"/>
      <c r="D80" s="804"/>
      <c r="E80" s="804"/>
      <c r="F80" s="804"/>
      <c r="G80" s="804"/>
      <c r="H80" s="804"/>
      <c r="I80" s="479"/>
      <c r="J80" s="480"/>
      <c r="K80" s="481"/>
      <c r="L80" s="484"/>
      <c r="M80" s="485"/>
      <c r="N80" s="449"/>
    </row>
    <row r="81" spans="1:14" ht="15.75" thickBot="1">
      <c r="B81" s="822" t="s">
        <v>1037</v>
      </c>
      <c r="C81" s="823"/>
      <c r="D81" s="823"/>
      <c r="E81" s="823"/>
      <c r="F81" s="823"/>
      <c r="G81" s="823"/>
      <c r="H81" s="823"/>
      <c r="I81" s="823"/>
      <c r="J81" s="823"/>
      <c r="K81" s="823"/>
      <c r="L81" s="823"/>
      <c r="M81" s="824"/>
      <c r="N81" s="310">
        <f>SUM(N75:N80)</f>
        <v>1922.9914745465626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N46+N59+N70+N81</f>
        <v>8379.4021668178048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1675.880433363561</v>
      </c>
      <c r="M88" s="851"/>
      <c r="N88" s="57"/>
    </row>
    <row r="89" spans="1:14">
      <c r="B89" s="95" t="s">
        <v>1057</v>
      </c>
      <c r="C89" s="96"/>
      <c r="D89" s="96"/>
      <c r="E89" s="96"/>
      <c r="F89" s="96"/>
      <c r="G89" s="96"/>
      <c r="H89" s="96"/>
      <c r="I89" s="93"/>
      <c r="J89" s="94"/>
      <c r="K89" s="313">
        <v>0.05</v>
      </c>
      <c r="L89" s="850">
        <f>N83*K89</f>
        <v>418.97010834089025</v>
      </c>
      <c r="M89" s="851"/>
      <c r="N89" s="57"/>
    </row>
    <row r="90" spans="1:14" ht="15.75" thickBot="1">
      <c r="B90" s="97" t="s">
        <v>1058</v>
      </c>
      <c r="C90" s="98"/>
      <c r="D90" s="98"/>
      <c r="E90" s="98"/>
      <c r="F90" s="98"/>
      <c r="G90" s="98"/>
      <c r="H90" s="98"/>
      <c r="I90" s="99"/>
      <c r="J90" s="100"/>
      <c r="K90" s="314">
        <v>0.05</v>
      </c>
      <c r="L90" s="852">
        <f>N83*K90</f>
        <v>418.97010834089025</v>
      </c>
      <c r="M90" s="853"/>
      <c r="N90" s="57"/>
    </row>
    <row r="91" spans="1:14" ht="15.75" thickBot="1">
      <c r="B91" s="816" t="s">
        <v>1037</v>
      </c>
      <c r="C91" s="817"/>
      <c r="D91" s="817"/>
      <c r="E91" s="817"/>
      <c r="F91" s="817"/>
      <c r="G91" s="817"/>
      <c r="H91" s="817"/>
      <c r="I91" s="817"/>
      <c r="J91" s="817"/>
      <c r="K91" s="817"/>
      <c r="L91" s="817"/>
      <c r="M91" s="818"/>
      <c r="N91" s="58">
        <f>L88+L89+L90</f>
        <v>2513.8206500453416</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10893.222816863146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6" t="s">
        <v>1037</v>
      </c>
      <c r="C56" s="817"/>
      <c r="D56" s="817"/>
      <c r="E56" s="817"/>
      <c r="F56" s="817"/>
      <c r="G56" s="817"/>
      <c r="H56" s="817"/>
      <c r="I56" s="817"/>
      <c r="J56" s="817"/>
      <c r="K56" s="817"/>
      <c r="L56" s="817"/>
      <c r="M56" s="818"/>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19" t="s">
        <v>1045</v>
      </c>
      <c r="M60" s="792"/>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0">
        <f>VLOOKUP(A61,TRANSPORTE!A3:D117,4,FALSE)</f>
        <v>0.44709162975291383</v>
      </c>
      <c r="M61" s="821"/>
      <c r="N61" s="296">
        <f>K61*L61</f>
        <v>0.44709162975291383</v>
      </c>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320"/>
      <c r="I64" s="288"/>
      <c r="J64" s="295"/>
      <c r="K64" s="288"/>
      <c r="L64" s="820"/>
      <c r="M64" s="821"/>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5"/>
      <c r="M66" s="806"/>
      <c r="N66" s="133"/>
    </row>
    <row r="67" spans="1:15" ht="15.75" thickBot="1">
      <c r="B67" s="822" t="s">
        <v>1037</v>
      </c>
      <c r="C67" s="823"/>
      <c r="D67" s="823"/>
      <c r="E67" s="823"/>
      <c r="F67" s="823"/>
      <c r="G67" s="823"/>
      <c r="H67" s="823"/>
      <c r="I67" s="823"/>
      <c r="J67" s="823"/>
      <c r="K67" s="823"/>
      <c r="L67" s="823"/>
      <c r="M67" s="824"/>
      <c r="N67" s="110">
        <f>N61+N62+N63+N64+N65</f>
        <v>0.44709162975291383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2" t="s">
        <v>1047</v>
      </c>
      <c r="C71" s="843"/>
      <c r="D71" s="843"/>
      <c r="E71" s="843"/>
      <c r="F71" s="843"/>
      <c r="G71" s="843"/>
      <c r="H71" s="843"/>
      <c r="I71" s="79" t="s">
        <v>1048</v>
      </c>
      <c r="J71" s="81" t="s">
        <v>1494</v>
      </c>
      <c r="K71" s="80" t="s">
        <v>1050</v>
      </c>
      <c r="L71" s="844" t="s">
        <v>1034</v>
      </c>
      <c r="M71" s="845"/>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3"/>
      <c r="C77" s="804"/>
      <c r="D77" s="804"/>
      <c r="E77" s="804"/>
      <c r="F77" s="804"/>
      <c r="G77" s="804"/>
      <c r="H77" s="804"/>
      <c r="I77" s="132"/>
      <c r="J77" s="132"/>
      <c r="K77" s="132"/>
      <c r="L77" s="904"/>
      <c r="M77" s="904"/>
      <c r="N77" s="133"/>
    </row>
    <row r="78" spans="1:15" ht="15.75" thickBot="1">
      <c r="B78" s="822" t="s">
        <v>1037</v>
      </c>
      <c r="C78" s="823"/>
      <c r="D78" s="823"/>
      <c r="E78" s="823"/>
      <c r="F78" s="823"/>
      <c r="G78" s="823"/>
      <c r="H78" s="823"/>
      <c r="I78" s="823"/>
      <c r="J78" s="823"/>
      <c r="K78" s="823"/>
      <c r="L78" s="823"/>
      <c r="M78" s="824"/>
      <c r="N78" s="469"/>
    </row>
    <row r="79" spans="1:15" ht="15.75" thickBot="1">
      <c r="B79" s="39"/>
      <c r="C79" s="40"/>
      <c r="D79" s="40"/>
      <c r="E79" s="40"/>
      <c r="F79" s="40"/>
      <c r="G79" s="40"/>
      <c r="H79" s="40"/>
      <c r="I79" s="40"/>
      <c r="J79" s="40"/>
      <c r="K79" s="40"/>
      <c r="L79" s="40"/>
      <c r="M79" s="40"/>
      <c r="N79" s="41"/>
    </row>
    <row r="80" spans="1:15" ht="15.75" thickBot="1">
      <c r="B80" s="816" t="s">
        <v>1051</v>
      </c>
      <c r="C80" s="817"/>
      <c r="D80" s="817"/>
      <c r="E80" s="817"/>
      <c r="F80" s="817"/>
      <c r="G80" s="817"/>
      <c r="H80" s="817"/>
      <c r="I80" s="817"/>
      <c r="J80" s="817"/>
      <c r="K80" s="817"/>
      <c r="L80" s="817"/>
      <c r="M80" s="818"/>
      <c r="N80" s="105">
        <f>N43+N56+N67+N78</f>
        <v>0.44709162975291383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7" t="s">
        <v>1053</v>
      </c>
      <c r="C84" s="808"/>
      <c r="D84" s="808"/>
      <c r="E84" s="808"/>
      <c r="F84" s="808"/>
      <c r="G84" s="808"/>
      <c r="H84" s="808"/>
      <c r="I84" s="323"/>
      <c r="J84" s="343"/>
      <c r="K84" s="311" t="s">
        <v>1054</v>
      </c>
      <c r="L84" s="846" t="s">
        <v>1055</v>
      </c>
      <c r="M84" s="847"/>
      <c r="N84" s="312"/>
    </row>
    <row r="85" spans="1:14">
      <c r="B85" s="848" t="s">
        <v>1056</v>
      </c>
      <c r="C85" s="849"/>
      <c r="D85" s="849"/>
      <c r="E85" s="849"/>
      <c r="F85" s="849"/>
      <c r="G85" s="849"/>
      <c r="H85" s="849"/>
      <c r="I85" s="93"/>
      <c r="J85" s="94"/>
      <c r="K85" s="313">
        <v>0.2</v>
      </c>
      <c r="L85" s="850">
        <f>N80*K85</f>
        <v>8.9418325950582772E-2</v>
      </c>
      <c r="M85" s="851"/>
      <c r="N85" s="57"/>
    </row>
    <row r="86" spans="1:14">
      <c r="B86" s="95" t="s">
        <v>1057</v>
      </c>
      <c r="C86" s="96"/>
      <c r="D86" s="96"/>
      <c r="E86" s="96"/>
      <c r="F86" s="96"/>
      <c r="G86" s="96"/>
      <c r="H86" s="96"/>
      <c r="I86" s="93"/>
      <c r="J86" s="94"/>
      <c r="K86" s="313">
        <v>0.05</v>
      </c>
      <c r="L86" s="850">
        <f>N80*K86</f>
        <v>2.2354581487645693E-2</v>
      </c>
      <c r="M86" s="851"/>
      <c r="N86" s="57"/>
    </row>
    <row r="87" spans="1:14" ht="15.75" thickBot="1">
      <c r="B87" s="97" t="s">
        <v>1058</v>
      </c>
      <c r="C87" s="98"/>
      <c r="D87" s="98"/>
      <c r="E87" s="98"/>
      <c r="F87" s="98"/>
      <c r="G87" s="98"/>
      <c r="H87" s="98"/>
      <c r="I87" s="99"/>
      <c r="J87" s="100"/>
      <c r="K87" s="314">
        <v>0.05</v>
      </c>
      <c r="L87" s="852">
        <f>N80*K87</f>
        <v>2.2354581487645693E-2</v>
      </c>
      <c r="M87" s="853"/>
      <c r="N87" s="57"/>
    </row>
    <row r="88" spans="1:14" ht="15.75" thickBot="1">
      <c r="B88" s="816" t="s">
        <v>1037</v>
      </c>
      <c r="C88" s="817"/>
      <c r="D88" s="817"/>
      <c r="E88" s="817"/>
      <c r="F88" s="817"/>
      <c r="G88" s="817"/>
      <c r="H88" s="817"/>
      <c r="I88" s="817"/>
      <c r="J88" s="817"/>
      <c r="K88" s="817"/>
      <c r="L88" s="817"/>
      <c r="M88" s="818"/>
      <c r="N88" s="58">
        <f>L85+L86+L87</f>
        <v>0.13412748892587414</v>
      </c>
    </row>
    <row r="89" spans="1:14" ht="15.75" thickBot="1">
      <c r="B89" s="39"/>
      <c r="C89" s="40"/>
      <c r="D89" s="40"/>
      <c r="E89" s="40"/>
      <c r="F89" s="40"/>
      <c r="G89" s="40"/>
      <c r="H89" s="40"/>
      <c r="I89" s="40"/>
      <c r="J89" s="40"/>
      <c r="K89" s="40"/>
      <c r="L89" s="40"/>
      <c r="M89" s="40"/>
      <c r="N89" s="41"/>
    </row>
    <row r="90" spans="1:14" ht="15.75" thickBot="1">
      <c r="A90" t="s">
        <v>2122</v>
      </c>
      <c r="B90" s="816" t="s">
        <v>1059</v>
      </c>
      <c r="C90" s="817"/>
      <c r="D90" s="817"/>
      <c r="E90" s="817"/>
      <c r="F90" s="817"/>
      <c r="G90" s="817"/>
      <c r="H90" s="817"/>
      <c r="I90" s="817"/>
      <c r="J90" s="817"/>
      <c r="K90" s="817"/>
      <c r="L90" s="817"/>
      <c r="M90" s="818"/>
      <c r="N90" s="58">
        <f>N80+N88</f>
        <v>0.58121911867878795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8" t="s">
        <v>2324</v>
      </c>
      <c r="C107" s="959"/>
      <c r="D107" s="959"/>
      <c r="E107" s="959"/>
      <c r="F107" s="959"/>
      <c r="G107" s="959"/>
      <c r="H107" s="959"/>
      <c r="I107" s="959"/>
      <c r="J107" s="959"/>
      <c r="K107" s="959"/>
      <c r="L107" s="959"/>
      <c r="M107" s="959"/>
      <c r="N107" s="960"/>
    </row>
    <row r="108" spans="2:14" ht="15" customHeight="1">
      <c r="B108" s="958"/>
      <c r="C108" s="959"/>
      <c r="D108" s="959"/>
      <c r="E108" s="959"/>
      <c r="F108" s="959"/>
      <c r="G108" s="959"/>
      <c r="H108" s="959"/>
      <c r="I108" s="959"/>
      <c r="J108" s="959"/>
      <c r="K108" s="959"/>
      <c r="L108" s="959"/>
      <c r="M108" s="959"/>
      <c r="N108" s="960"/>
    </row>
    <row r="109" spans="2:14" ht="30" customHeight="1">
      <c r="B109" s="961" t="s">
        <v>2325</v>
      </c>
      <c r="C109" s="962"/>
      <c r="D109" s="962"/>
      <c r="E109" s="962"/>
      <c r="F109" s="962"/>
      <c r="G109" s="962"/>
      <c r="H109" s="962"/>
      <c r="I109" s="962"/>
      <c r="J109" s="962"/>
      <c r="K109" s="962"/>
      <c r="L109" s="962"/>
      <c r="M109" s="962"/>
      <c r="N109" s="963"/>
    </row>
    <row r="110" spans="2:14">
      <c r="B110" s="961"/>
      <c r="C110" s="962"/>
      <c r="D110" s="962"/>
      <c r="E110" s="962"/>
      <c r="F110" s="962"/>
      <c r="G110" s="962"/>
      <c r="H110" s="962"/>
      <c r="I110" s="962"/>
      <c r="J110" s="962"/>
      <c r="K110" s="962"/>
      <c r="L110" s="962"/>
      <c r="M110" s="962"/>
      <c r="N110" s="963"/>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4"/>
      <c r="K120" s="964"/>
      <c r="L120" s="964"/>
      <c r="M120" s="964"/>
      <c r="N120" s="965"/>
    </row>
    <row r="121" spans="2:14" ht="15.75" thickBot="1">
      <c r="B121" s="428" t="s">
        <v>2327</v>
      </c>
      <c r="C121" s="429"/>
      <c r="D121" s="429"/>
      <c r="E121" s="268"/>
      <c r="F121" s="268"/>
      <c r="G121" s="268"/>
      <c r="H121" s="268"/>
      <c r="I121" s="268"/>
      <c r="J121" s="966"/>
      <c r="K121" s="966"/>
      <c r="L121" s="966"/>
      <c r="M121" s="966"/>
      <c r="N121" s="967"/>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190</v>
      </c>
      <c r="B36" s="829" t="str">
        <f>VLOOKUP(A36,EQUIPOS!A6:D154,3,FALSE)</f>
        <v>Diferencial de 3 ton</v>
      </c>
      <c r="C36" s="830"/>
      <c r="D36" s="830"/>
      <c r="E36" s="830"/>
      <c r="F36" s="830"/>
      <c r="G36" s="830"/>
      <c r="H36" s="831"/>
      <c r="I36" s="276"/>
      <c r="J36" s="277"/>
      <c r="K36" s="278">
        <f>VLOOKUP(A36,EQUIPOS!A6:D163,4,FALSE)</f>
        <v>4499.5386955603453</v>
      </c>
      <c r="L36" s="279"/>
      <c r="M36" s="345">
        <v>40</v>
      </c>
      <c r="N36" s="281">
        <f t="shared" ref="N36:N41" si="0">K36/M36</f>
        <v>112.48846738900863</v>
      </c>
    </row>
    <row r="37" spans="1:14">
      <c r="A37" s="119" t="s">
        <v>195</v>
      </c>
      <c r="B37" s="829" t="str">
        <f>VLOOKUP(A37,EQUIPOS!A7:D154,3,FALSE)</f>
        <v xml:space="preserve">Equipo de oxicorte, Capacidad de corte: hasta 6´´ (152mm) </v>
      </c>
      <c r="C37" s="830"/>
      <c r="D37" s="830"/>
      <c r="E37" s="830"/>
      <c r="F37" s="830"/>
      <c r="G37" s="830"/>
      <c r="H37" s="831"/>
      <c r="I37" s="430"/>
      <c r="J37" s="431"/>
      <c r="K37" s="278">
        <f>VLOOKUP(A37,EQUIPOS!A7:D164,4,FALSE)</f>
        <v>11431.118502543104</v>
      </c>
      <c r="L37" s="344"/>
      <c r="M37" s="345">
        <v>400</v>
      </c>
      <c r="N37" s="281">
        <f t="shared" si="0"/>
        <v>28.577796256357761</v>
      </c>
    </row>
    <row r="38" spans="1:14">
      <c r="A38" s="119" t="s">
        <v>204</v>
      </c>
      <c r="B38" s="829" t="str">
        <f>VLOOKUP(A38,EQUIPOS!A8:D154,3,FALSE)</f>
        <v xml:space="preserve">Equipo de soldadura 250 AMP
</v>
      </c>
      <c r="C38" s="830"/>
      <c r="D38" s="830"/>
      <c r="E38" s="830"/>
      <c r="F38" s="830"/>
      <c r="G38" s="830"/>
      <c r="H38" s="831"/>
      <c r="I38" s="430"/>
      <c r="J38" s="431"/>
      <c r="K38" s="278">
        <f>VLOOKUP(A38,EQUIPOS!A8:D165,4,FALSE)</f>
        <v>14588.044437672415</v>
      </c>
      <c r="L38" s="344"/>
      <c r="M38" s="345">
        <v>400</v>
      </c>
      <c r="N38" s="281">
        <f t="shared" si="0"/>
        <v>36.470111094181036</v>
      </c>
    </row>
    <row r="39" spans="1:14">
      <c r="A39" s="119" t="s">
        <v>208</v>
      </c>
      <c r="B39" s="829" t="str">
        <f>VLOOKUP(A39,EQUIPOS!A9:D154,3,FALSE)</f>
        <v>Equipo de soldadura 400</v>
      </c>
      <c r="C39" s="830"/>
      <c r="D39" s="830"/>
      <c r="E39" s="830"/>
      <c r="F39" s="830"/>
      <c r="G39" s="830"/>
      <c r="H39" s="831"/>
      <c r="I39" s="430"/>
      <c r="J39" s="431"/>
      <c r="K39" s="278">
        <f>VLOOKUP(A39,EQUIPOS!A9:D166,4,FALSE)</f>
        <v>15515.686900474138</v>
      </c>
      <c r="L39" s="344"/>
      <c r="M39" s="345">
        <v>400</v>
      </c>
      <c r="N39" s="281">
        <f t="shared" si="0"/>
        <v>38.789217251185349</v>
      </c>
    </row>
    <row r="40" spans="1:14">
      <c r="A40" s="119" t="s">
        <v>210</v>
      </c>
      <c r="B40" s="829" t="str">
        <f>VLOOKUP(A40,EQUIPOS!A10:D154,3,FALSE)</f>
        <v>Equipo de soldadura 600</v>
      </c>
      <c r="C40" s="830"/>
      <c r="D40" s="830"/>
      <c r="E40" s="830"/>
      <c r="F40" s="830"/>
      <c r="G40" s="830"/>
      <c r="H40" s="831"/>
      <c r="I40" s="430"/>
      <c r="J40" s="431"/>
      <c r="K40" s="278">
        <f>VLOOKUP(A40,EQUIPOS!A10:D167,4,FALSE)</f>
        <v>17337.225162077055</v>
      </c>
      <c r="L40" s="344"/>
      <c r="M40" s="345">
        <v>400</v>
      </c>
      <c r="N40" s="281">
        <f t="shared" si="0"/>
        <v>43.343062905192639</v>
      </c>
    </row>
    <row r="41" spans="1:14">
      <c r="A41" s="119" t="s">
        <v>243</v>
      </c>
      <c r="B41" s="829" t="str">
        <f>VLOOKUP(A41,EQUIPOS!A11:D155,3,FALSE)</f>
        <v>Grúa 10 ton</v>
      </c>
      <c r="C41" s="830"/>
      <c r="D41" s="830"/>
      <c r="E41" s="830"/>
      <c r="F41" s="830"/>
      <c r="G41" s="830"/>
      <c r="H41" s="831"/>
      <c r="I41" s="430"/>
      <c r="J41" s="431"/>
      <c r="K41" s="278">
        <f>VLOOKUP(A41,EQUIPOS!A11:D168,4,FALSE)</f>
        <v>162431.98118469829</v>
      </c>
      <c r="L41" s="344"/>
      <c r="M41" s="345">
        <v>400</v>
      </c>
      <c r="N41" s="281">
        <f t="shared" si="0"/>
        <v>406.07995296174573</v>
      </c>
    </row>
    <row r="42" spans="1:14">
      <c r="B42" s="829"/>
      <c r="C42" s="830"/>
      <c r="D42" s="830"/>
      <c r="E42" s="830"/>
      <c r="F42" s="830"/>
      <c r="G42" s="830"/>
      <c r="H42" s="831"/>
      <c r="I42" s="42"/>
      <c r="J42" s="43"/>
      <c r="K42" s="278"/>
      <c r="L42" s="285"/>
      <c r="M42" s="345"/>
      <c r="N42" s="281"/>
    </row>
    <row r="43" spans="1:14">
      <c r="B43" s="329"/>
      <c r="C43" s="330"/>
      <c r="D43" s="330"/>
      <c r="E43" s="330"/>
      <c r="F43" s="332"/>
      <c r="G43" s="332"/>
      <c r="H43" s="131"/>
      <c r="I43" s="42"/>
      <c r="J43" s="43"/>
      <c r="K43" s="278"/>
      <c r="L43" s="285"/>
      <c r="M43" s="286"/>
      <c r="N43" s="282"/>
    </row>
    <row r="44" spans="1:14">
      <c r="B44" s="836" t="s">
        <v>1036</v>
      </c>
      <c r="C44" s="837"/>
      <c r="D44" s="837"/>
      <c r="E44" s="44"/>
      <c r="F44" s="45"/>
      <c r="G44" s="45"/>
      <c r="H44" s="46"/>
      <c r="I44" s="42"/>
      <c r="J44" s="43"/>
      <c r="K44" s="288"/>
      <c r="L44" s="285"/>
      <c r="M44" s="410">
        <v>0.05</v>
      </c>
      <c r="N44" s="353">
        <f>N81*M44</f>
        <v>96.149573727328132</v>
      </c>
    </row>
    <row r="45" spans="1:14" ht="15.75" thickBot="1">
      <c r="B45" s="829"/>
      <c r="C45" s="830"/>
      <c r="D45" s="830"/>
      <c r="E45" s="830"/>
      <c r="F45" s="830"/>
      <c r="G45" s="830"/>
      <c r="H45" s="831"/>
      <c r="I45" s="838"/>
      <c r="J45" s="839"/>
      <c r="K45" s="47"/>
      <c r="L45" s="840"/>
      <c r="M45" s="841"/>
      <c r="N45" s="111"/>
    </row>
    <row r="46" spans="1:14" ht="15.75" thickBot="1">
      <c r="B46" s="816" t="s">
        <v>1037</v>
      </c>
      <c r="C46" s="817"/>
      <c r="D46" s="817"/>
      <c r="E46" s="817"/>
      <c r="F46" s="817"/>
      <c r="G46" s="817"/>
      <c r="H46" s="817"/>
      <c r="I46" s="817"/>
      <c r="J46" s="817"/>
      <c r="K46" s="817"/>
      <c r="L46" s="817"/>
      <c r="M46" s="818"/>
      <c r="N46" s="403">
        <f>SUM(N36:N44)</f>
        <v>761.89818158499941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7" t="s">
        <v>1028</v>
      </c>
      <c r="C50" s="808"/>
      <c r="D50" s="808"/>
      <c r="E50" s="808"/>
      <c r="F50" s="808"/>
      <c r="G50" s="808"/>
      <c r="H50" s="808"/>
      <c r="I50" s="809"/>
      <c r="J50" s="324" t="s">
        <v>1029</v>
      </c>
      <c r="K50" s="91" t="s">
        <v>1030</v>
      </c>
      <c r="L50" s="810" t="s">
        <v>1039</v>
      </c>
      <c r="M50" s="809"/>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21315.346266497916</v>
      </c>
      <c r="N51" s="281">
        <f>K51*M51</f>
        <v>106.57673133248959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3808</v>
      </c>
      <c r="N52" s="281">
        <f t="shared" ref="N52:N58" si="1">K52*M52</f>
        <v>19.04</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9651.4370638220898</v>
      </c>
      <c r="N53" s="281">
        <f t="shared" si="1"/>
        <v>48.257185319110448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7726.7691195082243</v>
      </c>
      <c r="N54" s="281">
        <f t="shared" si="1"/>
        <v>77.26769119508225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18803.644256588352</v>
      </c>
      <c r="N55" s="281">
        <f t="shared" si="1"/>
        <v>188.03644256588353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28500</v>
      </c>
      <c r="N56" s="281">
        <f t="shared" si="1"/>
        <v>14.25</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50000</v>
      </c>
      <c r="N57" s="281">
        <f t="shared" si="1"/>
        <v>50</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16797.324172843968</v>
      </c>
      <c r="N58" s="281">
        <f t="shared" si="1"/>
        <v>16.797324172843968</v>
      </c>
    </row>
    <row r="59" spans="1:14" ht="15.75" thickBot="1">
      <c r="B59" s="816" t="s">
        <v>1037</v>
      </c>
      <c r="C59" s="817"/>
      <c r="D59" s="817"/>
      <c r="E59" s="817"/>
      <c r="F59" s="817"/>
      <c r="G59" s="817"/>
      <c r="H59" s="817"/>
      <c r="I59" s="817"/>
      <c r="J59" s="817"/>
      <c r="K59" s="817"/>
      <c r="L59" s="817"/>
      <c r="M59" s="818"/>
      <c r="N59" s="403">
        <f>SUM(N51:N58)</f>
        <v>520.22537458540978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19" t="s">
        <v>1045</v>
      </c>
      <c r="M63" s="792"/>
      <c r="N63" s="82" t="s">
        <v>1035</v>
      </c>
    </row>
    <row r="64" spans="1:14">
      <c r="B64" s="52"/>
      <c r="C64" s="326"/>
      <c r="D64" s="326"/>
      <c r="E64" s="326"/>
      <c r="F64" s="326"/>
      <c r="G64" s="326"/>
      <c r="H64" s="320"/>
      <c r="I64" s="288"/>
      <c r="J64" s="295"/>
      <c r="K64" s="288"/>
      <c r="L64" s="820"/>
      <c r="M64" s="821"/>
      <c r="N64" s="296"/>
    </row>
    <row r="65" spans="1:15">
      <c r="B65" s="52"/>
      <c r="C65" s="53"/>
      <c r="D65" s="53"/>
      <c r="E65" s="53"/>
      <c r="F65" s="53"/>
      <c r="G65" s="53"/>
      <c r="H65" s="320"/>
      <c r="I65" s="288"/>
      <c r="J65" s="295"/>
      <c r="K65" s="288"/>
      <c r="L65" s="820"/>
      <c r="M65" s="821"/>
      <c r="N65" s="296"/>
    </row>
    <row r="66" spans="1:15">
      <c r="B66" s="52"/>
      <c r="C66" s="53"/>
      <c r="D66" s="53"/>
      <c r="E66" s="53"/>
      <c r="F66" s="53"/>
      <c r="G66" s="53"/>
      <c r="H66" s="320"/>
      <c r="I66" s="288"/>
      <c r="J66" s="295"/>
      <c r="K66" s="288"/>
      <c r="L66" s="820"/>
      <c r="M66" s="821"/>
      <c r="N66" s="296"/>
    </row>
    <row r="67" spans="1:15">
      <c r="B67" s="52"/>
      <c r="C67" s="53"/>
      <c r="D67" s="53"/>
      <c r="E67" s="53"/>
      <c r="F67" s="53"/>
      <c r="G67" s="53"/>
      <c r="H67" s="320"/>
      <c r="I67" s="288"/>
      <c r="J67" s="295"/>
      <c r="K67" s="288"/>
      <c r="L67" s="820"/>
      <c r="M67" s="821"/>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5"/>
      <c r="M69" s="806"/>
      <c r="N69" s="133"/>
    </row>
    <row r="70" spans="1:15" ht="15.75" thickBot="1">
      <c r="B70" s="822" t="s">
        <v>1037</v>
      </c>
      <c r="C70" s="823"/>
      <c r="D70" s="823"/>
      <c r="E70" s="823"/>
      <c r="F70" s="823"/>
      <c r="G70" s="823"/>
      <c r="H70" s="823"/>
      <c r="I70" s="823"/>
      <c r="J70" s="823"/>
      <c r="K70" s="823"/>
      <c r="L70" s="823"/>
      <c r="M70" s="82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2" t="s">
        <v>1047</v>
      </c>
      <c r="C74" s="843"/>
      <c r="D74" s="843"/>
      <c r="E74" s="843"/>
      <c r="F74" s="843"/>
      <c r="G74" s="843"/>
      <c r="H74" s="843"/>
      <c r="I74" s="79" t="s">
        <v>1048</v>
      </c>
      <c r="J74" s="81" t="s">
        <v>1494</v>
      </c>
      <c r="K74" s="80" t="s">
        <v>1050</v>
      </c>
      <c r="L74" s="844" t="s">
        <v>1034</v>
      </c>
      <c r="M74" s="84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3"/>
      <c r="C80" s="804"/>
      <c r="D80" s="804"/>
      <c r="E80" s="804"/>
      <c r="F80" s="804"/>
      <c r="G80" s="804"/>
      <c r="H80" s="804"/>
      <c r="I80" s="479"/>
      <c r="J80" s="480"/>
      <c r="K80" s="483"/>
      <c r="L80" s="484"/>
      <c r="M80" s="485"/>
      <c r="N80" s="404"/>
    </row>
    <row r="81" spans="1:14" ht="15.75" thickBot="1">
      <c r="B81" s="822" t="s">
        <v>1037</v>
      </c>
      <c r="C81" s="823"/>
      <c r="D81" s="823"/>
      <c r="E81" s="823"/>
      <c r="F81" s="823"/>
      <c r="G81" s="823"/>
      <c r="H81" s="823"/>
      <c r="I81" s="823"/>
      <c r="J81" s="823"/>
      <c r="K81" s="823"/>
      <c r="L81" s="823"/>
      <c r="M81" s="824"/>
      <c r="N81" s="310">
        <f>SUM(N75:N80)</f>
        <v>1922.9914745465626</v>
      </c>
    </row>
    <row r="82" spans="1:14" ht="15.75" thickBot="1">
      <c r="B82" s="39"/>
      <c r="C82" s="40"/>
      <c r="D82" s="40"/>
      <c r="E82" s="40"/>
      <c r="F82" s="40"/>
      <c r="G82" s="40"/>
      <c r="H82" s="40"/>
      <c r="I82" s="40"/>
      <c r="J82" s="40"/>
      <c r="K82" s="40"/>
      <c r="L82" s="40"/>
      <c r="M82" s="40"/>
      <c r="N82" s="41"/>
    </row>
    <row r="83" spans="1:14" ht="15.75" thickBot="1">
      <c r="B83" s="816" t="s">
        <v>1051</v>
      </c>
      <c r="C83" s="817"/>
      <c r="D83" s="817"/>
      <c r="E83" s="817"/>
      <c r="F83" s="817"/>
      <c r="G83" s="817"/>
      <c r="H83" s="817"/>
      <c r="I83" s="817"/>
      <c r="J83" s="817"/>
      <c r="K83" s="817"/>
      <c r="L83" s="817"/>
      <c r="M83" s="818"/>
      <c r="N83" s="105">
        <f>N46+N59+N70+N81</f>
        <v>3205.1150307169719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7" t="s">
        <v>1053</v>
      </c>
      <c r="C87" s="808"/>
      <c r="D87" s="808"/>
      <c r="E87" s="808"/>
      <c r="F87" s="808"/>
      <c r="G87" s="808"/>
      <c r="H87" s="808"/>
      <c r="I87" s="323"/>
      <c r="J87" s="343"/>
      <c r="K87" s="311" t="s">
        <v>1054</v>
      </c>
      <c r="L87" s="846" t="s">
        <v>1055</v>
      </c>
      <c r="M87" s="847"/>
      <c r="N87" s="312"/>
    </row>
    <row r="88" spans="1:14">
      <c r="B88" s="848" t="s">
        <v>1056</v>
      </c>
      <c r="C88" s="849"/>
      <c r="D88" s="849"/>
      <c r="E88" s="849"/>
      <c r="F88" s="849"/>
      <c r="G88" s="849"/>
      <c r="H88" s="849"/>
      <c r="I88" s="93"/>
      <c r="J88" s="94"/>
      <c r="K88" s="313">
        <v>0.2</v>
      </c>
      <c r="L88" s="850">
        <f>N83*K88</f>
        <v>641.02300614339447</v>
      </c>
      <c r="M88" s="851"/>
      <c r="N88" s="57"/>
    </row>
    <row r="89" spans="1:14">
      <c r="B89" s="95" t="s">
        <v>1057</v>
      </c>
      <c r="C89" s="96"/>
      <c r="D89" s="96"/>
      <c r="E89" s="96"/>
      <c r="F89" s="96"/>
      <c r="G89" s="96"/>
      <c r="H89" s="96"/>
      <c r="I89" s="93"/>
      <c r="J89" s="94"/>
      <c r="K89" s="313">
        <v>0.05</v>
      </c>
      <c r="L89" s="850">
        <f>N83*K89</f>
        <v>160.25575153584862</v>
      </c>
      <c r="M89" s="851"/>
      <c r="N89" s="57"/>
    </row>
    <row r="90" spans="1:14" ht="15.75" thickBot="1">
      <c r="B90" s="97" t="s">
        <v>1058</v>
      </c>
      <c r="C90" s="98"/>
      <c r="D90" s="98"/>
      <c r="E90" s="98"/>
      <c r="F90" s="98"/>
      <c r="G90" s="98"/>
      <c r="H90" s="98"/>
      <c r="I90" s="99"/>
      <c r="J90" s="100"/>
      <c r="K90" s="314">
        <v>0.05</v>
      </c>
      <c r="L90" s="852">
        <f>N83*K90</f>
        <v>160.25575153584862</v>
      </c>
      <c r="M90" s="853"/>
      <c r="N90" s="57"/>
    </row>
    <row r="91" spans="1:14" ht="15.75" thickBot="1">
      <c r="B91" s="816" t="s">
        <v>1037</v>
      </c>
      <c r="C91" s="817"/>
      <c r="D91" s="817"/>
      <c r="E91" s="817"/>
      <c r="F91" s="817"/>
      <c r="G91" s="817"/>
      <c r="H91" s="817"/>
      <c r="I91" s="817"/>
      <c r="J91" s="817"/>
      <c r="K91" s="817"/>
      <c r="L91" s="817"/>
      <c r="M91" s="818"/>
      <c r="N91" s="58">
        <f>L88+L89+L90</f>
        <v>961.5345092150917</v>
      </c>
    </row>
    <row r="92" spans="1:14" ht="15.75" thickBot="1">
      <c r="B92" s="39"/>
      <c r="C92" s="40"/>
      <c r="D92" s="40"/>
      <c r="E92" s="40"/>
      <c r="F92" s="40"/>
      <c r="G92" s="40"/>
      <c r="H92" s="40"/>
      <c r="I92" s="40"/>
      <c r="J92" s="40"/>
      <c r="K92" s="40"/>
      <c r="L92" s="40"/>
      <c r="M92" s="40"/>
      <c r="N92" s="41"/>
    </row>
    <row r="93" spans="1:14" ht="15.75" thickBot="1">
      <c r="A93" t="s">
        <v>2122</v>
      </c>
      <c r="B93" s="816" t="s">
        <v>1059</v>
      </c>
      <c r="C93" s="817"/>
      <c r="D93" s="817"/>
      <c r="E93" s="817"/>
      <c r="F93" s="817"/>
      <c r="G93" s="817"/>
      <c r="H93" s="817"/>
      <c r="I93" s="817"/>
      <c r="J93" s="817"/>
      <c r="K93" s="817"/>
      <c r="L93" s="817"/>
      <c r="M93" s="818"/>
      <c r="N93" s="196">
        <f>N83+N91</f>
        <v>4166.6495399320638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8" t="s">
        <v>2324</v>
      </c>
      <c r="C110" s="959"/>
      <c r="D110" s="959"/>
      <c r="E110" s="959"/>
      <c r="F110" s="959"/>
      <c r="G110" s="959"/>
      <c r="H110" s="959"/>
      <c r="I110" s="959"/>
      <c r="J110" s="959"/>
      <c r="K110" s="959"/>
      <c r="L110" s="959"/>
      <c r="M110" s="959"/>
      <c r="N110" s="960"/>
    </row>
    <row r="111" spans="2:14" ht="15" customHeight="1">
      <c r="B111" s="958"/>
      <c r="C111" s="959"/>
      <c r="D111" s="959"/>
      <c r="E111" s="959"/>
      <c r="F111" s="959"/>
      <c r="G111" s="959"/>
      <c r="H111" s="959"/>
      <c r="I111" s="959"/>
      <c r="J111" s="959"/>
      <c r="K111" s="959"/>
      <c r="L111" s="959"/>
      <c r="M111" s="959"/>
      <c r="N111" s="960"/>
    </row>
    <row r="112" spans="2:14" ht="30" customHeight="1">
      <c r="B112" s="961" t="s">
        <v>2325</v>
      </c>
      <c r="C112" s="962"/>
      <c r="D112" s="962"/>
      <c r="E112" s="962"/>
      <c r="F112" s="962"/>
      <c r="G112" s="962"/>
      <c r="H112" s="962"/>
      <c r="I112" s="962"/>
      <c r="J112" s="962"/>
      <c r="K112" s="962"/>
      <c r="L112" s="962"/>
      <c r="M112" s="962"/>
      <c r="N112" s="963"/>
    </row>
    <row r="113" spans="2:14">
      <c r="B113" s="961"/>
      <c r="C113" s="962"/>
      <c r="D113" s="962"/>
      <c r="E113" s="962"/>
      <c r="F113" s="962"/>
      <c r="G113" s="962"/>
      <c r="H113" s="962"/>
      <c r="I113" s="962"/>
      <c r="J113" s="962"/>
      <c r="K113" s="962"/>
      <c r="L113" s="962"/>
      <c r="M113" s="962"/>
      <c r="N113" s="963"/>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4"/>
      <c r="K123" s="964"/>
      <c r="L123" s="964"/>
      <c r="M123" s="964"/>
      <c r="N123" s="965"/>
    </row>
    <row r="124" spans="2:14" ht="15.75" thickBot="1">
      <c r="B124" s="428" t="s">
        <v>2327</v>
      </c>
      <c r="C124" s="429"/>
      <c r="D124" s="429"/>
      <c r="E124" s="268"/>
      <c r="F124" s="268"/>
      <c r="G124" s="268"/>
      <c r="H124" s="268"/>
      <c r="I124" s="268"/>
      <c r="J124" s="966"/>
      <c r="K124" s="966"/>
      <c r="L124" s="966"/>
      <c r="M124" s="966"/>
      <c r="N124" s="967"/>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42.75" customHeight="1" thickBot="1">
      <c r="A31" t="s">
        <v>1929</v>
      </c>
      <c r="B31" s="86" t="s">
        <v>1212</v>
      </c>
      <c r="C31" s="956" t="s">
        <v>2238</v>
      </c>
      <c r="D31" s="957"/>
      <c r="E31" s="957"/>
      <c r="F31" s="957"/>
      <c r="G31" s="957"/>
      <c r="H31" s="957"/>
      <c r="I31" s="957"/>
      <c r="J31" s="957"/>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188</v>
      </c>
      <c r="B36" s="829" t="str">
        <f>VLOOKUP(A36,EQUIPOS!A6:D154,3,FALSE)</f>
        <v>Diferencial</v>
      </c>
      <c r="C36" s="830"/>
      <c r="D36" s="830"/>
      <c r="E36" s="830"/>
      <c r="F36" s="830"/>
      <c r="G36" s="830"/>
      <c r="H36" s="831"/>
      <c r="I36" s="276"/>
      <c r="J36" s="277"/>
      <c r="K36" s="278">
        <f>VLOOKUP(A36,EQUIPOS!A6:D163,4,FALSE)</f>
        <v>3364.9363628017245</v>
      </c>
      <c r="L36" s="279"/>
      <c r="M36" s="345">
        <v>4</v>
      </c>
      <c r="N36" s="281">
        <f>K36/M36</f>
        <v>841.23409070043112</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957.5100976143749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1798.744188314806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458304.68805946171</v>
      </c>
      <c r="N48" s="281">
        <f>K48*M48</f>
        <v>4583.0468805946175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126444.36203941418</v>
      </c>
      <c r="N49" s="281">
        <f>K49*M49</f>
        <v>126444.36203941418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397804.10330681602</v>
      </c>
      <c r="N50" s="281">
        <f>K50*M50</f>
        <v>145198.49770698784</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276225.90662699664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0">
        <f>VLOOKUP(A58,TRANSPORTE!A1:D117,4,FALSE)</f>
        <v>3.0209915268839347</v>
      </c>
      <c r="M58" s="821"/>
      <c r="N58" s="296">
        <f>K58*L58</f>
        <v>0.84587762752750184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f>
        <v>0.84587762752750184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9575.100976143749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287600.59766908275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57520.119533816556</v>
      </c>
      <c r="M82" s="851"/>
      <c r="N82" s="57"/>
    </row>
    <row r="83" spans="1:14">
      <c r="B83" s="95" t="s">
        <v>1057</v>
      </c>
      <c r="C83" s="96"/>
      <c r="D83" s="96"/>
      <c r="E83" s="96"/>
      <c r="F83" s="96"/>
      <c r="G83" s="96"/>
      <c r="H83" s="96"/>
      <c r="I83" s="93"/>
      <c r="J83" s="94"/>
      <c r="K83" s="313">
        <v>0.05</v>
      </c>
      <c r="L83" s="850">
        <f>N77*K83</f>
        <v>14380.029883454139</v>
      </c>
      <c r="M83" s="851"/>
      <c r="N83" s="57"/>
    </row>
    <row r="84" spans="1:14" ht="15.75" thickBot="1">
      <c r="B84" s="97" t="s">
        <v>1058</v>
      </c>
      <c r="C84" s="98"/>
      <c r="D84" s="98"/>
      <c r="E84" s="98"/>
      <c r="F84" s="98"/>
      <c r="G84" s="98"/>
      <c r="H84" s="98"/>
      <c r="I84" s="99"/>
      <c r="J84" s="100"/>
      <c r="K84" s="314">
        <v>0.05</v>
      </c>
      <c r="L84" s="852">
        <f>N77*K84</f>
        <v>14380.029883454139</v>
      </c>
      <c r="M84" s="853"/>
      <c r="N84" s="57"/>
    </row>
    <row r="85" spans="1:14" ht="15.75" thickBot="1">
      <c r="B85" s="816" t="s">
        <v>1037</v>
      </c>
      <c r="C85" s="817"/>
      <c r="D85" s="817"/>
      <c r="E85" s="817"/>
      <c r="F85" s="817"/>
      <c r="G85" s="817"/>
      <c r="H85" s="817"/>
      <c r="I85" s="817"/>
      <c r="J85" s="817"/>
      <c r="K85" s="817"/>
      <c r="L85" s="817"/>
      <c r="M85" s="818"/>
      <c r="N85" s="58">
        <f>L82+L83+L84</f>
        <v>86280.179300724849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373880.77696980757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45" customHeight="1" thickBot="1">
      <c r="A31" t="s">
        <v>1929</v>
      </c>
      <c r="B31" s="86" t="s">
        <v>1213</v>
      </c>
      <c r="C31" s="977" t="s">
        <v>2239</v>
      </c>
      <c r="D31" s="978"/>
      <c r="E31" s="978"/>
      <c r="F31" s="978"/>
      <c r="G31" s="978"/>
      <c r="H31" s="978"/>
      <c r="I31" s="978"/>
      <c r="J31" s="978"/>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188</v>
      </c>
      <c r="B36" s="829" t="str">
        <f>VLOOKUP(A36,EQUIPOS!A6:D154,3,FALSE)</f>
        <v>Diferencial</v>
      </c>
      <c r="C36" s="830"/>
      <c r="D36" s="830"/>
      <c r="E36" s="830"/>
      <c r="F36" s="830"/>
      <c r="G36" s="830"/>
      <c r="H36" s="831"/>
      <c r="I36" s="276"/>
      <c r="J36" s="277"/>
      <c r="K36" s="278">
        <f>VLOOKUP(A36,EQUIPOS!A6:D163,4,FALSE)</f>
        <v>3364.9363628017245</v>
      </c>
      <c r="L36" s="279"/>
      <c r="M36" s="450">
        <v>4</v>
      </c>
      <c r="N36" s="281">
        <f>K36/M36</f>
        <v>841.23409070043112</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957.5100976143749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1798.744188314806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458304.68805946171</v>
      </c>
      <c r="N48" s="281">
        <f>K48*M48</f>
        <v>9166.093761189235</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126444.36203941418</v>
      </c>
      <c r="N49" s="281">
        <f>K49*M49</f>
        <v>126444.36203941418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397804.10330681602</v>
      </c>
      <c r="N50" s="281">
        <f>K50*M50</f>
        <v>182989.88752113539</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318600.34332173876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0">
        <f>VLOOKUP(A58,TRANSPORTE!A1:D117,4,FALSE)</f>
        <v>3.0209915268839347</v>
      </c>
      <c r="M58" s="821"/>
      <c r="N58" s="296">
        <f>K58*L58</f>
        <v>0.84587762752750184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f>
        <v>0.84587762752750184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9575.100976143749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329975.03436382487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65995.006872764978</v>
      </c>
      <c r="M82" s="851"/>
      <c r="N82" s="57"/>
    </row>
    <row r="83" spans="1:14">
      <c r="B83" s="95" t="s">
        <v>1057</v>
      </c>
      <c r="C83" s="96"/>
      <c r="D83" s="96"/>
      <c r="E83" s="96"/>
      <c r="F83" s="96"/>
      <c r="G83" s="96"/>
      <c r="H83" s="96"/>
      <c r="I83" s="93"/>
      <c r="J83" s="94"/>
      <c r="K83" s="313">
        <v>0.05</v>
      </c>
      <c r="L83" s="850">
        <f>N77*K83</f>
        <v>16498.751718191244</v>
      </c>
      <c r="M83" s="851"/>
      <c r="N83" s="57"/>
    </row>
    <row r="84" spans="1:14" ht="15.75" thickBot="1">
      <c r="B84" s="97" t="s">
        <v>1058</v>
      </c>
      <c r="C84" s="98"/>
      <c r="D84" s="98"/>
      <c r="E84" s="98"/>
      <c r="F84" s="98"/>
      <c r="G84" s="98"/>
      <c r="H84" s="98"/>
      <c r="I84" s="99"/>
      <c r="J84" s="100"/>
      <c r="K84" s="314">
        <v>0.05</v>
      </c>
      <c r="L84" s="852">
        <f>N77*K84</f>
        <v>16498.751718191244</v>
      </c>
      <c r="M84" s="853"/>
      <c r="N84" s="57"/>
    </row>
    <row r="85" spans="1:14" ht="15.75" thickBot="1">
      <c r="B85" s="816" t="s">
        <v>1037</v>
      </c>
      <c r="C85" s="817"/>
      <c r="D85" s="817"/>
      <c r="E85" s="817"/>
      <c r="F85" s="817"/>
      <c r="G85" s="817"/>
      <c r="H85" s="817"/>
      <c r="I85" s="817"/>
      <c r="J85" s="817"/>
      <c r="K85" s="817"/>
      <c r="L85" s="817"/>
      <c r="M85" s="818"/>
      <c r="N85" s="58">
        <f>L82+L83+L84</f>
        <v>98992.510309147459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428967.54467297235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310</v>
      </c>
      <c r="B36" s="829" t="str">
        <f>VLOOKUP(A36,EQUIPOS!A6:D154,3,FALSE)</f>
        <v>Retroexcavadora A25C</v>
      </c>
      <c r="C36" s="830"/>
      <c r="D36" s="830"/>
      <c r="E36" s="830"/>
      <c r="F36" s="830"/>
      <c r="G36" s="830"/>
      <c r="H36" s="831"/>
      <c r="I36" s="276"/>
      <c r="J36" s="277"/>
      <c r="K36" s="278">
        <f>VLOOKUP(A36,EQUIPOS!A6:D163,4,FALSE)</f>
        <v>165220.84747833555</v>
      </c>
      <c r="L36" s="279"/>
      <c r="M36" s="345">
        <v>3</v>
      </c>
      <c r="N36" s="281">
        <f>K36/M36</f>
        <v>55073.615826111847</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1276.6801301525002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56350.295956264345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458304.68805946171</v>
      </c>
      <c r="N48" s="281">
        <f>K48*M48</f>
        <v>9166.093761189235</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29741.567285388883</v>
      </c>
      <c r="N49" s="281">
        <f>K49*M49</f>
        <v>13681.120951278886</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398495.71948843257</v>
      </c>
      <c r="N50" s="281">
        <f>K50*M50</f>
        <v>398495.71948843257</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421342.93420090072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0">
        <f>VLOOKUP(A58,TRANSPORTE!A1:D117,4,FALSE)</f>
        <v>3.0209915268839347</v>
      </c>
      <c r="M58" s="821"/>
      <c r="N58" s="296">
        <f>K58*L58</f>
        <v>0.84587762752750184</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0">
        <f>VLOOKUP(A59,TRANSPORTE!A1:D117,4,FALSE)</f>
        <v>1280.2563222435558</v>
      </c>
      <c r="M59" s="821"/>
      <c r="N59" s="296">
        <f>K59*L59</f>
        <v>588.91790823203576</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589.76378585956331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12766.801301525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491049.79524454963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98209.959048909936</v>
      </c>
      <c r="M82" s="851"/>
      <c r="N82" s="57"/>
    </row>
    <row r="83" spans="1:14">
      <c r="B83" s="95" t="s">
        <v>1057</v>
      </c>
      <c r="C83" s="96"/>
      <c r="D83" s="96"/>
      <c r="E83" s="96"/>
      <c r="F83" s="96"/>
      <c r="G83" s="96"/>
      <c r="H83" s="96"/>
      <c r="I83" s="93"/>
      <c r="J83" s="94"/>
      <c r="K83" s="313">
        <v>0.05</v>
      </c>
      <c r="L83" s="850">
        <f>N77*K83</f>
        <v>24552.489762227484</v>
      </c>
      <c r="M83" s="851"/>
      <c r="N83" s="57"/>
    </row>
    <row r="84" spans="1:14" ht="15.75" thickBot="1">
      <c r="B84" s="97" t="s">
        <v>1058</v>
      </c>
      <c r="C84" s="98"/>
      <c r="D84" s="98"/>
      <c r="E84" s="98"/>
      <c r="F84" s="98"/>
      <c r="G84" s="98"/>
      <c r="H84" s="98"/>
      <c r="I84" s="99"/>
      <c r="J84" s="100"/>
      <c r="K84" s="314">
        <v>0.05</v>
      </c>
      <c r="L84" s="852">
        <f>N77*K84</f>
        <v>24552.489762227484</v>
      </c>
      <c r="M84" s="853"/>
      <c r="N84" s="57"/>
    </row>
    <row r="85" spans="1:14" ht="15.75" thickBot="1">
      <c r="B85" s="816" t="s">
        <v>1037</v>
      </c>
      <c r="C85" s="817"/>
      <c r="D85" s="817"/>
      <c r="E85" s="817"/>
      <c r="F85" s="817"/>
      <c r="G85" s="817"/>
      <c r="H85" s="817"/>
      <c r="I85" s="817"/>
      <c r="J85" s="817"/>
      <c r="K85" s="817"/>
      <c r="L85" s="817"/>
      <c r="M85" s="818"/>
      <c r="N85" s="58">
        <f>L82+L83+L84</f>
        <v>147314.9385733649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638364.7338179145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345">
        <v>0.5</v>
      </c>
      <c r="N36" s="281">
        <f>K36/M36</f>
        <v>15000</v>
      </c>
    </row>
    <row r="37" spans="1:14">
      <c r="A37" s="119" t="s">
        <v>320</v>
      </c>
      <c r="B37" s="829" t="str">
        <f>VLOOKUP(A37,EQUIPOS!A7:D154,3,FALSE)</f>
        <v>Retroexcavadora sobre llantas, motor 62HP, Profundidad de excavación de 5.41 metros.</v>
      </c>
      <c r="C37" s="830"/>
      <c r="D37" s="830"/>
      <c r="E37" s="830"/>
      <c r="F37" s="830"/>
      <c r="G37" s="830"/>
      <c r="H37" s="831"/>
      <c r="I37" s="430"/>
      <c r="J37" s="431"/>
      <c r="K37" s="278">
        <f>VLOOKUP(A37,EQUIPOS!A7:D164,4,FALSE)</f>
        <v>117913.54743193967</v>
      </c>
      <c r="L37" s="344"/>
      <c r="M37" s="345">
        <v>1.5</v>
      </c>
      <c r="N37" s="281">
        <f>K37/M37</f>
        <v>78609.031621293121</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2553.3602603050003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96162.391881598116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29741.567285388883</v>
      </c>
      <c r="N48" s="281">
        <f>K48*M48</f>
        <v>17250.109025525551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181561.41328713237</v>
      </c>
      <c r="N49" s="281">
        <f>K49*M49</f>
        <v>181561.41328713237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198811.52231265791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0">
        <f>VLOOKUP(A58,TRANSPORTE!A1:D117,4,FALSE)</f>
        <v>1070.8219673493393</v>
      </c>
      <c r="M58" s="821"/>
      <c r="N58" s="296">
        <f>K58*L58</f>
        <v>1070.8219673493393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0">
        <f>VLOOKUP(A59,TRANSPORTE!A1:D117,4,FALSE)</f>
        <v>1280.2563222435558</v>
      </c>
      <c r="M59" s="821"/>
      <c r="N59" s="296">
        <f>K59*L59</f>
        <v>742.54866690126232</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f>
        <v>1813.3706342506016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25533.60260305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322320.88743155659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64464.177486311324</v>
      </c>
      <c r="M82" s="851"/>
      <c r="N82" s="57"/>
    </row>
    <row r="83" spans="1:14">
      <c r="B83" s="95" t="s">
        <v>1057</v>
      </c>
      <c r="C83" s="96"/>
      <c r="D83" s="96"/>
      <c r="E83" s="96"/>
      <c r="F83" s="96"/>
      <c r="G83" s="96"/>
      <c r="H83" s="96"/>
      <c r="I83" s="93"/>
      <c r="J83" s="94"/>
      <c r="K83" s="313">
        <v>0.05</v>
      </c>
      <c r="L83" s="850">
        <f>N77*K83</f>
        <v>16116.044371577831</v>
      </c>
      <c r="M83" s="851"/>
      <c r="N83" s="57"/>
    </row>
    <row r="84" spans="1:14" ht="15.75" thickBot="1">
      <c r="B84" s="97" t="s">
        <v>1058</v>
      </c>
      <c r="C84" s="98"/>
      <c r="D84" s="98"/>
      <c r="E84" s="98"/>
      <c r="F84" s="98"/>
      <c r="G84" s="98"/>
      <c r="H84" s="98"/>
      <c r="I84" s="99"/>
      <c r="J84" s="100"/>
      <c r="K84" s="314">
        <v>0.05</v>
      </c>
      <c r="L84" s="852">
        <f>N77*K84</f>
        <v>16116.044371577831</v>
      </c>
      <c r="M84" s="853"/>
      <c r="N84" s="57"/>
    </row>
    <row r="85" spans="1:14" ht="15.75" thickBot="1">
      <c r="B85" s="816" t="s">
        <v>1037</v>
      </c>
      <c r="C85" s="817"/>
      <c r="D85" s="817"/>
      <c r="E85" s="817"/>
      <c r="F85" s="817"/>
      <c r="G85" s="817"/>
      <c r="H85" s="817"/>
      <c r="I85" s="817"/>
      <c r="J85" s="817"/>
      <c r="K85" s="817"/>
      <c r="L85" s="817"/>
      <c r="M85" s="818"/>
      <c r="N85" s="58">
        <f>L82+L83+L84</f>
        <v>96696.266229466972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419017.15366102359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345">
        <v>0.5</v>
      </c>
      <c r="N36" s="281">
        <f>K36/M36</f>
        <v>15000</v>
      </c>
    </row>
    <row r="37" spans="1:14">
      <c r="A37" s="119" t="s">
        <v>303</v>
      </c>
      <c r="B37" s="829" t="str">
        <f>VLOOKUP(A37,EQUIPOS!A7:D154,3,FALSE)</f>
        <v>Retrocargador, pala de 1,1 m3 de capacidad, profundidad de excavación de 4.400 mm y una altura de 5.680 mm</v>
      </c>
      <c r="C37" s="830"/>
      <c r="D37" s="830"/>
      <c r="E37" s="830"/>
      <c r="F37" s="830"/>
      <c r="G37" s="830"/>
      <c r="H37" s="831"/>
      <c r="I37" s="430"/>
      <c r="J37" s="431"/>
      <c r="K37" s="278">
        <f>VLOOKUP(A37,EQUIPOS!A7:D164,4,FALSE)</f>
        <v>86894.506704980857</v>
      </c>
      <c r="L37" s="344"/>
      <c r="M37" s="345">
        <v>1.5</v>
      </c>
      <c r="N37" s="281">
        <f>K37/M37</f>
        <v>57929.671136653902</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2553.3602603050003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75483.03139695889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29741.567285388883</v>
      </c>
      <c r="N48" s="281">
        <f>K48*M48</f>
        <v>17250.109025525551</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181561.41328713237</v>
      </c>
      <c r="N49" s="281">
        <f>K49*M49</f>
        <v>181561.41328713237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198811.52231265791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0">
        <f>VLOOKUP(A58,TRANSPORTE!A1:D117,4,FALSE)</f>
        <v>1070.8219673493393</v>
      </c>
      <c r="M58" s="821"/>
      <c r="N58" s="296">
        <f>K58*L58</f>
        <v>1070.8219673493393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0">
        <f>VLOOKUP(A59,TRANSPORTE!A1:D117,4,FALSE)</f>
        <v>1280.2563222435558</v>
      </c>
      <c r="M59" s="821"/>
      <c r="N59" s="296">
        <f>K59*L59</f>
        <v>742.54866690126232</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1813.3706342506016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25533.60260305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301641.52694691735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60328.305389383473</v>
      </c>
      <c r="M82" s="851"/>
      <c r="N82" s="57"/>
    </row>
    <row r="83" spans="1:14">
      <c r="B83" s="95" t="s">
        <v>1057</v>
      </c>
      <c r="C83" s="96"/>
      <c r="D83" s="96"/>
      <c r="E83" s="96"/>
      <c r="F83" s="96"/>
      <c r="G83" s="96"/>
      <c r="H83" s="96"/>
      <c r="I83" s="93"/>
      <c r="J83" s="94"/>
      <c r="K83" s="313">
        <v>0.05</v>
      </c>
      <c r="L83" s="850">
        <f>N77*K83</f>
        <v>15082.076347345868</v>
      </c>
      <c r="M83" s="851"/>
      <c r="N83" s="57"/>
    </row>
    <row r="84" spans="1:14" ht="15.75" thickBot="1">
      <c r="B84" s="97" t="s">
        <v>1058</v>
      </c>
      <c r="C84" s="98"/>
      <c r="D84" s="98"/>
      <c r="E84" s="98"/>
      <c r="F84" s="98"/>
      <c r="G84" s="98"/>
      <c r="H84" s="98"/>
      <c r="I84" s="99"/>
      <c r="J84" s="100"/>
      <c r="K84" s="314">
        <v>0.05</v>
      </c>
      <c r="L84" s="852">
        <f>N77*K84</f>
        <v>15082.076347345868</v>
      </c>
      <c r="M84" s="853"/>
      <c r="N84" s="57"/>
    </row>
    <row r="85" spans="1:14" ht="15.75" thickBot="1">
      <c r="B85" s="816" t="s">
        <v>1037</v>
      </c>
      <c r="C85" s="817"/>
      <c r="D85" s="817"/>
      <c r="E85" s="817"/>
      <c r="F85" s="817"/>
      <c r="G85" s="817"/>
      <c r="H85" s="817"/>
      <c r="I85" s="817"/>
      <c r="J85" s="817"/>
      <c r="K85" s="817"/>
      <c r="L85" s="817"/>
      <c r="M85" s="818"/>
      <c r="N85" s="58">
        <f>L82+L83+L84</f>
        <v>90492.458084075202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392133.98503099254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127.66801301525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4242.0878683782312</v>
      </c>
      <c r="N48" s="281">
        <f>K48*M48</f>
        <v>4242.0878683782312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4242.0878683782312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2553.3602603049999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6923.1161416984814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1384.6232283396964</v>
      </c>
      <c r="M82" s="851"/>
      <c r="N82" s="57"/>
    </row>
    <row r="83" spans="1:14">
      <c r="B83" s="95" t="s">
        <v>1057</v>
      </c>
      <c r="C83" s="96"/>
      <c r="D83" s="96"/>
      <c r="E83" s="96"/>
      <c r="F83" s="96"/>
      <c r="G83" s="96"/>
      <c r="H83" s="96"/>
      <c r="I83" s="93"/>
      <c r="J83" s="94"/>
      <c r="K83" s="313">
        <v>0.05</v>
      </c>
      <c r="L83" s="850">
        <f>N77*K83</f>
        <v>346.15580708492411</v>
      </c>
      <c r="M83" s="851"/>
      <c r="N83" s="57"/>
    </row>
    <row r="84" spans="1:14" ht="15.75" thickBot="1">
      <c r="B84" s="97" t="s">
        <v>1058</v>
      </c>
      <c r="C84" s="98"/>
      <c r="D84" s="98"/>
      <c r="E84" s="98"/>
      <c r="F84" s="98"/>
      <c r="G84" s="98"/>
      <c r="H84" s="98"/>
      <c r="I84" s="99"/>
      <c r="J84" s="100"/>
      <c r="K84" s="314">
        <v>0.05</v>
      </c>
      <c r="L84" s="852">
        <f>N77*K84</f>
        <v>346.15580708492411</v>
      </c>
      <c r="M84" s="853"/>
      <c r="N84" s="57"/>
    </row>
    <row r="85" spans="1:14" ht="15.75" thickBot="1">
      <c r="B85" s="816" t="s">
        <v>1037</v>
      </c>
      <c r="C85" s="817"/>
      <c r="D85" s="817"/>
      <c r="E85" s="817"/>
      <c r="F85" s="817"/>
      <c r="G85" s="817"/>
      <c r="H85" s="817"/>
      <c r="I85" s="817"/>
      <c r="J85" s="817"/>
      <c r="K85" s="817"/>
      <c r="L85" s="817"/>
      <c r="M85" s="818"/>
      <c r="N85" s="58">
        <f>L82+L83+L84</f>
        <v>2076.9348425095445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9000.0509842080264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981" t="s">
        <v>1028</v>
      </c>
      <c r="D30" s="982"/>
      <c r="E30" s="982"/>
      <c r="F30" s="982"/>
      <c r="G30" s="982"/>
      <c r="H30" s="982"/>
      <c r="I30" s="982"/>
      <c r="J30" s="463"/>
      <c r="K30" s="316"/>
      <c r="L30" s="827" t="s">
        <v>1029</v>
      </c>
      <c r="M30" s="828"/>
      <c r="N30" s="77" t="s">
        <v>1030</v>
      </c>
    </row>
    <row r="31" spans="1:14" ht="30" customHeight="1" thickBot="1">
      <c r="A31" t="s">
        <v>1929</v>
      </c>
      <c r="B31" s="86" t="s">
        <v>1216</v>
      </c>
      <c r="C31" s="979" t="s">
        <v>2243</v>
      </c>
      <c r="D31" s="980"/>
      <c r="E31" s="980"/>
      <c r="F31" s="980"/>
      <c r="G31" s="980"/>
      <c r="H31" s="980"/>
      <c r="I31" s="980"/>
      <c r="J31" s="98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1915.0201952287498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413931.1837740966</v>
      </c>
      <c r="N50" s="281">
        <f>K50*M50</f>
        <v>49671.74205289159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6329.436032032444</v>
      </c>
      <c r="N51" s="281">
        <f>K51*M51</f>
        <v>12658.872064064888</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72686.602784306626</v>
      </c>
      <c r="N52" s="281">
        <f>K52*M52</f>
        <v>36343.301392153313</v>
      </c>
    </row>
    <row r="53" spans="1:14" ht="15.75" thickBot="1">
      <c r="B53" s="816" t="s">
        <v>1037</v>
      </c>
      <c r="C53" s="817"/>
      <c r="D53" s="817"/>
      <c r="E53" s="817"/>
      <c r="F53" s="817"/>
      <c r="G53" s="817"/>
      <c r="H53" s="817"/>
      <c r="I53" s="817"/>
      <c r="J53" s="817"/>
      <c r="K53" s="817"/>
      <c r="L53" s="817"/>
      <c r="M53" s="818"/>
      <c r="N53" s="403">
        <f>SUM(N48:N52)</f>
        <v>141327.67260071088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0">
        <f>VLOOKUP(A58,TRANSPORTE!A1:D117,4,FALSE)</f>
        <v>1280.2563222435558</v>
      </c>
      <c r="M58" s="821"/>
      <c r="N58" s="296">
        <f>K58*L58</f>
        <v>1408.2819544679114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1408.2819544679114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182951.37865498255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36590.275730996509</v>
      </c>
      <c r="M82" s="851"/>
      <c r="N82" s="57"/>
    </row>
    <row r="83" spans="1:14">
      <c r="B83" s="95" t="s">
        <v>1057</v>
      </c>
      <c r="C83" s="96"/>
      <c r="D83" s="96"/>
      <c r="E83" s="96"/>
      <c r="F83" s="96"/>
      <c r="G83" s="96"/>
      <c r="H83" s="96"/>
      <c r="I83" s="93"/>
      <c r="J83" s="94"/>
      <c r="K83" s="313">
        <v>0.05</v>
      </c>
      <c r="L83" s="850">
        <f>N77*K83</f>
        <v>9147.5689327491273</v>
      </c>
      <c r="M83" s="851"/>
      <c r="N83" s="57"/>
    </row>
    <row r="84" spans="1:14" ht="15.75" thickBot="1">
      <c r="B84" s="97" t="s">
        <v>1058</v>
      </c>
      <c r="C84" s="98"/>
      <c r="D84" s="98"/>
      <c r="E84" s="98"/>
      <c r="F84" s="98"/>
      <c r="G84" s="98"/>
      <c r="H84" s="98"/>
      <c r="I84" s="99"/>
      <c r="J84" s="100"/>
      <c r="K84" s="314">
        <v>0.05</v>
      </c>
      <c r="L84" s="852">
        <f>N77*K84</f>
        <v>9147.5689327491273</v>
      </c>
      <c r="M84" s="853"/>
      <c r="N84" s="57"/>
    </row>
    <row r="85" spans="1:14" ht="15.75" thickBot="1">
      <c r="B85" s="816" t="s">
        <v>1037</v>
      </c>
      <c r="C85" s="817"/>
      <c r="D85" s="817"/>
      <c r="E85" s="817"/>
      <c r="F85" s="817"/>
      <c r="G85" s="817"/>
      <c r="H85" s="817"/>
      <c r="I85" s="817"/>
      <c r="J85" s="817"/>
      <c r="K85" s="817"/>
      <c r="L85" s="817"/>
      <c r="M85" s="818"/>
      <c r="N85" s="58">
        <f>L82+L83+L84</f>
        <v>54885.413596494764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237836.79225147731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981" t="s">
        <v>1028</v>
      </c>
      <c r="D30" s="982"/>
      <c r="E30" s="982"/>
      <c r="F30" s="982"/>
      <c r="G30" s="982"/>
      <c r="H30" s="982"/>
      <c r="I30" s="982"/>
      <c r="J30" s="463"/>
      <c r="K30" s="316"/>
      <c r="L30" s="827" t="s">
        <v>1029</v>
      </c>
      <c r="M30" s="828"/>
      <c r="N30" s="77" t="s">
        <v>1030</v>
      </c>
    </row>
    <row r="31" spans="1:14" ht="27" customHeight="1" thickBot="1">
      <c r="A31" t="s">
        <v>1929</v>
      </c>
      <c r="B31" s="86" t="s">
        <v>1217</v>
      </c>
      <c r="C31" s="979" t="s">
        <v>2244</v>
      </c>
      <c r="D31" s="980"/>
      <c r="E31" s="980"/>
      <c r="F31" s="980"/>
      <c r="G31" s="980"/>
      <c r="H31" s="980"/>
      <c r="I31" s="980"/>
      <c r="J31" s="98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1915.0201952287498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413931.1837740966</v>
      </c>
      <c r="N50" s="281">
        <f>K50*M50</f>
        <v>49671.74205289159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6329.436032032444</v>
      </c>
      <c r="N51" s="281">
        <f>K51*M51</f>
        <v>12658.872064064888</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172619.42623464548</v>
      </c>
      <c r="N52" s="281">
        <f>K52*M52</f>
        <v>86309.713117322739</v>
      </c>
    </row>
    <row r="53" spans="1:14" ht="15.75" thickBot="1">
      <c r="B53" s="816" t="s">
        <v>1037</v>
      </c>
      <c r="C53" s="817"/>
      <c r="D53" s="817"/>
      <c r="E53" s="817"/>
      <c r="F53" s="817"/>
      <c r="G53" s="817"/>
      <c r="H53" s="817"/>
      <c r="I53" s="817"/>
      <c r="J53" s="817"/>
      <c r="K53" s="817"/>
      <c r="L53" s="817"/>
      <c r="M53" s="818"/>
      <c r="N53" s="403">
        <f>SUM(N48:N52)</f>
        <v>191294.08432588031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0">
        <f>VLOOKUP(A58,TRANSPORTE!A1:D117,4,FALSE)</f>
        <v>1280.2563222435558</v>
      </c>
      <c r="M58" s="821"/>
      <c r="N58" s="296">
        <f>K58*L58</f>
        <v>1408.2819544679114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1408.2819544679114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232917.79038015194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46583.558076030393</v>
      </c>
      <c r="M82" s="851"/>
      <c r="N82" s="57"/>
    </row>
    <row r="83" spans="1:14">
      <c r="B83" s="95" t="s">
        <v>1057</v>
      </c>
      <c r="C83" s="96"/>
      <c r="D83" s="96"/>
      <c r="E83" s="96"/>
      <c r="F83" s="96"/>
      <c r="G83" s="96"/>
      <c r="H83" s="96"/>
      <c r="I83" s="93"/>
      <c r="J83" s="94"/>
      <c r="K83" s="313">
        <v>0.05</v>
      </c>
      <c r="L83" s="850">
        <f>N77*K83</f>
        <v>11645.889519007598</v>
      </c>
      <c r="M83" s="851"/>
      <c r="N83" s="57"/>
    </row>
    <row r="84" spans="1:14" ht="15.75" thickBot="1">
      <c r="B84" s="97" t="s">
        <v>1058</v>
      </c>
      <c r="C84" s="98"/>
      <c r="D84" s="98"/>
      <c r="E84" s="98"/>
      <c r="F84" s="98"/>
      <c r="G84" s="98"/>
      <c r="H84" s="98"/>
      <c r="I84" s="99"/>
      <c r="J84" s="100"/>
      <c r="K84" s="314">
        <v>0.05</v>
      </c>
      <c r="L84" s="852">
        <f>N77*K84</f>
        <v>11645.889519007598</v>
      </c>
      <c r="M84" s="853"/>
      <c r="N84" s="57"/>
    </row>
    <row r="85" spans="1:14" ht="15.75" thickBot="1">
      <c r="B85" s="816" t="s">
        <v>1037</v>
      </c>
      <c r="C85" s="817"/>
      <c r="D85" s="817"/>
      <c r="E85" s="817"/>
      <c r="F85" s="817"/>
      <c r="G85" s="817"/>
      <c r="H85" s="817"/>
      <c r="I85" s="817"/>
      <c r="J85" s="817"/>
      <c r="K85" s="817"/>
      <c r="L85" s="817"/>
      <c r="M85" s="818"/>
      <c r="N85" s="58">
        <f>L82+L83+L84</f>
        <v>69875.337114045586</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302793.12749419751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981" t="s">
        <v>1028</v>
      </c>
      <c r="D30" s="982"/>
      <c r="E30" s="982"/>
      <c r="F30" s="982"/>
      <c r="G30" s="982"/>
      <c r="H30" s="982"/>
      <c r="I30" s="982"/>
      <c r="J30" s="463"/>
      <c r="K30" s="316"/>
      <c r="L30" s="827" t="s">
        <v>1029</v>
      </c>
      <c r="M30" s="828"/>
      <c r="N30" s="77" t="s">
        <v>1030</v>
      </c>
    </row>
    <row r="31" spans="1:14" ht="27" customHeight="1" thickBot="1">
      <c r="A31" t="s">
        <v>1929</v>
      </c>
      <c r="B31" s="86" t="s">
        <v>1764</v>
      </c>
      <c r="C31" s="979" t="s">
        <v>2245</v>
      </c>
      <c r="D31" s="980"/>
      <c r="E31" s="980"/>
      <c r="F31" s="980"/>
      <c r="G31" s="980"/>
      <c r="H31" s="980"/>
      <c r="I31" s="980"/>
      <c r="J31" s="98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1915.0201952287498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413931.1837740966</v>
      </c>
      <c r="N50" s="281">
        <f>K50*M50</f>
        <v>49671.74205289159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6329.436032032444</v>
      </c>
      <c r="N51" s="281">
        <f>K51*M51</f>
        <v>12658.872064064888</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174187.76037420385</v>
      </c>
      <c r="N52" s="281">
        <f>K52*M52</f>
        <v>87093.880187101924</v>
      </c>
    </row>
    <row r="53" spans="1:14" ht="15.75" thickBot="1">
      <c r="B53" s="816" t="s">
        <v>1037</v>
      </c>
      <c r="C53" s="817"/>
      <c r="D53" s="817"/>
      <c r="E53" s="817"/>
      <c r="F53" s="817"/>
      <c r="G53" s="817"/>
      <c r="H53" s="817"/>
      <c r="I53" s="817"/>
      <c r="J53" s="817"/>
      <c r="K53" s="817"/>
      <c r="L53" s="817"/>
      <c r="M53" s="818"/>
      <c r="N53" s="403">
        <f>SUM(N48:N52)</f>
        <v>192078.25139565949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0">
        <f>VLOOKUP(A58,TRANSPORTE!A1:D117,4,FALSE)</f>
        <v>1280.2563222435558</v>
      </c>
      <c r="M58" s="821"/>
      <c r="N58" s="296">
        <f>K58*L58</f>
        <v>1408.2819544679114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1408.2819544679114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233701.95744993113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46740.391489986228</v>
      </c>
      <c r="M82" s="851"/>
      <c r="N82" s="57"/>
    </row>
    <row r="83" spans="1:14">
      <c r="B83" s="95" t="s">
        <v>1057</v>
      </c>
      <c r="C83" s="96"/>
      <c r="D83" s="96"/>
      <c r="E83" s="96"/>
      <c r="F83" s="96"/>
      <c r="G83" s="96"/>
      <c r="H83" s="96"/>
      <c r="I83" s="93"/>
      <c r="J83" s="94"/>
      <c r="K83" s="313">
        <v>0.05</v>
      </c>
      <c r="L83" s="850">
        <f>N77*K83</f>
        <v>11685.097872496557</v>
      </c>
      <c r="M83" s="851"/>
      <c r="N83" s="57"/>
    </row>
    <row r="84" spans="1:14" ht="15.75" thickBot="1">
      <c r="B84" s="97" t="s">
        <v>1058</v>
      </c>
      <c r="C84" s="98"/>
      <c r="D84" s="98"/>
      <c r="E84" s="98"/>
      <c r="F84" s="98"/>
      <c r="G84" s="98"/>
      <c r="H84" s="98"/>
      <c r="I84" s="99"/>
      <c r="J84" s="100"/>
      <c r="K84" s="314">
        <v>0.05</v>
      </c>
      <c r="L84" s="852">
        <f>N77*K84</f>
        <v>11685.097872496557</v>
      </c>
      <c r="M84" s="853"/>
      <c r="N84" s="57"/>
    </row>
    <row r="85" spans="1:14" ht="15.75" thickBot="1">
      <c r="B85" s="816" t="s">
        <v>1037</v>
      </c>
      <c r="C85" s="817"/>
      <c r="D85" s="817"/>
      <c r="E85" s="817"/>
      <c r="F85" s="817"/>
      <c r="G85" s="817"/>
      <c r="H85" s="817"/>
      <c r="I85" s="817"/>
      <c r="J85" s="817"/>
      <c r="K85" s="817"/>
      <c r="L85" s="817"/>
      <c r="M85" s="818"/>
      <c r="N85" s="58">
        <f>L82+L83+L84</f>
        <v>70110.587234979335</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303812.54468491045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981" t="s">
        <v>1028</v>
      </c>
      <c r="D30" s="982"/>
      <c r="E30" s="982"/>
      <c r="F30" s="982"/>
      <c r="G30" s="982"/>
      <c r="H30" s="982"/>
      <c r="I30" s="982"/>
      <c r="J30" s="463"/>
      <c r="K30" s="316"/>
      <c r="L30" s="827" t="s">
        <v>1029</v>
      </c>
      <c r="M30" s="828"/>
      <c r="N30" s="77" t="s">
        <v>1030</v>
      </c>
    </row>
    <row r="31" spans="1:14" ht="28.5" customHeight="1" thickBot="1">
      <c r="A31" t="s">
        <v>1929</v>
      </c>
      <c r="B31" s="86" t="s">
        <v>1765</v>
      </c>
      <c r="C31" s="979" t="s">
        <v>2246</v>
      </c>
      <c r="D31" s="980"/>
      <c r="E31" s="980"/>
      <c r="F31" s="980"/>
      <c r="G31" s="980"/>
      <c r="H31" s="980"/>
      <c r="I31" s="980"/>
      <c r="J31" s="980"/>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1915.0201952287498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413931.1837740966</v>
      </c>
      <c r="N50" s="281">
        <f>K50*M50</f>
        <v>49671.74205289159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6329.436032032444</v>
      </c>
      <c r="N51" s="281">
        <f>K51*M51</f>
        <v>12658.872064064888</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151174.38633676863</v>
      </c>
      <c r="N52" s="281">
        <f>K52*M52</f>
        <v>75587.193168384314</v>
      </c>
    </row>
    <row r="53" spans="1:14" ht="15.75" thickBot="1">
      <c r="B53" s="816" t="s">
        <v>1037</v>
      </c>
      <c r="C53" s="817"/>
      <c r="D53" s="817"/>
      <c r="E53" s="817"/>
      <c r="F53" s="817"/>
      <c r="G53" s="817"/>
      <c r="H53" s="817"/>
      <c r="I53" s="817"/>
      <c r="J53" s="817"/>
      <c r="K53" s="817"/>
      <c r="L53" s="817"/>
      <c r="M53" s="818"/>
      <c r="N53" s="403">
        <f>SUM(N48:N52)</f>
        <v>180571.56437694188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0">
        <f>VLOOKUP(A58,TRANSPORTE!A1:D117,4,FALSE)</f>
        <v>1280.2563222435558</v>
      </c>
      <c r="M58" s="821"/>
      <c r="N58" s="296">
        <f>K58*L58</f>
        <v>1408.2819544679114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1408.2819544679114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38300.403904574996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222195.27043121355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44439.054086242715</v>
      </c>
      <c r="M82" s="851"/>
      <c r="N82" s="57"/>
    </row>
    <row r="83" spans="1:14">
      <c r="B83" s="95" t="s">
        <v>1057</v>
      </c>
      <c r="C83" s="96"/>
      <c r="D83" s="96"/>
      <c r="E83" s="96"/>
      <c r="F83" s="96"/>
      <c r="G83" s="96"/>
      <c r="H83" s="96"/>
      <c r="I83" s="93"/>
      <c r="J83" s="94"/>
      <c r="K83" s="313">
        <v>0.05</v>
      </c>
      <c r="L83" s="850">
        <f>N77*K83</f>
        <v>11109.763521560679</v>
      </c>
      <c r="M83" s="851"/>
      <c r="N83" s="57"/>
    </row>
    <row r="84" spans="1:14" ht="15.75" thickBot="1">
      <c r="B84" s="97" t="s">
        <v>1058</v>
      </c>
      <c r="C84" s="98"/>
      <c r="D84" s="98"/>
      <c r="E84" s="98"/>
      <c r="F84" s="98"/>
      <c r="G84" s="98"/>
      <c r="H84" s="98"/>
      <c r="I84" s="99"/>
      <c r="J84" s="100"/>
      <c r="K84" s="314">
        <v>0.05</v>
      </c>
      <c r="L84" s="852">
        <f>N77*K84</f>
        <v>11109.763521560679</v>
      </c>
      <c r="M84" s="853"/>
      <c r="N84" s="57"/>
    </row>
    <row r="85" spans="1:14" ht="15.75" thickBot="1">
      <c r="B85" s="816" t="s">
        <v>1037</v>
      </c>
      <c r="C85" s="817"/>
      <c r="D85" s="817"/>
      <c r="E85" s="817"/>
      <c r="F85" s="817"/>
      <c r="G85" s="817"/>
      <c r="H85" s="817"/>
      <c r="I85" s="817"/>
      <c r="J85" s="817"/>
      <c r="K85" s="817"/>
      <c r="L85" s="817"/>
      <c r="M85" s="818"/>
      <c r="N85" s="58">
        <f>L82+L83+L84</f>
        <v>66658.581129364073</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288853.85156057763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257</v>
      </c>
      <c r="B36" s="829" t="str">
        <f>VLOOKUP(A36,EQUIPOS!A6:D154,3,FALSE)</f>
        <v>Mezcladora de concreto 1 bulto</v>
      </c>
      <c r="C36" s="830"/>
      <c r="D36" s="830"/>
      <c r="E36" s="830"/>
      <c r="F36" s="830"/>
      <c r="G36" s="830"/>
      <c r="H36" s="831"/>
      <c r="I36" s="276"/>
      <c r="J36" s="277"/>
      <c r="K36" s="278">
        <f>VLOOKUP(A36,EQUIPOS!A6:D163,4,FALSE)</f>
        <v>7500</v>
      </c>
      <c r="L36" s="279"/>
      <c r="M36" s="345">
        <v>1</v>
      </c>
      <c r="N36" s="281">
        <f>K36*M36</f>
        <v>7500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3191.7003253812504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10691.700325381251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52359.386015508077</v>
      </c>
      <c r="N48" s="281">
        <f t="shared" ref="N48:N53" si="0">K48*M48</f>
        <v>26389.13055181607</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6329.436032032444</v>
      </c>
      <c r="N49" s="281">
        <f t="shared" si="0"/>
        <v>12658.872064064888</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37.931412041222195</v>
      </c>
      <c r="N50" s="281">
        <f t="shared" si="0"/>
        <v>4210.3867365756632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46324.45379139515</v>
      </c>
      <c r="N51" s="281">
        <f t="shared" si="0"/>
        <v>18529.781516558061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25000</v>
      </c>
      <c r="N52" s="282">
        <f t="shared" si="0"/>
        <v>9450</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397.02766226722105</v>
      </c>
      <c r="N53" s="282">
        <f t="shared" si="0"/>
        <v>61936.315313686486</v>
      </c>
    </row>
    <row r="54" spans="1:14">
      <c r="B54" s="329"/>
      <c r="C54" s="326"/>
      <c r="D54" s="326"/>
      <c r="E54" s="326"/>
      <c r="F54" s="326"/>
      <c r="G54" s="326"/>
      <c r="H54" s="326"/>
      <c r="I54" s="326"/>
      <c r="J54" s="320"/>
      <c r="K54" s="50"/>
      <c r="L54" s="327"/>
      <c r="M54" s="435"/>
      <c r="N54" s="282"/>
    </row>
    <row r="55" spans="1:14" ht="15.75" thickBot="1">
      <c r="B55" s="822" t="s">
        <v>1037</v>
      </c>
      <c r="C55" s="823"/>
      <c r="D55" s="823"/>
      <c r="E55" s="823"/>
      <c r="F55" s="823"/>
      <c r="G55" s="823"/>
      <c r="H55" s="823"/>
      <c r="I55" s="823"/>
      <c r="J55" s="823"/>
      <c r="K55" s="823"/>
      <c r="L55" s="823"/>
      <c r="M55" s="824"/>
      <c r="N55" s="110">
        <f>SUM(N48:N54)</f>
        <v>133174.48618270119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0">
        <f>VLOOKUP(A60,TRANSPORTE!A1:D117,4,FALSE)</f>
        <v>1280.2563222435558</v>
      </c>
      <c r="M60" s="821"/>
      <c r="N60" s="296">
        <f>K60*L60</f>
        <v>512.1025288974223</v>
      </c>
    </row>
    <row r="61" spans="1:14">
      <c r="A61" t="s">
        <v>1313</v>
      </c>
      <c r="B61" s="52" t="str">
        <f>VLOOKUP(A61,TRANSPORTE!A1:D117,3,FALSE)</f>
        <v>Transporte de arena</v>
      </c>
      <c r="C61" s="53"/>
      <c r="D61" s="53"/>
      <c r="E61" s="53"/>
      <c r="F61" s="53"/>
      <c r="G61" s="53"/>
      <c r="H61" s="320" t="s">
        <v>339</v>
      </c>
      <c r="I61" s="288">
        <v>0.378</v>
      </c>
      <c r="J61" s="295">
        <v>1</v>
      </c>
      <c r="K61" s="288">
        <f>I61*J61</f>
        <v>0.378</v>
      </c>
      <c r="L61" s="820">
        <f>VLOOKUP(A61,TRANSPORTE!A1:D117,4,FALSE)</f>
        <v>1280.2563222435558</v>
      </c>
      <c r="M61" s="821"/>
      <c r="N61" s="296">
        <f t="shared" ref="N61:N62" si="1">K61*L61</f>
        <v>483.93688980806411</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0">
        <f>VLOOKUP(A62,TRANSPORTE!A1:D117,4,FALSE)</f>
        <v>1280.2563222435558</v>
      </c>
      <c r="M62" s="821"/>
      <c r="N62" s="296">
        <f t="shared" si="1"/>
        <v>645.24918641075215</v>
      </c>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1641.2886051162386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63834.006507625003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209341.48162082367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41868.296324164738</v>
      </c>
      <c r="M84" s="851"/>
      <c r="N84" s="57"/>
    </row>
    <row r="85" spans="1:14">
      <c r="B85" s="95" t="s">
        <v>1057</v>
      </c>
      <c r="C85" s="96"/>
      <c r="D85" s="96"/>
      <c r="E85" s="96"/>
      <c r="F85" s="96"/>
      <c r="G85" s="96"/>
      <c r="H85" s="96"/>
      <c r="I85" s="93"/>
      <c r="J85" s="94"/>
      <c r="K85" s="313">
        <v>0.05</v>
      </c>
      <c r="L85" s="850">
        <f>N79*K85</f>
        <v>10467.074081041184</v>
      </c>
      <c r="M85" s="851"/>
      <c r="N85" s="57"/>
    </row>
    <row r="86" spans="1:14" ht="15.75" thickBot="1">
      <c r="B86" s="97" t="s">
        <v>1058</v>
      </c>
      <c r="C86" s="98"/>
      <c r="D86" s="98"/>
      <c r="E86" s="98"/>
      <c r="F86" s="98"/>
      <c r="G86" s="98"/>
      <c r="H86" s="98"/>
      <c r="I86" s="99"/>
      <c r="J86" s="100"/>
      <c r="K86" s="314">
        <v>0.05</v>
      </c>
      <c r="L86" s="852">
        <f>N79*K86</f>
        <v>10467.074081041184</v>
      </c>
      <c r="M86" s="853"/>
      <c r="N86" s="57"/>
    </row>
    <row r="87" spans="1:14" ht="15.75" thickBot="1">
      <c r="B87" s="816" t="s">
        <v>1037</v>
      </c>
      <c r="C87" s="817"/>
      <c r="D87" s="817"/>
      <c r="E87" s="817"/>
      <c r="F87" s="817"/>
      <c r="G87" s="817"/>
      <c r="H87" s="817"/>
      <c r="I87" s="817"/>
      <c r="J87" s="817"/>
      <c r="K87" s="817"/>
      <c r="L87" s="817"/>
      <c r="M87" s="818"/>
      <c r="N87" s="58">
        <f>L84+L85+L86</f>
        <v>62802.444486247099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272143.92610707076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1276.6801301525002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1273.2269921051045</v>
      </c>
      <c r="N48" s="281">
        <f>K48*M48</f>
        <v>636.61349605255225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397804.10330681602</v>
      </c>
      <c r="N49" s="281">
        <f>K49*M49</f>
        <v>401782.14433988417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6329.436032032444</v>
      </c>
      <c r="N50" s="281">
        <f>K50*M50</f>
        <v>1898.830809609733</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2" t="s">
        <v>1037</v>
      </c>
      <c r="C55" s="823"/>
      <c r="D55" s="823"/>
      <c r="E55" s="823"/>
      <c r="F55" s="823"/>
      <c r="G55" s="823"/>
      <c r="H55" s="823"/>
      <c r="I55" s="823"/>
      <c r="J55" s="823"/>
      <c r="K55" s="823"/>
      <c r="L55" s="823"/>
      <c r="M55" s="824"/>
      <c r="N55" s="110">
        <f>SUM(N48:N54)</f>
        <v>404317.58864554646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0">
        <f>VLOOKUP(A60,TRANSPORTE!A1:D117,4,FALSE)</f>
        <v>1280.2563222435558</v>
      </c>
      <c r="M60" s="821"/>
      <c r="N60" s="296">
        <f>K60*L60</f>
        <v>1293.0588854659914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1293.0588854659914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432420.93026421499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86484.186052842997</v>
      </c>
      <c r="M84" s="851"/>
      <c r="N84" s="57"/>
    </row>
    <row r="85" spans="1:14">
      <c r="B85" s="95" t="s">
        <v>1057</v>
      </c>
      <c r="C85" s="96"/>
      <c r="D85" s="96"/>
      <c r="E85" s="96"/>
      <c r="F85" s="96"/>
      <c r="G85" s="96"/>
      <c r="H85" s="96"/>
      <c r="I85" s="93"/>
      <c r="J85" s="94"/>
      <c r="K85" s="313">
        <v>0.05</v>
      </c>
      <c r="L85" s="850">
        <f>N79*K85</f>
        <v>21621.046513210749</v>
      </c>
      <c r="M85" s="851"/>
      <c r="N85" s="57"/>
    </row>
    <row r="86" spans="1:14" ht="15.75" thickBot="1">
      <c r="B86" s="97" t="s">
        <v>1058</v>
      </c>
      <c r="C86" s="98"/>
      <c r="D86" s="98"/>
      <c r="E86" s="98"/>
      <c r="F86" s="98"/>
      <c r="G86" s="98"/>
      <c r="H86" s="98"/>
      <c r="I86" s="99"/>
      <c r="J86" s="100"/>
      <c r="K86" s="314">
        <v>0.05</v>
      </c>
      <c r="L86" s="852">
        <f>N79*K86</f>
        <v>21621.046513210749</v>
      </c>
      <c r="M86" s="853"/>
      <c r="N86" s="57"/>
    </row>
    <row r="87" spans="1:14" ht="15.75" thickBot="1">
      <c r="B87" s="816" t="s">
        <v>1037</v>
      </c>
      <c r="C87" s="817"/>
      <c r="D87" s="817"/>
      <c r="E87" s="817"/>
      <c r="F87" s="817"/>
      <c r="G87" s="817"/>
      <c r="H87" s="817"/>
      <c r="I87" s="817"/>
      <c r="J87" s="817"/>
      <c r="K87" s="817"/>
      <c r="L87" s="817"/>
      <c r="M87" s="818"/>
      <c r="N87" s="58">
        <f>L84+L85+L86</f>
        <v>129726.2790792645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562147.20934347948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9.25" customHeight="1" thickBot="1">
      <c r="A31" t="s">
        <v>1929</v>
      </c>
      <c r="B31" s="86" t="s">
        <v>1219</v>
      </c>
      <c r="C31" s="956" t="s">
        <v>2249</v>
      </c>
      <c r="D31" s="957"/>
      <c r="E31" s="957"/>
      <c r="F31" s="957"/>
      <c r="G31" s="957"/>
      <c r="H31" s="957"/>
      <c r="I31" s="957"/>
      <c r="J31" s="98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68.08960694146667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1273.2269921051045</v>
      </c>
      <c r="N48" s="281">
        <f>K48*M48</f>
        <v>63.661349605255225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55604.825350591098</v>
      </c>
      <c r="N49" s="281">
        <f>K49*M49</f>
        <v>55604.825350591098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55668.48670019635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1361.7921388293332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57098.368445967149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11419.673689193431</v>
      </c>
      <c r="M84" s="851"/>
      <c r="N84" s="57"/>
    </row>
    <row r="85" spans="1:14">
      <c r="B85" s="95" t="s">
        <v>1057</v>
      </c>
      <c r="C85" s="96"/>
      <c r="D85" s="96"/>
      <c r="E85" s="96"/>
      <c r="F85" s="96"/>
      <c r="G85" s="96"/>
      <c r="H85" s="96"/>
      <c r="I85" s="93"/>
      <c r="J85" s="94"/>
      <c r="K85" s="313">
        <v>0.05</v>
      </c>
      <c r="L85" s="850">
        <f>N79*K85</f>
        <v>2854.9184222983577</v>
      </c>
      <c r="M85" s="851"/>
      <c r="N85" s="57"/>
    </row>
    <row r="86" spans="1:14" ht="15.75" thickBot="1">
      <c r="B86" s="97" t="s">
        <v>1058</v>
      </c>
      <c r="C86" s="98"/>
      <c r="D86" s="98"/>
      <c r="E86" s="98"/>
      <c r="F86" s="98"/>
      <c r="G86" s="98"/>
      <c r="H86" s="98"/>
      <c r="I86" s="99"/>
      <c r="J86" s="100"/>
      <c r="K86" s="314">
        <v>0.05</v>
      </c>
      <c r="L86" s="852">
        <f>N79*K86</f>
        <v>2854.9184222983577</v>
      </c>
      <c r="M86" s="853"/>
      <c r="N86" s="57"/>
    </row>
    <row r="87" spans="1:14" ht="15.75" thickBot="1">
      <c r="B87" s="816" t="s">
        <v>1037</v>
      </c>
      <c r="C87" s="817"/>
      <c r="D87" s="817"/>
      <c r="E87" s="817"/>
      <c r="F87" s="817"/>
      <c r="G87" s="817"/>
      <c r="H87" s="817"/>
      <c r="I87" s="817"/>
      <c r="J87" s="817"/>
      <c r="K87" s="817"/>
      <c r="L87" s="817"/>
      <c r="M87" s="818"/>
      <c r="N87" s="58">
        <f>L84+L85+L86</f>
        <v>17129.510533790144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74227.878979757297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1767</v>
      </c>
      <c r="C31" s="956" t="s">
        <v>2250</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345">
        <v>1.25</v>
      </c>
      <c r="N36" s="281">
        <f>K36/M36</f>
        <v>6000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1787.3521822135001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7787.3521822134999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22778.892777754772</v>
      </c>
      <c r="N48" s="281">
        <f>K48*M48</f>
        <v>11389.446388877386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1273.2269921051045</v>
      </c>
      <c r="N49" s="281">
        <f>K49*M49</f>
        <v>636.61349605255225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397804.10330681602</v>
      </c>
      <c r="N50" s="281">
        <f>K50*M50</f>
        <v>401782.14433988417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6329.436032032444</v>
      </c>
      <c r="N51" s="281">
        <f>K51*M51</f>
        <v>1898.830809609733</v>
      </c>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415707.03503442381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0">
        <f>VLOOKUP(A58,TRANSPORTE!A1:D117,4,FALSE)</f>
        <v>1280.2563222435558</v>
      </c>
      <c r="M58" s="821"/>
      <c r="N58" s="296">
        <f>K58*L58</f>
        <v>1293.0588854659914</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0">
        <f>VLOOKUP(A59,TRANSPORTE!A1:D117,4,FALSE)</f>
        <v>1280.2563222435558</v>
      </c>
      <c r="M59" s="821"/>
      <c r="N59" s="296">
        <f>K59*L59</f>
        <v>640.12816112177791</v>
      </c>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1933.1870465877691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35747.043644270001</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461174.61790749506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92234.923581499024</v>
      </c>
      <c r="M82" s="851"/>
      <c r="N82" s="57"/>
    </row>
    <row r="83" spans="1:14">
      <c r="B83" s="95" t="s">
        <v>1057</v>
      </c>
      <c r="C83" s="96"/>
      <c r="D83" s="96"/>
      <c r="E83" s="96"/>
      <c r="F83" s="96"/>
      <c r="G83" s="96"/>
      <c r="H83" s="96"/>
      <c r="I83" s="93"/>
      <c r="J83" s="94"/>
      <c r="K83" s="313">
        <v>0.05</v>
      </c>
      <c r="L83" s="850">
        <f>N77*K83</f>
        <v>23058.730895374756</v>
      </c>
      <c r="M83" s="851"/>
      <c r="N83" s="57"/>
    </row>
    <row r="84" spans="1:14" ht="15.75" thickBot="1">
      <c r="B84" s="97" t="s">
        <v>1058</v>
      </c>
      <c r="C84" s="98"/>
      <c r="D84" s="98"/>
      <c r="E84" s="98"/>
      <c r="F84" s="98"/>
      <c r="G84" s="98"/>
      <c r="H84" s="98"/>
      <c r="I84" s="99"/>
      <c r="J84" s="100"/>
      <c r="K84" s="314">
        <v>0.05</v>
      </c>
      <c r="L84" s="852">
        <f>N77*K84</f>
        <v>23058.730895374756</v>
      </c>
      <c r="M84" s="853"/>
      <c r="N84" s="57"/>
    </row>
    <row r="85" spans="1:14" ht="15.75" thickBot="1">
      <c r="B85" s="816" t="s">
        <v>1037</v>
      </c>
      <c r="C85" s="817"/>
      <c r="D85" s="817"/>
      <c r="E85" s="817"/>
      <c r="F85" s="817"/>
      <c r="G85" s="817"/>
      <c r="H85" s="817"/>
      <c r="I85" s="817"/>
      <c r="J85" s="817"/>
      <c r="K85" s="817"/>
      <c r="L85" s="817"/>
      <c r="M85" s="818"/>
      <c r="N85" s="58">
        <f>L82+L83+L84</f>
        <v>138352.38537224854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599527.0032797436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1.5" customHeight="1" thickBot="1">
      <c r="A31" t="s">
        <v>1929</v>
      </c>
      <c r="B31" s="86" t="s">
        <v>1768</v>
      </c>
      <c r="C31" s="956" t="s">
        <v>2251</v>
      </c>
      <c r="D31" s="957"/>
      <c r="E31" s="957"/>
      <c r="F31" s="957"/>
      <c r="G31" s="957"/>
      <c r="H31" s="957"/>
      <c r="I31" s="957"/>
      <c r="J31" s="983"/>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345">
        <v>18.75</v>
      </c>
      <c r="N36" s="281">
        <f>K36/M36</f>
        <v>400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102.1344104122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22778.892777754772</v>
      </c>
      <c r="N48" s="281">
        <f>K48*M48</f>
        <v>1138.9446388877386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1273.2269921051045</v>
      </c>
      <c r="N49" s="281">
        <f>K49*M49</f>
        <v>63.661349605255225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55604.825350591098</v>
      </c>
      <c r="N50" s="281">
        <f>K50*M50</f>
        <v>55604.825350591098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56807.431339084091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0">
        <f>VLOOKUP(A58,TRANSPORTE!A1:D117,4,FALSE)</f>
        <v>1280.2563222435558</v>
      </c>
      <c r="M58" s="821"/>
      <c r="N58" s="296">
        <f>K58*L58</f>
        <v>64.012816112177788</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64.012816112177788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2042.6882082439997</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59416.266773852469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11883.253354770495</v>
      </c>
      <c r="M82" s="851"/>
      <c r="N82" s="57"/>
    </row>
    <row r="83" spans="1:14">
      <c r="B83" s="95" t="s">
        <v>1057</v>
      </c>
      <c r="C83" s="96"/>
      <c r="D83" s="96"/>
      <c r="E83" s="96"/>
      <c r="F83" s="96"/>
      <c r="G83" s="96"/>
      <c r="H83" s="96"/>
      <c r="I83" s="93"/>
      <c r="J83" s="94"/>
      <c r="K83" s="313">
        <v>0.05</v>
      </c>
      <c r="L83" s="850">
        <f>N77*K83</f>
        <v>2970.8133386926238</v>
      </c>
      <c r="M83" s="851"/>
      <c r="N83" s="57"/>
    </row>
    <row r="84" spans="1:14" ht="15.75" thickBot="1">
      <c r="B84" s="97" t="s">
        <v>1058</v>
      </c>
      <c r="C84" s="98"/>
      <c r="D84" s="98"/>
      <c r="E84" s="98"/>
      <c r="F84" s="98"/>
      <c r="G84" s="98"/>
      <c r="H84" s="98"/>
      <c r="I84" s="99"/>
      <c r="J84" s="100"/>
      <c r="K84" s="314">
        <v>0.05</v>
      </c>
      <c r="L84" s="852">
        <f>N77*K84</f>
        <v>2970.8133386926238</v>
      </c>
      <c r="M84" s="853"/>
      <c r="N84" s="57"/>
    </row>
    <row r="85" spans="1:14" ht="15.75" thickBot="1">
      <c r="B85" s="816" t="s">
        <v>1037</v>
      </c>
      <c r="C85" s="817"/>
      <c r="D85" s="817"/>
      <c r="E85" s="817"/>
      <c r="F85" s="817"/>
      <c r="G85" s="817"/>
      <c r="H85" s="817"/>
      <c r="I85" s="817"/>
      <c r="J85" s="817"/>
      <c r="K85" s="817"/>
      <c r="L85" s="817"/>
      <c r="M85" s="818"/>
      <c r="N85" s="58">
        <f>L82+L83+L84</f>
        <v>17824.880032155743</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77241.146806008212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127.66801301525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397804.10330681602</v>
      </c>
      <c r="N48" s="281">
        <f>K48*M48</f>
        <v>27846.287231477123</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6329.436032032444</v>
      </c>
      <c r="N49" s="281">
        <f>K49*M49</f>
        <v>1898.830809609733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29745.118041086855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0">
        <f>VLOOKUP(A58,TRANSPORTE!A1:D117,4,FALSE)</f>
        <v>1280.2563222435558</v>
      </c>
      <c r="M58" s="821"/>
      <c r="N58" s="296">
        <f>K58*L58</f>
        <v>89.61794255704892</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89.61794255704892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2553.3602603049999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32515.76425696415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6503.1528513928306</v>
      </c>
      <c r="M82" s="851"/>
      <c r="N82" s="57"/>
    </row>
    <row r="83" spans="1:14">
      <c r="B83" s="95" t="s">
        <v>1057</v>
      </c>
      <c r="C83" s="96"/>
      <c r="D83" s="96"/>
      <c r="E83" s="96"/>
      <c r="F83" s="96"/>
      <c r="G83" s="96"/>
      <c r="H83" s="96"/>
      <c r="I83" s="93"/>
      <c r="J83" s="94"/>
      <c r="K83" s="313">
        <v>0.05</v>
      </c>
      <c r="L83" s="850">
        <f>N77*K83</f>
        <v>1625.7882128482076</v>
      </c>
      <c r="M83" s="851"/>
      <c r="N83" s="57"/>
    </row>
    <row r="84" spans="1:14" ht="15.75" thickBot="1">
      <c r="B84" s="97" t="s">
        <v>1058</v>
      </c>
      <c r="C84" s="98"/>
      <c r="D84" s="98"/>
      <c r="E84" s="98"/>
      <c r="F84" s="98"/>
      <c r="G84" s="98"/>
      <c r="H84" s="98"/>
      <c r="I84" s="99"/>
      <c r="J84" s="100"/>
      <c r="K84" s="314">
        <v>0.05</v>
      </c>
      <c r="L84" s="852">
        <f>N77*K84</f>
        <v>1625.7882128482076</v>
      </c>
      <c r="M84" s="853"/>
      <c r="N84" s="57"/>
    </row>
    <row r="85" spans="1:14" ht="15.75" thickBot="1">
      <c r="B85" s="816" t="s">
        <v>1037</v>
      </c>
      <c r="C85" s="817"/>
      <c r="D85" s="817"/>
      <c r="E85" s="817"/>
      <c r="F85" s="817"/>
      <c r="G85" s="817"/>
      <c r="H85" s="817"/>
      <c r="I85" s="817"/>
      <c r="J85" s="817"/>
      <c r="K85" s="817"/>
      <c r="L85" s="817"/>
      <c r="M85" s="818"/>
      <c r="N85" s="58">
        <f>L82+L83+L84</f>
        <v>9754.7292770892454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42270.493534053399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68.08960694146667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20000</v>
      </c>
      <c r="N48" s="281">
        <f>K48*M48</f>
        <v>25000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25000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1361.7921388293332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26429.881745770799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5285.9763491541598</v>
      </c>
      <c r="M82" s="851"/>
      <c r="N82" s="57"/>
    </row>
    <row r="83" spans="1:14">
      <c r="B83" s="95" t="s">
        <v>1057</v>
      </c>
      <c r="C83" s="96"/>
      <c r="D83" s="96"/>
      <c r="E83" s="96"/>
      <c r="F83" s="96"/>
      <c r="G83" s="96"/>
      <c r="H83" s="96"/>
      <c r="I83" s="93"/>
      <c r="J83" s="94"/>
      <c r="K83" s="313">
        <v>0.05</v>
      </c>
      <c r="L83" s="850">
        <f>N77*K83</f>
        <v>1321.49408728854</v>
      </c>
      <c r="M83" s="851"/>
      <c r="N83" s="57"/>
    </row>
    <row r="84" spans="1:14" ht="15.75" thickBot="1">
      <c r="B84" s="97" t="s">
        <v>1058</v>
      </c>
      <c r="C84" s="98"/>
      <c r="D84" s="98"/>
      <c r="E84" s="98"/>
      <c r="F84" s="98"/>
      <c r="G84" s="98"/>
      <c r="H84" s="98"/>
      <c r="I84" s="99"/>
      <c r="J84" s="100"/>
      <c r="K84" s="314">
        <v>0.05</v>
      </c>
      <c r="L84" s="852">
        <f>N77*K84</f>
        <v>1321.49408728854</v>
      </c>
      <c r="M84" s="853"/>
      <c r="N84" s="57"/>
    </row>
    <row r="85" spans="1:14" ht="15.75" thickBot="1">
      <c r="B85" s="816" t="s">
        <v>1037</v>
      </c>
      <c r="C85" s="817"/>
      <c r="D85" s="817"/>
      <c r="E85" s="817"/>
      <c r="F85" s="817"/>
      <c r="G85" s="817"/>
      <c r="H85" s="817"/>
      <c r="I85" s="817"/>
      <c r="J85" s="817"/>
      <c r="K85" s="817"/>
      <c r="L85" s="817"/>
      <c r="M85" s="818"/>
      <c r="N85" s="58">
        <f>L82+L83+L84</f>
        <v>7928.9645237312398</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34358.846269502043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153.2016156183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458304.68805946171</v>
      </c>
      <c r="N48" s="281">
        <f>K48*M48</f>
        <v>916.60937611892348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397804.10330681602</v>
      </c>
      <c r="N49" s="281">
        <f>K49*M49</f>
        <v>27846.287231477123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6329.436032032444</v>
      </c>
      <c r="N50" s="281">
        <f>K50*M50</f>
        <v>1898.830809609733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30661.727417205777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0">
        <f>VLOOKUP(A58,TRANSPORTE!A1:D117,4,FALSE)</f>
        <v>1280.2563222435558</v>
      </c>
      <c r="M58" s="821"/>
      <c r="N58" s="296">
        <f>K58*L58</f>
        <v>92.178455201536025</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92.178455201536025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3064.032312366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33971.139800391611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6794.2279600783222</v>
      </c>
      <c r="M82" s="851"/>
      <c r="N82" s="57"/>
    </row>
    <row r="83" spans="1:14">
      <c r="B83" s="95" t="s">
        <v>1057</v>
      </c>
      <c r="C83" s="96"/>
      <c r="D83" s="96"/>
      <c r="E83" s="96"/>
      <c r="F83" s="96"/>
      <c r="G83" s="96"/>
      <c r="H83" s="96"/>
      <c r="I83" s="93"/>
      <c r="J83" s="94"/>
      <c r="K83" s="313">
        <v>0.05</v>
      </c>
      <c r="L83" s="850">
        <f>N77*K83</f>
        <v>1698.5569900195806</v>
      </c>
      <c r="M83" s="851"/>
      <c r="N83" s="57"/>
    </row>
    <row r="84" spans="1:14" ht="15.75" thickBot="1">
      <c r="B84" s="97" t="s">
        <v>1058</v>
      </c>
      <c r="C84" s="98"/>
      <c r="D84" s="98"/>
      <c r="E84" s="98"/>
      <c r="F84" s="98"/>
      <c r="G84" s="98"/>
      <c r="H84" s="98"/>
      <c r="I84" s="99"/>
      <c r="J84" s="100"/>
      <c r="K84" s="314">
        <v>0.05</v>
      </c>
      <c r="L84" s="852">
        <f>N77*K84</f>
        <v>1698.5569900195806</v>
      </c>
      <c r="M84" s="853"/>
      <c r="N84" s="57"/>
    </row>
    <row r="85" spans="1:14" ht="15.75" thickBot="1">
      <c r="B85" s="816" t="s">
        <v>1037</v>
      </c>
      <c r="C85" s="817"/>
      <c r="D85" s="817"/>
      <c r="E85" s="817"/>
      <c r="F85" s="817"/>
      <c r="G85" s="817"/>
      <c r="H85" s="817"/>
      <c r="I85" s="817"/>
      <c r="J85" s="817"/>
      <c r="K85" s="817"/>
      <c r="L85" s="817"/>
      <c r="M85" s="818"/>
      <c r="N85" s="58">
        <f>L82+L83+L84</f>
        <v>10191.341940117483</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44162.481740509094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85.112008676833341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458304.68805946171</v>
      </c>
      <c r="N48" s="281">
        <f>K48*M48</f>
        <v>916.60937611892348</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20000</v>
      </c>
      <c r="N49" s="281">
        <f>K49*M49</f>
        <v>25000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25916.609376118922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0">
        <f>VLOOKUP(A58,TRANSPORTE!A1:D117,4,FALSE)</f>
        <v>1280.2563222435558</v>
      </c>
      <c r="M58" s="821"/>
      <c r="N58" s="296">
        <f>K58*L58</f>
        <v>2.5605126444871118</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2.5605126444871118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84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1702.2401735366666</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27706.522070976909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5541.3044141953824</v>
      </c>
      <c r="M82" s="851"/>
      <c r="N82" s="57"/>
    </row>
    <row r="83" spans="1:14">
      <c r="B83" s="95" t="s">
        <v>1057</v>
      </c>
      <c r="C83" s="96"/>
      <c r="D83" s="96"/>
      <c r="E83" s="96"/>
      <c r="F83" s="96"/>
      <c r="G83" s="96"/>
      <c r="H83" s="96"/>
      <c r="I83" s="93"/>
      <c r="J83" s="94"/>
      <c r="K83" s="313">
        <v>0.05</v>
      </c>
      <c r="L83" s="850">
        <f>N77*K83</f>
        <v>1385.3261035488456</v>
      </c>
      <c r="M83" s="851"/>
      <c r="N83" s="57"/>
    </row>
    <row r="84" spans="1:14" ht="15.75" thickBot="1">
      <c r="B84" s="97" t="s">
        <v>1058</v>
      </c>
      <c r="C84" s="98"/>
      <c r="D84" s="98"/>
      <c r="E84" s="98"/>
      <c r="F84" s="98"/>
      <c r="G84" s="98"/>
      <c r="H84" s="98"/>
      <c r="I84" s="99"/>
      <c r="J84" s="100"/>
      <c r="K84" s="314">
        <v>0.05</v>
      </c>
      <c r="L84" s="852">
        <f>N77*K84</f>
        <v>1385.3261035488456</v>
      </c>
      <c r="M84" s="853"/>
      <c r="N84" s="57"/>
    </row>
    <row r="85" spans="1:14" ht="15.75" thickBot="1">
      <c r="B85" s="816" t="s">
        <v>1037</v>
      </c>
      <c r="C85" s="817"/>
      <c r="D85" s="817"/>
      <c r="E85" s="817"/>
      <c r="F85" s="817"/>
      <c r="G85" s="817"/>
      <c r="H85" s="817"/>
      <c r="I85" s="817"/>
      <c r="J85" s="817"/>
      <c r="K85" s="817"/>
      <c r="L85" s="817"/>
      <c r="M85" s="818"/>
      <c r="N85" s="58">
        <f>L82+L83+L84</f>
        <v>8311.9566212930731</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36018.478692269986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21.278002169208335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5460.91</v>
      </c>
      <c r="N48" s="281">
        <f>K48*M48</f>
        <v>6007.0010000000002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6007.0010000000002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425.56004338416665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6453.8390455533754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1290.7678091106752</v>
      </c>
      <c r="M82" s="851"/>
      <c r="N82" s="57"/>
    </row>
    <row r="83" spans="1:14">
      <c r="B83" s="95" t="s">
        <v>1057</v>
      </c>
      <c r="C83" s="96"/>
      <c r="D83" s="96"/>
      <c r="E83" s="96"/>
      <c r="F83" s="96"/>
      <c r="G83" s="96"/>
      <c r="H83" s="96"/>
      <c r="I83" s="93"/>
      <c r="J83" s="94"/>
      <c r="K83" s="313">
        <v>0.05</v>
      </c>
      <c r="L83" s="850">
        <f>N77*K83</f>
        <v>322.6919522776688</v>
      </c>
      <c r="M83" s="851"/>
      <c r="N83" s="57"/>
    </row>
    <row r="84" spans="1:14" ht="15.75" thickBot="1">
      <c r="B84" s="97" t="s">
        <v>1058</v>
      </c>
      <c r="C84" s="98"/>
      <c r="D84" s="98"/>
      <c r="E84" s="98"/>
      <c r="F84" s="98"/>
      <c r="G84" s="98"/>
      <c r="H84" s="98"/>
      <c r="I84" s="99"/>
      <c r="J84" s="100"/>
      <c r="K84" s="314">
        <v>0.05</v>
      </c>
      <c r="L84" s="852">
        <f>N77*K84</f>
        <v>322.6919522776688</v>
      </c>
      <c r="M84" s="853"/>
      <c r="N84" s="57"/>
    </row>
    <row r="85" spans="1:14" ht="15.75" thickBot="1">
      <c r="B85" s="816" t="s">
        <v>1037</v>
      </c>
      <c r="C85" s="817"/>
      <c r="D85" s="817"/>
      <c r="E85" s="817"/>
      <c r="F85" s="817"/>
      <c r="G85" s="817"/>
      <c r="H85" s="817"/>
      <c r="I85" s="817"/>
      <c r="J85" s="817"/>
      <c r="K85" s="817"/>
      <c r="L85" s="817"/>
      <c r="M85" s="818"/>
      <c r="N85" s="58">
        <f>L82+L83+L84</f>
        <v>1936.1517136660129</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8389.9907592193886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21.278002169208335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6889.4785005725289</v>
      </c>
      <c r="N48" s="281">
        <f>K48*M48</f>
        <v>7578.4263506297821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7578.4263506297821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425.56004338416665</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8025.2643961831573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1605.0528792366315</v>
      </c>
      <c r="M82" s="851"/>
      <c r="N82" s="57"/>
    </row>
    <row r="83" spans="1:14">
      <c r="B83" s="95" t="s">
        <v>1057</v>
      </c>
      <c r="C83" s="96"/>
      <c r="D83" s="96"/>
      <c r="E83" s="96"/>
      <c r="F83" s="96"/>
      <c r="G83" s="96"/>
      <c r="H83" s="96"/>
      <c r="I83" s="93"/>
      <c r="J83" s="94"/>
      <c r="K83" s="313">
        <v>0.05</v>
      </c>
      <c r="L83" s="850">
        <f>N77*K83</f>
        <v>401.26321980915787</v>
      </c>
      <c r="M83" s="851"/>
      <c r="N83" s="57"/>
    </row>
    <row r="84" spans="1:14" ht="15.75" thickBot="1">
      <c r="B84" s="97" t="s">
        <v>1058</v>
      </c>
      <c r="C84" s="98"/>
      <c r="D84" s="98"/>
      <c r="E84" s="98"/>
      <c r="F84" s="98"/>
      <c r="G84" s="98"/>
      <c r="H84" s="98"/>
      <c r="I84" s="99"/>
      <c r="J84" s="100"/>
      <c r="K84" s="314">
        <v>0.05</v>
      </c>
      <c r="L84" s="852">
        <f>N77*K84</f>
        <v>401.26321980915787</v>
      </c>
      <c r="M84" s="853"/>
      <c r="N84" s="57"/>
    </row>
    <row r="85" spans="1:14" ht="15.75" thickBot="1">
      <c r="B85" s="816" t="s">
        <v>1037</v>
      </c>
      <c r="C85" s="817"/>
      <c r="D85" s="817"/>
      <c r="E85" s="817"/>
      <c r="F85" s="817"/>
      <c r="G85" s="817"/>
      <c r="H85" s="817"/>
      <c r="I85" s="817"/>
      <c r="J85" s="817"/>
      <c r="K85" s="817"/>
      <c r="L85" s="817"/>
      <c r="M85" s="818"/>
      <c r="N85" s="58">
        <f>L82+L83+L84</f>
        <v>2407.5793188549474</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10432.843715038105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306.40323123659999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45810.884107756276</v>
      </c>
      <c r="N48" s="281">
        <f>K48*M48</f>
        <v>50391.972518531904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50391.972518531904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0">
        <f>VLOOKUP(A58,TRANSPORTE!A1:D117,4,FALSE)</f>
        <v>1280.2563222435558</v>
      </c>
      <c r="M58" s="821"/>
      <c r="N58" s="296">
        <f>K58*L58</f>
        <v>1408.2819544679114</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1408.2819544679114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6128.0646247319992</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58234.722328968419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11646.944465793684</v>
      </c>
      <c r="M82" s="851"/>
      <c r="N82" s="57"/>
    </row>
    <row r="83" spans="1:14">
      <c r="B83" s="95" t="s">
        <v>1057</v>
      </c>
      <c r="C83" s="96"/>
      <c r="D83" s="96"/>
      <c r="E83" s="96"/>
      <c r="F83" s="96"/>
      <c r="G83" s="96"/>
      <c r="H83" s="96"/>
      <c r="I83" s="93"/>
      <c r="J83" s="94"/>
      <c r="K83" s="313">
        <v>0.05</v>
      </c>
      <c r="L83" s="850">
        <f>N77*K83</f>
        <v>2911.7361164484209</v>
      </c>
      <c r="M83" s="851"/>
      <c r="N83" s="57"/>
    </row>
    <row r="84" spans="1:14" ht="15.75" thickBot="1">
      <c r="B84" s="97" t="s">
        <v>1058</v>
      </c>
      <c r="C84" s="98"/>
      <c r="D84" s="98"/>
      <c r="E84" s="98"/>
      <c r="F84" s="98"/>
      <c r="G84" s="98"/>
      <c r="H84" s="98"/>
      <c r="I84" s="99"/>
      <c r="J84" s="100"/>
      <c r="K84" s="314">
        <v>0.05</v>
      </c>
      <c r="L84" s="852">
        <f>N77*K84</f>
        <v>2911.7361164484209</v>
      </c>
      <c r="M84" s="853"/>
      <c r="N84" s="57"/>
    </row>
    <row r="85" spans="1:14" ht="15.75" thickBot="1">
      <c r="B85" s="816" t="s">
        <v>1037</v>
      </c>
      <c r="C85" s="817"/>
      <c r="D85" s="817"/>
      <c r="E85" s="817"/>
      <c r="F85" s="817"/>
      <c r="G85" s="817"/>
      <c r="H85" s="817"/>
      <c r="I85" s="817"/>
      <c r="J85" s="817"/>
      <c r="K85" s="817"/>
      <c r="L85" s="817"/>
      <c r="M85" s="818"/>
      <c r="N85" s="58">
        <f>L82+L83+L84</f>
        <v>17470.416698690526</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75705.139027658937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160</v>
      </c>
      <c r="B36" s="829" t="str">
        <f>VLOOKUP(A36,EQUIPOS!A6:D154,3,FALSE)</f>
        <v>COMPACTADOR MANUAL VIBRATORIO (RANA) con motor de 6 HP</v>
      </c>
      <c r="C36" s="830"/>
      <c r="D36" s="830"/>
      <c r="E36" s="830"/>
      <c r="F36" s="830"/>
      <c r="G36" s="830"/>
      <c r="H36" s="831"/>
      <c r="I36" s="276"/>
      <c r="J36" s="277"/>
      <c r="K36" s="278">
        <f>VLOOKUP(A36,EQUIPOS!A6:D163,4,FALSE)</f>
        <v>7500</v>
      </c>
      <c r="L36" s="279"/>
      <c r="M36" s="345">
        <v>3</v>
      </c>
      <c r="N36" s="281">
        <f>K36/M36</f>
        <v>2500</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425.5600433841667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2925.5600433841669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60184.507105405879</v>
      </c>
      <c r="N48" s="281">
        <f>K48*M48</f>
        <v>75230.633881757356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75230.633881757356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0">
        <f>VLOOKUP(A60,TRANSPORTE!A1:D117,4,FALSE)</f>
        <v>1280.2563222435558</v>
      </c>
      <c r="M60" s="821"/>
      <c r="N60" s="296">
        <f>K60*L60</f>
        <v>1600.3204028044447</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1600.3204028044447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4255.6004338416669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84012.114761787627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16802.422952357527</v>
      </c>
      <c r="M84" s="851"/>
      <c r="N84" s="57"/>
    </row>
    <row r="85" spans="1:14">
      <c r="B85" s="95" t="s">
        <v>1057</v>
      </c>
      <c r="C85" s="96"/>
      <c r="D85" s="96"/>
      <c r="E85" s="96"/>
      <c r="F85" s="96"/>
      <c r="G85" s="96"/>
      <c r="H85" s="96"/>
      <c r="I85" s="93"/>
      <c r="J85" s="94"/>
      <c r="K85" s="313">
        <v>0.05</v>
      </c>
      <c r="L85" s="850">
        <f>N79*K85</f>
        <v>4200.6057380893817</v>
      </c>
      <c r="M85" s="851"/>
      <c r="N85" s="57"/>
    </row>
    <row r="86" spans="1:14" ht="15.75" thickBot="1">
      <c r="B86" s="97" t="s">
        <v>1058</v>
      </c>
      <c r="C86" s="98"/>
      <c r="D86" s="98"/>
      <c r="E86" s="98"/>
      <c r="F86" s="98"/>
      <c r="G86" s="98"/>
      <c r="H86" s="98"/>
      <c r="I86" s="99"/>
      <c r="J86" s="100"/>
      <c r="K86" s="314">
        <v>0.05</v>
      </c>
      <c r="L86" s="852">
        <f>N79*K86</f>
        <v>4200.6057380893817</v>
      </c>
      <c r="M86" s="853"/>
      <c r="N86" s="57"/>
    </row>
    <row r="87" spans="1:14" ht="15.75" thickBot="1">
      <c r="B87" s="816" t="s">
        <v>1037</v>
      </c>
      <c r="C87" s="817"/>
      <c r="D87" s="817"/>
      <c r="E87" s="817"/>
      <c r="F87" s="817"/>
      <c r="G87" s="817"/>
      <c r="H87" s="817"/>
      <c r="I87" s="817"/>
      <c r="J87" s="817"/>
      <c r="K87" s="817"/>
      <c r="L87" s="817"/>
      <c r="M87" s="818"/>
      <c r="N87" s="58">
        <f>L84+L85+L86</f>
        <v>25203.634428536294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109215.74919032393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197</v>
      </c>
      <c r="B36" s="829" t="str">
        <f>VLOOKUP(A36,EQUIPOS!A6:D154,3,FALSE)</f>
        <v>Equipo de perforación (TRACKDRILL), potencia 40 HP, 2100 golpes / minuto</v>
      </c>
      <c r="C36" s="830"/>
      <c r="D36" s="830"/>
      <c r="E36" s="830"/>
      <c r="F36" s="830"/>
      <c r="G36" s="830"/>
      <c r="H36" s="831"/>
      <c r="I36" s="276"/>
      <c r="J36" s="277"/>
      <c r="K36" s="278">
        <f>VLOOKUP(A36,EQUIPOS!A6:D163,4,FALSE)</f>
        <v>94996.681425646559</v>
      </c>
      <c r="L36" s="279"/>
      <c r="M36" s="345">
        <v>2.5</v>
      </c>
      <c r="N36" s="281">
        <f>K36/M36</f>
        <v>37998.672570258626</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383.00403904575001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38381.676609304377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5938.4445464955088</v>
      </c>
      <c r="N48" s="281">
        <f>K48*M48</f>
        <v>5997.828991960464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5997.828991960464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7660.0807809149992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52039.586382179841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10407.917276435968</v>
      </c>
      <c r="M84" s="851"/>
      <c r="N84" s="57"/>
    </row>
    <row r="85" spans="1:14">
      <c r="B85" s="95" t="s">
        <v>1057</v>
      </c>
      <c r="C85" s="96"/>
      <c r="D85" s="96"/>
      <c r="E85" s="96"/>
      <c r="F85" s="96"/>
      <c r="G85" s="96"/>
      <c r="H85" s="96"/>
      <c r="I85" s="93"/>
      <c r="J85" s="94"/>
      <c r="K85" s="313">
        <v>0.05</v>
      </c>
      <c r="L85" s="850">
        <f>N79*K85</f>
        <v>2601.9793191089921</v>
      </c>
      <c r="M85" s="851"/>
      <c r="N85" s="57"/>
    </row>
    <row r="86" spans="1:14" ht="15.75" thickBot="1">
      <c r="B86" s="97" t="s">
        <v>1058</v>
      </c>
      <c r="C86" s="98"/>
      <c r="D86" s="98"/>
      <c r="E86" s="98"/>
      <c r="F86" s="98"/>
      <c r="G86" s="98"/>
      <c r="H86" s="98"/>
      <c r="I86" s="99"/>
      <c r="J86" s="100"/>
      <c r="K86" s="314">
        <v>0.05</v>
      </c>
      <c r="L86" s="852">
        <f>N79*K86</f>
        <v>2601.9793191089921</v>
      </c>
      <c r="M86" s="853"/>
      <c r="N86" s="57"/>
    </row>
    <row r="87" spans="1:14" ht="15.75" thickBot="1">
      <c r="B87" s="816" t="s">
        <v>1037</v>
      </c>
      <c r="C87" s="817"/>
      <c r="D87" s="817"/>
      <c r="E87" s="817"/>
      <c r="F87" s="817"/>
      <c r="G87" s="817"/>
      <c r="H87" s="817"/>
      <c r="I87" s="817"/>
      <c r="J87" s="817"/>
      <c r="K87" s="817"/>
      <c r="L87" s="817"/>
      <c r="M87" s="818"/>
      <c r="N87" s="58">
        <f>L84+L85+L86</f>
        <v>15611.875914653952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67651.462296833794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197</v>
      </c>
      <c r="B36" s="829" t="str">
        <f>VLOOKUP(A36,EQUIPOS!A6:D154,3,FALSE)</f>
        <v>Equipo de perforación (TRACKDRILL), potencia 40 HP, 2100 golpes / minuto</v>
      </c>
      <c r="C36" s="830"/>
      <c r="D36" s="830"/>
      <c r="E36" s="830"/>
      <c r="F36" s="830"/>
      <c r="G36" s="830"/>
      <c r="H36" s="831"/>
      <c r="I36" s="276"/>
      <c r="J36" s="277"/>
      <c r="K36" s="278">
        <f>VLOOKUP(A36,EQUIPOS!A6:D163,4,FALSE)</f>
        <v>94996.681425646559</v>
      </c>
      <c r="L36" s="279"/>
      <c r="M36" s="345">
        <v>1.25</v>
      </c>
      <c r="N36" s="281">
        <f>K36/M36</f>
        <v>75997.345140517253</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1021.344104122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77018.689244639259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5938.4445464955088</v>
      </c>
      <c r="N48" s="281">
        <f>K48*M48</f>
        <v>5997.828991960464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5997.828991960464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20426.882082439999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103443.40031903972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20688.680063807944</v>
      </c>
      <c r="M84" s="851"/>
      <c r="N84" s="57"/>
    </row>
    <row r="85" spans="1:14">
      <c r="B85" s="95" t="s">
        <v>1057</v>
      </c>
      <c r="C85" s="96"/>
      <c r="D85" s="96"/>
      <c r="E85" s="96"/>
      <c r="F85" s="96"/>
      <c r="G85" s="96"/>
      <c r="H85" s="96"/>
      <c r="I85" s="93"/>
      <c r="J85" s="94"/>
      <c r="K85" s="313">
        <v>0.05</v>
      </c>
      <c r="L85" s="850">
        <f>N79*K85</f>
        <v>5172.170015951986</v>
      </c>
      <c r="M85" s="851"/>
      <c r="N85" s="57"/>
    </row>
    <row r="86" spans="1:14" ht="15.75" thickBot="1">
      <c r="B86" s="97" t="s">
        <v>1058</v>
      </c>
      <c r="C86" s="98"/>
      <c r="D86" s="98"/>
      <c r="E86" s="98"/>
      <c r="F86" s="98"/>
      <c r="G86" s="98"/>
      <c r="H86" s="98"/>
      <c r="I86" s="99"/>
      <c r="J86" s="100"/>
      <c r="K86" s="314">
        <v>0.05</v>
      </c>
      <c r="L86" s="852">
        <f>N79*K86</f>
        <v>5172.170015951986</v>
      </c>
      <c r="M86" s="853"/>
      <c r="N86" s="57"/>
    </row>
    <row r="87" spans="1:14" ht="15.75" thickBot="1">
      <c r="B87" s="816" t="s">
        <v>1037</v>
      </c>
      <c r="C87" s="817"/>
      <c r="D87" s="817"/>
      <c r="E87" s="817"/>
      <c r="F87" s="817"/>
      <c r="G87" s="817"/>
      <c r="H87" s="817"/>
      <c r="I87" s="817"/>
      <c r="J87" s="817"/>
      <c r="K87" s="817"/>
      <c r="L87" s="817"/>
      <c r="M87" s="818"/>
      <c r="N87" s="58">
        <f>L84+L85+L86</f>
        <v>31033.020095711916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134476.42041475163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314</v>
      </c>
      <c r="B36" s="829" t="str">
        <f>VLOOKUP(A36,EQUIPOS!A6:D154,3,FALSE)</f>
        <v xml:space="preserve">Retroexcavadora E-200 sobre orugas
</v>
      </c>
      <c r="C36" s="830"/>
      <c r="D36" s="830"/>
      <c r="E36" s="830"/>
      <c r="F36" s="830"/>
      <c r="G36" s="830"/>
      <c r="H36" s="831"/>
      <c r="I36" s="276"/>
      <c r="J36" s="277"/>
      <c r="K36" s="278">
        <f>VLOOKUP(A36,EQUIPOS!A6:D163,4,FALSE)</f>
        <v>144383.39963211206</v>
      </c>
      <c r="L36" s="279"/>
      <c r="M36" s="345">
        <v>23</v>
      </c>
      <c r="N36" s="281">
        <f>K36/M36</f>
        <v>6277.5391144396553</v>
      </c>
    </row>
    <row r="37" spans="1:14">
      <c r="A37" s="119" t="s">
        <v>328</v>
      </c>
      <c r="B37" s="829" t="str">
        <f>VLOOKUP(A37,EQUIPOS!A7:D154,3,FALSE)</f>
        <v xml:space="preserve">Taco metálico o puntal (escamas en concreto)
</v>
      </c>
      <c r="C37" s="830"/>
      <c r="D37" s="830"/>
      <c r="E37" s="830"/>
      <c r="F37" s="830"/>
      <c r="G37" s="830"/>
      <c r="H37" s="831"/>
      <c r="I37" s="430"/>
      <c r="J37" s="431"/>
      <c r="K37" s="278">
        <f>VLOOKUP(A37,EQUIPOS!A7:D164,4,FALSE)</f>
        <v>60.932347500000006</v>
      </c>
      <c r="L37" s="344"/>
      <c r="M37" s="345">
        <v>1</v>
      </c>
      <c r="N37" s="281">
        <f>K37/M37</f>
        <v>60.932347500000006</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N75*M41</f>
        <v>1021.344104122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7359.8155660616558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4155.2168585146337</v>
      </c>
      <c r="N48" s="281">
        <f>K48*M48</f>
        <v>1454.3259004801216</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12243.101982296159</v>
      </c>
      <c r="N49" s="281">
        <f>K49*M49</f>
        <v>12243.101982296159</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19261.949737841256</v>
      </c>
      <c r="N50" s="281">
        <f>K50*M50</f>
        <v>73195.409003796769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392073.29913758807</v>
      </c>
      <c r="N51" s="281">
        <f>K51*M51</f>
        <v>70573.193844765847</v>
      </c>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157466.03073133889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0">
        <f>VLOOKUP(A58,TRANSPORTE!A1:D117,4,FALSE)</f>
        <v>1280.2563222435558</v>
      </c>
      <c r="M58" s="821"/>
      <c r="N58" s="296">
        <f>K58*L58</f>
        <v>230.44613800384005</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230.44613800384005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20426.882082439999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185483.17451784437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37096.634903568876</v>
      </c>
      <c r="M82" s="851"/>
      <c r="N82" s="57"/>
    </row>
    <row r="83" spans="1:14">
      <c r="B83" s="95" t="s">
        <v>1057</v>
      </c>
      <c r="C83" s="96"/>
      <c r="D83" s="96"/>
      <c r="E83" s="96"/>
      <c r="F83" s="96"/>
      <c r="G83" s="96"/>
      <c r="H83" s="96"/>
      <c r="I83" s="93"/>
      <c r="J83" s="94"/>
      <c r="K83" s="313">
        <v>0.05</v>
      </c>
      <c r="L83" s="850">
        <f>N77*K83</f>
        <v>9274.1587258922191</v>
      </c>
      <c r="M83" s="851"/>
      <c r="N83" s="57"/>
    </row>
    <row r="84" spans="1:14" ht="15.75" thickBot="1">
      <c r="B84" s="97" t="s">
        <v>1058</v>
      </c>
      <c r="C84" s="98"/>
      <c r="D84" s="98"/>
      <c r="E84" s="98"/>
      <c r="F84" s="98"/>
      <c r="G84" s="98"/>
      <c r="H84" s="98"/>
      <c r="I84" s="99"/>
      <c r="J84" s="100"/>
      <c r="K84" s="314">
        <v>0.05</v>
      </c>
      <c r="L84" s="852">
        <f>N77*K84</f>
        <v>9274.1587258922191</v>
      </c>
      <c r="M84" s="853"/>
      <c r="N84" s="57"/>
    </row>
    <row r="85" spans="1:14" ht="15.75" thickBot="1">
      <c r="B85" s="816" t="s">
        <v>1037</v>
      </c>
      <c r="C85" s="817"/>
      <c r="D85" s="817"/>
      <c r="E85" s="817"/>
      <c r="F85" s="817"/>
      <c r="G85" s="817"/>
      <c r="H85" s="817"/>
      <c r="I85" s="817"/>
      <c r="J85" s="817"/>
      <c r="K85" s="817"/>
      <c r="L85" s="817"/>
      <c r="M85" s="818"/>
      <c r="N85" s="58">
        <f>L82+L83+L84</f>
        <v>55644.952355353322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241128.12687319767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N75*M41</f>
        <v>51.067205206099999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5353.592688519404</v>
      </c>
      <c r="N48" s="281">
        <f>K48*M48</f>
        <v>5353.592688519404</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854.76136491283683</v>
      </c>
      <c r="N49" s="281">
        <f>K49*M49</f>
        <v>3419.0454596513473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6" t="s">
        <v>1037</v>
      </c>
      <c r="C53" s="817"/>
      <c r="D53" s="817"/>
      <c r="E53" s="817"/>
      <c r="F53" s="817"/>
      <c r="G53" s="817"/>
      <c r="H53" s="817"/>
      <c r="I53" s="817"/>
      <c r="J53" s="817"/>
      <c r="K53" s="817"/>
      <c r="L53" s="817"/>
      <c r="M53" s="818"/>
      <c r="N53" s="403">
        <f>SUM(N48:N52)</f>
        <v>8772.6381481707504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B58" s="52"/>
      <c r="C58" s="326"/>
      <c r="D58" s="326"/>
      <c r="E58" s="326"/>
      <c r="F58" s="326"/>
      <c r="G58" s="326"/>
      <c r="H58" s="320"/>
      <c r="I58" s="288"/>
      <c r="J58" s="295"/>
      <c r="K58" s="288"/>
      <c r="L58" s="820"/>
      <c r="M58" s="821"/>
      <c r="N58" s="296"/>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133"/>
    </row>
    <row r="75" spans="1:15" ht="15.75" thickBot="1">
      <c r="B75" s="822" t="s">
        <v>1037</v>
      </c>
      <c r="C75" s="823"/>
      <c r="D75" s="823"/>
      <c r="E75" s="823"/>
      <c r="F75" s="823"/>
      <c r="G75" s="823"/>
      <c r="H75" s="823"/>
      <c r="I75" s="823"/>
      <c r="J75" s="823"/>
      <c r="K75" s="823"/>
      <c r="L75" s="823"/>
      <c r="M75" s="824"/>
      <c r="N75" s="469">
        <f>SUM(N69:N74)</f>
        <v>510.67205206099999</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9334.37740543785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1866.8754810875701</v>
      </c>
      <c r="M82" s="851"/>
      <c r="N82" s="57"/>
    </row>
    <row r="83" spans="1:14">
      <c r="B83" s="95" t="s">
        <v>1057</v>
      </c>
      <c r="C83" s="96"/>
      <c r="D83" s="96"/>
      <c r="E83" s="96"/>
      <c r="F83" s="96"/>
      <c r="G83" s="96"/>
      <c r="H83" s="96"/>
      <c r="I83" s="93"/>
      <c r="J83" s="94"/>
      <c r="K83" s="313">
        <v>0.05</v>
      </c>
      <c r="L83" s="850">
        <f>N77*K83</f>
        <v>466.71887027189251</v>
      </c>
      <c r="M83" s="851"/>
      <c r="N83" s="57"/>
    </row>
    <row r="84" spans="1:14" ht="15.75" thickBot="1">
      <c r="B84" s="97" t="s">
        <v>1058</v>
      </c>
      <c r="C84" s="98"/>
      <c r="D84" s="98"/>
      <c r="E84" s="98"/>
      <c r="F84" s="98"/>
      <c r="G84" s="98"/>
      <c r="H84" s="98"/>
      <c r="I84" s="99"/>
      <c r="J84" s="100"/>
      <c r="K84" s="314">
        <v>0.05</v>
      </c>
      <c r="L84" s="852">
        <f>N77*K84</f>
        <v>466.71887027189251</v>
      </c>
      <c r="M84" s="853"/>
      <c r="N84" s="57"/>
    </row>
    <row r="85" spans="1:14" ht="15.75" thickBot="1">
      <c r="B85" s="816" t="s">
        <v>1037</v>
      </c>
      <c r="C85" s="817"/>
      <c r="D85" s="817"/>
      <c r="E85" s="817"/>
      <c r="F85" s="817"/>
      <c r="G85" s="817"/>
      <c r="H85" s="817"/>
      <c r="I85" s="817"/>
      <c r="J85" s="817"/>
      <c r="K85" s="817"/>
      <c r="L85" s="817"/>
      <c r="M85" s="818"/>
      <c r="N85" s="58">
        <f>L82+L83+L84</f>
        <v>2800.3132216313552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12134.690627069205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269</v>
      </c>
      <c r="B36" s="829" t="str">
        <f>VLOOKUP(A36,EQUIPOS!A6:D154,3,FALSE)</f>
        <v>Motoniveladora  potencia 215 HP, ancho de cuchilla 4,27 m, peso 18 ton.</v>
      </c>
      <c r="C36" s="830"/>
      <c r="D36" s="830"/>
      <c r="E36" s="830"/>
      <c r="F36" s="830"/>
      <c r="G36" s="830"/>
      <c r="H36" s="831"/>
      <c r="I36" s="276"/>
      <c r="J36" s="277"/>
      <c r="K36" s="278">
        <f>VLOOKUP(A36,EQUIPOS!A6:D163,4,FALSE)</f>
        <v>161375.5124521073</v>
      </c>
      <c r="L36" s="279"/>
      <c r="M36" s="345">
        <v>15</v>
      </c>
      <c r="N36" s="281">
        <f>K36/M36</f>
        <v>10758.367496807154</v>
      </c>
    </row>
    <row r="37" spans="1:14">
      <c r="A37" s="119" t="s">
        <v>365</v>
      </c>
      <c r="B37" s="829" t="str">
        <f>VLOOKUP(A37,EQUIPOS!A7:D154,3,FALSE)</f>
        <v xml:space="preserve">Vibrocompatador, potencia 153 HP, peso 10 Ton. </v>
      </c>
      <c r="C37" s="830"/>
      <c r="D37" s="830"/>
      <c r="E37" s="830"/>
      <c r="F37" s="830"/>
      <c r="G37" s="830"/>
      <c r="H37" s="831"/>
      <c r="I37" s="430"/>
      <c r="J37" s="431"/>
      <c r="K37" s="278">
        <f>VLOOKUP(A37,EQUIPOS!A7:D164,4,FALSE)</f>
        <v>132351.36211629311</v>
      </c>
      <c r="L37" s="344"/>
      <c r="M37" s="345">
        <v>15</v>
      </c>
      <c r="N37" s="281">
        <f>K37/M37</f>
        <v>8823.4241410862069</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106.39001084604166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19688.181648739399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22778.892777754772</v>
      </c>
      <c r="N48" s="281">
        <f>K48*M48</f>
        <v>23917.837416642513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37.931412041222195</v>
      </c>
      <c r="N49" s="281">
        <f>K49*M49</f>
        <v>1137.9423612366659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25055.779777879179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0">
        <f>VLOOKUP(A60,TRANSPORTE!A1:D117,4,FALSE)</f>
        <v>1280.2563222435558</v>
      </c>
      <c r="M60" s="821"/>
      <c r="N60" s="296">
        <f>K60*L60</f>
        <v>1344.2691383557337</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1344.2691383557337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2127.800216920833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48216.030781895148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9643.2061563790303</v>
      </c>
      <c r="M84" s="851"/>
      <c r="N84" s="57"/>
    </row>
    <row r="85" spans="1:14">
      <c r="B85" s="95" t="s">
        <v>1057</v>
      </c>
      <c r="C85" s="96"/>
      <c r="D85" s="96"/>
      <c r="E85" s="96"/>
      <c r="F85" s="96"/>
      <c r="G85" s="96"/>
      <c r="H85" s="96"/>
      <c r="I85" s="93"/>
      <c r="J85" s="94"/>
      <c r="K85" s="313">
        <v>0.05</v>
      </c>
      <c r="L85" s="850">
        <f>N79*K85</f>
        <v>2410.8015390947576</v>
      </c>
      <c r="M85" s="851"/>
      <c r="N85" s="57"/>
    </row>
    <row r="86" spans="1:14" ht="15.75" thickBot="1">
      <c r="B86" s="97" t="s">
        <v>1058</v>
      </c>
      <c r="C86" s="98"/>
      <c r="D86" s="98"/>
      <c r="E86" s="98"/>
      <c r="F86" s="98"/>
      <c r="G86" s="98"/>
      <c r="H86" s="98"/>
      <c r="I86" s="99"/>
      <c r="J86" s="100"/>
      <c r="K86" s="314">
        <v>0.05</v>
      </c>
      <c r="L86" s="852">
        <f>N79*K86</f>
        <v>2410.8015390947576</v>
      </c>
      <c r="M86" s="853"/>
      <c r="N86" s="57"/>
    </row>
    <row r="87" spans="1:14" ht="15.75" thickBot="1">
      <c r="B87" s="816" t="s">
        <v>1037</v>
      </c>
      <c r="C87" s="817"/>
      <c r="D87" s="817"/>
      <c r="E87" s="817"/>
      <c r="F87" s="817"/>
      <c r="G87" s="817"/>
      <c r="H87" s="817"/>
      <c r="I87" s="817"/>
      <c r="J87" s="817"/>
      <c r="K87" s="817"/>
      <c r="L87" s="817"/>
      <c r="M87" s="818"/>
      <c r="N87" s="58">
        <f>L84+L85+L86</f>
        <v>14464.809234568547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62680.840016463699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2.25" customHeight="1" thickBot="1">
      <c r="A31" t="s">
        <v>1929</v>
      </c>
      <c r="B31" s="86" t="s">
        <v>1228</v>
      </c>
      <c r="C31" s="956" t="s">
        <v>2261</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6329.436032032444</v>
      </c>
      <c r="N50" s="281">
        <f>K50*M50</f>
        <v>12658.872064064888</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72686.602784306626</v>
      </c>
      <c r="N51" s="281">
        <f>K51*M51</f>
        <v>36343.301392153313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91655.930547819298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109150.38214220871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21830.076428441742</v>
      </c>
      <c r="M84" s="851"/>
      <c r="N84" s="57"/>
    </row>
    <row r="85" spans="1:14">
      <c r="B85" s="95" t="s">
        <v>1057</v>
      </c>
      <c r="C85" s="96"/>
      <c r="D85" s="96"/>
      <c r="E85" s="96"/>
      <c r="F85" s="96"/>
      <c r="G85" s="96"/>
      <c r="H85" s="96"/>
      <c r="I85" s="93"/>
      <c r="J85" s="94"/>
      <c r="K85" s="313">
        <v>0.05</v>
      </c>
      <c r="L85" s="850">
        <f>N79*K85</f>
        <v>5457.5191071104355</v>
      </c>
      <c r="M85" s="851"/>
      <c r="N85" s="57"/>
    </row>
    <row r="86" spans="1:14" ht="15.75" thickBot="1">
      <c r="B86" s="97" t="s">
        <v>1058</v>
      </c>
      <c r="C86" s="98"/>
      <c r="D86" s="98"/>
      <c r="E86" s="98"/>
      <c r="F86" s="98"/>
      <c r="G86" s="98"/>
      <c r="H86" s="98"/>
      <c r="I86" s="99"/>
      <c r="J86" s="100"/>
      <c r="K86" s="314">
        <v>0.05</v>
      </c>
      <c r="L86" s="852">
        <f>N79*K86</f>
        <v>5457.5191071104355</v>
      </c>
      <c r="M86" s="853"/>
      <c r="N86" s="57"/>
    </row>
    <row r="87" spans="1:14" ht="15.75" thickBot="1">
      <c r="B87" s="816" t="s">
        <v>1037</v>
      </c>
      <c r="C87" s="817"/>
      <c r="D87" s="817"/>
      <c r="E87" s="817"/>
      <c r="F87" s="817"/>
      <c r="G87" s="817"/>
      <c r="H87" s="817"/>
      <c r="I87" s="817"/>
      <c r="J87" s="817"/>
      <c r="K87" s="817"/>
      <c r="L87" s="817"/>
      <c r="M87" s="818"/>
      <c r="N87" s="58">
        <f>L84+L85+L86</f>
        <v>32745.114642662611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141895.49678487133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1.5" customHeight="1" thickBot="1">
      <c r="A31" t="s">
        <v>1929</v>
      </c>
      <c r="B31" s="86" t="s">
        <v>1776</v>
      </c>
      <c r="C31" s="956" t="s">
        <v>2262</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6329.436032032444</v>
      </c>
      <c r="N50" s="281">
        <f>K50*M50</f>
        <v>12658.872064064888</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172619.42623464548</v>
      </c>
      <c r="N51" s="281">
        <f>K51*M51</f>
        <v>86309.713117322739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141622.34227298872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159116.79386737812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31823.358773475626</v>
      </c>
      <c r="M84" s="851"/>
      <c r="N84" s="57"/>
    </row>
    <row r="85" spans="1:14">
      <c r="B85" s="95" t="s">
        <v>1057</v>
      </c>
      <c r="C85" s="96"/>
      <c r="D85" s="96"/>
      <c r="E85" s="96"/>
      <c r="F85" s="96"/>
      <c r="G85" s="96"/>
      <c r="H85" s="96"/>
      <c r="I85" s="93"/>
      <c r="J85" s="94"/>
      <c r="K85" s="313">
        <v>0.05</v>
      </c>
      <c r="L85" s="850">
        <f>N79*K85</f>
        <v>7955.8396933689064</v>
      </c>
      <c r="M85" s="851"/>
      <c r="N85" s="57"/>
    </row>
    <row r="86" spans="1:14" ht="15.75" thickBot="1">
      <c r="B86" s="97" t="s">
        <v>1058</v>
      </c>
      <c r="C86" s="98"/>
      <c r="D86" s="98"/>
      <c r="E86" s="98"/>
      <c r="F86" s="98"/>
      <c r="G86" s="98"/>
      <c r="H86" s="98"/>
      <c r="I86" s="99"/>
      <c r="J86" s="100"/>
      <c r="K86" s="314">
        <v>0.05</v>
      </c>
      <c r="L86" s="852">
        <f>N79*K86</f>
        <v>7955.8396933689064</v>
      </c>
      <c r="M86" s="853"/>
      <c r="N86" s="57"/>
    </row>
    <row r="87" spans="1:14" ht="15.75" thickBot="1">
      <c r="B87" s="816" t="s">
        <v>1037</v>
      </c>
      <c r="C87" s="817"/>
      <c r="D87" s="817"/>
      <c r="E87" s="817"/>
      <c r="F87" s="817"/>
      <c r="G87" s="817"/>
      <c r="H87" s="817"/>
      <c r="I87" s="817"/>
      <c r="J87" s="817"/>
      <c r="K87" s="817"/>
      <c r="L87" s="817"/>
      <c r="M87" s="818"/>
      <c r="N87" s="58">
        <f>L84+L85+L86</f>
        <v>47735.038160213437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206851.83202759156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1777</v>
      </c>
      <c r="C31" s="956" t="s">
        <v>2263</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6329.436032032444</v>
      </c>
      <c r="N50" s="281">
        <f>K50*M50</f>
        <v>12658.872064064888</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174187.76037420385</v>
      </c>
      <c r="N51" s="281">
        <f>K51*M51</f>
        <v>87093.880187101924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142406.50934276791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159900.9609371573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31980.192187431461</v>
      </c>
      <c r="M84" s="851"/>
      <c r="N84" s="57"/>
    </row>
    <row r="85" spans="1:14">
      <c r="B85" s="95" t="s">
        <v>1057</v>
      </c>
      <c r="C85" s="96"/>
      <c r="D85" s="96"/>
      <c r="E85" s="96"/>
      <c r="F85" s="96"/>
      <c r="G85" s="96"/>
      <c r="H85" s="96"/>
      <c r="I85" s="93"/>
      <c r="J85" s="94"/>
      <c r="K85" s="313">
        <v>0.05</v>
      </c>
      <c r="L85" s="850">
        <f>N79*K85</f>
        <v>7995.0480468578653</v>
      </c>
      <c r="M85" s="851"/>
      <c r="N85" s="57"/>
    </row>
    <row r="86" spans="1:14" ht="15.75" thickBot="1">
      <c r="B86" s="97" t="s">
        <v>1058</v>
      </c>
      <c r="C86" s="98"/>
      <c r="D86" s="98"/>
      <c r="E86" s="98"/>
      <c r="F86" s="98"/>
      <c r="G86" s="98"/>
      <c r="H86" s="98"/>
      <c r="I86" s="99"/>
      <c r="J86" s="100"/>
      <c r="K86" s="314">
        <v>0.05</v>
      </c>
      <c r="L86" s="852">
        <f>N79*K86</f>
        <v>7995.0480468578653</v>
      </c>
      <c r="M86" s="853"/>
      <c r="N86" s="57"/>
    </row>
    <row r="87" spans="1:14" ht="15.75" thickBot="1">
      <c r="B87" s="816" t="s">
        <v>1037</v>
      </c>
      <c r="C87" s="817"/>
      <c r="D87" s="817"/>
      <c r="E87" s="817"/>
      <c r="F87" s="817"/>
      <c r="G87" s="817"/>
      <c r="H87" s="817"/>
      <c r="I87" s="817"/>
      <c r="J87" s="817"/>
      <c r="K87" s="817"/>
      <c r="L87" s="817"/>
      <c r="M87" s="818"/>
      <c r="N87" s="58">
        <f>L84+L85+L86</f>
        <v>47970.288281147194</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207871.2492183045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7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9.25" customHeight="1" thickBot="1">
      <c r="A31" t="s">
        <v>1929</v>
      </c>
      <c r="B31" s="86" t="s">
        <v>1778</v>
      </c>
      <c r="C31" s="956" t="s">
        <v>2264</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7026.3716024829737</v>
      </c>
      <c r="N49" s="281">
        <f>K49*M49</f>
        <v>8080.3273428554194</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6329.436032032444</v>
      </c>
      <c r="N50" s="281">
        <f>K50*M50</f>
        <v>12658.872064064888</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151174.38633676863</v>
      </c>
      <c r="N51" s="281">
        <f>K51*M51</f>
        <v>75587.193168384314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130899.8223240503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148394.27391843969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29678.854783687941</v>
      </c>
      <c r="M84" s="851"/>
      <c r="N84" s="57"/>
    </row>
    <row r="85" spans="1:14">
      <c r="B85" s="95" t="s">
        <v>1057</v>
      </c>
      <c r="C85" s="96"/>
      <c r="D85" s="96"/>
      <c r="E85" s="96"/>
      <c r="F85" s="96"/>
      <c r="G85" s="96"/>
      <c r="H85" s="96"/>
      <c r="I85" s="93"/>
      <c r="J85" s="94"/>
      <c r="K85" s="313">
        <v>0.05</v>
      </c>
      <c r="L85" s="850">
        <f>N79*K85</f>
        <v>7419.7136959219852</v>
      </c>
      <c r="M85" s="851"/>
      <c r="N85" s="57"/>
    </row>
    <row r="86" spans="1:14" ht="15.75" thickBot="1">
      <c r="B86" s="97" t="s">
        <v>1058</v>
      </c>
      <c r="C86" s="98"/>
      <c r="D86" s="98"/>
      <c r="E86" s="98"/>
      <c r="F86" s="98"/>
      <c r="G86" s="98"/>
      <c r="H86" s="98"/>
      <c r="I86" s="99"/>
      <c r="J86" s="100"/>
      <c r="K86" s="314">
        <v>0.05</v>
      </c>
      <c r="L86" s="852">
        <f>N79*K86</f>
        <v>7419.7136959219852</v>
      </c>
      <c r="M86" s="853"/>
      <c r="N86" s="57"/>
    </row>
    <row r="87" spans="1:14" ht="15.75" thickBot="1">
      <c r="B87" s="816" t="s">
        <v>1037</v>
      </c>
      <c r="C87" s="817"/>
      <c r="D87" s="817"/>
      <c r="E87" s="817"/>
      <c r="F87" s="817"/>
      <c r="G87" s="817"/>
      <c r="H87" s="817"/>
      <c r="I87" s="817"/>
      <c r="J87" s="817"/>
      <c r="K87" s="817"/>
      <c r="L87" s="817"/>
      <c r="M87" s="818"/>
      <c r="N87" s="58">
        <f>L84+L85+L86</f>
        <v>44518.282175531909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192912.55609397159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1229</v>
      </c>
      <c r="C31" s="956" t="s">
        <v>1818</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7026.3716024829737</v>
      </c>
      <c r="N49" s="281">
        <f>K49*M49</f>
        <v>3513.1858012414868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6329.436032032444</v>
      </c>
      <c r="N50" s="281">
        <f>K50*M50</f>
        <v>6329.436032032444</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44416.051582019609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61910.503176409024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12382.100635281806</v>
      </c>
      <c r="M84" s="851"/>
      <c r="N84" s="57"/>
    </row>
    <row r="85" spans="1:14">
      <c r="B85" s="95" t="s">
        <v>1057</v>
      </c>
      <c r="C85" s="96"/>
      <c r="D85" s="96"/>
      <c r="E85" s="96"/>
      <c r="F85" s="96"/>
      <c r="G85" s="96"/>
      <c r="H85" s="96"/>
      <c r="I85" s="93"/>
      <c r="J85" s="94"/>
      <c r="K85" s="313">
        <v>0.05</v>
      </c>
      <c r="L85" s="850">
        <f>N79*K85</f>
        <v>3095.5251588204515</v>
      </c>
      <c r="M85" s="851"/>
      <c r="N85" s="57"/>
    </row>
    <row r="86" spans="1:14" ht="15.75" thickBot="1">
      <c r="B86" s="97" t="s">
        <v>1058</v>
      </c>
      <c r="C86" s="98"/>
      <c r="D86" s="98"/>
      <c r="E86" s="98"/>
      <c r="F86" s="98"/>
      <c r="G86" s="98"/>
      <c r="H86" s="98"/>
      <c r="I86" s="99"/>
      <c r="J86" s="100"/>
      <c r="K86" s="314">
        <v>0.05</v>
      </c>
      <c r="L86" s="852">
        <f>N79*K86</f>
        <v>3095.5251588204515</v>
      </c>
      <c r="M86" s="853"/>
      <c r="N86" s="57"/>
    </row>
    <row r="87" spans="1:14" ht="15.75" thickBot="1">
      <c r="B87" s="816" t="s">
        <v>1037</v>
      </c>
      <c r="C87" s="817"/>
      <c r="D87" s="817"/>
      <c r="E87" s="817"/>
      <c r="F87" s="817"/>
      <c r="G87" s="817"/>
      <c r="H87" s="817"/>
      <c r="I87" s="817"/>
      <c r="J87" s="817"/>
      <c r="K87" s="817"/>
      <c r="L87" s="817"/>
      <c r="M87" s="818"/>
      <c r="N87" s="58">
        <f>L84+L85+L86</f>
        <v>18573.150952922708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80483.654129331728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1779</v>
      </c>
      <c r="C31" s="956" t="s">
        <v>1780</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7026.3716024829737</v>
      </c>
      <c r="N49" s="281">
        <f>K49*M49</f>
        <v>3513.1858012414868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6329.436032032444</v>
      </c>
      <c r="N50" s="281">
        <f>K50*M50</f>
        <v>6329.436032032444</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44416.051582019609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61910.503176409024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12382.100635281806</v>
      </c>
      <c r="M84" s="851"/>
      <c r="N84" s="57"/>
    </row>
    <row r="85" spans="1:14">
      <c r="B85" s="95" t="s">
        <v>1057</v>
      </c>
      <c r="C85" s="96"/>
      <c r="D85" s="96"/>
      <c r="E85" s="96"/>
      <c r="F85" s="96"/>
      <c r="G85" s="96"/>
      <c r="H85" s="96"/>
      <c r="I85" s="93"/>
      <c r="J85" s="94"/>
      <c r="K85" s="313">
        <v>0.05</v>
      </c>
      <c r="L85" s="850">
        <f>N79*K85</f>
        <v>3095.5251588204515</v>
      </c>
      <c r="M85" s="851"/>
      <c r="N85" s="57"/>
    </row>
    <row r="86" spans="1:14" ht="15.75" thickBot="1">
      <c r="B86" s="97" t="s">
        <v>1058</v>
      </c>
      <c r="C86" s="98"/>
      <c r="D86" s="98"/>
      <c r="E86" s="98"/>
      <c r="F86" s="98"/>
      <c r="G86" s="98"/>
      <c r="H86" s="98"/>
      <c r="I86" s="99"/>
      <c r="J86" s="100"/>
      <c r="K86" s="314">
        <v>0.05</v>
      </c>
      <c r="L86" s="852">
        <f>N79*K86</f>
        <v>3095.5251588204515</v>
      </c>
      <c r="M86" s="853"/>
      <c r="N86" s="57"/>
    </row>
    <row r="87" spans="1:14" ht="15.75" thickBot="1">
      <c r="B87" s="816" t="s">
        <v>1037</v>
      </c>
      <c r="C87" s="817"/>
      <c r="D87" s="817"/>
      <c r="E87" s="817"/>
      <c r="F87" s="817"/>
      <c r="G87" s="817"/>
      <c r="H87" s="817"/>
      <c r="I87" s="817"/>
      <c r="J87" s="817"/>
      <c r="K87" s="817"/>
      <c r="L87" s="817"/>
      <c r="M87" s="818"/>
      <c r="N87" s="58">
        <f>L84+L85+L86</f>
        <v>18573.150952922708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80483.654129331728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1781</v>
      </c>
      <c r="C31" s="956" t="s">
        <v>1782</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7026.3716024829737</v>
      </c>
      <c r="N49" s="281">
        <f>K49*M49</f>
        <v>3513.1858012414868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6329.436032032444</v>
      </c>
      <c r="N50" s="281">
        <f>K50*M50</f>
        <v>6329.436032032444</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44416.051582019609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61910.503176409024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12382.100635281806</v>
      </c>
      <c r="M84" s="851"/>
      <c r="N84" s="57"/>
    </row>
    <row r="85" spans="1:14">
      <c r="B85" s="95" t="s">
        <v>1057</v>
      </c>
      <c r="C85" s="96"/>
      <c r="D85" s="96"/>
      <c r="E85" s="96"/>
      <c r="F85" s="96"/>
      <c r="G85" s="96"/>
      <c r="H85" s="96"/>
      <c r="I85" s="93"/>
      <c r="J85" s="94"/>
      <c r="K85" s="313">
        <v>0.05</v>
      </c>
      <c r="L85" s="850">
        <f>N79*K85</f>
        <v>3095.5251588204515</v>
      </c>
      <c r="M85" s="851"/>
      <c r="N85" s="57"/>
    </row>
    <row r="86" spans="1:14" ht="15.75" thickBot="1">
      <c r="B86" s="97" t="s">
        <v>1058</v>
      </c>
      <c r="C86" s="98"/>
      <c r="D86" s="98"/>
      <c r="E86" s="98"/>
      <c r="F86" s="98"/>
      <c r="G86" s="98"/>
      <c r="H86" s="98"/>
      <c r="I86" s="99"/>
      <c r="J86" s="100"/>
      <c r="K86" s="314">
        <v>0.05</v>
      </c>
      <c r="L86" s="852">
        <f>N79*K86</f>
        <v>3095.5251588204515</v>
      </c>
      <c r="M86" s="853"/>
      <c r="N86" s="57"/>
    </row>
    <row r="87" spans="1:14" ht="15.75" thickBot="1">
      <c r="B87" s="816" t="s">
        <v>1037</v>
      </c>
      <c r="C87" s="817"/>
      <c r="D87" s="817"/>
      <c r="E87" s="817"/>
      <c r="F87" s="817"/>
      <c r="G87" s="817"/>
      <c r="H87" s="817"/>
      <c r="I87" s="817"/>
      <c r="J87" s="817"/>
      <c r="K87" s="817"/>
      <c r="L87" s="817"/>
      <c r="M87" s="818"/>
      <c r="N87" s="58">
        <f>L84+L85+L86</f>
        <v>18573.150952922708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80483.654129331728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1783</v>
      </c>
      <c r="C31" s="956" t="s">
        <v>1784</v>
      </c>
      <c r="D31" s="957"/>
      <c r="E31" s="957"/>
      <c r="F31" s="957"/>
      <c r="G31" s="957"/>
      <c r="H31" s="957"/>
      <c r="I31" s="957"/>
      <c r="J31" s="983"/>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766.00807809150001</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31430.390680677887</v>
      </c>
      <c r="N48" s="281">
        <f>K48*M48</f>
        <v>34573.429748745679</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7026.3716024829737</v>
      </c>
      <c r="N49" s="281">
        <f>K49*M49</f>
        <v>3513.1858012414868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6329.436032032444</v>
      </c>
      <c r="N50" s="281">
        <f>K50*M50</f>
        <v>6329.436032032444</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0</v>
      </c>
      <c r="N51" s="281">
        <f>K51*M51</f>
        <v>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44416.051582019609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0">
        <f>VLOOKUP(A60,TRANSPORTE!A1:D117,4,FALSE)</f>
        <v>1280.2563222435558</v>
      </c>
      <c r="M60" s="821"/>
      <c r="N60" s="296">
        <f>K60*L60</f>
        <v>1408.2819544679114</v>
      </c>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f>N60+N61+N62+N63+N64</f>
        <v>1408.2819544679114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15320.161561829998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61910.503176409024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12382.100635281806</v>
      </c>
      <c r="M84" s="851"/>
      <c r="N84" s="57"/>
    </row>
    <row r="85" spans="1:14">
      <c r="B85" s="95" t="s">
        <v>1057</v>
      </c>
      <c r="C85" s="96"/>
      <c r="D85" s="96"/>
      <c r="E85" s="96"/>
      <c r="F85" s="96"/>
      <c r="G85" s="96"/>
      <c r="H85" s="96"/>
      <c r="I85" s="93"/>
      <c r="J85" s="94"/>
      <c r="K85" s="313">
        <v>0.05</v>
      </c>
      <c r="L85" s="850">
        <f>N79*K85</f>
        <v>3095.5251588204515</v>
      </c>
      <c r="M85" s="851"/>
      <c r="N85" s="57"/>
    </row>
    <row r="86" spans="1:14" ht="15.75" thickBot="1">
      <c r="B86" s="97" t="s">
        <v>1058</v>
      </c>
      <c r="C86" s="98"/>
      <c r="D86" s="98"/>
      <c r="E86" s="98"/>
      <c r="F86" s="98"/>
      <c r="G86" s="98"/>
      <c r="H86" s="98"/>
      <c r="I86" s="99"/>
      <c r="J86" s="100"/>
      <c r="K86" s="314">
        <v>0.05</v>
      </c>
      <c r="L86" s="852">
        <f>N79*K86</f>
        <v>3095.5251588204515</v>
      </c>
      <c r="M86" s="853"/>
      <c r="N86" s="57"/>
    </row>
    <row r="87" spans="1:14" ht="15.75" thickBot="1">
      <c r="B87" s="816" t="s">
        <v>1037</v>
      </c>
      <c r="C87" s="817"/>
      <c r="D87" s="817"/>
      <c r="E87" s="817"/>
      <c r="F87" s="817"/>
      <c r="G87" s="817"/>
      <c r="H87" s="817"/>
      <c r="I87" s="817"/>
      <c r="J87" s="817"/>
      <c r="K87" s="817"/>
      <c r="L87" s="817"/>
      <c r="M87" s="818"/>
      <c r="N87" s="58">
        <f>L84+L85+L86</f>
        <v>18573.150952922708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80483.654129331728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8.5" customHeight="1" thickBot="1">
      <c r="A31" t="s">
        <v>1929</v>
      </c>
      <c r="B31" s="86" t="s">
        <v>1785</v>
      </c>
      <c r="C31" s="956" t="s">
        <v>1786</v>
      </c>
      <c r="D31" s="957"/>
      <c r="E31" s="957"/>
      <c r="F31" s="957"/>
      <c r="G31" s="957"/>
      <c r="H31" s="957"/>
      <c r="I31" s="957"/>
      <c r="J31" s="98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2152.5930312365999</v>
      </c>
      <c r="M84" s="851"/>
      <c r="N84" s="57"/>
    </row>
    <row r="85" spans="1:14">
      <c r="B85" s="95" t="s">
        <v>1057</v>
      </c>
      <c r="C85" s="96"/>
      <c r="D85" s="96"/>
      <c r="E85" s="96"/>
      <c r="F85" s="96"/>
      <c r="G85" s="96"/>
      <c r="H85" s="96"/>
      <c r="I85" s="93"/>
      <c r="J85" s="94"/>
      <c r="K85" s="313">
        <v>0.05</v>
      </c>
      <c r="L85" s="850">
        <f>N79*K85</f>
        <v>538.14825780914998</v>
      </c>
      <c r="M85" s="851"/>
      <c r="N85" s="57"/>
    </row>
    <row r="86" spans="1:14" ht="15.75" thickBot="1">
      <c r="B86" s="97" t="s">
        <v>1058</v>
      </c>
      <c r="C86" s="98"/>
      <c r="D86" s="98"/>
      <c r="E86" s="98"/>
      <c r="F86" s="98"/>
      <c r="G86" s="98"/>
      <c r="H86" s="98"/>
      <c r="I86" s="99"/>
      <c r="J86" s="100"/>
      <c r="K86" s="314">
        <v>0.05</v>
      </c>
      <c r="L86" s="852">
        <f>N79*K86</f>
        <v>538.14825780914998</v>
      </c>
      <c r="M86" s="853"/>
      <c r="N86" s="57"/>
    </row>
    <row r="87" spans="1:14" ht="15.75" thickBot="1">
      <c r="B87" s="816" t="s">
        <v>1037</v>
      </c>
      <c r="C87" s="817"/>
      <c r="D87" s="817"/>
      <c r="E87" s="817"/>
      <c r="F87" s="817"/>
      <c r="G87" s="817"/>
      <c r="H87" s="817"/>
      <c r="I87" s="817"/>
      <c r="J87" s="817"/>
      <c r="K87" s="817"/>
      <c r="L87" s="817"/>
      <c r="M87" s="818"/>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13991.8547030379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 customHeight="1" thickBot="1">
      <c r="A31" t="s">
        <v>1929</v>
      </c>
      <c r="B31" s="86" t="s">
        <v>1787</v>
      </c>
      <c r="C31" s="956" t="s">
        <v>1788</v>
      </c>
      <c r="D31" s="957"/>
      <c r="E31" s="957"/>
      <c r="F31" s="957"/>
      <c r="G31" s="957"/>
      <c r="H31" s="957"/>
      <c r="I31" s="957"/>
      <c r="J31" s="98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4014.8716312366</v>
      </c>
      <c r="M84" s="851"/>
      <c r="N84" s="57"/>
    </row>
    <row r="85" spans="1:14">
      <c r="B85" s="95" t="s">
        <v>1057</v>
      </c>
      <c r="C85" s="96"/>
      <c r="D85" s="96"/>
      <c r="E85" s="96"/>
      <c r="F85" s="96"/>
      <c r="G85" s="96"/>
      <c r="H85" s="96"/>
      <c r="I85" s="93"/>
      <c r="J85" s="94"/>
      <c r="K85" s="313">
        <v>0.05</v>
      </c>
      <c r="L85" s="850">
        <f>N79*K85</f>
        <v>1003.71790780915</v>
      </c>
      <c r="M85" s="851"/>
      <c r="N85" s="57"/>
    </row>
    <row r="86" spans="1:14" ht="15.75" thickBot="1">
      <c r="B86" s="97" t="s">
        <v>1058</v>
      </c>
      <c r="C86" s="98"/>
      <c r="D86" s="98"/>
      <c r="E86" s="98"/>
      <c r="F86" s="98"/>
      <c r="G86" s="98"/>
      <c r="H86" s="98"/>
      <c r="I86" s="99"/>
      <c r="J86" s="100"/>
      <c r="K86" s="314">
        <v>0.05</v>
      </c>
      <c r="L86" s="852">
        <f>N79*K86</f>
        <v>1003.71790780915</v>
      </c>
      <c r="M86" s="853"/>
      <c r="N86" s="57"/>
    </row>
    <row r="87" spans="1:14" ht="15.75" thickBot="1">
      <c r="B87" s="816" t="s">
        <v>1037</v>
      </c>
      <c r="C87" s="817"/>
      <c r="D87" s="817"/>
      <c r="E87" s="817"/>
      <c r="F87" s="817"/>
      <c r="G87" s="817"/>
      <c r="H87" s="817"/>
      <c r="I87" s="817"/>
      <c r="J87" s="817"/>
      <c r="K87" s="817"/>
      <c r="L87" s="817"/>
      <c r="M87" s="818"/>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75" customHeight="1" thickBot="1">
      <c r="A31" t="s">
        <v>1929</v>
      </c>
      <c r="B31" s="86" t="s">
        <v>1789</v>
      </c>
      <c r="C31" s="956" t="s">
        <v>2265</v>
      </c>
      <c r="D31" s="957"/>
      <c r="E31" s="957"/>
      <c r="F31" s="957"/>
      <c r="G31" s="957"/>
      <c r="H31" s="957"/>
      <c r="I31" s="957"/>
      <c r="J31" s="98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10762.965156183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2152.5930312365999</v>
      </c>
      <c r="M84" s="851"/>
      <c r="N84" s="57"/>
    </row>
    <row r="85" spans="1:14">
      <c r="B85" s="95" t="s">
        <v>1057</v>
      </c>
      <c r="C85" s="96"/>
      <c r="D85" s="96"/>
      <c r="E85" s="96"/>
      <c r="F85" s="96"/>
      <c r="G85" s="96"/>
      <c r="H85" s="96"/>
      <c r="I85" s="93"/>
      <c r="J85" s="94"/>
      <c r="K85" s="313">
        <v>0.05</v>
      </c>
      <c r="L85" s="850">
        <f>N79*K85</f>
        <v>538.14825780914998</v>
      </c>
      <c r="M85" s="851"/>
      <c r="N85" s="57"/>
    </row>
    <row r="86" spans="1:14" ht="15.75" thickBot="1">
      <c r="B86" s="97" t="s">
        <v>1058</v>
      </c>
      <c r="C86" s="98"/>
      <c r="D86" s="98"/>
      <c r="E86" s="98"/>
      <c r="F86" s="98"/>
      <c r="G86" s="98"/>
      <c r="H86" s="98"/>
      <c r="I86" s="99"/>
      <c r="J86" s="100"/>
      <c r="K86" s="314">
        <v>0.05</v>
      </c>
      <c r="L86" s="852">
        <f>N79*K86</f>
        <v>538.14825780914998</v>
      </c>
      <c r="M86" s="853"/>
      <c r="N86" s="57"/>
    </row>
    <row r="87" spans="1:14" ht="15.75" thickBot="1">
      <c r="B87" s="816" t="s">
        <v>1037</v>
      </c>
      <c r="C87" s="817"/>
      <c r="D87" s="817"/>
      <c r="E87" s="817"/>
      <c r="F87" s="817"/>
      <c r="G87" s="817"/>
      <c r="H87" s="817"/>
      <c r="I87" s="817"/>
      <c r="J87" s="817"/>
      <c r="K87" s="817"/>
      <c r="L87" s="817"/>
      <c r="M87" s="818"/>
      <c r="N87" s="58">
        <f>L84+L85+L86</f>
        <v>3228.8895468548999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13991.8547030379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30" customHeight="1" thickBot="1">
      <c r="A31" t="s">
        <v>1929</v>
      </c>
      <c r="B31" s="86" t="s">
        <v>1790</v>
      </c>
      <c r="C31" s="956" t="s">
        <v>2266</v>
      </c>
      <c r="D31" s="957"/>
      <c r="E31" s="957"/>
      <c r="F31" s="957"/>
      <c r="G31" s="957"/>
      <c r="H31" s="957"/>
      <c r="I31" s="957"/>
      <c r="J31" s="983"/>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c r="C41" s="837"/>
      <c r="D41" s="837"/>
      <c r="E41" s="44"/>
      <c r="F41" s="45"/>
      <c r="G41" s="45"/>
      <c r="H41" s="46"/>
      <c r="I41" s="42"/>
      <c r="J41" s="43"/>
      <c r="K41" s="288"/>
      <c r="L41" s="285"/>
      <c r="M41" s="410"/>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14263.34</v>
      </c>
      <c r="N48" s="281">
        <f>K48*M48</f>
        <v>18542.342000000001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18542.342000000001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1532.016156183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20074.358156183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4014.8716312366</v>
      </c>
      <c r="M84" s="851"/>
      <c r="N84" s="57"/>
    </row>
    <row r="85" spans="1:14">
      <c r="B85" s="95" t="s">
        <v>1057</v>
      </c>
      <c r="C85" s="96"/>
      <c r="D85" s="96"/>
      <c r="E85" s="96"/>
      <c r="F85" s="96"/>
      <c r="G85" s="96"/>
      <c r="H85" s="96"/>
      <c r="I85" s="93"/>
      <c r="J85" s="94"/>
      <c r="K85" s="313">
        <v>0.05</v>
      </c>
      <c r="L85" s="850">
        <f>N79*K85</f>
        <v>1003.71790780915</v>
      </c>
      <c r="M85" s="851"/>
      <c r="N85" s="57"/>
    </row>
    <row r="86" spans="1:14" ht="15.75" thickBot="1">
      <c r="B86" s="97" t="s">
        <v>1058</v>
      </c>
      <c r="C86" s="98"/>
      <c r="D86" s="98"/>
      <c r="E86" s="98"/>
      <c r="F86" s="98"/>
      <c r="G86" s="98"/>
      <c r="H86" s="98"/>
      <c r="I86" s="99"/>
      <c r="J86" s="100"/>
      <c r="K86" s="314">
        <v>0.05</v>
      </c>
      <c r="L86" s="852">
        <f>N79*K86</f>
        <v>1003.71790780915</v>
      </c>
      <c r="M86" s="853"/>
      <c r="N86" s="57"/>
    </row>
    <row r="87" spans="1:14" ht="15.75" thickBot="1">
      <c r="B87" s="816" t="s">
        <v>1037</v>
      </c>
      <c r="C87" s="817"/>
      <c r="D87" s="817"/>
      <c r="E87" s="817"/>
      <c r="F87" s="817"/>
      <c r="G87" s="817"/>
      <c r="H87" s="817"/>
      <c r="I87" s="817"/>
      <c r="J87" s="817"/>
      <c r="K87" s="817"/>
      <c r="L87" s="817"/>
      <c r="M87" s="818"/>
      <c r="N87" s="58">
        <f>L84+L85+L86</f>
        <v>6022.3074468549003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26096.665603037902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152</v>
      </c>
      <c r="B36" s="829" t="str">
        <f>VLOOKUP(A36,EQUIPOS!A6:D154,3,FALSE)</f>
        <v xml:space="preserve">Carrotanque de agua(1000 Galones) </v>
      </c>
      <c r="C36" s="830"/>
      <c r="D36" s="830"/>
      <c r="E36" s="830"/>
      <c r="F36" s="830"/>
      <c r="G36" s="830"/>
      <c r="H36" s="831"/>
      <c r="I36" s="276"/>
      <c r="J36" s="277"/>
      <c r="K36" s="278">
        <f>VLOOKUP(A36,EQUIPOS!A6:D163,4,FALSE)</f>
        <v>62437.796706336208</v>
      </c>
      <c r="L36" s="279"/>
      <c r="M36" s="345">
        <v>15</v>
      </c>
      <c r="N36" s="281">
        <f>K36/M36</f>
        <v>4162.5197804224135</v>
      </c>
    </row>
    <row r="37" spans="1:14">
      <c r="A37" s="119" t="s">
        <v>174</v>
      </c>
      <c r="B37" s="829" t="str">
        <f>VLOOKUP(A37,EQUIPOS!A7:D154,3,FALSE)</f>
        <v>Compactador vibratorio tipo DD-20</v>
      </c>
      <c r="C37" s="830"/>
      <c r="D37" s="830"/>
      <c r="E37" s="830"/>
      <c r="F37" s="830"/>
      <c r="G37" s="830"/>
      <c r="H37" s="831"/>
      <c r="I37" s="430"/>
      <c r="J37" s="431"/>
      <c r="K37" s="278">
        <f>VLOOKUP(A37,EQUIPOS!A7:D164,4,FALSE)</f>
        <v>84224.262610732767</v>
      </c>
      <c r="L37" s="344"/>
      <c r="M37" s="345">
        <v>15</v>
      </c>
      <c r="N37" s="281">
        <f>K37/M37</f>
        <v>5614.9508407155181</v>
      </c>
    </row>
    <row r="38" spans="1:14">
      <c r="A38" s="119" t="s">
        <v>269</v>
      </c>
      <c r="B38" s="829" t="str">
        <f>VLOOKUP(A38,EQUIPOS!A8:D154,3,FALSE)</f>
        <v>Motoniveladora  potencia 215 HP, ancho de cuchilla 4,27 m, peso 18 ton.</v>
      </c>
      <c r="C38" s="830"/>
      <c r="D38" s="830"/>
      <c r="E38" s="830"/>
      <c r="F38" s="830"/>
      <c r="G38" s="830"/>
      <c r="H38" s="831"/>
      <c r="I38" s="337"/>
      <c r="J38" s="339"/>
      <c r="K38" s="278">
        <f>VLOOKUP(A38,EQUIPOS!A8:D165,4,FALSE)</f>
        <v>161375.5124521073</v>
      </c>
      <c r="L38" s="432"/>
      <c r="M38" s="433">
        <v>15</v>
      </c>
      <c r="N38" s="281">
        <f>K38/M38</f>
        <v>10758.367496807154</v>
      </c>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N75*M41</f>
        <v>42.556004338416663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SUM(N36:N41)</f>
        <v>20578.394122283502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22778.892777754772</v>
      </c>
      <c r="N48" s="281">
        <f>K48*M48</f>
        <v>29612.560611081204</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37.931412041222195</v>
      </c>
      <c r="N49" s="281">
        <f>K49*M49</f>
        <v>1137.9423612366659</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2" t="s">
        <v>1037</v>
      </c>
      <c r="C53" s="823"/>
      <c r="D53" s="823"/>
      <c r="E53" s="823"/>
      <c r="F53" s="823"/>
      <c r="G53" s="823"/>
      <c r="H53" s="823"/>
      <c r="I53" s="823"/>
      <c r="J53" s="823"/>
      <c r="K53" s="823"/>
      <c r="L53" s="823"/>
      <c r="M53" s="824"/>
      <c r="N53" s="110">
        <f>SUM(N48:N52)</f>
        <v>30750.50297231787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19" t="s">
        <v>1045</v>
      </c>
      <c r="M57" s="792"/>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0">
        <f>VLOOKUP(A58,TRANSPORTE!A1:D117,4,FALSE)</f>
        <v>1280.2563222435558</v>
      </c>
      <c r="M58" s="821"/>
      <c r="N58" s="296">
        <f>K58*L58</f>
        <v>1664.3332189166226</v>
      </c>
    </row>
    <row r="59" spans="1:14">
      <c r="B59" s="52"/>
      <c r="C59" s="53"/>
      <c r="D59" s="53"/>
      <c r="E59" s="53"/>
      <c r="F59" s="53"/>
      <c r="G59" s="53"/>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5"/>
      <c r="M63" s="806"/>
      <c r="N63" s="133"/>
    </row>
    <row r="64" spans="1:14" ht="15.75" thickBot="1">
      <c r="B64" s="822" t="s">
        <v>1037</v>
      </c>
      <c r="C64" s="823"/>
      <c r="D64" s="823"/>
      <c r="E64" s="823"/>
      <c r="F64" s="823"/>
      <c r="G64" s="823"/>
      <c r="H64" s="823"/>
      <c r="I64" s="823"/>
      <c r="J64" s="823"/>
      <c r="K64" s="823"/>
      <c r="L64" s="823"/>
      <c r="M64" s="824"/>
      <c r="N64" s="110">
        <f>N58+N59+N60+N61+N62</f>
        <v>1664.3332189166226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2" t="s">
        <v>1047</v>
      </c>
      <c r="C68" s="843"/>
      <c r="D68" s="843"/>
      <c r="E68" s="843"/>
      <c r="F68" s="843"/>
      <c r="G68" s="843"/>
      <c r="H68" s="843"/>
      <c r="I68" s="79" t="s">
        <v>1048</v>
      </c>
      <c r="J68" s="81" t="s">
        <v>1494</v>
      </c>
      <c r="K68" s="80" t="s">
        <v>1050</v>
      </c>
      <c r="L68" s="844" t="s">
        <v>1034</v>
      </c>
      <c r="M68" s="968"/>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3"/>
      <c r="C74" s="804"/>
      <c r="D74" s="804"/>
      <c r="E74" s="804"/>
      <c r="F74" s="804"/>
      <c r="G74" s="804"/>
      <c r="H74" s="804"/>
      <c r="I74" s="132"/>
      <c r="J74" s="132"/>
      <c r="K74" s="132"/>
      <c r="L74" s="904"/>
      <c r="M74" s="904"/>
      <c r="N74" s="51"/>
    </row>
    <row r="75" spans="1:15" ht="15.75" thickBot="1">
      <c r="B75" s="822" t="s">
        <v>1037</v>
      </c>
      <c r="C75" s="823"/>
      <c r="D75" s="823"/>
      <c r="E75" s="823"/>
      <c r="F75" s="823"/>
      <c r="G75" s="823"/>
      <c r="H75" s="823"/>
      <c r="I75" s="823"/>
      <c r="J75" s="823"/>
      <c r="K75" s="823"/>
      <c r="L75" s="823"/>
      <c r="M75" s="824"/>
      <c r="N75" s="310">
        <f>SUM(N69:N74)</f>
        <v>2127.800216920833</v>
      </c>
    </row>
    <row r="76" spans="1:15" ht="15.75" thickBot="1">
      <c r="B76" s="39"/>
      <c r="C76" s="40"/>
      <c r="D76" s="40"/>
      <c r="E76" s="40"/>
      <c r="F76" s="40"/>
      <c r="G76" s="40"/>
      <c r="H76" s="40"/>
      <c r="I76" s="40"/>
      <c r="J76" s="40"/>
      <c r="K76" s="40"/>
      <c r="L76" s="40"/>
      <c r="M76" s="40"/>
      <c r="N76" s="41"/>
    </row>
    <row r="77" spans="1:15" ht="15.75" thickBot="1">
      <c r="B77" s="816" t="s">
        <v>1051</v>
      </c>
      <c r="C77" s="817"/>
      <c r="D77" s="817"/>
      <c r="E77" s="817"/>
      <c r="F77" s="817"/>
      <c r="G77" s="817"/>
      <c r="H77" s="817"/>
      <c r="I77" s="817"/>
      <c r="J77" s="817"/>
      <c r="K77" s="817"/>
      <c r="L77" s="817"/>
      <c r="M77" s="818"/>
      <c r="N77" s="105">
        <f>N43+N53+N64+N75</f>
        <v>55121.030530438831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7" t="s">
        <v>1053</v>
      </c>
      <c r="C81" s="808"/>
      <c r="D81" s="808"/>
      <c r="E81" s="808"/>
      <c r="F81" s="808"/>
      <c r="G81" s="808"/>
      <c r="H81" s="808"/>
      <c r="I81" s="323"/>
      <c r="J81" s="343"/>
      <c r="K81" s="311" t="s">
        <v>1054</v>
      </c>
      <c r="L81" s="846" t="s">
        <v>1055</v>
      </c>
      <c r="M81" s="847"/>
      <c r="N81" s="312"/>
    </row>
    <row r="82" spans="1:14">
      <c r="B82" s="848" t="s">
        <v>1056</v>
      </c>
      <c r="C82" s="849"/>
      <c r="D82" s="849"/>
      <c r="E82" s="849"/>
      <c r="F82" s="849"/>
      <c r="G82" s="849"/>
      <c r="H82" s="849"/>
      <c r="I82" s="93"/>
      <c r="J82" s="94"/>
      <c r="K82" s="313">
        <v>0.2</v>
      </c>
      <c r="L82" s="850">
        <f>N77*K82</f>
        <v>11024.206106087768</v>
      </c>
      <c r="M82" s="851"/>
      <c r="N82" s="57"/>
    </row>
    <row r="83" spans="1:14">
      <c r="B83" s="95" t="s">
        <v>1057</v>
      </c>
      <c r="C83" s="96"/>
      <c r="D83" s="96"/>
      <c r="E83" s="96"/>
      <c r="F83" s="96"/>
      <c r="G83" s="96"/>
      <c r="H83" s="96"/>
      <c r="I83" s="93"/>
      <c r="J83" s="94"/>
      <c r="K83" s="313">
        <v>0.05</v>
      </c>
      <c r="L83" s="850">
        <f>N77*K83</f>
        <v>2756.0515265219419</v>
      </c>
      <c r="M83" s="851"/>
      <c r="N83" s="57"/>
    </row>
    <row r="84" spans="1:14" ht="15.75" thickBot="1">
      <c r="B84" s="97" t="s">
        <v>1058</v>
      </c>
      <c r="C84" s="98"/>
      <c r="D84" s="98"/>
      <c r="E84" s="98"/>
      <c r="F84" s="98"/>
      <c r="G84" s="98"/>
      <c r="H84" s="98"/>
      <c r="I84" s="99"/>
      <c r="J84" s="100"/>
      <c r="K84" s="314">
        <v>0.05</v>
      </c>
      <c r="L84" s="852">
        <f>N77*K84</f>
        <v>2756.0515265219419</v>
      </c>
      <c r="M84" s="853"/>
      <c r="N84" s="57"/>
    </row>
    <row r="85" spans="1:14" ht="15.75" thickBot="1">
      <c r="B85" s="816" t="s">
        <v>1037</v>
      </c>
      <c r="C85" s="817"/>
      <c r="D85" s="817"/>
      <c r="E85" s="817"/>
      <c r="F85" s="817"/>
      <c r="G85" s="817"/>
      <c r="H85" s="817"/>
      <c r="I85" s="817"/>
      <c r="J85" s="817"/>
      <c r="K85" s="817"/>
      <c r="L85" s="817"/>
      <c r="M85" s="818"/>
      <c r="N85" s="58">
        <f>L82+L83+L84</f>
        <v>16536.309159131652</v>
      </c>
    </row>
    <row r="86" spans="1:14" ht="15.75" thickBot="1">
      <c r="B86" s="39"/>
      <c r="C86" s="40"/>
      <c r="D86" s="40"/>
      <c r="E86" s="40"/>
      <c r="F86" s="40"/>
      <c r="G86" s="40"/>
      <c r="H86" s="40"/>
      <c r="I86" s="40"/>
      <c r="J86" s="40"/>
      <c r="K86" s="40"/>
      <c r="L86" s="40"/>
      <c r="M86" s="40"/>
      <c r="N86" s="41"/>
    </row>
    <row r="87" spans="1:14" ht="15.75" thickBot="1">
      <c r="A87" t="s">
        <v>2122</v>
      </c>
      <c r="B87" s="816" t="s">
        <v>1059</v>
      </c>
      <c r="C87" s="817"/>
      <c r="D87" s="817"/>
      <c r="E87" s="817"/>
      <c r="F87" s="817"/>
      <c r="G87" s="817"/>
      <c r="H87" s="817"/>
      <c r="I87" s="817"/>
      <c r="J87" s="817"/>
      <c r="K87" s="817"/>
      <c r="L87" s="817"/>
      <c r="M87" s="818"/>
      <c r="N87" s="196">
        <f>N77+N85</f>
        <v>71657.339689570479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8" t="s">
        <v>2324</v>
      </c>
      <c r="C104" s="959"/>
      <c r="D104" s="959"/>
      <c r="E104" s="959"/>
      <c r="F104" s="959"/>
      <c r="G104" s="959"/>
      <c r="H104" s="959"/>
      <c r="I104" s="959"/>
      <c r="J104" s="959"/>
      <c r="K104" s="959"/>
      <c r="L104" s="959"/>
      <c r="M104" s="959"/>
      <c r="N104" s="960"/>
    </row>
    <row r="105" spans="2:14" ht="15" customHeight="1">
      <c r="B105" s="958"/>
      <c r="C105" s="959"/>
      <c r="D105" s="959"/>
      <c r="E105" s="959"/>
      <c r="F105" s="959"/>
      <c r="G105" s="959"/>
      <c r="H105" s="959"/>
      <c r="I105" s="959"/>
      <c r="J105" s="959"/>
      <c r="K105" s="959"/>
      <c r="L105" s="959"/>
      <c r="M105" s="959"/>
      <c r="N105" s="960"/>
    </row>
    <row r="106" spans="2:14" ht="30" customHeight="1">
      <c r="B106" s="961" t="s">
        <v>2325</v>
      </c>
      <c r="C106" s="962"/>
      <c r="D106" s="962"/>
      <c r="E106" s="962"/>
      <c r="F106" s="962"/>
      <c r="G106" s="962"/>
      <c r="H106" s="962"/>
      <c r="I106" s="962"/>
      <c r="J106" s="962"/>
      <c r="K106" s="962"/>
      <c r="L106" s="962"/>
      <c r="M106" s="962"/>
      <c r="N106" s="963"/>
    </row>
    <row r="107" spans="2:14">
      <c r="B107" s="961"/>
      <c r="C107" s="962"/>
      <c r="D107" s="962"/>
      <c r="E107" s="962"/>
      <c r="F107" s="962"/>
      <c r="G107" s="962"/>
      <c r="H107" s="962"/>
      <c r="I107" s="962"/>
      <c r="J107" s="962"/>
      <c r="K107" s="962"/>
      <c r="L107" s="962"/>
      <c r="M107" s="962"/>
      <c r="N107" s="963"/>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4"/>
      <c r="K117" s="964"/>
      <c r="L117" s="964"/>
      <c r="M117" s="964"/>
      <c r="N117" s="965"/>
    </row>
    <row r="118" spans="2:14" ht="15.75" thickBot="1">
      <c r="B118" s="428" t="s">
        <v>2327</v>
      </c>
      <c r="C118" s="429"/>
      <c r="D118" s="429"/>
      <c r="E118" s="268"/>
      <c r="F118" s="268"/>
      <c r="G118" s="268"/>
      <c r="H118" s="268"/>
      <c r="I118" s="268"/>
      <c r="J118" s="966"/>
      <c r="K118" s="966"/>
      <c r="L118" s="966"/>
      <c r="M118" s="966"/>
      <c r="N118"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102.1344104122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13204.872816850477</v>
      </c>
      <c r="N48" s="281">
        <f>K48*M48</f>
        <v>9243.4109717953324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9243.4109717953324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51"/>
    </row>
    <row r="77" spans="1:15" ht="15.75" thickBot="1">
      <c r="B77" s="822" t="s">
        <v>1037</v>
      </c>
      <c r="C77" s="823"/>
      <c r="D77" s="823"/>
      <c r="E77" s="823"/>
      <c r="F77" s="823"/>
      <c r="G77" s="823"/>
      <c r="H77" s="823"/>
      <c r="I77" s="823"/>
      <c r="J77" s="823"/>
      <c r="K77" s="823"/>
      <c r="L77" s="823"/>
      <c r="M77" s="824"/>
      <c r="N77" s="310">
        <f>SUM(N71:N76)</f>
        <v>2042.688208244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11388.233590451533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2277.6467180903069</v>
      </c>
      <c r="M84" s="851"/>
      <c r="N84" s="57"/>
    </row>
    <row r="85" spans="1:14">
      <c r="B85" s="95" t="s">
        <v>1057</v>
      </c>
      <c r="C85" s="96"/>
      <c r="D85" s="96"/>
      <c r="E85" s="96"/>
      <c r="F85" s="96"/>
      <c r="G85" s="96"/>
      <c r="H85" s="96"/>
      <c r="I85" s="93"/>
      <c r="J85" s="94"/>
      <c r="K85" s="313">
        <v>0.05</v>
      </c>
      <c r="L85" s="850">
        <f>N79*K85</f>
        <v>569.41167952257672</v>
      </c>
      <c r="M85" s="851"/>
      <c r="N85" s="57"/>
    </row>
    <row r="86" spans="1:14" ht="15.75" thickBot="1">
      <c r="B86" s="97" t="s">
        <v>1058</v>
      </c>
      <c r="C86" s="98"/>
      <c r="D86" s="98"/>
      <c r="E86" s="98"/>
      <c r="F86" s="98"/>
      <c r="G86" s="98"/>
      <c r="H86" s="98"/>
      <c r="I86" s="99"/>
      <c r="J86" s="100"/>
      <c r="K86" s="314">
        <v>0.05</v>
      </c>
      <c r="L86" s="852">
        <f>N79*K86</f>
        <v>569.41167952257672</v>
      </c>
      <c r="M86" s="853"/>
      <c r="N86" s="57"/>
    </row>
    <row r="87" spans="1:14" ht="15.75" thickBot="1">
      <c r="B87" s="816" t="s">
        <v>1037</v>
      </c>
      <c r="C87" s="817"/>
      <c r="D87" s="817"/>
      <c r="E87" s="817"/>
      <c r="F87" s="817"/>
      <c r="G87" s="817"/>
      <c r="H87" s="817"/>
      <c r="I87" s="817"/>
      <c r="J87" s="817"/>
      <c r="K87" s="817"/>
      <c r="L87" s="817"/>
      <c r="M87" s="818"/>
      <c r="N87" s="58">
        <f>L84+L85+L86</f>
        <v>3416.4700771354605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58">
        <f>N79+N87</f>
        <v>14804.703667586993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510.67205206099999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40852.727848259725</v>
      </c>
      <c r="N48" s="281">
        <f>K48*M48</f>
        <v>8170.5455696519457</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2706.9286174729946</v>
      </c>
      <c r="N49" s="281">
        <f>K49*M49</f>
        <v>2842.2750483466443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2" t="s">
        <v>1037</v>
      </c>
      <c r="C55" s="823"/>
      <c r="D55" s="823"/>
      <c r="E55" s="823"/>
      <c r="F55" s="823"/>
      <c r="G55" s="823"/>
      <c r="H55" s="823"/>
      <c r="I55" s="823"/>
      <c r="J55" s="823"/>
      <c r="K55" s="823"/>
      <c r="L55" s="823"/>
      <c r="M55" s="824"/>
      <c r="N55" s="110">
        <f>SUM(N48:N54)</f>
        <v>11012.82061799859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5"/>
      <c r="M65" s="806"/>
      <c r="N65" s="133"/>
    </row>
    <row r="66" spans="1:15" ht="15.75" thickBot="1">
      <c r="B66" s="822" t="s">
        <v>1037</v>
      </c>
      <c r="C66" s="823"/>
      <c r="D66" s="823"/>
      <c r="E66" s="823"/>
      <c r="F66" s="823"/>
      <c r="G66" s="823"/>
      <c r="H66" s="823"/>
      <c r="I66" s="823"/>
      <c r="J66" s="823"/>
      <c r="K66" s="823"/>
      <c r="L66" s="823"/>
      <c r="M66" s="82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3"/>
      <c r="C76" s="804"/>
      <c r="D76" s="804"/>
      <c r="E76" s="804"/>
      <c r="F76" s="804"/>
      <c r="G76" s="804"/>
      <c r="H76" s="804"/>
      <c r="I76" s="132"/>
      <c r="J76" s="132"/>
      <c r="K76" s="132"/>
      <c r="L76" s="904"/>
      <c r="M76" s="904"/>
      <c r="N76" s="133"/>
    </row>
    <row r="77" spans="1:15" ht="15.75" thickBot="1">
      <c r="B77" s="822" t="s">
        <v>1037</v>
      </c>
      <c r="C77" s="823"/>
      <c r="D77" s="823"/>
      <c r="E77" s="823"/>
      <c r="F77" s="823"/>
      <c r="G77" s="823"/>
      <c r="H77" s="823"/>
      <c r="I77" s="823"/>
      <c r="J77" s="823"/>
      <c r="K77" s="823"/>
      <c r="L77" s="823"/>
      <c r="M77" s="824"/>
      <c r="N77" s="469">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21736.933711279591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4347.3867422559188</v>
      </c>
      <c r="M84" s="851"/>
      <c r="N84" s="57"/>
    </row>
    <row r="85" spans="1:14">
      <c r="B85" s="95" t="s">
        <v>1057</v>
      </c>
      <c r="C85" s="96"/>
      <c r="D85" s="96"/>
      <c r="E85" s="96"/>
      <c r="F85" s="96"/>
      <c r="G85" s="96"/>
      <c r="H85" s="96"/>
      <c r="I85" s="93"/>
      <c r="J85" s="94"/>
      <c r="K85" s="313">
        <v>0.05</v>
      </c>
      <c r="L85" s="850">
        <f>N79*K85</f>
        <v>1086.8466855639797</v>
      </c>
      <c r="M85" s="851"/>
      <c r="N85" s="57"/>
    </row>
    <row r="86" spans="1:14" ht="15.75" thickBot="1">
      <c r="B86" s="97" t="s">
        <v>1058</v>
      </c>
      <c r="C86" s="98"/>
      <c r="D86" s="98"/>
      <c r="E86" s="98"/>
      <c r="F86" s="98"/>
      <c r="G86" s="98"/>
      <c r="H86" s="98"/>
      <c r="I86" s="99"/>
      <c r="J86" s="100"/>
      <c r="K86" s="314">
        <v>0.05</v>
      </c>
      <c r="L86" s="852">
        <f>N79*K86</f>
        <v>1086.8466855639797</v>
      </c>
      <c r="M86" s="853"/>
      <c r="N86" s="57"/>
    </row>
    <row r="87" spans="1:14" ht="15.75" thickBot="1">
      <c r="B87" s="816" t="s">
        <v>1037</v>
      </c>
      <c r="C87" s="817"/>
      <c r="D87" s="817"/>
      <c r="E87" s="817"/>
      <c r="F87" s="817"/>
      <c r="G87" s="817"/>
      <c r="H87" s="817"/>
      <c r="I87" s="817"/>
      <c r="J87" s="817"/>
      <c r="K87" s="817"/>
      <c r="L87" s="817"/>
      <c r="M87" s="818"/>
      <c r="N87" s="58">
        <f>L84+L85+L86</f>
        <v>6521.0801133838786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28258.013824663471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8.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1500</v>
      </c>
      <c r="N36" s="281">
        <f>K36/M36</f>
        <v>24.064075031637937</v>
      </c>
    </row>
    <row r="37" spans="1:14">
      <c r="A37" s="119" t="s">
        <v>361</v>
      </c>
      <c r="B37" s="829" t="str">
        <f>VLOOKUP(A37,EQUIPOS!A7:D154,3,FALSE)</f>
        <v>Vehículo delineador</v>
      </c>
      <c r="C37" s="830"/>
      <c r="D37" s="830"/>
      <c r="E37" s="830"/>
      <c r="F37" s="830"/>
      <c r="G37" s="830"/>
      <c r="H37" s="831"/>
      <c r="I37" s="430"/>
      <c r="J37" s="431"/>
      <c r="K37" s="278">
        <f>VLOOKUP(A37,EQUIPOS!A7:D164,4,FALSE)</f>
        <v>119100.67765047414</v>
      </c>
      <c r="L37" s="344"/>
      <c r="M37" s="345">
        <v>1500</v>
      </c>
      <c r="N37" s="281">
        <f>K37/M37</f>
        <v>79.400451766982755</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0.21278002169208332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103.67730682031278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6269.2194901464454</v>
      </c>
      <c r="N48" s="281">
        <f>K48*M48</f>
        <v>288.38409654673649</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70999.174138492119</v>
      </c>
      <c r="N49" s="281">
        <f>K49*M49</f>
        <v>993.98843793888966</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33844.642991269306</v>
      </c>
      <c r="N50" s="281">
        <f>K50*M50</f>
        <v>14.553196486245801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1296.9257309718719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21.278002169208332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1421.8810399613931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284.37620799227864</v>
      </c>
      <c r="M84" s="851"/>
      <c r="N84" s="57"/>
    </row>
    <row r="85" spans="1:14">
      <c r="B85" s="95" t="s">
        <v>1057</v>
      </c>
      <c r="C85" s="96"/>
      <c r="D85" s="96"/>
      <c r="E85" s="96"/>
      <c r="F85" s="96"/>
      <c r="G85" s="96"/>
      <c r="H85" s="96"/>
      <c r="I85" s="93"/>
      <c r="J85" s="94"/>
      <c r="K85" s="313">
        <v>0.05</v>
      </c>
      <c r="L85" s="850">
        <f>N79*K85</f>
        <v>71.094051998069659</v>
      </c>
      <c r="M85" s="851"/>
      <c r="N85" s="57"/>
    </row>
    <row r="86" spans="1:14" ht="15.75" thickBot="1">
      <c r="B86" s="97" t="s">
        <v>1058</v>
      </c>
      <c r="C86" s="98"/>
      <c r="D86" s="98"/>
      <c r="E86" s="98"/>
      <c r="F86" s="98"/>
      <c r="G86" s="98"/>
      <c r="H86" s="98"/>
      <c r="I86" s="99"/>
      <c r="J86" s="100"/>
      <c r="K86" s="314">
        <v>0.05</v>
      </c>
      <c r="L86" s="852">
        <f>N79*K86</f>
        <v>71.094051998069659</v>
      </c>
      <c r="M86" s="853"/>
      <c r="N86" s="57"/>
    </row>
    <row r="87" spans="1:14" ht="15.75" thickBot="1">
      <c r="B87" s="816" t="s">
        <v>1037</v>
      </c>
      <c r="C87" s="817"/>
      <c r="D87" s="817"/>
      <c r="E87" s="817"/>
      <c r="F87" s="817"/>
      <c r="G87" s="817"/>
      <c r="H87" s="817"/>
      <c r="I87" s="817"/>
      <c r="J87" s="817"/>
      <c r="K87" s="817"/>
      <c r="L87" s="817"/>
      <c r="M87" s="818"/>
      <c r="N87" s="58">
        <f>L84+L85+L86</f>
        <v>426.5643119884179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1848.4453519498111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1200</v>
      </c>
      <c r="N36" s="281">
        <f>K36/M36</f>
        <v>30.080093789547423</v>
      </c>
    </row>
    <row r="37" spans="1:14">
      <c r="A37" s="119" t="s">
        <v>201</v>
      </c>
      <c r="B37" s="829" t="str">
        <f>VLOOKUP(A37,EQUIPOS!A7:D154,3,FALSE)</f>
        <v>Equipo autopropulsado para pintura termoplástica</v>
      </c>
      <c r="C37" s="830"/>
      <c r="D37" s="830"/>
      <c r="E37" s="830"/>
      <c r="F37" s="830"/>
      <c r="G37" s="830"/>
      <c r="H37" s="831"/>
      <c r="I37" s="430"/>
      <c r="J37" s="431"/>
      <c r="K37" s="278">
        <f>VLOOKUP(A37,EQUIPOS!A7:D164,4,FALSE)</f>
        <v>117641.45298362071</v>
      </c>
      <c r="L37" s="344"/>
      <c r="M37" s="345">
        <v>1200</v>
      </c>
      <c r="N37" s="281">
        <f>K37/M37</f>
        <v>98.034544153017251</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0.37236503796114584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128.48700298052583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6269.2194901464454</v>
      </c>
      <c r="N48" s="281">
        <f>K48*M48</f>
        <v>677.07570493581613</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8300.1013436407138</v>
      </c>
      <c r="N49" s="281">
        <f>K49*M49</f>
        <v>647.40790480397573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1324.483609739792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37.236503796114583</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1490.2071165164325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298.04142330328654</v>
      </c>
      <c r="M84" s="851"/>
      <c r="N84" s="57"/>
    </row>
    <row r="85" spans="1:14">
      <c r="B85" s="95" t="s">
        <v>1057</v>
      </c>
      <c r="C85" s="96"/>
      <c r="D85" s="96"/>
      <c r="E85" s="96"/>
      <c r="F85" s="96"/>
      <c r="G85" s="96"/>
      <c r="H85" s="96"/>
      <c r="I85" s="93"/>
      <c r="J85" s="94"/>
      <c r="K85" s="313">
        <v>0.05</v>
      </c>
      <c r="L85" s="850">
        <f>N79*K85</f>
        <v>74.510355825821634</v>
      </c>
      <c r="M85" s="851"/>
      <c r="N85" s="57"/>
    </row>
    <row r="86" spans="1:14" ht="15.75" thickBot="1">
      <c r="B86" s="97" t="s">
        <v>1058</v>
      </c>
      <c r="C86" s="98"/>
      <c r="D86" s="98"/>
      <c r="E86" s="98"/>
      <c r="F86" s="98"/>
      <c r="G86" s="98"/>
      <c r="H86" s="98"/>
      <c r="I86" s="99"/>
      <c r="J86" s="100"/>
      <c r="K86" s="314">
        <v>0.05</v>
      </c>
      <c r="L86" s="852">
        <f>N79*K86</f>
        <v>74.510355825821634</v>
      </c>
      <c r="M86" s="853"/>
      <c r="N86" s="57"/>
    </row>
    <row r="87" spans="1:14" ht="15.75" thickBot="1">
      <c r="B87" s="816" t="s">
        <v>1037</v>
      </c>
      <c r="C87" s="817"/>
      <c r="D87" s="817"/>
      <c r="E87" s="817"/>
      <c r="F87" s="817"/>
      <c r="G87" s="817"/>
      <c r="H87" s="817"/>
      <c r="I87" s="817"/>
      <c r="J87" s="817"/>
      <c r="K87" s="817"/>
      <c r="L87" s="817"/>
      <c r="M87" s="818"/>
      <c r="N87" s="58">
        <f>L84+L85+L86</f>
        <v>447.06213495492983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1937.2692514713624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199</v>
      </c>
      <c r="B36" s="829" t="str">
        <f>VLOOKUP(A36,EQUIPOS!A6:D154,3,FALSE)</f>
        <v xml:space="preserve">Equipo de pintura (Compresor), Presión máxima de trabajo 3300 psi.
</v>
      </c>
      <c r="C36" s="830"/>
      <c r="D36" s="830"/>
      <c r="E36" s="830"/>
      <c r="F36" s="830"/>
      <c r="G36" s="830"/>
      <c r="H36" s="831"/>
      <c r="I36" s="276"/>
      <c r="J36" s="277"/>
      <c r="K36" s="278">
        <f>VLOOKUP(A36,EQUIPOS!A6:D163,4,FALSE)</f>
        <v>11053.968282672415</v>
      </c>
      <c r="L36" s="279"/>
      <c r="M36" s="345">
        <v>6.1</v>
      </c>
      <c r="N36" s="281">
        <f>K36/M36</f>
        <v>1812.1259479790845</v>
      </c>
    </row>
    <row r="37" spans="1:14">
      <c r="A37" s="119" t="s">
        <v>138</v>
      </c>
      <c r="B37" s="829" t="str">
        <f>VLOOKUP(A37,EQUIPOS!A7:D154,3,FALSE)</f>
        <v>Camioneta D-300</v>
      </c>
      <c r="C37" s="830"/>
      <c r="D37" s="830"/>
      <c r="E37" s="830"/>
      <c r="F37" s="830"/>
      <c r="G37" s="830"/>
      <c r="H37" s="831"/>
      <c r="I37" s="430"/>
      <c r="J37" s="431"/>
      <c r="K37" s="278">
        <f>VLOOKUP(A37,EQUIPOS!A7:D164,4,FALSE)</f>
        <v>36096.112547456905</v>
      </c>
      <c r="L37" s="344"/>
      <c r="M37" s="345">
        <v>6.1</v>
      </c>
      <c r="N37" s="281">
        <f>K37/M37</f>
        <v>5917.3954995831</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73.252138615307373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7802.7735861774918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6269.2194901464454</v>
      </c>
      <c r="N48" s="281">
        <f>K48*M48</f>
        <v>2394.8418452359424</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33844.642991269306</v>
      </c>
      <c r="N49" s="281">
        <f>K49*M49</f>
        <v>1692.2321495634653</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70999.174138492119</v>
      </c>
      <c r="N50" s="281">
        <f>K50*M50</f>
        <v>8519.900896619054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12606.974891418462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845"/>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7325.2138615307376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27734.96233912669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5546.9924678253383</v>
      </c>
      <c r="M84" s="851"/>
      <c r="N84" s="57"/>
    </row>
    <row r="85" spans="1:14">
      <c r="B85" s="95" t="s">
        <v>1057</v>
      </c>
      <c r="C85" s="96"/>
      <c r="D85" s="96"/>
      <c r="E85" s="96"/>
      <c r="F85" s="96"/>
      <c r="G85" s="96"/>
      <c r="H85" s="96"/>
      <c r="I85" s="93"/>
      <c r="J85" s="94"/>
      <c r="K85" s="313">
        <v>0.05</v>
      </c>
      <c r="L85" s="850">
        <f>N79*K85</f>
        <v>1386.7481169563346</v>
      </c>
      <c r="M85" s="851"/>
      <c r="N85" s="57"/>
    </row>
    <row r="86" spans="1:14" ht="15.75" thickBot="1">
      <c r="B86" s="97" t="s">
        <v>1058</v>
      </c>
      <c r="C86" s="98"/>
      <c r="D86" s="98"/>
      <c r="E86" s="98"/>
      <c r="F86" s="98"/>
      <c r="G86" s="98"/>
      <c r="H86" s="98"/>
      <c r="I86" s="99"/>
      <c r="J86" s="100"/>
      <c r="K86" s="314">
        <v>0.05</v>
      </c>
      <c r="L86" s="852">
        <f>N79*K86</f>
        <v>1386.7481169563346</v>
      </c>
      <c r="M86" s="853"/>
      <c r="N86" s="57"/>
    </row>
    <row r="87" spans="1:14" ht="15.75" thickBot="1">
      <c r="B87" s="816" t="s">
        <v>1037</v>
      </c>
      <c r="C87" s="817"/>
      <c r="D87" s="817"/>
      <c r="E87" s="817"/>
      <c r="F87" s="817"/>
      <c r="G87" s="817"/>
      <c r="H87" s="817"/>
      <c r="I87" s="817"/>
      <c r="J87" s="817"/>
      <c r="K87" s="817"/>
      <c r="L87" s="817"/>
      <c r="M87" s="818"/>
      <c r="N87" s="58">
        <f>L84+L85+L86</f>
        <v>8320.4887017380079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36055.451040864697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6</v>
      </c>
      <c r="N36" s="281">
        <f>K36/M36</f>
        <v>6016.0187579094845</v>
      </c>
    </row>
    <row r="37" spans="1:14">
      <c r="A37" s="119" t="s">
        <v>1795</v>
      </c>
      <c r="B37" s="829" t="str">
        <f>VLOOKUP(A37,EQUIPOS!A7:D154,3,FALSE)</f>
        <v>Caldera para pintura termoplástica</v>
      </c>
      <c r="C37" s="830"/>
      <c r="D37" s="830"/>
      <c r="E37" s="830"/>
      <c r="F37" s="830"/>
      <c r="G37" s="830"/>
      <c r="H37" s="831"/>
      <c r="I37" s="430"/>
      <c r="J37" s="431"/>
      <c r="K37" s="278">
        <f>VLOOKUP(A37,EQUIPOS!A7:D164,4,FALSE)</f>
        <v>68286.251508620699</v>
      </c>
      <c r="L37" s="344"/>
      <c r="M37" s="345">
        <v>6</v>
      </c>
      <c r="N37" s="281">
        <f>K37/M37</f>
        <v>11381.04191810345</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85.112008676833327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17482.172684689769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6269.2194901464454</v>
      </c>
      <c r="N48" s="281">
        <f>K48*M48</f>
        <v>5642.2975411318012</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8300.1013436407138</v>
      </c>
      <c r="N49" s="281">
        <f>K49*M49</f>
        <v>5395.0658733664641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11037.363414498264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37030.736966871365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7406.1473933742736</v>
      </c>
      <c r="M84" s="851"/>
      <c r="N84" s="57"/>
    </row>
    <row r="85" spans="1:14">
      <c r="B85" s="95" t="s">
        <v>1057</v>
      </c>
      <c r="C85" s="96"/>
      <c r="D85" s="96"/>
      <c r="E85" s="96"/>
      <c r="F85" s="96"/>
      <c r="G85" s="96"/>
      <c r="H85" s="96"/>
      <c r="I85" s="93"/>
      <c r="J85" s="94"/>
      <c r="K85" s="313">
        <v>0.05</v>
      </c>
      <c r="L85" s="850">
        <f>N79*K85</f>
        <v>1851.5368483435684</v>
      </c>
      <c r="M85" s="851"/>
      <c r="N85" s="57"/>
    </row>
    <row r="86" spans="1:14" ht="15.75" thickBot="1">
      <c r="B86" s="97" t="s">
        <v>1058</v>
      </c>
      <c r="C86" s="98"/>
      <c r="D86" s="98"/>
      <c r="E86" s="98"/>
      <c r="F86" s="98"/>
      <c r="G86" s="98"/>
      <c r="H86" s="98"/>
      <c r="I86" s="99"/>
      <c r="J86" s="100"/>
      <c r="K86" s="314">
        <v>0.05</v>
      </c>
      <c r="L86" s="852">
        <f>N79*K86</f>
        <v>1851.5368483435684</v>
      </c>
      <c r="M86" s="853"/>
      <c r="N86" s="57"/>
    </row>
    <row r="87" spans="1:14" ht="15.75" thickBot="1">
      <c r="B87" s="816" t="s">
        <v>1037</v>
      </c>
      <c r="C87" s="817"/>
      <c r="D87" s="817"/>
      <c r="E87" s="817"/>
      <c r="F87" s="817"/>
      <c r="G87" s="817"/>
      <c r="H87" s="817"/>
      <c r="I87" s="817"/>
      <c r="J87" s="817"/>
      <c r="K87" s="817"/>
      <c r="L87" s="817"/>
      <c r="M87" s="818"/>
      <c r="N87" s="58">
        <f>L84+L85+L86</f>
        <v>11109.22109006141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48139.958056932774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250</v>
      </c>
      <c r="N36" s="281">
        <f>K36/M36</f>
        <v>144.38445018982762</v>
      </c>
    </row>
    <row r="37" spans="1:14">
      <c r="A37" s="119" t="s">
        <v>251</v>
      </c>
      <c r="B37" s="829" t="str">
        <f>VLOOKUP(A37,EQUIPOS!A7:D154,3,FALSE)</f>
        <v>Maquina térmica pegatachas</v>
      </c>
      <c r="C37" s="830"/>
      <c r="D37" s="830"/>
      <c r="E37" s="830"/>
      <c r="F37" s="830"/>
      <c r="G37" s="830"/>
      <c r="H37" s="831"/>
      <c r="I37" s="430"/>
      <c r="J37" s="431"/>
      <c r="K37" s="278">
        <f>VLOOKUP(A37,EQUIPOS!A7:D164,4,FALSE)</f>
        <v>24670.246833491379</v>
      </c>
      <c r="L37" s="344"/>
      <c r="M37" s="345">
        <v>250</v>
      </c>
      <c r="N37" s="281">
        <f>K37/M37</f>
        <v>98.680987333965518</v>
      </c>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1.0213441041219999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244.08678162791514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8300.1013436407138</v>
      </c>
      <c r="N48" s="281">
        <f>K48*M48</f>
        <v>664.00810749125708</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3664.8707286205022</v>
      </c>
      <c r="N49" s="281">
        <f>K49*M49</f>
        <v>3664.8707286205022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4328.8788361117595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4675.1000281518745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935.02000563037495</v>
      </c>
      <c r="M84" s="851"/>
      <c r="N84" s="57"/>
    </row>
    <row r="85" spans="1:14">
      <c r="B85" s="95" t="s">
        <v>1057</v>
      </c>
      <c r="C85" s="96"/>
      <c r="D85" s="96"/>
      <c r="E85" s="96"/>
      <c r="F85" s="96"/>
      <c r="G85" s="96"/>
      <c r="H85" s="96"/>
      <c r="I85" s="93"/>
      <c r="J85" s="94"/>
      <c r="K85" s="313">
        <v>0.05</v>
      </c>
      <c r="L85" s="850">
        <f>N79*K85</f>
        <v>233.75500140759374</v>
      </c>
      <c r="M85" s="851"/>
      <c r="N85" s="57"/>
    </row>
    <row r="86" spans="1:14" ht="15.75" thickBot="1">
      <c r="B86" s="97" t="s">
        <v>1058</v>
      </c>
      <c r="C86" s="98"/>
      <c r="D86" s="98"/>
      <c r="E86" s="98"/>
      <c r="F86" s="98"/>
      <c r="G86" s="98"/>
      <c r="H86" s="98"/>
      <c r="I86" s="99"/>
      <c r="J86" s="100"/>
      <c r="K86" s="314">
        <v>0.05</v>
      </c>
      <c r="L86" s="852">
        <f>N79*K86</f>
        <v>233.75500140759374</v>
      </c>
      <c r="M86" s="853"/>
      <c r="N86" s="57"/>
    </row>
    <row r="87" spans="1:14" ht="15.75" thickBot="1">
      <c r="B87" s="816" t="s">
        <v>1037</v>
      </c>
      <c r="C87" s="817"/>
      <c r="D87" s="817"/>
      <c r="E87" s="817"/>
      <c r="F87" s="817"/>
      <c r="G87" s="817"/>
      <c r="H87" s="817"/>
      <c r="I87" s="817"/>
      <c r="J87" s="817"/>
      <c r="K87" s="817"/>
      <c r="L87" s="817"/>
      <c r="M87" s="818"/>
      <c r="N87" s="58">
        <f>L84+L85+L86</f>
        <v>1402.5300084455623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6077.6300365974366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3.75</v>
      </c>
      <c r="N36" s="281">
        <f>K36/M36</f>
        <v>9625.6300126551741</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85.112008676833327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9710.7420213320074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126438.04013740731</v>
      </c>
      <c r="N48" s="281">
        <f>K48*M48</f>
        <v>126438.04013740731</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426306.92532995826</v>
      </c>
      <c r="N49" s="281">
        <f>K49*M49</f>
        <v>426306.92532995826</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397804.10330681602</v>
      </c>
      <c r="N50" s="281">
        <f>K50*M50</f>
        <v>11934.12309920448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564679.08856657008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582901.03145558538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116580.20629111708</v>
      </c>
      <c r="M84" s="851"/>
      <c r="N84" s="57"/>
    </row>
    <row r="85" spans="1:14">
      <c r="B85" s="95" t="s">
        <v>1057</v>
      </c>
      <c r="C85" s="96"/>
      <c r="D85" s="96"/>
      <c r="E85" s="96"/>
      <c r="F85" s="96"/>
      <c r="G85" s="96"/>
      <c r="H85" s="96"/>
      <c r="I85" s="93"/>
      <c r="J85" s="94"/>
      <c r="K85" s="313">
        <v>0.05</v>
      </c>
      <c r="L85" s="850">
        <f>N79*K85</f>
        <v>29145.05157277927</v>
      </c>
      <c r="M85" s="851"/>
      <c r="N85" s="57"/>
    </row>
    <row r="86" spans="1:14" ht="15.75" thickBot="1">
      <c r="B86" s="97" t="s">
        <v>1058</v>
      </c>
      <c r="C86" s="98"/>
      <c r="D86" s="98"/>
      <c r="E86" s="98"/>
      <c r="F86" s="98"/>
      <c r="G86" s="98"/>
      <c r="H86" s="98"/>
      <c r="I86" s="99"/>
      <c r="J86" s="100"/>
      <c r="K86" s="314">
        <v>0.05</v>
      </c>
      <c r="L86" s="852">
        <f>N79*K86</f>
        <v>29145.05157277927</v>
      </c>
      <c r="M86" s="853"/>
      <c r="N86" s="57"/>
    </row>
    <row r="87" spans="1:14" ht="15.75" thickBot="1">
      <c r="B87" s="816" t="s">
        <v>1037</v>
      </c>
      <c r="C87" s="817"/>
      <c r="D87" s="817"/>
      <c r="E87" s="817"/>
      <c r="F87" s="817"/>
      <c r="G87" s="817"/>
      <c r="H87" s="817"/>
      <c r="I87" s="817"/>
      <c r="J87" s="817"/>
      <c r="K87" s="817"/>
      <c r="L87" s="817"/>
      <c r="M87" s="818"/>
      <c r="N87" s="58">
        <f>L84+L85+L86</f>
        <v>174870.30943667563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757771.34089226101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8.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3.75</v>
      </c>
      <c r="N36" s="281">
        <f>K36/M36</f>
        <v>9625.6300126551741</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85.112008676833327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9710.7420213320074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126438.04013740731</v>
      </c>
      <c r="N48" s="281">
        <f>K48*M48</f>
        <v>126438.04013740731</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432074.60726089304</v>
      </c>
      <c r="N49" s="281">
        <f>K49*M49</f>
        <v>432074.60726089304</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397804.10330681602</v>
      </c>
      <c r="N50" s="281">
        <f>K50*M50</f>
        <v>11934.12309920448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570446.77049750485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8511.200867683332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588668.71338652016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117733.74267730404</v>
      </c>
      <c r="M84" s="851"/>
      <c r="N84" s="57"/>
    </row>
    <row r="85" spans="1:14">
      <c r="B85" s="95" t="s">
        <v>1057</v>
      </c>
      <c r="C85" s="96"/>
      <c r="D85" s="96"/>
      <c r="E85" s="96"/>
      <c r="F85" s="96"/>
      <c r="G85" s="96"/>
      <c r="H85" s="96"/>
      <c r="I85" s="93"/>
      <c r="J85" s="94"/>
      <c r="K85" s="313">
        <v>0.05</v>
      </c>
      <c r="L85" s="850">
        <f>N79*K85</f>
        <v>29433.435669326009</v>
      </c>
      <c r="M85" s="851"/>
      <c r="N85" s="57"/>
    </row>
    <row r="86" spans="1:14" ht="15.75" thickBot="1">
      <c r="B86" s="97" t="s">
        <v>1058</v>
      </c>
      <c r="C86" s="98"/>
      <c r="D86" s="98"/>
      <c r="E86" s="98"/>
      <c r="F86" s="98"/>
      <c r="G86" s="98"/>
      <c r="H86" s="98"/>
      <c r="I86" s="99"/>
      <c r="J86" s="100"/>
      <c r="K86" s="314">
        <v>0.05</v>
      </c>
      <c r="L86" s="852">
        <f>N79*K86</f>
        <v>29433.435669326009</v>
      </c>
      <c r="M86" s="853"/>
      <c r="N86" s="57"/>
    </row>
    <row r="87" spans="1:14" ht="15.75" thickBot="1">
      <c r="B87" s="816" t="s">
        <v>1037</v>
      </c>
      <c r="C87" s="817"/>
      <c r="D87" s="817"/>
      <c r="E87" s="817"/>
      <c r="F87" s="817"/>
      <c r="G87" s="817"/>
      <c r="H87" s="817"/>
      <c r="I87" s="817"/>
      <c r="J87" s="817"/>
      <c r="K87" s="817"/>
      <c r="L87" s="817"/>
      <c r="M87" s="818"/>
      <c r="N87" s="58">
        <f>L84+L85+L86</f>
        <v>176600.61401595606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765269.32740247622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3</v>
      </c>
      <c r="N36" s="281">
        <f>K36/M36</f>
        <v>12032.037515818969</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42.55600433841667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12074.593520157387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295022.09365395043</v>
      </c>
      <c r="N48" s="281">
        <f>K48*M48</f>
        <v>295022.09365395043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397804.10330681602</v>
      </c>
      <c r="N49" s="281">
        <f>K49*M49</f>
        <v>23868.24619840896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318890.33985235938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4255.6004338416669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335220.53380635841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67044.106761271687</v>
      </c>
      <c r="M84" s="851"/>
      <c r="N84" s="57"/>
    </row>
    <row r="85" spans="1:14">
      <c r="B85" s="95" t="s">
        <v>1057</v>
      </c>
      <c r="C85" s="96"/>
      <c r="D85" s="96"/>
      <c r="E85" s="96"/>
      <c r="F85" s="96"/>
      <c r="G85" s="96"/>
      <c r="H85" s="96"/>
      <c r="I85" s="93"/>
      <c r="J85" s="94"/>
      <c r="K85" s="313">
        <v>0.05</v>
      </c>
      <c r="L85" s="850">
        <f>N79*K85</f>
        <v>16761.026690317922</v>
      </c>
      <c r="M85" s="851"/>
      <c r="N85" s="57"/>
    </row>
    <row r="86" spans="1:14" ht="15.75" thickBot="1">
      <c r="B86" s="97" t="s">
        <v>1058</v>
      </c>
      <c r="C86" s="98"/>
      <c r="D86" s="98"/>
      <c r="E86" s="98"/>
      <c r="F86" s="98"/>
      <c r="G86" s="98"/>
      <c r="H86" s="98"/>
      <c r="I86" s="99"/>
      <c r="J86" s="100"/>
      <c r="K86" s="314">
        <v>0.05</v>
      </c>
      <c r="L86" s="852">
        <f>N79*K86</f>
        <v>16761.026690317922</v>
      </c>
      <c r="M86" s="853"/>
      <c r="N86" s="57"/>
    </row>
    <row r="87" spans="1:14" ht="15.75" thickBot="1">
      <c r="B87" s="816" t="s">
        <v>1037</v>
      </c>
      <c r="C87" s="817"/>
      <c r="D87" s="817"/>
      <c r="E87" s="817"/>
      <c r="F87" s="817"/>
      <c r="G87" s="817"/>
      <c r="H87" s="817"/>
      <c r="I87" s="817"/>
      <c r="J87" s="817"/>
      <c r="K87" s="817"/>
      <c r="L87" s="817"/>
      <c r="M87" s="818"/>
      <c r="N87" s="58">
        <f>L84+L85+L86</f>
        <v>100566.16014190755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435786.69394826598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135</v>
      </c>
      <c r="B36" s="829" t="str">
        <f>VLOOKUP(A36,EQUIPOS!A6:D154,3,FALSE)</f>
        <v>Camión 350</v>
      </c>
      <c r="C36" s="830"/>
      <c r="D36" s="830"/>
      <c r="E36" s="830"/>
      <c r="F36" s="830"/>
      <c r="G36" s="830"/>
      <c r="H36" s="831"/>
      <c r="I36" s="276"/>
      <c r="J36" s="277"/>
      <c r="K36" s="278">
        <f>VLOOKUP(A36,EQUIPOS!A6:D163,4,FALSE)</f>
        <v>39966.200362053482</v>
      </c>
      <c r="L36" s="279"/>
      <c r="M36" s="345">
        <v>6.25</v>
      </c>
      <c r="N36" s="281">
        <f>K36/M36</f>
        <v>6394.5920579285566</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306.40323123659999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6700.9952891651565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115901.53679262336</v>
      </c>
      <c r="N48" s="281">
        <f>K48*M48</f>
        <v>28975.38419815584</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205366</v>
      </c>
      <c r="N49" s="281">
        <f>K49*M49</f>
        <v>49725.423728813563</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78700.807926969399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6128.0646247320001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91529.867840866558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18305.973568173311</v>
      </c>
      <c r="M84" s="851"/>
      <c r="N84" s="57"/>
    </row>
    <row r="85" spans="1:14">
      <c r="B85" s="95" t="s">
        <v>1057</v>
      </c>
      <c r="C85" s="96"/>
      <c r="D85" s="96"/>
      <c r="E85" s="96"/>
      <c r="F85" s="96"/>
      <c r="G85" s="96"/>
      <c r="H85" s="96"/>
      <c r="I85" s="93"/>
      <c r="J85" s="94"/>
      <c r="K85" s="313">
        <v>0.05</v>
      </c>
      <c r="L85" s="850">
        <f>N79*K85</f>
        <v>4576.4933920433277</v>
      </c>
      <c r="M85" s="851"/>
      <c r="N85" s="57"/>
    </row>
    <row r="86" spans="1:14" ht="15.75" thickBot="1">
      <c r="B86" s="97" t="s">
        <v>1058</v>
      </c>
      <c r="C86" s="98"/>
      <c r="D86" s="98"/>
      <c r="E86" s="98"/>
      <c r="F86" s="98"/>
      <c r="G86" s="98"/>
      <c r="H86" s="98"/>
      <c r="I86" s="99"/>
      <c r="J86" s="100"/>
      <c r="K86" s="314">
        <v>0.05</v>
      </c>
      <c r="L86" s="852">
        <f>N79*K86</f>
        <v>4576.4933920433277</v>
      </c>
      <c r="M86" s="853"/>
      <c r="N86" s="57"/>
    </row>
    <row r="87" spans="1:14" ht="15.75" thickBot="1">
      <c r="B87" s="816" t="s">
        <v>1037</v>
      </c>
      <c r="C87" s="817"/>
      <c r="D87" s="817"/>
      <c r="E87" s="817"/>
      <c r="F87" s="817"/>
      <c r="G87" s="817"/>
      <c r="H87" s="817"/>
      <c r="I87" s="817"/>
      <c r="J87" s="817"/>
      <c r="K87" s="817"/>
      <c r="L87" s="817"/>
      <c r="M87" s="818"/>
      <c r="N87" s="58">
        <f>L84+L85+L86</f>
        <v>27458.960352259968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118988.82819312652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34.044803470733335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75899.049581180108</v>
      </c>
      <c r="N48" s="281">
        <f>K48*M48</f>
        <v>75899.049581180108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75899.049581180108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3404.4803470733332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79337.574731724177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15867.514946344836</v>
      </c>
      <c r="M84" s="851"/>
      <c r="N84" s="57"/>
    </row>
    <row r="85" spans="1:14">
      <c r="B85" s="95" t="s">
        <v>1057</v>
      </c>
      <c r="C85" s="96"/>
      <c r="D85" s="96"/>
      <c r="E85" s="96"/>
      <c r="F85" s="96"/>
      <c r="G85" s="96"/>
      <c r="H85" s="96"/>
      <c r="I85" s="93"/>
      <c r="J85" s="94"/>
      <c r="K85" s="313">
        <v>0.05</v>
      </c>
      <c r="L85" s="850">
        <f>N79*K85</f>
        <v>3966.878736586209</v>
      </c>
      <c r="M85" s="851"/>
      <c r="N85" s="57"/>
    </row>
    <row r="86" spans="1:14" ht="15.75" thickBot="1">
      <c r="B86" s="97" t="s">
        <v>1058</v>
      </c>
      <c r="C86" s="98"/>
      <c r="D86" s="98"/>
      <c r="E86" s="98"/>
      <c r="F86" s="98"/>
      <c r="G86" s="98"/>
      <c r="H86" s="98"/>
      <c r="I86" s="99"/>
      <c r="J86" s="100"/>
      <c r="K86" s="314">
        <v>0.05</v>
      </c>
      <c r="L86" s="852">
        <f>N79*K86</f>
        <v>3966.878736586209</v>
      </c>
      <c r="M86" s="853"/>
      <c r="N86" s="57"/>
    </row>
    <row r="87" spans="1:14" ht="15.75" thickBot="1">
      <c r="B87" s="816" t="s">
        <v>1037</v>
      </c>
      <c r="C87" s="817"/>
      <c r="D87" s="817"/>
      <c r="E87" s="817"/>
      <c r="F87" s="817"/>
      <c r="G87" s="817"/>
      <c r="H87" s="817"/>
      <c r="I87" s="817"/>
      <c r="J87" s="817"/>
      <c r="K87" s="817"/>
      <c r="L87" s="817"/>
      <c r="M87" s="818"/>
      <c r="N87" s="58">
        <f>L84+L85+L86</f>
        <v>23801.272419517252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103138.84715124143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35.218762211103453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56258.154734515745</v>
      </c>
      <c r="N48" s="281">
        <f>K48*M48</f>
        <v>56258.154734515745</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56258.154734515745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3521.8762211103449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59815.249717837192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11963.049943567439</v>
      </c>
      <c r="M84" s="851"/>
      <c r="N84" s="57"/>
    </row>
    <row r="85" spans="1:14">
      <c r="B85" s="95" t="s">
        <v>1057</v>
      </c>
      <c r="C85" s="96"/>
      <c r="D85" s="96"/>
      <c r="E85" s="96"/>
      <c r="F85" s="96"/>
      <c r="G85" s="96"/>
      <c r="H85" s="96"/>
      <c r="I85" s="93"/>
      <c r="J85" s="94"/>
      <c r="K85" s="313">
        <v>0.05</v>
      </c>
      <c r="L85" s="850">
        <f>N79*K85</f>
        <v>2990.7624858918598</v>
      </c>
      <c r="M85" s="851"/>
      <c r="N85" s="57"/>
    </row>
    <row r="86" spans="1:14" ht="15.75" thickBot="1">
      <c r="B86" s="97" t="s">
        <v>1058</v>
      </c>
      <c r="C86" s="98"/>
      <c r="D86" s="98"/>
      <c r="E86" s="98"/>
      <c r="F86" s="98"/>
      <c r="G86" s="98"/>
      <c r="H86" s="98"/>
      <c r="I86" s="99"/>
      <c r="J86" s="100"/>
      <c r="K86" s="314">
        <v>0.05</v>
      </c>
      <c r="L86" s="852">
        <f>N79*K86</f>
        <v>2990.7624858918598</v>
      </c>
      <c r="M86" s="853"/>
      <c r="N86" s="57"/>
    </row>
    <row r="87" spans="1:14" ht="15.75" thickBot="1">
      <c r="B87" s="816" t="s">
        <v>1037</v>
      </c>
      <c r="C87" s="817"/>
      <c r="D87" s="817"/>
      <c r="E87" s="817"/>
      <c r="F87" s="817"/>
      <c r="G87" s="817"/>
      <c r="H87" s="817"/>
      <c r="I87" s="817"/>
      <c r="J87" s="817"/>
      <c r="K87" s="817"/>
      <c r="L87" s="817"/>
      <c r="M87" s="818"/>
      <c r="N87" s="58">
        <f>L84+L85+L86</f>
        <v>17944.574915351161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77759.824633188357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35.218762211103453</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30166.183539110138</v>
      </c>
      <c r="N48" s="281">
        <f>K48*M48</f>
        <v>30166.183539110138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30166.183539110138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3521.8762211103449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33723.278522431588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6744.6557044863184</v>
      </c>
      <c r="M84" s="851"/>
      <c r="N84" s="57"/>
    </row>
    <row r="85" spans="1:14">
      <c r="B85" s="95" t="s">
        <v>1057</v>
      </c>
      <c r="C85" s="96"/>
      <c r="D85" s="96"/>
      <c r="E85" s="96"/>
      <c r="F85" s="96"/>
      <c r="G85" s="96"/>
      <c r="H85" s="96"/>
      <c r="I85" s="93"/>
      <c r="J85" s="94"/>
      <c r="K85" s="313">
        <v>0.05</v>
      </c>
      <c r="L85" s="850">
        <f>N79*K85</f>
        <v>1686.1639261215796</v>
      </c>
      <c r="M85" s="851"/>
      <c r="N85" s="57"/>
    </row>
    <row r="86" spans="1:14" ht="15.75" thickBot="1">
      <c r="B86" s="97" t="s">
        <v>1058</v>
      </c>
      <c r="C86" s="98"/>
      <c r="D86" s="98"/>
      <c r="E86" s="98"/>
      <c r="F86" s="98"/>
      <c r="G86" s="98"/>
      <c r="H86" s="98"/>
      <c r="I86" s="99"/>
      <c r="J86" s="100"/>
      <c r="K86" s="314">
        <v>0.05</v>
      </c>
      <c r="L86" s="852">
        <f>N79*K86</f>
        <v>1686.1639261215796</v>
      </c>
      <c r="M86" s="853"/>
      <c r="N86" s="57"/>
    </row>
    <row r="87" spans="1:14" ht="15.75" thickBot="1">
      <c r="B87" s="816" t="s">
        <v>1037</v>
      </c>
      <c r="C87" s="817"/>
      <c r="D87" s="817"/>
      <c r="E87" s="817"/>
      <c r="F87" s="817"/>
      <c r="G87" s="817"/>
      <c r="H87" s="817"/>
      <c r="I87" s="817"/>
      <c r="J87" s="817"/>
      <c r="K87" s="817"/>
      <c r="L87" s="817"/>
      <c r="M87" s="818"/>
      <c r="N87" s="58">
        <f>L84+L85+L86</f>
        <v>10116.983556729476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43840.262079161068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363</v>
      </c>
      <c r="B36" s="829" t="str">
        <f>VLOOKUP(A36,EQUIPOS!A6:D154,3,FALSE)</f>
        <v>Vibrador de concreto, Motor de 3 hp a 18.000 rpm Mangueras de 4 mt</v>
      </c>
      <c r="C36" s="830"/>
      <c r="D36" s="830"/>
      <c r="E36" s="830"/>
      <c r="F36" s="830"/>
      <c r="G36" s="830"/>
      <c r="H36" s="831"/>
      <c r="I36" s="276"/>
      <c r="J36" s="277"/>
      <c r="K36" s="278">
        <f>VLOOKUP(A36,EQUIPOS!A6:D163,4,FALSE)</f>
        <v>7758.9596743295024</v>
      </c>
      <c r="L36" s="279"/>
      <c r="M36" s="345">
        <v>1.25</v>
      </c>
      <c r="N36" s="281">
        <f>K36/M36</f>
        <v>6207.1677394636017</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0.02</v>
      </c>
      <c r="N41" s="353">
        <f>N77*M41</f>
        <v>510.67205206099999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6717.8397915246014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19261.949737841256</v>
      </c>
      <c r="N48" s="281">
        <f>K48*M48</f>
        <v>184914.71748327606</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392073.29913758807</v>
      </c>
      <c r="N49" s="281">
        <f>K49*M49</f>
        <v>47048.795896510564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31050.063553366701</v>
      </c>
      <c r="N50" s="281">
        <f>K50*M50</f>
        <v>15525.03177668335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247488.54515646998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25533.60260305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279739.98755104456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55947.997510208916</v>
      </c>
      <c r="M84" s="851"/>
      <c r="N84" s="57"/>
    </row>
    <row r="85" spans="1:14">
      <c r="B85" s="95" t="s">
        <v>1057</v>
      </c>
      <c r="C85" s="96"/>
      <c r="D85" s="96"/>
      <c r="E85" s="96"/>
      <c r="F85" s="96"/>
      <c r="G85" s="96"/>
      <c r="H85" s="96"/>
      <c r="I85" s="93"/>
      <c r="J85" s="94"/>
      <c r="K85" s="313">
        <v>0.05</v>
      </c>
      <c r="L85" s="850">
        <f>N79*K85</f>
        <v>13986.999377552229</v>
      </c>
      <c r="M85" s="851"/>
      <c r="N85" s="57"/>
    </row>
    <row r="86" spans="1:14" ht="15.75" thickBot="1">
      <c r="B86" s="97" t="s">
        <v>1058</v>
      </c>
      <c r="C86" s="98"/>
      <c r="D86" s="98"/>
      <c r="E86" s="98"/>
      <c r="F86" s="98"/>
      <c r="G86" s="98"/>
      <c r="H86" s="98"/>
      <c r="I86" s="99"/>
      <c r="J86" s="100"/>
      <c r="K86" s="314">
        <v>0.05</v>
      </c>
      <c r="L86" s="852">
        <f>N79*K86</f>
        <v>13986.999377552229</v>
      </c>
      <c r="M86" s="853"/>
      <c r="N86" s="57"/>
    </row>
    <row r="87" spans="1:14" ht="15.75" thickBot="1">
      <c r="B87" s="816" t="s">
        <v>1037</v>
      </c>
      <c r="C87" s="817"/>
      <c r="D87" s="817"/>
      <c r="E87" s="817"/>
      <c r="F87" s="817"/>
      <c r="G87" s="817"/>
      <c r="H87" s="817"/>
      <c r="I87" s="817"/>
      <c r="J87" s="817"/>
      <c r="K87" s="817"/>
      <c r="L87" s="817"/>
      <c r="M87" s="818"/>
      <c r="N87" s="58">
        <f>L84+L85+L86</f>
        <v>83921.99626531337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363661.98381635791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7.2953150294428575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10536.503344783943</v>
      </c>
      <c r="N48" s="281">
        <f>K48*M48</f>
        <v>10536.503344783943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10536.503344783943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729.53150294428576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11273.330162757673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2254.6660325515345</v>
      </c>
      <c r="M84" s="851"/>
      <c r="N84" s="57"/>
    </row>
    <row r="85" spans="1:14">
      <c r="B85" s="95" t="s">
        <v>1057</v>
      </c>
      <c r="C85" s="96"/>
      <c r="D85" s="96"/>
      <c r="E85" s="96"/>
      <c r="F85" s="96"/>
      <c r="G85" s="96"/>
      <c r="H85" s="96"/>
      <c r="I85" s="93"/>
      <c r="J85" s="94"/>
      <c r="K85" s="313">
        <v>0.05</v>
      </c>
      <c r="L85" s="850">
        <f>N79*K85</f>
        <v>563.66650813788362</v>
      </c>
      <c r="M85" s="851"/>
      <c r="N85" s="57"/>
    </row>
    <row r="86" spans="1:14" ht="15.75" thickBot="1">
      <c r="B86" s="97" t="s">
        <v>1058</v>
      </c>
      <c r="C86" s="98"/>
      <c r="D86" s="98"/>
      <c r="E86" s="98"/>
      <c r="F86" s="98"/>
      <c r="G86" s="98"/>
      <c r="H86" s="98"/>
      <c r="I86" s="99"/>
      <c r="J86" s="100"/>
      <c r="K86" s="314">
        <v>0.05</v>
      </c>
      <c r="L86" s="852">
        <f>N79*K86</f>
        <v>563.66650813788362</v>
      </c>
      <c r="M86" s="853"/>
      <c r="N86" s="57"/>
    </row>
    <row r="87" spans="1:14" ht="15.75" thickBot="1">
      <c r="B87" s="816" t="s">
        <v>1037</v>
      </c>
      <c r="C87" s="817"/>
      <c r="D87" s="817"/>
      <c r="E87" s="817"/>
      <c r="F87" s="817"/>
      <c r="G87" s="817"/>
      <c r="H87" s="817"/>
      <c r="I87" s="817"/>
      <c r="J87" s="817"/>
      <c r="K87" s="817"/>
      <c r="L87" s="817"/>
      <c r="M87" s="818"/>
      <c r="N87" s="58">
        <f>L84+L85+L86</f>
        <v>3381.999048827302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14655.329211584974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5"/>
      <c r="C1" s="917"/>
      <c r="D1" s="918"/>
      <c r="E1" s="918"/>
      <c r="F1" s="918"/>
      <c r="G1" s="918"/>
      <c r="H1" s="918"/>
      <c r="I1" s="918"/>
      <c r="J1" s="919"/>
      <c r="K1" s="920" t="s">
        <v>1017</v>
      </c>
      <c r="L1" s="922" t="s">
        <v>2304</v>
      </c>
      <c r="M1" s="923"/>
      <c r="N1" s="924"/>
    </row>
    <row r="2" spans="2:14" ht="24.75" customHeight="1">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160</v>
      </c>
      <c r="N36" s="281">
        <f>K36/M36</f>
        <v>225.60070342160566</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19.1502019522875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244.75090537389315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37753.623777387176</v>
      </c>
      <c r="N48" s="281">
        <f>K48*M48</f>
        <v>37753.623777387176</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397804.10330681602</v>
      </c>
      <c r="N49" s="281">
        <f>K49*M49</f>
        <v>11934.12309920448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49687.746876591656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1915.0201952287498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51847.517977194293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10369.503595438859</v>
      </c>
      <c r="M84" s="851"/>
      <c r="N84" s="57"/>
    </row>
    <row r="85" spans="1:14">
      <c r="B85" s="95" t="s">
        <v>1057</v>
      </c>
      <c r="C85" s="96"/>
      <c r="D85" s="96"/>
      <c r="E85" s="96"/>
      <c r="F85" s="96"/>
      <c r="G85" s="96"/>
      <c r="H85" s="96"/>
      <c r="I85" s="93"/>
      <c r="J85" s="94"/>
      <c r="K85" s="313">
        <v>0.05</v>
      </c>
      <c r="L85" s="850">
        <f>N79*K85</f>
        <v>2592.3758988597147</v>
      </c>
      <c r="M85" s="851"/>
      <c r="N85" s="57"/>
    </row>
    <row r="86" spans="1:14" ht="15.75" thickBot="1">
      <c r="B86" s="97" t="s">
        <v>1058</v>
      </c>
      <c r="C86" s="98"/>
      <c r="D86" s="98"/>
      <c r="E86" s="98"/>
      <c r="F86" s="98"/>
      <c r="G86" s="98"/>
      <c r="H86" s="98"/>
      <c r="I86" s="99"/>
      <c r="J86" s="100"/>
      <c r="K86" s="314">
        <v>0.05</v>
      </c>
      <c r="L86" s="852">
        <f>N79*K86</f>
        <v>2592.3758988597147</v>
      </c>
      <c r="M86" s="853"/>
      <c r="N86" s="57"/>
    </row>
    <row r="87" spans="1:14" ht="15.75" thickBot="1">
      <c r="B87" s="816" t="s">
        <v>1037</v>
      </c>
      <c r="C87" s="817"/>
      <c r="D87" s="817"/>
      <c r="E87" s="817"/>
      <c r="F87" s="817"/>
      <c r="G87" s="817"/>
      <c r="H87" s="817"/>
      <c r="I87" s="817"/>
      <c r="J87" s="817"/>
      <c r="K87" s="817"/>
      <c r="L87" s="817"/>
      <c r="M87" s="818"/>
      <c r="N87" s="58">
        <f>L84+L85+L86</f>
        <v>15554.255393158288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67401.773370352574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68.08960694146667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6662.9385885614402</v>
      </c>
      <c r="N48" s="281">
        <f>K48*M48</f>
        <v>266.51754354245759</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20914.959139396127</v>
      </c>
      <c r="N49" s="281">
        <f>K49*M49</f>
        <v>8365.9836557584513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560.72868274573602</v>
      </c>
      <c r="N50" s="281">
        <f>K50*M50</f>
        <v>1682.1860482372081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10314.687247538117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680.89606941466661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11063.67292389425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2212.7345847788501</v>
      </c>
      <c r="M84" s="851"/>
      <c r="N84" s="57"/>
    </row>
    <row r="85" spans="1:14">
      <c r="B85" s="95" t="s">
        <v>1057</v>
      </c>
      <c r="C85" s="96"/>
      <c r="D85" s="96"/>
      <c r="E85" s="96"/>
      <c r="F85" s="96"/>
      <c r="G85" s="96"/>
      <c r="H85" s="96"/>
      <c r="I85" s="93"/>
      <c r="J85" s="94"/>
      <c r="K85" s="313">
        <v>0.05</v>
      </c>
      <c r="L85" s="850">
        <f>N79*K85</f>
        <v>553.18364619471254</v>
      </c>
      <c r="M85" s="851"/>
      <c r="N85" s="57"/>
    </row>
    <row r="86" spans="1:14" ht="15.75" thickBot="1">
      <c r="B86" s="97" t="s">
        <v>1058</v>
      </c>
      <c r="C86" s="98"/>
      <c r="D86" s="98"/>
      <c r="E86" s="98"/>
      <c r="F86" s="98"/>
      <c r="G86" s="98"/>
      <c r="H86" s="98"/>
      <c r="I86" s="99"/>
      <c r="J86" s="100"/>
      <c r="K86" s="314">
        <v>0.05</v>
      </c>
      <c r="L86" s="852">
        <f>N79*K86</f>
        <v>553.18364619471254</v>
      </c>
      <c r="M86" s="853"/>
      <c r="N86" s="57"/>
    </row>
    <row r="87" spans="1:14" ht="15.75" thickBot="1">
      <c r="B87" s="816" t="s">
        <v>1037</v>
      </c>
      <c r="C87" s="817"/>
      <c r="D87" s="817"/>
      <c r="E87" s="817"/>
      <c r="F87" s="817"/>
      <c r="G87" s="817"/>
      <c r="H87" s="817"/>
      <c r="I87" s="817"/>
      <c r="J87" s="817"/>
      <c r="K87" s="817"/>
      <c r="L87" s="817"/>
      <c r="M87" s="818"/>
      <c r="N87" s="58">
        <f>L84+L85+L86</f>
        <v>3319.1018771682748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14382.774801062526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68.08960694146667</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39151</v>
      </c>
      <c r="N48" s="281">
        <f>K48*M48</f>
        <v>15660.400000000001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560.72868274573602</v>
      </c>
      <c r="N49" s="281">
        <f>K49*M49</f>
        <v>1682.1860482372081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17342.586048237208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680.89606941466661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18091.571724593341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3618.3143449186682</v>
      </c>
      <c r="M84" s="851"/>
      <c r="N84" s="57"/>
    </row>
    <row r="85" spans="1:14">
      <c r="B85" s="95" t="s">
        <v>1057</v>
      </c>
      <c r="C85" s="96"/>
      <c r="D85" s="96"/>
      <c r="E85" s="96"/>
      <c r="F85" s="96"/>
      <c r="G85" s="96"/>
      <c r="H85" s="96"/>
      <c r="I85" s="93"/>
      <c r="J85" s="94"/>
      <c r="K85" s="313">
        <v>0.05</v>
      </c>
      <c r="L85" s="850">
        <f>N79*K85</f>
        <v>904.57858622966705</v>
      </c>
      <c r="M85" s="851"/>
      <c r="N85" s="57"/>
    </row>
    <row r="86" spans="1:14" ht="15.75" thickBot="1">
      <c r="B86" s="97" t="s">
        <v>1058</v>
      </c>
      <c r="C86" s="98"/>
      <c r="D86" s="98"/>
      <c r="E86" s="98"/>
      <c r="F86" s="98"/>
      <c r="G86" s="98"/>
      <c r="H86" s="98"/>
      <c r="I86" s="99"/>
      <c r="J86" s="100"/>
      <c r="K86" s="314">
        <v>0.05</v>
      </c>
      <c r="L86" s="852">
        <f>N79*K86</f>
        <v>904.57858622966705</v>
      </c>
      <c r="M86" s="853"/>
      <c r="N86" s="57"/>
    </row>
    <row r="87" spans="1:14" ht="15.75" thickBot="1">
      <c r="B87" s="816" t="s">
        <v>1037</v>
      </c>
      <c r="C87" s="817"/>
      <c r="D87" s="817"/>
      <c r="E87" s="817"/>
      <c r="F87" s="817"/>
      <c r="G87" s="817"/>
      <c r="H87" s="817"/>
      <c r="I87" s="817"/>
      <c r="J87" s="817"/>
      <c r="K87" s="817"/>
      <c r="L87" s="817"/>
      <c r="M87" s="818"/>
      <c r="N87" s="58">
        <f>L84+L85+L86</f>
        <v>5427.4715173780023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23519.043241971343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272.35842776586668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6662.9385885614402</v>
      </c>
      <c r="N48" s="281">
        <f>K48*M48</f>
        <v>533.03508708491518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20914.959139396127</v>
      </c>
      <c r="N49" s="281">
        <f>K49*M49</f>
        <v>8365.9836557584513</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560.72868274573602</v>
      </c>
      <c r="N50" s="281">
        <f>K50*M50</f>
        <v>1682.1860482372081</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13692.364249984932</v>
      </c>
      <c r="N51" s="281">
        <f>K51*M51</f>
        <v>20538.546374977399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31119.751166057977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51"/>
    </row>
    <row r="77" spans="1:15" ht="15.75" thickBot="1">
      <c r="B77" s="816" t="s">
        <v>1037</v>
      </c>
      <c r="C77" s="817"/>
      <c r="D77" s="817"/>
      <c r="E77" s="817"/>
      <c r="F77" s="817"/>
      <c r="G77" s="817"/>
      <c r="H77" s="817"/>
      <c r="I77" s="817"/>
      <c r="J77" s="817"/>
      <c r="K77" s="817"/>
      <c r="L77" s="817"/>
      <c r="M77" s="818"/>
      <c r="N77" s="310">
        <f>SUM(N71:N76)</f>
        <v>2723.5842776586665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34115.693871482508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6823.1387742965017</v>
      </c>
      <c r="M84" s="851"/>
      <c r="N84" s="57"/>
    </row>
    <row r="85" spans="1:14">
      <c r="B85" s="95" t="s">
        <v>1057</v>
      </c>
      <c r="C85" s="96"/>
      <c r="D85" s="96"/>
      <c r="E85" s="96"/>
      <c r="F85" s="96"/>
      <c r="G85" s="96"/>
      <c r="H85" s="96"/>
      <c r="I85" s="93"/>
      <c r="J85" s="94"/>
      <c r="K85" s="313">
        <v>0.05</v>
      </c>
      <c r="L85" s="850">
        <f>N79*K85</f>
        <v>1705.7846935741254</v>
      </c>
      <c r="M85" s="851"/>
      <c r="N85" s="57"/>
    </row>
    <row r="86" spans="1:14" ht="15.75" thickBot="1">
      <c r="B86" s="97" t="s">
        <v>1058</v>
      </c>
      <c r="C86" s="98"/>
      <c r="D86" s="98"/>
      <c r="E86" s="98"/>
      <c r="F86" s="98"/>
      <c r="G86" s="98"/>
      <c r="H86" s="98"/>
      <c r="I86" s="99"/>
      <c r="J86" s="100"/>
      <c r="K86" s="314">
        <v>0.05</v>
      </c>
      <c r="L86" s="852">
        <f>N79*K86</f>
        <v>1705.7846935741254</v>
      </c>
      <c r="M86" s="853"/>
      <c r="N86" s="57"/>
    </row>
    <row r="87" spans="1:14" ht="15.75" thickBot="1">
      <c r="B87" s="816" t="s">
        <v>1037</v>
      </c>
      <c r="C87" s="817"/>
      <c r="D87" s="817"/>
      <c r="E87" s="817"/>
      <c r="F87" s="817"/>
      <c r="G87" s="817"/>
      <c r="H87" s="817"/>
      <c r="I87" s="817"/>
      <c r="J87" s="817"/>
      <c r="K87" s="817"/>
      <c r="L87" s="817"/>
      <c r="M87" s="818"/>
      <c r="N87" s="58">
        <f>L84+L85+L86</f>
        <v>10234.708161444752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44350.402032927261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272.35842776586668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39151</v>
      </c>
      <c r="N48" s="281">
        <f>K48*M48</f>
        <v>15660.400000000001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560.72868274573602</v>
      </c>
      <c r="N49" s="281">
        <f>K49*M49</f>
        <v>1682.1860482372081</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13692.364249984932</v>
      </c>
      <c r="N50" s="281">
        <f>K50*M50</f>
        <v>20538.546374977399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37881.132423214607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2723.5842776586665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40877.075128639139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8175.4150257278279</v>
      </c>
      <c r="M84" s="851"/>
      <c r="N84" s="57"/>
    </row>
    <row r="85" spans="1:14">
      <c r="B85" s="95" t="s">
        <v>1057</v>
      </c>
      <c r="C85" s="96"/>
      <c r="D85" s="96"/>
      <c r="E85" s="96"/>
      <c r="F85" s="96"/>
      <c r="G85" s="96"/>
      <c r="H85" s="96"/>
      <c r="I85" s="93"/>
      <c r="J85" s="94"/>
      <c r="K85" s="313">
        <v>0.05</v>
      </c>
      <c r="L85" s="850">
        <f>N79*K85</f>
        <v>2043.853756431957</v>
      </c>
      <c r="M85" s="851"/>
      <c r="N85" s="57"/>
    </row>
    <row r="86" spans="1:14" ht="15.75" thickBot="1">
      <c r="B86" s="97" t="s">
        <v>1058</v>
      </c>
      <c r="C86" s="98"/>
      <c r="D86" s="98"/>
      <c r="E86" s="98"/>
      <c r="F86" s="98"/>
      <c r="G86" s="98"/>
      <c r="H86" s="98"/>
      <c r="I86" s="99"/>
      <c r="J86" s="100"/>
      <c r="K86" s="314">
        <v>0.05</v>
      </c>
      <c r="L86" s="852">
        <f>N79*K86</f>
        <v>2043.853756431957</v>
      </c>
      <c r="M86" s="853"/>
      <c r="N86" s="57"/>
    </row>
    <row r="87" spans="1:14" ht="15.75" thickBot="1">
      <c r="B87" s="816" t="s">
        <v>1037</v>
      </c>
      <c r="C87" s="817"/>
      <c r="D87" s="817"/>
      <c r="E87" s="817"/>
      <c r="F87" s="817"/>
      <c r="G87" s="817"/>
      <c r="H87" s="817"/>
      <c r="I87" s="817"/>
      <c r="J87" s="817"/>
      <c r="K87" s="817"/>
      <c r="L87" s="817"/>
      <c r="M87" s="818"/>
      <c r="N87" s="58">
        <f>L84+L85+L86</f>
        <v>12263.122538591742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53140.197667230881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241</v>
      </c>
      <c r="B36" s="829" t="str">
        <f>VLOOKUP(A36,EQUIPOS!A6:D154,3,FALSE)</f>
        <v>Grúa (capacidad 15 ton)</v>
      </c>
      <c r="C36" s="830"/>
      <c r="D36" s="830"/>
      <c r="E36" s="830"/>
      <c r="F36" s="830"/>
      <c r="G36" s="830"/>
      <c r="H36" s="831"/>
      <c r="I36" s="276"/>
      <c r="J36" s="277"/>
      <c r="K36" s="278">
        <f>VLOOKUP(A36,EQUIPOS!A6:D163,4,FALSE)</f>
        <v>105608.96763900502</v>
      </c>
      <c r="L36" s="279"/>
      <c r="M36" s="345">
        <v>0.75</v>
      </c>
      <c r="N36" s="281">
        <f>K36/M36</f>
        <v>140811.9568520067</v>
      </c>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0.2</v>
      </c>
      <c r="N41" s="353">
        <f>N77*M41</f>
        <v>8511.2008676833339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149323.15771969003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16876.570200067683</v>
      </c>
      <c r="N48" s="281">
        <f>K48*M48</f>
        <v>16876.570200067683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16876.570200067683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42556.004338416664</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208755.73225817439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41751.146451634879</v>
      </c>
      <c r="M84" s="851"/>
      <c r="N84" s="57"/>
    </row>
    <row r="85" spans="1:14">
      <c r="B85" s="95" t="s">
        <v>1057</v>
      </c>
      <c r="C85" s="96"/>
      <c r="D85" s="96"/>
      <c r="E85" s="96"/>
      <c r="F85" s="96"/>
      <c r="G85" s="96"/>
      <c r="H85" s="96"/>
      <c r="I85" s="93"/>
      <c r="J85" s="94"/>
      <c r="K85" s="313">
        <v>0.05</v>
      </c>
      <c r="L85" s="850">
        <f>N79*K85</f>
        <v>10437.78661290872</v>
      </c>
      <c r="M85" s="851"/>
      <c r="N85" s="57"/>
    </row>
    <row r="86" spans="1:14" ht="15.75" thickBot="1">
      <c r="B86" s="97" t="s">
        <v>1058</v>
      </c>
      <c r="C86" s="98"/>
      <c r="D86" s="98"/>
      <c r="E86" s="98"/>
      <c r="F86" s="98"/>
      <c r="G86" s="98"/>
      <c r="H86" s="98"/>
      <c r="I86" s="99"/>
      <c r="J86" s="100"/>
      <c r="K86" s="314">
        <v>0.05</v>
      </c>
      <c r="L86" s="852">
        <f>N79*K86</f>
        <v>10437.78661290872</v>
      </c>
      <c r="M86" s="853"/>
      <c r="N86" s="57"/>
    </row>
    <row r="87" spans="1:14" ht="15.75" thickBot="1">
      <c r="B87" s="816" t="s">
        <v>1037</v>
      </c>
      <c r="C87" s="817"/>
      <c r="D87" s="817"/>
      <c r="E87" s="817"/>
      <c r="F87" s="817"/>
      <c r="G87" s="817"/>
      <c r="H87" s="817"/>
      <c r="I87" s="817"/>
      <c r="J87" s="817"/>
      <c r="K87" s="817"/>
      <c r="L87" s="817"/>
      <c r="M87" s="818"/>
      <c r="N87" s="58">
        <f>L84+L85+L86</f>
        <v>62626.719677452318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271382.45193562668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0.2</v>
      </c>
      <c r="N41" s="353">
        <f>N77*M41</f>
        <v>6383.4006507624999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16876.570200067683</v>
      </c>
      <c r="N48" s="281">
        <f>K48*M48</f>
        <v>16876.570200067683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16876.570200067683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51"/>
    </row>
    <row r="77" spans="1:15" ht="15.75" thickBot="1">
      <c r="B77" s="816" t="s">
        <v>1037</v>
      </c>
      <c r="C77" s="817"/>
      <c r="D77" s="817"/>
      <c r="E77" s="817"/>
      <c r="F77" s="817"/>
      <c r="G77" s="817"/>
      <c r="H77" s="817"/>
      <c r="I77" s="817"/>
      <c r="J77" s="817"/>
      <c r="K77" s="817"/>
      <c r="L77" s="817"/>
      <c r="M77" s="818"/>
      <c r="N77" s="310">
        <f>SUM(N71:N76)</f>
        <v>31917.003253812498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55176.974104642679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11035.394820928537</v>
      </c>
      <c r="M84" s="851"/>
      <c r="N84" s="57"/>
    </row>
    <row r="85" spans="1:14">
      <c r="B85" s="95" t="s">
        <v>1057</v>
      </c>
      <c r="C85" s="96"/>
      <c r="D85" s="96"/>
      <c r="E85" s="96"/>
      <c r="F85" s="96"/>
      <c r="G85" s="96"/>
      <c r="H85" s="96"/>
      <c r="I85" s="93"/>
      <c r="J85" s="94"/>
      <c r="K85" s="313">
        <v>0.05</v>
      </c>
      <c r="L85" s="850">
        <f>N79*K85</f>
        <v>2758.8487052321343</v>
      </c>
      <c r="M85" s="851"/>
      <c r="N85" s="57"/>
    </row>
    <row r="86" spans="1:14" ht="15.75" thickBot="1">
      <c r="B86" s="97" t="s">
        <v>1058</v>
      </c>
      <c r="C86" s="98"/>
      <c r="D86" s="98"/>
      <c r="E86" s="98"/>
      <c r="F86" s="98"/>
      <c r="G86" s="98"/>
      <c r="H86" s="98"/>
      <c r="I86" s="99"/>
      <c r="J86" s="100"/>
      <c r="K86" s="314">
        <v>0.05</v>
      </c>
      <c r="L86" s="852">
        <f>N79*K86</f>
        <v>2758.8487052321343</v>
      </c>
      <c r="M86" s="853"/>
      <c r="N86" s="57"/>
    </row>
    <row r="87" spans="1:14" ht="15.75" thickBot="1">
      <c r="B87" s="816" t="s">
        <v>1037</v>
      </c>
      <c r="C87" s="817"/>
      <c r="D87" s="817"/>
      <c r="E87" s="817"/>
      <c r="F87" s="817"/>
      <c r="G87" s="817"/>
      <c r="H87" s="817"/>
      <c r="I87" s="817"/>
      <c r="J87" s="817"/>
      <c r="K87" s="817"/>
      <c r="L87" s="817"/>
      <c r="M87" s="818"/>
      <c r="N87" s="58">
        <f>L84+L85+L86</f>
        <v>16553.092231392806</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71730.066336035481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0.15</v>
      </c>
      <c r="N41" s="353">
        <f>N77*M41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16876.570200067683</v>
      </c>
      <c r="N48" s="281">
        <f>K48*M48</f>
        <v>16876.570200067683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16876.570200067683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51"/>
    </row>
    <row r="77" spans="1:15" ht="15.75" thickBot="1">
      <c r="B77" s="816" t="s">
        <v>1037</v>
      </c>
      <c r="C77" s="817"/>
      <c r="D77" s="817"/>
      <c r="E77" s="817"/>
      <c r="F77" s="817"/>
      <c r="G77" s="817"/>
      <c r="H77" s="817"/>
      <c r="I77" s="817"/>
      <c r="J77" s="817"/>
      <c r="K77" s="817"/>
      <c r="L77" s="817"/>
      <c r="M77" s="818"/>
      <c r="N77" s="310">
        <f>SUM(N71:N76)</f>
        <v>17022.401735366668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36452.332195739349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7290.46643914787</v>
      </c>
      <c r="M84" s="851"/>
      <c r="N84" s="57"/>
    </row>
    <row r="85" spans="1:14">
      <c r="B85" s="95" t="s">
        <v>1057</v>
      </c>
      <c r="C85" s="96"/>
      <c r="D85" s="96"/>
      <c r="E85" s="96"/>
      <c r="F85" s="96"/>
      <c r="G85" s="96"/>
      <c r="H85" s="96"/>
      <c r="I85" s="93"/>
      <c r="J85" s="94"/>
      <c r="K85" s="313">
        <v>0.05</v>
      </c>
      <c r="L85" s="850">
        <f>N79*K85</f>
        <v>1822.6166097869675</v>
      </c>
      <c r="M85" s="851"/>
      <c r="N85" s="57"/>
    </row>
    <row r="86" spans="1:14" ht="15.75" thickBot="1">
      <c r="B86" s="97" t="s">
        <v>1058</v>
      </c>
      <c r="C86" s="98"/>
      <c r="D86" s="98"/>
      <c r="E86" s="98"/>
      <c r="F86" s="98"/>
      <c r="G86" s="98"/>
      <c r="H86" s="98"/>
      <c r="I86" s="99"/>
      <c r="J86" s="100"/>
      <c r="K86" s="314">
        <v>0.05</v>
      </c>
      <c r="L86" s="852">
        <f>N79*K86</f>
        <v>1822.6166097869675</v>
      </c>
      <c r="M86" s="853"/>
      <c r="N86" s="57"/>
    </row>
    <row r="87" spans="1:14" ht="15.75" thickBot="1">
      <c r="B87" s="816" t="s">
        <v>1037</v>
      </c>
      <c r="C87" s="817"/>
      <c r="D87" s="817"/>
      <c r="E87" s="817"/>
      <c r="F87" s="817"/>
      <c r="G87" s="817"/>
      <c r="H87" s="817"/>
      <c r="I87" s="817"/>
      <c r="J87" s="817"/>
      <c r="K87" s="817"/>
      <c r="L87" s="817"/>
      <c r="M87" s="818"/>
      <c r="N87" s="58">
        <f>L84+L85+L86</f>
        <v>10935.699658721805</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47388.031854461151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0.15</v>
      </c>
      <c r="N41" s="353">
        <f>N77*M41</f>
        <v>1915.0201952287498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16876.570200067683</v>
      </c>
      <c r="N48" s="281">
        <f>K48*M48</f>
        <v>16876.570200067683</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16876.570200067683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12766.801301525</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31558.391696821433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6311.6783393642872</v>
      </c>
      <c r="M84" s="851"/>
      <c r="N84" s="57"/>
    </row>
    <row r="85" spans="1:14">
      <c r="B85" s="95" t="s">
        <v>1057</v>
      </c>
      <c r="C85" s="96"/>
      <c r="D85" s="96"/>
      <c r="E85" s="96"/>
      <c r="F85" s="96"/>
      <c r="G85" s="96"/>
      <c r="H85" s="96"/>
      <c r="I85" s="93"/>
      <c r="J85" s="94"/>
      <c r="K85" s="313">
        <v>0.05</v>
      </c>
      <c r="L85" s="850">
        <f>N79*K85</f>
        <v>1577.9195848410718</v>
      </c>
      <c r="M85" s="851"/>
      <c r="N85" s="57"/>
    </row>
    <row r="86" spans="1:14" ht="15.75" thickBot="1">
      <c r="B86" s="97" t="s">
        <v>1058</v>
      </c>
      <c r="C86" s="98"/>
      <c r="D86" s="98"/>
      <c r="E86" s="98"/>
      <c r="F86" s="98"/>
      <c r="G86" s="98"/>
      <c r="H86" s="98"/>
      <c r="I86" s="99"/>
      <c r="J86" s="100"/>
      <c r="K86" s="314">
        <v>0.05</v>
      </c>
      <c r="L86" s="852">
        <f>N79*K86</f>
        <v>1577.9195848410718</v>
      </c>
      <c r="M86" s="853"/>
      <c r="N86" s="57"/>
    </row>
    <row r="87" spans="1:14" ht="15.75" thickBot="1">
      <c r="B87" s="816" t="s">
        <v>1037</v>
      </c>
      <c r="C87" s="817"/>
      <c r="D87" s="817"/>
      <c r="E87" s="817"/>
      <c r="F87" s="817"/>
      <c r="G87" s="817"/>
      <c r="H87" s="817"/>
      <c r="I87" s="817"/>
      <c r="J87" s="817"/>
      <c r="K87" s="817"/>
      <c r="L87" s="817"/>
      <c r="M87" s="818"/>
      <c r="N87" s="58">
        <f>L84+L85+L86</f>
        <v>9467.5175090464309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41025.909205867865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0.15</v>
      </c>
      <c r="N41" s="353">
        <f>N77*M41</f>
        <v>10728.404455063024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126438.04013740731</v>
      </c>
      <c r="N48" s="281">
        <f>K48*M48</f>
        <v>265519.88428855536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16876.570200067683</v>
      </c>
      <c r="N49" s="281">
        <f>K49*M49</f>
        <v>16876.570200067683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282396.45448862307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71522.696367086828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364647.55531077296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72929.51106215459</v>
      </c>
      <c r="M84" s="851"/>
      <c r="N84" s="57"/>
    </row>
    <row r="85" spans="1:14">
      <c r="B85" s="95" t="s">
        <v>1057</v>
      </c>
      <c r="C85" s="96"/>
      <c r="D85" s="96"/>
      <c r="E85" s="96"/>
      <c r="F85" s="96"/>
      <c r="G85" s="96"/>
      <c r="H85" s="96"/>
      <c r="I85" s="93"/>
      <c r="J85" s="94"/>
      <c r="K85" s="313">
        <v>0.05</v>
      </c>
      <c r="L85" s="850">
        <f>N79*K85</f>
        <v>18232.377765538648</v>
      </c>
      <c r="M85" s="851"/>
      <c r="N85" s="57"/>
    </row>
    <row r="86" spans="1:14" ht="15.75" thickBot="1">
      <c r="B86" s="97" t="s">
        <v>1058</v>
      </c>
      <c r="C86" s="98"/>
      <c r="D86" s="98"/>
      <c r="E86" s="98"/>
      <c r="F86" s="98"/>
      <c r="G86" s="98"/>
      <c r="H86" s="98"/>
      <c r="I86" s="99"/>
      <c r="J86" s="100"/>
      <c r="K86" s="314">
        <v>0.05</v>
      </c>
      <c r="L86" s="852">
        <f>N79*K86</f>
        <v>18232.377765538648</v>
      </c>
      <c r="M86" s="853"/>
      <c r="N86" s="57"/>
    </row>
    <row r="87" spans="1:14" ht="15.75" thickBot="1">
      <c r="B87" s="816" t="s">
        <v>1037</v>
      </c>
      <c r="C87" s="817"/>
      <c r="D87" s="817"/>
      <c r="E87" s="817"/>
      <c r="F87" s="817"/>
      <c r="G87" s="817"/>
      <c r="H87" s="817"/>
      <c r="I87" s="817"/>
      <c r="J87" s="817"/>
      <c r="K87" s="817"/>
      <c r="L87" s="817"/>
      <c r="M87" s="818"/>
      <c r="N87" s="58">
        <f>L84+L85+L86</f>
        <v>109394.26659323189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474041.82190400484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0.15</v>
      </c>
      <c r="N41" s="353">
        <f>N77*M41</f>
        <v>10728.404455063024</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126438.04013740731</v>
      </c>
      <c r="N48" s="281">
        <f>K48*M48</f>
        <v>252876.08027481462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16876.570200067683</v>
      </c>
      <c r="N49" s="281">
        <f>K49*M49</f>
        <v>16876.570200067683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269752.65047488234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71522.696367086828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352003.75129703223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70400.750259406443</v>
      </c>
      <c r="M84" s="851"/>
      <c r="N84" s="57"/>
    </row>
    <row r="85" spans="1:14">
      <c r="B85" s="95" t="s">
        <v>1057</v>
      </c>
      <c r="C85" s="96"/>
      <c r="D85" s="96"/>
      <c r="E85" s="96"/>
      <c r="F85" s="96"/>
      <c r="G85" s="96"/>
      <c r="H85" s="96"/>
      <c r="I85" s="93"/>
      <c r="J85" s="94"/>
      <c r="K85" s="313">
        <v>0.05</v>
      </c>
      <c r="L85" s="850">
        <f>N79*K85</f>
        <v>17600.187564851611</v>
      </c>
      <c r="M85" s="851"/>
      <c r="N85" s="57"/>
    </row>
    <row r="86" spans="1:14" ht="15.75" thickBot="1">
      <c r="B86" s="97" t="s">
        <v>1058</v>
      </c>
      <c r="C86" s="98"/>
      <c r="D86" s="98"/>
      <c r="E86" s="98"/>
      <c r="F86" s="98"/>
      <c r="G86" s="98"/>
      <c r="H86" s="98"/>
      <c r="I86" s="99"/>
      <c r="J86" s="100"/>
      <c r="K86" s="314">
        <v>0.05</v>
      </c>
      <c r="L86" s="852">
        <f>N79*K86</f>
        <v>17600.187564851611</v>
      </c>
      <c r="M86" s="853"/>
      <c r="N86" s="57"/>
    </row>
    <row r="87" spans="1:14" ht="15.75" thickBot="1">
      <c r="B87" s="816" t="s">
        <v>1037</v>
      </c>
      <c r="C87" s="817"/>
      <c r="D87" s="817"/>
      <c r="E87" s="817"/>
      <c r="F87" s="817"/>
      <c r="G87" s="817"/>
      <c r="H87" s="817"/>
      <c r="I87" s="817"/>
      <c r="J87" s="817"/>
      <c r="K87" s="817"/>
      <c r="L87" s="817"/>
      <c r="M87" s="818"/>
      <c r="N87" s="58">
        <f>L84+L85+L86</f>
        <v>105601.12538910967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457604.87668614188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4479.5794040438586</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126438.04013740731</v>
      </c>
      <c r="N48" s="281">
        <f>K48*M48</f>
        <v>165633.8325800036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16876.570200067683</v>
      </c>
      <c r="N49" s="281">
        <f>K49*M49</f>
        <v>16876.570200067683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182510.40278007128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44795.794040438588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231785.7762245537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46357.15524491074</v>
      </c>
      <c r="M84" s="851"/>
      <c r="N84" s="57"/>
    </row>
    <row r="85" spans="1:14">
      <c r="B85" s="95" t="s">
        <v>1057</v>
      </c>
      <c r="C85" s="96"/>
      <c r="D85" s="96"/>
      <c r="E85" s="96"/>
      <c r="F85" s="96"/>
      <c r="G85" s="96"/>
      <c r="H85" s="96"/>
      <c r="I85" s="93"/>
      <c r="J85" s="94"/>
      <c r="K85" s="313">
        <v>0.05</v>
      </c>
      <c r="L85" s="850">
        <f>N79*K85</f>
        <v>11589.288811227685</v>
      </c>
      <c r="M85" s="851"/>
      <c r="N85" s="57"/>
    </row>
    <row r="86" spans="1:14" ht="15.75" thickBot="1">
      <c r="B86" s="97" t="s">
        <v>1058</v>
      </c>
      <c r="C86" s="98"/>
      <c r="D86" s="98"/>
      <c r="E86" s="98"/>
      <c r="F86" s="98"/>
      <c r="G86" s="98"/>
      <c r="H86" s="98"/>
      <c r="I86" s="99"/>
      <c r="J86" s="100"/>
      <c r="K86" s="314">
        <v>0.05</v>
      </c>
      <c r="L86" s="852">
        <f>N79*K86</f>
        <v>11589.288811227685</v>
      </c>
      <c r="M86" s="853"/>
      <c r="N86" s="57"/>
    </row>
    <row r="87" spans="1:14" ht="15.75" thickBot="1">
      <c r="B87" s="816" t="s">
        <v>1037</v>
      </c>
      <c r="C87" s="817"/>
      <c r="D87" s="817"/>
      <c r="E87" s="817"/>
      <c r="F87" s="817"/>
      <c r="G87" s="817"/>
      <c r="H87" s="817"/>
      <c r="I87" s="817"/>
      <c r="J87" s="817"/>
      <c r="K87" s="817"/>
      <c r="L87" s="817"/>
      <c r="M87" s="818"/>
      <c r="N87" s="58">
        <f>L84+L85+L86</f>
        <v>69535.73286736611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301321.50909191981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3754.9415592720588</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126438.04013740731</v>
      </c>
      <c r="N48" s="281">
        <f>K48*M48</f>
        <v>139081.84415114805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16876.570200067683</v>
      </c>
      <c r="N49" s="281">
        <f>K49*M49</f>
        <v>16876.570200067683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155958.41435121573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37549.415592720587</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197262.77150320838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39452.554300641677</v>
      </c>
      <c r="M84" s="851"/>
      <c r="N84" s="57"/>
    </row>
    <row r="85" spans="1:14">
      <c r="B85" s="95" t="s">
        <v>1057</v>
      </c>
      <c r="C85" s="96"/>
      <c r="D85" s="96"/>
      <c r="E85" s="96"/>
      <c r="F85" s="96"/>
      <c r="G85" s="96"/>
      <c r="H85" s="96"/>
      <c r="I85" s="93"/>
      <c r="J85" s="94"/>
      <c r="K85" s="313">
        <v>0.05</v>
      </c>
      <c r="L85" s="850">
        <f>N79*K85</f>
        <v>9863.1385751604194</v>
      </c>
      <c r="M85" s="851"/>
      <c r="N85" s="57"/>
    </row>
    <row r="86" spans="1:14" ht="15.75" thickBot="1">
      <c r="B86" s="97" t="s">
        <v>1058</v>
      </c>
      <c r="C86" s="98"/>
      <c r="D86" s="98"/>
      <c r="E86" s="98"/>
      <c r="F86" s="98"/>
      <c r="G86" s="98"/>
      <c r="H86" s="98"/>
      <c r="I86" s="99"/>
      <c r="J86" s="100"/>
      <c r="K86" s="314">
        <v>0.05</v>
      </c>
      <c r="L86" s="852">
        <f>N79*K86</f>
        <v>9863.1385751604194</v>
      </c>
      <c r="M86" s="853"/>
      <c r="N86" s="57"/>
    </row>
    <row r="87" spans="1:14" ht="15.75" thickBot="1">
      <c r="B87" s="816" t="s">
        <v>1037</v>
      </c>
      <c r="C87" s="817"/>
      <c r="D87" s="817"/>
      <c r="E87" s="817"/>
      <c r="F87" s="817"/>
      <c r="G87" s="817"/>
      <c r="H87" s="817"/>
      <c r="I87" s="817"/>
      <c r="J87" s="817"/>
      <c r="K87" s="817"/>
      <c r="L87" s="817"/>
      <c r="M87" s="818"/>
      <c r="N87" s="58">
        <f>L84+L85+L86</f>
        <v>59178.831450962512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256441.6029541709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A38" s="119"/>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126438.04013740731</v>
      </c>
      <c r="N48" s="281">
        <f>K48*M48</f>
        <v>6321.9020068703658</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37.931412041222195</v>
      </c>
      <c r="N49" s="281">
        <f>K49*M49</f>
        <v>189.65706020611097</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7895.2084676295672</v>
      </c>
      <c r="N50" s="281">
        <f>K50*M50</f>
        <v>7895.2084676295672</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14406.767534706043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17215.463821041543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3443.0927642083088</v>
      </c>
      <c r="M84" s="851"/>
      <c r="N84" s="57"/>
    </row>
    <row r="85" spans="1:14">
      <c r="B85" s="95" t="s">
        <v>1057</v>
      </c>
      <c r="C85" s="96"/>
      <c r="D85" s="96"/>
      <c r="E85" s="96"/>
      <c r="F85" s="96"/>
      <c r="G85" s="96"/>
      <c r="H85" s="96"/>
      <c r="I85" s="93"/>
      <c r="J85" s="94"/>
      <c r="K85" s="313">
        <v>0.05</v>
      </c>
      <c r="L85" s="850">
        <f>N79*K85</f>
        <v>860.77319105207721</v>
      </c>
      <c r="M85" s="851"/>
      <c r="N85" s="57"/>
    </row>
    <row r="86" spans="1:14" ht="15.75" thickBot="1">
      <c r="B86" s="97" t="s">
        <v>1058</v>
      </c>
      <c r="C86" s="98"/>
      <c r="D86" s="98"/>
      <c r="E86" s="98"/>
      <c r="F86" s="98"/>
      <c r="G86" s="98"/>
      <c r="H86" s="98"/>
      <c r="I86" s="99"/>
      <c r="J86" s="100"/>
      <c r="K86" s="314">
        <v>0.05</v>
      </c>
      <c r="L86" s="852">
        <f>N79*K86</f>
        <v>860.77319105207721</v>
      </c>
      <c r="M86" s="853"/>
      <c r="N86" s="57"/>
    </row>
    <row r="87" spans="1:14" ht="15.75" thickBot="1">
      <c r="B87" s="816" t="s">
        <v>1037</v>
      </c>
      <c r="C87" s="817"/>
      <c r="D87" s="817"/>
      <c r="E87" s="817"/>
      <c r="F87" s="817"/>
      <c r="G87" s="817"/>
      <c r="H87" s="817"/>
      <c r="I87" s="817"/>
      <c r="J87" s="817"/>
      <c r="K87" s="817"/>
      <c r="L87" s="817"/>
      <c r="M87" s="818"/>
      <c r="N87" s="58">
        <f>L84+L85+L86</f>
        <v>5164.6391463124628</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22380.102967354007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7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0.1</v>
      </c>
      <c r="N41" s="353">
        <f>N77*M41</f>
        <v>102.1344104122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2544.031097450732</v>
      </c>
      <c r="N48" s="281">
        <f>K48*M48</f>
        <v>2544.031097450732</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37931.412041222196</v>
      </c>
      <c r="N49" s="281">
        <f>K49*M49</f>
        <v>1896.5706020611099</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126438.04013740731</v>
      </c>
      <c r="N50" s="281">
        <f>K50*M50</f>
        <v>9482.8530103055473</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37.931412041222195</v>
      </c>
      <c r="N51" s="281">
        <f>K51*M51</f>
        <v>189.65706020611097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14113.111770023501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1021.344104122</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15236.5902845577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3047.3180569115402</v>
      </c>
      <c r="M84" s="851"/>
      <c r="N84" s="57"/>
    </row>
    <row r="85" spans="1:14">
      <c r="B85" s="95" t="s">
        <v>1057</v>
      </c>
      <c r="C85" s="96"/>
      <c r="D85" s="96"/>
      <c r="E85" s="96"/>
      <c r="F85" s="96"/>
      <c r="G85" s="96"/>
      <c r="H85" s="96"/>
      <c r="I85" s="93"/>
      <c r="J85" s="94"/>
      <c r="K85" s="313">
        <v>0.05</v>
      </c>
      <c r="L85" s="850">
        <f>N79*K85</f>
        <v>761.82951422788506</v>
      </c>
      <c r="M85" s="851"/>
      <c r="N85" s="57"/>
    </row>
    <row r="86" spans="1:14" ht="15.75" thickBot="1">
      <c r="B86" s="97" t="s">
        <v>1058</v>
      </c>
      <c r="C86" s="98"/>
      <c r="D86" s="98"/>
      <c r="E86" s="98"/>
      <c r="F86" s="98"/>
      <c r="G86" s="98"/>
      <c r="H86" s="98"/>
      <c r="I86" s="99"/>
      <c r="J86" s="100"/>
      <c r="K86" s="314">
        <v>0.05</v>
      </c>
      <c r="L86" s="852">
        <f>N79*K86</f>
        <v>761.82951422788506</v>
      </c>
      <c r="M86" s="853"/>
      <c r="N86" s="57"/>
    </row>
    <row r="87" spans="1:14" ht="15.75" thickBot="1">
      <c r="B87" s="816" t="s">
        <v>1037</v>
      </c>
      <c r="C87" s="817"/>
      <c r="D87" s="817"/>
      <c r="E87" s="817"/>
      <c r="F87" s="817"/>
      <c r="G87" s="817"/>
      <c r="H87" s="817"/>
      <c r="I87" s="817"/>
      <c r="J87" s="817"/>
      <c r="K87" s="817"/>
      <c r="L87" s="817"/>
      <c r="M87" s="818"/>
      <c r="N87" s="58">
        <f>L84+L85+L86</f>
        <v>4570.9770853673099</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19807.567369925011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253</v>
      </c>
      <c r="B36" s="829" t="str">
        <f>VLOOKUP(A36,EQUIPOS!A6:D154,3,FALSE)</f>
        <v>Máquina hidrosembradora</v>
      </c>
      <c r="C36" s="830"/>
      <c r="D36" s="830"/>
      <c r="E36" s="830"/>
      <c r="F36" s="830"/>
      <c r="G36" s="830"/>
      <c r="H36" s="831"/>
      <c r="I36" s="276"/>
      <c r="J36" s="277"/>
      <c r="K36" s="278">
        <f>VLOOKUP(A36,EQUIPOS!A6:D163,4,FALSE)</f>
        <v>24181.310438396049</v>
      </c>
      <c r="L36" s="279"/>
      <c r="M36" s="345">
        <v>350</v>
      </c>
      <c r="N36" s="281">
        <f>K36/M36</f>
        <v>69.089458395417282</v>
      </c>
    </row>
    <row r="37" spans="1:14">
      <c r="A37" s="119" t="s">
        <v>138</v>
      </c>
      <c r="B37" s="829" t="str">
        <f>VLOOKUP(A37,EQUIPOS!A7:D154,3,FALSE)</f>
        <v>Camioneta D-300</v>
      </c>
      <c r="C37" s="830"/>
      <c r="D37" s="830"/>
      <c r="E37" s="830"/>
      <c r="F37" s="830"/>
      <c r="G37" s="830"/>
      <c r="H37" s="831"/>
      <c r="I37" s="430"/>
      <c r="J37" s="431"/>
      <c r="K37" s="278">
        <f>VLOOKUP(A37,EQUIPOS!A7:D164,4,FALSE)</f>
        <v>36096.112547456905</v>
      </c>
      <c r="L37" s="344"/>
      <c r="M37" s="345">
        <v>350</v>
      </c>
      <c r="N37" s="281">
        <f>K37/M37</f>
        <v>103.13175013559116</v>
      </c>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4.5595718934017855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176.78078042441024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2544.031097450732</v>
      </c>
      <c r="N48" s="281">
        <f>K48*M48</f>
        <v>2544.031097450732</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12643.80401374073</v>
      </c>
      <c r="N49" s="281">
        <f>K49*M49</f>
        <v>5057.5216054962921</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37.931412041222195</v>
      </c>
      <c r="N50" s="281">
        <f>K50*M50</f>
        <v>189.65706020611097</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37931.412041222196</v>
      </c>
      <c r="N51" s="281">
        <f>K51*M51</f>
        <v>1896.5706020611099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9687.7803652142447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91.191437868035706</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9955.7525835066899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1991.1505167013381</v>
      </c>
      <c r="M84" s="851"/>
      <c r="N84" s="57"/>
    </row>
    <row r="85" spans="1:14">
      <c r="B85" s="95" t="s">
        <v>1057</v>
      </c>
      <c r="C85" s="96"/>
      <c r="D85" s="96"/>
      <c r="E85" s="96"/>
      <c r="F85" s="96"/>
      <c r="G85" s="96"/>
      <c r="H85" s="96"/>
      <c r="I85" s="93"/>
      <c r="J85" s="94"/>
      <c r="K85" s="313">
        <v>0.05</v>
      </c>
      <c r="L85" s="850">
        <f>N79*K85</f>
        <v>497.78762917533453</v>
      </c>
      <c r="M85" s="851"/>
      <c r="N85" s="57"/>
    </row>
    <row r="86" spans="1:14" ht="15.75" thickBot="1">
      <c r="B86" s="97" t="s">
        <v>1058</v>
      </c>
      <c r="C86" s="98"/>
      <c r="D86" s="98"/>
      <c r="E86" s="98"/>
      <c r="F86" s="98"/>
      <c r="G86" s="98"/>
      <c r="H86" s="98"/>
      <c r="I86" s="99"/>
      <c r="J86" s="100"/>
      <c r="K86" s="314">
        <v>0.05</v>
      </c>
      <c r="L86" s="852">
        <f>N79*K86</f>
        <v>497.78762917533453</v>
      </c>
      <c r="M86" s="853"/>
      <c r="N86" s="57"/>
    </row>
    <row r="87" spans="1:14" ht="15.75" thickBot="1">
      <c r="B87" s="816" t="s">
        <v>1037</v>
      </c>
      <c r="C87" s="817"/>
      <c r="D87" s="817"/>
      <c r="E87" s="817"/>
      <c r="F87" s="817"/>
      <c r="G87" s="817"/>
      <c r="H87" s="817"/>
      <c r="I87" s="817"/>
      <c r="J87" s="817"/>
      <c r="K87" s="817"/>
      <c r="L87" s="817"/>
      <c r="M87" s="818"/>
      <c r="N87" s="58">
        <f>L84+L85+L86</f>
        <v>2986.7257750520071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12942.478358558697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9.25" customHeight="1" thickBot="1">
      <c r="A31" t="s">
        <v>1929</v>
      </c>
      <c r="B31" s="86" t="s">
        <v>1810</v>
      </c>
      <c r="C31" s="956" t="s">
        <v>2155</v>
      </c>
      <c r="D31" s="957"/>
      <c r="E31" s="957"/>
      <c r="F31" s="957"/>
      <c r="G31" s="957"/>
      <c r="H31" s="957"/>
      <c r="I31" s="957"/>
      <c r="J31" s="95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8000</v>
      </c>
      <c r="N36" s="281">
        <f>K36/M36</f>
        <v>4.5120140684321131</v>
      </c>
    </row>
    <row r="37" spans="1:14">
      <c r="A37" s="119"/>
      <c r="B37" s="829"/>
      <c r="C37" s="830"/>
      <c r="D37" s="830"/>
      <c r="E37" s="830"/>
      <c r="F37" s="830"/>
      <c r="G37" s="830"/>
      <c r="H37" s="831"/>
      <c r="I37" s="430"/>
      <c r="J37" s="431"/>
      <c r="K37" s="278"/>
      <c r="L37" s="344"/>
      <c r="M37" s="345"/>
      <c r="N37" s="281"/>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30.045616671482112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5182.45</v>
      </c>
      <c r="N48" s="281">
        <f>K48*M48</f>
        <v>5441.5725000000002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21145.66828101964</v>
      </c>
      <c r="N49" s="281">
        <f>K49*M49</f>
        <v>21145.66828101964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699.51227168012849</v>
      </c>
      <c r="N50" s="281">
        <f>K50*M50</f>
        <v>1399.024543360257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27986.265324379896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30569.671201356377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6113.9342402712755</v>
      </c>
      <c r="M84" s="851"/>
      <c r="N84" s="57"/>
    </row>
    <row r="85" spans="1:14">
      <c r="B85" s="95" t="s">
        <v>1057</v>
      </c>
      <c r="C85" s="96"/>
      <c r="D85" s="96"/>
      <c r="E85" s="96"/>
      <c r="F85" s="96"/>
      <c r="G85" s="96"/>
      <c r="H85" s="96"/>
      <c r="I85" s="93"/>
      <c r="J85" s="94"/>
      <c r="K85" s="313">
        <v>0.05</v>
      </c>
      <c r="L85" s="850">
        <f>N79*K85</f>
        <v>1528.4835600678189</v>
      </c>
      <c r="M85" s="851"/>
      <c r="N85" s="57"/>
    </row>
    <row r="86" spans="1:14" ht="15.75" thickBot="1">
      <c r="B86" s="97" t="s">
        <v>1058</v>
      </c>
      <c r="C86" s="98"/>
      <c r="D86" s="98"/>
      <c r="E86" s="98"/>
      <c r="F86" s="98"/>
      <c r="G86" s="98"/>
      <c r="H86" s="98"/>
      <c r="I86" s="99"/>
      <c r="J86" s="100"/>
      <c r="K86" s="314">
        <v>0.05</v>
      </c>
      <c r="L86" s="852">
        <f>N79*K86</f>
        <v>1528.4835600678189</v>
      </c>
      <c r="M86" s="853"/>
      <c r="N86" s="57"/>
    </row>
    <row r="87" spans="1:14" ht="15.75" thickBot="1">
      <c r="B87" s="816" t="s">
        <v>1037</v>
      </c>
      <c r="C87" s="817"/>
      <c r="D87" s="817"/>
      <c r="E87" s="817"/>
      <c r="F87" s="817"/>
      <c r="G87" s="817"/>
      <c r="H87" s="817"/>
      <c r="I87" s="817"/>
      <c r="J87" s="817"/>
      <c r="K87" s="817"/>
      <c r="L87" s="817"/>
      <c r="M87" s="818"/>
      <c r="N87" s="58">
        <f>L84+L85+L86</f>
        <v>9170.9013604069132</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39740.572561763292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28.5" customHeight="1" thickBot="1">
      <c r="A31" t="s">
        <v>1929</v>
      </c>
      <c r="B31" s="86" t="s">
        <v>1811</v>
      </c>
      <c r="C31" s="956" t="s">
        <v>2158</v>
      </c>
      <c r="D31" s="957"/>
      <c r="E31" s="957"/>
      <c r="F31" s="957"/>
      <c r="G31" s="957"/>
      <c r="H31" s="957"/>
      <c r="I31" s="957"/>
      <c r="J31" s="957"/>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138</v>
      </c>
      <c r="B36" s="829" t="str">
        <f>VLOOKUP(A36,EQUIPOS!A6:D154,3,FALSE)</f>
        <v>Camioneta D-300</v>
      </c>
      <c r="C36" s="830"/>
      <c r="D36" s="830"/>
      <c r="E36" s="830"/>
      <c r="F36" s="830"/>
      <c r="G36" s="830"/>
      <c r="H36" s="831"/>
      <c r="I36" s="276"/>
      <c r="J36" s="277"/>
      <c r="K36" s="278">
        <f>VLOOKUP(A36,EQUIPOS!A6:D163,4,FALSE)</f>
        <v>36096.112547456905</v>
      </c>
      <c r="L36" s="279"/>
      <c r="M36" s="345">
        <v>8000</v>
      </c>
      <c r="N36" s="281">
        <f>K36/M36</f>
        <v>4.5120140684321131</v>
      </c>
    </row>
    <row r="37" spans="1:14">
      <c r="A37" s="119"/>
      <c r="B37" s="829"/>
      <c r="C37" s="830"/>
      <c r="D37" s="830"/>
      <c r="E37" s="830"/>
      <c r="F37" s="830"/>
      <c r="G37" s="830"/>
      <c r="H37" s="831"/>
      <c r="I37" s="430"/>
      <c r="J37" s="431"/>
      <c r="K37" s="278"/>
      <c r="L37" s="344"/>
      <c r="M37" s="345"/>
      <c r="N37" s="281"/>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30.045616671482112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9780</v>
      </c>
      <c r="N48" s="281">
        <f>K48*M48</f>
        <v>10269</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21145.66828101964</v>
      </c>
      <c r="N49" s="281">
        <f>K49*M49</f>
        <v>21145.66828101964</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699.51227168012849</v>
      </c>
      <c r="N50" s="281">
        <f>K50*M50</f>
        <v>1399.024543360257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32813.692824379898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2553.3602603049999</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35397.098701356379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7079.4197402712762</v>
      </c>
      <c r="M84" s="851"/>
      <c r="N84" s="57"/>
    </row>
    <row r="85" spans="1:14">
      <c r="B85" s="95" t="s">
        <v>1057</v>
      </c>
      <c r="C85" s="96"/>
      <c r="D85" s="96"/>
      <c r="E85" s="96"/>
      <c r="F85" s="96"/>
      <c r="G85" s="96"/>
      <c r="H85" s="96"/>
      <c r="I85" s="93"/>
      <c r="J85" s="94"/>
      <c r="K85" s="313">
        <v>0.05</v>
      </c>
      <c r="L85" s="850">
        <f>N79*K85</f>
        <v>1769.854935067819</v>
      </c>
      <c r="M85" s="851"/>
      <c r="N85" s="57"/>
    </row>
    <row r="86" spans="1:14" ht="15.75" thickBot="1">
      <c r="B86" s="97" t="s">
        <v>1058</v>
      </c>
      <c r="C86" s="98"/>
      <c r="D86" s="98"/>
      <c r="E86" s="98"/>
      <c r="F86" s="98"/>
      <c r="G86" s="98"/>
      <c r="H86" s="98"/>
      <c r="I86" s="99"/>
      <c r="J86" s="100"/>
      <c r="K86" s="314">
        <v>0.05</v>
      </c>
      <c r="L86" s="852">
        <f>N79*K86</f>
        <v>1769.854935067819</v>
      </c>
      <c r="M86" s="853"/>
      <c r="N86" s="57"/>
    </row>
    <row r="87" spans="1:14" ht="15.75" thickBot="1">
      <c r="B87" s="816" t="s">
        <v>1037</v>
      </c>
      <c r="C87" s="817"/>
      <c r="D87" s="817"/>
      <c r="E87" s="817"/>
      <c r="F87" s="817"/>
      <c r="G87" s="817"/>
      <c r="H87" s="817"/>
      <c r="I87" s="817"/>
      <c r="J87" s="817"/>
      <c r="K87" s="817"/>
      <c r="L87" s="817"/>
      <c r="M87" s="818"/>
      <c r="N87" s="58">
        <f>L84+L85+L86</f>
        <v>10619.129610406913</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46016.228311763291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30"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t="s">
        <v>119</v>
      </c>
      <c r="B36" s="829" t="str">
        <f>VLOOKUP(A36,EQUIPOS!A6:D154,3,FALSE)</f>
        <v xml:space="preserve">Bomba de concreto, Producción: 30 m3/h, POTENCIA: 67 HP, MAX PRESION DE CONCRETO: 1150 PSI
</v>
      </c>
      <c r="C36" s="830"/>
      <c r="D36" s="830"/>
      <c r="E36" s="830"/>
      <c r="F36" s="830"/>
      <c r="G36" s="830"/>
      <c r="H36" s="831"/>
      <c r="I36" s="276"/>
      <c r="J36" s="277"/>
      <c r="K36" s="278">
        <f>VLOOKUP(A36,EQUIPOS!A6:D163,4,FALSE)</f>
        <v>43447.253352490428</v>
      </c>
      <c r="L36" s="279"/>
      <c r="M36" s="345">
        <v>100</v>
      </c>
      <c r="N36" s="281">
        <f>K36/M36</f>
        <v>434.47253352490429</v>
      </c>
    </row>
    <row r="37" spans="1:14">
      <c r="A37" s="119" t="s">
        <v>138</v>
      </c>
      <c r="B37" s="829" t="str">
        <f>VLOOKUP(A37,EQUIPOS!A7:D154,3,FALSE)</f>
        <v>Camioneta D-300</v>
      </c>
      <c r="C37" s="830"/>
      <c r="D37" s="830"/>
      <c r="E37" s="830"/>
      <c r="F37" s="830"/>
      <c r="G37" s="830"/>
      <c r="H37" s="831"/>
      <c r="I37" s="430"/>
      <c r="J37" s="431"/>
      <c r="K37" s="278">
        <f>VLOOKUP(A37,EQUIPOS!A7:D164,4,FALSE)</f>
        <v>36096.112547456905</v>
      </c>
      <c r="L37" s="344"/>
      <c r="M37" s="345">
        <v>1000</v>
      </c>
      <c r="N37" s="281">
        <f>K37/M37</f>
        <v>36.096112547456904</v>
      </c>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0.01</v>
      </c>
      <c r="N41" s="353">
        <f>N77*M41</f>
        <v>3.8300403904575</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474.39868646281872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407868.79155788099</v>
      </c>
      <c r="N48" s="281">
        <f>K48*M48</f>
        <v>40786.879155788105</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4411.4150762369663</v>
      </c>
      <c r="N49" s="281">
        <f>K49*M49</f>
        <v>4852.5565838606635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0</v>
      </c>
      <c r="N50" s="281">
        <f>K50*M50</f>
        <v>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45639.435739648769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383.00403904575001</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46496.838465157336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9299.3676930314668</v>
      </c>
      <c r="M84" s="851"/>
      <c r="N84" s="57"/>
    </row>
    <row r="85" spans="1:14">
      <c r="B85" s="95" t="s">
        <v>1057</v>
      </c>
      <c r="C85" s="96"/>
      <c r="D85" s="96"/>
      <c r="E85" s="96"/>
      <c r="F85" s="96"/>
      <c r="G85" s="96"/>
      <c r="H85" s="96"/>
      <c r="I85" s="93"/>
      <c r="J85" s="94"/>
      <c r="K85" s="313">
        <v>0.05</v>
      </c>
      <c r="L85" s="850">
        <f>N79*K85</f>
        <v>2324.8419232578667</v>
      </c>
      <c r="M85" s="851"/>
      <c r="N85" s="57"/>
    </row>
    <row r="86" spans="1:14" ht="15.75" thickBot="1">
      <c r="B86" s="97" t="s">
        <v>1058</v>
      </c>
      <c r="C86" s="98"/>
      <c r="D86" s="98"/>
      <c r="E86" s="98"/>
      <c r="F86" s="98"/>
      <c r="G86" s="98"/>
      <c r="H86" s="98"/>
      <c r="I86" s="99"/>
      <c r="J86" s="100"/>
      <c r="K86" s="314">
        <v>0.05</v>
      </c>
      <c r="L86" s="852">
        <f>N79*K86</f>
        <v>2324.8419232578667</v>
      </c>
      <c r="M86" s="853"/>
      <c r="N86" s="57"/>
    </row>
    <row r="87" spans="1:14" ht="15.75" thickBot="1">
      <c r="B87" s="816" t="s">
        <v>1037</v>
      </c>
      <c r="C87" s="817"/>
      <c r="D87" s="817"/>
      <c r="E87" s="817"/>
      <c r="F87" s="817"/>
      <c r="G87" s="817"/>
      <c r="H87" s="817"/>
      <c r="I87" s="817"/>
      <c r="J87" s="817"/>
      <c r="K87" s="817"/>
      <c r="L87" s="817"/>
      <c r="M87" s="818"/>
      <c r="N87" s="58">
        <f>L84+L85+L86</f>
        <v>13949.051539547201</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60445.890004704539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30"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9.25" customHeight="1" thickBot="1">
      <c r="B29" s="77" t="s">
        <v>1027</v>
      </c>
      <c r="C29" s="825" t="s">
        <v>1028</v>
      </c>
      <c r="D29" s="826"/>
      <c r="E29" s="826"/>
      <c r="F29" s="826"/>
      <c r="G29" s="826"/>
      <c r="H29" s="826"/>
      <c r="I29" s="826"/>
      <c r="J29" s="78"/>
      <c r="K29" s="351" t="s">
        <v>2321</v>
      </c>
      <c r="L29" s="827" t="s">
        <v>1029</v>
      </c>
      <c r="M29" s="828"/>
      <c r="N29" s="77" t="s">
        <v>1030</v>
      </c>
    </row>
    <row r="30" spans="1:14" ht="17.25" hidden="1" customHeight="1">
      <c r="B30" s="77" t="s">
        <v>1027</v>
      </c>
      <c r="C30" s="825" t="s">
        <v>1028</v>
      </c>
      <c r="D30" s="826"/>
      <c r="E30" s="826"/>
      <c r="F30" s="826"/>
      <c r="G30" s="826"/>
      <c r="H30" s="826"/>
      <c r="I30" s="826"/>
      <c r="J30" s="78"/>
      <c r="K30" s="316"/>
      <c r="L30" s="827" t="s">
        <v>1029</v>
      </c>
      <c r="M30" s="828"/>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N77*M41</f>
        <v>255.33602603049999</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126438.04013740731</v>
      </c>
      <c r="N48" s="281">
        <f>K48*M48</f>
        <v>63219.020068703656</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31609.510034351828</v>
      </c>
      <c r="N49" s="281">
        <f>K49*M49</f>
        <v>31609.510034351828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6" t="s">
        <v>1037</v>
      </c>
      <c r="C55" s="817"/>
      <c r="D55" s="817"/>
      <c r="E55" s="817"/>
      <c r="F55" s="817"/>
      <c r="G55" s="817"/>
      <c r="H55" s="817"/>
      <c r="I55" s="817"/>
      <c r="J55" s="817"/>
      <c r="K55" s="817"/>
      <c r="L55" s="817"/>
      <c r="M55" s="818"/>
      <c r="N55" s="403">
        <f>SUM(N48:N54)</f>
        <v>94828.530103055484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19" t="s">
        <v>1045</v>
      </c>
      <c r="M59" s="792"/>
      <c r="N59" s="82" t="s">
        <v>1035</v>
      </c>
    </row>
    <row r="60" spans="1:14">
      <c r="B60" s="52"/>
      <c r="C60" s="326"/>
      <c r="D60" s="326"/>
      <c r="E60" s="326"/>
      <c r="F60" s="326"/>
      <c r="G60" s="326"/>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320"/>
      <c r="I63" s="288"/>
      <c r="J63" s="295"/>
      <c r="K63" s="288"/>
      <c r="L63" s="820"/>
      <c r="M63" s="821"/>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6" t="s">
        <v>1037</v>
      </c>
      <c r="C66" s="817"/>
      <c r="D66" s="817"/>
      <c r="E66" s="817"/>
      <c r="F66" s="817"/>
      <c r="G66" s="817"/>
      <c r="H66" s="817"/>
      <c r="I66" s="817"/>
      <c r="J66" s="817"/>
      <c r="K66" s="817"/>
      <c r="L66" s="817"/>
      <c r="M66" s="818"/>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2" t="s">
        <v>1047</v>
      </c>
      <c r="C70" s="843"/>
      <c r="D70" s="843"/>
      <c r="E70" s="843"/>
      <c r="F70" s="843"/>
      <c r="G70" s="843"/>
      <c r="H70" s="843"/>
      <c r="I70" s="79" t="s">
        <v>1048</v>
      </c>
      <c r="J70" s="81" t="s">
        <v>1494</v>
      </c>
      <c r="K70" s="80" t="s">
        <v>1050</v>
      </c>
      <c r="L70" s="844" t="s">
        <v>1034</v>
      </c>
      <c r="M70" s="968"/>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4"/>
      <c r="C76" s="985"/>
      <c r="D76" s="985"/>
      <c r="E76" s="985"/>
      <c r="F76" s="985"/>
      <c r="G76" s="985"/>
      <c r="H76" s="985"/>
      <c r="I76" s="175"/>
      <c r="J76" s="175"/>
      <c r="K76" s="175"/>
      <c r="L76" s="986"/>
      <c r="M76" s="987"/>
      <c r="N76" s="494"/>
    </row>
    <row r="77" spans="1:15" ht="15.75" thickBot="1">
      <c r="B77" s="816" t="s">
        <v>1037</v>
      </c>
      <c r="C77" s="817"/>
      <c r="D77" s="817"/>
      <c r="E77" s="817"/>
      <c r="F77" s="817"/>
      <c r="G77" s="817"/>
      <c r="H77" s="817"/>
      <c r="I77" s="817"/>
      <c r="J77" s="817"/>
      <c r="K77" s="817"/>
      <c r="L77" s="817"/>
      <c r="M77" s="818"/>
      <c r="N77" s="310">
        <f>SUM(N71:N76)</f>
        <v>5106.7205206099998</v>
      </c>
    </row>
    <row r="78" spans="1:15" ht="15.75" thickBot="1">
      <c r="B78" s="39"/>
      <c r="C78" s="40"/>
      <c r="D78" s="40"/>
      <c r="E78" s="40"/>
      <c r="F78" s="40"/>
      <c r="G78" s="40"/>
      <c r="H78" s="40"/>
      <c r="I78" s="40"/>
      <c r="J78" s="40"/>
      <c r="K78" s="40"/>
      <c r="L78" s="40"/>
      <c r="M78" s="40"/>
      <c r="N78" s="41"/>
    </row>
    <row r="79" spans="1:15" ht="15.75" thickBot="1">
      <c r="B79" s="816" t="s">
        <v>1051</v>
      </c>
      <c r="C79" s="817"/>
      <c r="D79" s="817"/>
      <c r="E79" s="817"/>
      <c r="F79" s="817"/>
      <c r="G79" s="817"/>
      <c r="H79" s="817"/>
      <c r="I79" s="817"/>
      <c r="J79" s="817"/>
      <c r="K79" s="817"/>
      <c r="L79" s="817"/>
      <c r="M79" s="818"/>
      <c r="N79" s="105">
        <f>N43+N55+N66+N77</f>
        <v>100190.58664969599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7" t="s">
        <v>1053</v>
      </c>
      <c r="C83" s="808"/>
      <c r="D83" s="808"/>
      <c r="E83" s="808"/>
      <c r="F83" s="808"/>
      <c r="G83" s="808"/>
      <c r="H83" s="808"/>
      <c r="I83" s="323"/>
      <c r="J83" s="343"/>
      <c r="K83" s="311" t="s">
        <v>1054</v>
      </c>
      <c r="L83" s="846" t="s">
        <v>1055</v>
      </c>
      <c r="M83" s="847"/>
      <c r="N83" s="312"/>
    </row>
    <row r="84" spans="1:14">
      <c r="B84" s="848" t="s">
        <v>1056</v>
      </c>
      <c r="C84" s="849"/>
      <c r="D84" s="849"/>
      <c r="E84" s="849"/>
      <c r="F84" s="849"/>
      <c r="G84" s="849"/>
      <c r="H84" s="849"/>
      <c r="I84" s="93"/>
      <c r="J84" s="94"/>
      <c r="K84" s="313">
        <v>0.2</v>
      </c>
      <c r="L84" s="850">
        <f>N79*K84</f>
        <v>20038.117329939199</v>
      </c>
      <c r="M84" s="851"/>
      <c r="N84" s="57"/>
    </row>
    <row r="85" spans="1:14">
      <c r="B85" s="95" t="s">
        <v>1057</v>
      </c>
      <c r="C85" s="96"/>
      <c r="D85" s="96"/>
      <c r="E85" s="96"/>
      <c r="F85" s="96"/>
      <c r="G85" s="96"/>
      <c r="H85" s="96"/>
      <c r="I85" s="93"/>
      <c r="J85" s="94"/>
      <c r="K85" s="313">
        <v>0.05</v>
      </c>
      <c r="L85" s="850">
        <f>N79*K85</f>
        <v>5009.5293324847999</v>
      </c>
      <c r="M85" s="851"/>
      <c r="N85" s="57"/>
    </row>
    <row r="86" spans="1:14" ht="15.75" thickBot="1">
      <c r="B86" s="97" t="s">
        <v>1058</v>
      </c>
      <c r="C86" s="98"/>
      <c r="D86" s="98"/>
      <c r="E86" s="98"/>
      <c r="F86" s="98"/>
      <c r="G86" s="98"/>
      <c r="H86" s="98"/>
      <c r="I86" s="99"/>
      <c r="J86" s="100"/>
      <c r="K86" s="314">
        <v>0.05</v>
      </c>
      <c r="L86" s="852">
        <f>N79*K86</f>
        <v>5009.5293324847999</v>
      </c>
      <c r="M86" s="853"/>
      <c r="N86" s="57"/>
    </row>
    <row r="87" spans="1:14" ht="15.75" thickBot="1">
      <c r="B87" s="816" t="s">
        <v>1037</v>
      </c>
      <c r="C87" s="817"/>
      <c r="D87" s="817"/>
      <c r="E87" s="817"/>
      <c r="F87" s="817"/>
      <c r="G87" s="817"/>
      <c r="H87" s="817"/>
      <c r="I87" s="817"/>
      <c r="J87" s="817"/>
      <c r="K87" s="817"/>
      <c r="L87" s="817"/>
      <c r="M87" s="818"/>
      <c r="N87" s="58">
        <f>L84+L85+L86</f>
        <v>30057.175994908797</v>
      </c>
    </row>
    <row r="88" spans="1:14" ht="15.75" thickBot="1">
      <c r="B88" s="39"/>
      <c r="C88" s="40"/>
      <c r="D88" s="40"/>
      <c r="E88" s="40"/>
      <c r="F88" s="40"/>
      <c r="G88" s="40"/>
      <c r="H88" s="40"/>
      <c r="I88" s="40"/>
      <c r="J88" s="40"/>
      <c r="K88" s="40"/>
      <c r="L88" s="40"/>
      <c r="M88" s="40"/>
      <c r="N88" s="41"/>
    </row>
    <row r="89" spans="1:14" ht="15.75" thickBot="1">
      <c r="A89" t="s">
        <v>2122</v>
      </c>
      <c r="B89" s="816" t="s">
        <v>1059</v>
      </c>
      <c r="C89" s="817"/>
      <c r="D89" s="817"/>
      <c r="E89" s="817"/>
      <c r="F89" s="817"/>
      <c r="G89" s="817"/>
      <c r="H89" s="817"/>
      <c r="I89" s="817"/>
      <c r="J89" s="817"/>
      <c r="K89" s="817"/>
      <c r="L89" s="817"/>
      <c r="M89" s="818"/>
      <c r="N89" s="196">
        <f>N79+N87</f>
        <v>130247.76264460479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8" t="s">
        <v>2324</v>
      </c>
      <c r="C106" s="959"/>
      <c r="D106" s="959"/>
      <c r="E106" s="959"/>
      <c r="F106" s="959"/>
      <c r="G106" s="959"/>
      <c r="H106" s="959"/>
      <c r="I106" s="959"/>
      <c r="J106" s="959"/>
      <c r="K106" s="959"/>
      <c r="L106" s="959"/>
      <c r="M106" s="959"/>
      <c r="N106" s="960"/>
    </row>
    <row r="107" spans="2:14" ht="15" customHeight="1">
      <c r="B107" s="958"/>
      <c r="C107" s="959"/>
      <c r="D107" s="959"/>
      <c r="E107" s="959"/>
      <c r="F107" s="959"/>
      <c r="G107" s="959"/>
      <c r="H107" s="959"/>
      <c r="I107" s="959"/>
      <c r="J107" s="959"/>
      <c r="K107" s="959"/>
      <c r="L107" s="959"/>
      <c r="M107" s="959"/>
      <c r="N107" s="960"/>
    </row>
    <row r="108" spans="2:14" ht="29.25" customHeight="1">
      <c r="B108" s="961" t="s">
        <v>2325</v>
      </c>
      <c r="C108" s="962"/>
      <c r="D108" s="962"/>
      <c r="E108" s="962"/>
      <c r="F108" s="962"/>
      <c r="G108" s="962"/>
      <c r="H108" s="962"/>
      <c r="I108" s="962"/>
      <c r="J108" s="962"/>
      <c r="K108" s="962"/>
      <c r="L108" s="962"/>
      <c r="M108" s="962"/>
      <c r="N108" s="963"/>
    </row>
    <row r="109" spans="2:14">
      <c r="B109" s="961"/>
      <c r="C109" s="962"/>
      <c r="D109" s="962"/>
      <c r="E109" s="962"/>
      <c r="F109" s="962"/>
      <c r="G109" s="962"/>
      <c r="H109" s="962"/>
      <c r="I109" s="962"/>
      <c r="J109" s="962"/>
      <c r="K109" s="962"/>
      <c r="L109" s="962"/>
      <c r="M109" s="962"/>
      <c r="N109" s="963"/>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4"/>
      <c r="K119" s="964"/>
      <c r="L119" s="964"/>
      <c r="M119" s="964"/>
      <c r="N119" s="965"/>
    </row>
    <row r="120" spans="2:14" ht="15.75" thickBot="1">
      <c r="B120" s="428" t="s">
        <v>2327</v>
      </c>
      <c r="C120" s="429"/>
      <c r="D120" s="429"/>
      <c r="E120" s="268"/>
      <c r="F120" s="268"/>
      <c r="G120" s="268"/>
      <c r="H120" s="268"/>
      <c r="I120" s="268"/>
      <c r="J120" s="966"/>
      <c r="K120" s="966"/>
      <c r="L120" s="966"/>
      <c r="M120" s="966"/>
      <c r="N120" s="967"/>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t="17.25" hidden="1" customHeight="1" thickBot="1">
      <c r="B30" s="77" t="s">
        <v>1027</v>
      </c>
      <c r="C30" s="825" t="s">
        <v>1028</v>
      </c>
      <c r="D30" s="826"/>
      <c r="E30" s="826"/>
      <c r="F30" s="826"/>
      <c r="G30" s="826"/>
      <c r="H30" s="826"/>
      <c r="I30" s="826"/>
      <c r="J30" s="78"/>
      <c r="K30" s="316"/>
      <c r="L30" s="827" t="s">
        <v>1029</v>
      </c>
      <c r="M30" s="828"/>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19"/>
      <c r="B36" s="829"/>
      <c r="C36" s="830"/>
      <c r="D36" s="830"/>
      <c r="E36" s="830"/>
      <c r="F36" s="830"/>
      <c r="G36" s="830"/>
      <c r="H36" s="831"/>
      <c r="I36" s="276"/>
      <c r="J36" s="277"/>
      <c r="K36" s="278"/>
      <c r="L36" s="279"/>
      <c r="M36" s="345"/>
      <c r="N36" s="281"/>
    </row>
    <row r="37" spans="1:14">
      <c r="A37" s="119"/>
      <c r="B37" s="829"/>
      <c r="C37" s="830"/>
      <c r="D37" s="830"/>
      <c r="E37" s="830"/>
      <c r="F37" s="830"/>
      <c r="G37" s="830"/>
      <c r="H37" s="831"/>
      <c r="I37" s="430"/>
      <c r="J37" s="431"/>
      <c r="K37" s="278"/>
      <c r="L37" s="344"/>
      <c r="M37" s="345"/>
      <c r="N37" s="281"/>
    </row>
    <row r="38" spans="1:14">
      <c r="B38" s="829"/>
      <c r="C38" s="830"/>
      <c r="D38" s="830"/>
      <c r="E38" s="830"/>
      <c r="F38" s="830"/>
      <c r="G38" s="830"/>
      <c r="H38" s="831"/>
      <c r="I38" s="337"/>
      <c r="J38" s="339"/>
      <c r="K38" s="278"/>
      <c r="L38" s="432"/>
      <c r="M38" s="433"/>
      <c r="N38" s="281"/>
    </row>
    <row r="39" spans="1:14">
      <c r="B39" s="829"/>
      <c r="C39" s="830"/>
      <c r="D39" s="830"/>
      <c r="E39" s="830"/>
      <c r="F39" s="830"/>
      <c r="G39" s="830"/>
      <c r="H39" s="831"/>
      <c r="I39" s="42"/>
      <c r="J39" s="43"/>
      <c r="K39" s="278"/>
      <c r="L39" s="285"/>
      <c r="M39" s="345"/>
      <c r="N39" s="281"/>
    </row>
    <row r="40" spans="1:14">
      <c r="B40" s="329"/>
      <c r="C40" s="330"/>
      <c r="D40" s="330"/>
      <c r="E40" s="330"/>
      <c r="F40" s="332"/>
      <c r="G40" s="332"/>
      <c r="H40" s="131"/>
      <c r="I40" s="42"/>
      <c r="J40" s="43"/>
      <c r="K40" s="278"/>
      <c r="L40" s="285"/>
      <c r="M40" s="286"/>
      <c r="N40" s="282"/>
    </row>
    <row r="41" spans="1:14">
      <c r="B41" s="836" t="s">
        <v>1036</v>
      </c>
      <c r="C41" s="837"/>
      <c r="D41" s="837"/>
      <c r="E41" s="44"/>
      <c r="F41" s="45"/>
      <c r="G41" s="45"/>
      <c r="H41" s="46"/>
      <c r="I41" s="42"/>
      <c r="J41" s="43"/>
      <c r="K41" s="288"/>
      <c r="L41" s="285"/>
      <c r="M41" s="410">
        <v>0.05</v>
      </c>
      <c r="N41" s="353">
        <f>N76*M41</f>
        <v>85112.008676833342</v>
      </c>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3512.1677815946477</v>
      </c>
      <c r="N48" s="281">
        <f>K48*M48</f>
        <v>3863384.5597541127</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6" t="s">
        <v>1037</v>
      </c>
      <c r="C54" s="817"/>
      <c r="D54" s="817"/>
      <c r="E54" s="817"/>
      <c r="F54" s="817"/>
      <c r="G54" s="817"/>
      <c r="H54" s="817"/>
      <c r="I54" s="817"/>
      <c r="J54" s="817"/>
      <c r="K54" s="817"/>
      <c r="L54" s="817"/>
      <c r="M54" s="818"/>
      <c r="N54" s="403">
        <f>SUM(N48:N53)</f>
        <v>3863384.5597541127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19" t="s">
        <v>1045</v>
      </c>
      <c r="M58" s="792"/>
      <c r="N58" s="82" t="s">
        <v>1035</v>
      </c>
    </row>
    <row r="59" spans="1:14">
      <c r="B59" s="52"/>
      <c r="C59" s="326"/>
      <c r="D59" s="326"/>
      <c r="E59" s="326"/>
      <c r="F59" s="326"/>
      <c r="G59" s="326"/>
      <c r="H59" s="320"/>
      <c r="I59" s="288"/>
      <c r="J59" s="295"/>
      <c r="K59" s="288"/>
      <c r="L59" s="820"/>
      <c r="M59" s="821"/>
      <c r="N59" s="296"/>
    </row>
    <row r="60" spans="1:14">
      <c r="B60" s="52"/>
      <c r="C60" s="53"/>
      <c r="D60" s="53"/>
      <c r="E60" s="53"/>
      <c r="F60" s="53"/>
      <c r="G60" s="53"/>
      <c r="H60" s="320"/>
      <c r="I60" s="288"/>
      <c r="J60" s="295"/>
      <c r="K60" s="288"/>
      <c r="L60" s="820"/>
      <c r="M60" s="821"/>
      <c r="N60" s="296"/>
    </row>
    <row r="61" spans="1:14">
      <c r="B61" s="52"/>
      <c r="C61" s="53"/>
      <c r="D61" s="53"/>
      <c r="E61" s="53"/>
      <c r="F61" s="53"/>
      <c r="G61" s="53"/>
      <c r="H61" s="320"/>
      <c r="I61" s="288"/>
      <c r="J61" s="295"/>
      <c r="K61" s="288"/>
      <c r="L61" s="820"/>
      <c r="M61" s="821"/>
      <c r="N61" s="296"/>
    </row>
    <row r="62" spans="1:14">
      <c r="B62" s="52"/>
      <c r="C62" s="53"/>
      <c r="D62" s="53"/>
      <c r="E62" s="53"/>
      <c r="F62" s="53"/>
      <c r="G62" s="53"/>
      <c r="H62" s="320"/>
      <c r="I62" s="288"/>
      <c r="J62" s="295"/>
      <c r="K62" s="288"/>
      <c r="L62" s="820"/>
      <c r="M62" s="821"/>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8"/>
      <c r="M64" s="989"/>
      <c r="N64" s="494"/>
    </row>
    <row r="65" spans="1:15" ht="15.75" thickBot="1">
      <c r="B65" s="816" t="s">
        <v>1037</v>
      </c>
      <c r="C65" s="817"/>
      <c r="D65" s="817"/>
      <c r="E65" s="817"/>
      <c r="F65" s="817"/>
      <c r="G65" s="817"/>
      <c r="H65" s="817"/>
      <c r="I65" s="817"/>
      <c r="J65" s="817"/>
      <c r="K65" s="817"/>
      <c r="L65" s="817"/>
      <c r="M65" s="818"/>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2" t="s">
        <v>1047</v>
      </c>
      <c r="C69" s="843"/>
      <c r="D69" s="843"/>
      <c r="E69" s="843"/>
      <c r="F69" s="843"/>
      <c r="G69" s="843"/>
      <c r="H69" s="843"/>
      <c r="I69" s="79" t="s">
        <v>1048</v>
      </c>
      <c r="J69" s="81" t="s">
        <v>1494</v>
      </c>
      <c r="K69" s="80" t="s">
        <v>1050</v>
      </c>
      <c r="L69" s="844" t="s">
        <v>1034</v>
      </c>
      <c r="M69" s="968"/>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4"/>
      <c r="C75" s="985"/>
      <c r="D75" s="985"/>
      <c r="E75" s="985"/>
      <c r="F75" s="985"/>
      <c r="G75" s="985"/>
      <c r="H75" s="985"/>
      <c r="I75" s="175"/>
      <c r="J75" s="175"/>
      <c r="K75" s="175"/>
      <c r="L75" s="986"/>
      <c r="M75" s="987"/>
      <c r="N75" s="51"/>
    </row>
    <row r="76" spans="1:15" ht="15.75" thickBot="1">
      <c r="B76" s="816" t="s">
        <v>1037</v>
      </c>
      <c r="C76" s="817"/>
      <c r="D76" s="817"/>
      <c r="E76" s="817"/>
      <c r="F76" s="817"/>
      <c r="G76" s="817"/>
      <c r="H76" s="817"/>
      <c r="I76" s="817"/>
      <c r="J76" s="817"/>
      <c r="K76" s="817"/>
      <c r="L76" s="817"/>
      <c r="M76" s="818"/>
      <c r="N76" s="310">
        <f>SUM(N70:N75)</f>
        <v>1702240.1735366667</v>
      </c>
    </row>
    <row r="77" spans="1:15" ht="15.75" thickBot="1">
      <c r="B77" s="39"/>
      <c r="C77" s="40"/>
      <c r="D77" s="40"/>
      <c r="E77" s="40"/>
      <c r="F77" s="40"/>
      <c r="G77" s="40"/>
      <c r="H77" s="40"/>
      <c r="I77" s="40"/>
      <c r="J77" s="40"/>
      <c r="K77" s="40"/>
      <c r="L77" s="40"/>
      <c r="M77" s="40"/>
      <c r="N77" s="41"/>
    </row>
    <row r="78" spans="1:15" ht="15.75" thickBot="1">
      <c r="B78" s="816" t="s">
        <v>1051</v>
      </c>
      <c r="C78" s="817"/>
      <c r="D78" s="817"/>
      <c r="E78" s="817"/>
      <c r="F78" s="817"/>
      <c r="G78" s="817"/>
      <c r="H78" s="817"/>
      <c r="I78" s="817"/>
      <c r="J78" s="817"/>
      <c r="K78" s="817"/>
      <c r="L78" s="817"/>
      <c r="M78" s="818"/>
      <c r="N78" s="105">
        <f>N43+N54+N65+N76</f>
        <v>5650736.7419676129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1130147.3483935227</v>
      </c>
      <c r="M83" s="851"/>
      <c r="N83" s="57"/>
    </row>
    <row r="84" spans="1:14">
      <c r="B84" s="95" t="s">
        <v>1057</v>
      </c>
      <c r="C84" s="96"/>
      <c r="D84" s="96"/>
      <c r="E84" s="96"/>
      <c r="F84" s="96"/>
      <c r="G84" s="96"/>
      <c r="H84" s="96"/>
      <c r="I84" s="93"/>
      <c r="J84" s="94"/>
      <c r="K84" s="313">
        <v>0.05</v>
      </c>
      <c r="L84" s="850">
        <f>N78*K84</f>
        <v>282536.83709838067</v>
      </c>
      <c r="M84" s="851"/>
      <c r="N84" s="57"/>
    </row>
    <row r="85" spans="1:14" ht="15.75" thickBot="1">
      <c r="B85" s="97" t="s">
        <v>1058</v>
      </c>
      <c r="C85" s="98"/>
      <c r="D85" s="98"/>
      <c r="E85" s="98"/>
      <c r="F85" s="98"/>
      <c r="G85" s="98"/>
      <c r="H85" s="98"/>
      <c r="I85" s="99"/>
      <c r="J85" s="100"/>
      <c r="K85" s="314">
        <v>0.05</v>
      </c>
      <c r="L85" s="852">
        <f>N78*K85</f>
        <v>282536.83709838067</v>
      </c>
      <c r="M85" s="853"/>
      <c r="N85" s="57"/>
    </row>
    <row r="86" spans="1:14" ht="15.75" thickBot="1">
      <c r="B86" s="816" t="s">
        <v>1037</v>
      </c>
      <c r="C86" s="817"/>
      <c r="D86" s="817"/>
      <c r="E86" s="817"/>
      <c r="F86" s="817"/>
      <c r="G86" s="817"/>
      <c r="H86" s="817"/>
      <c r="I86" s="817"/>
      <c r="J86" s="817"/>
      <c r="K86" s="817"/>
      <c r="L86" s="817"/>
      <c r="M86" s="818"/>
      <c r="N86" s="58">
        <f>L83+L84+L85</f>
        <v>1695221.0225902838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7345957.7645578962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29.25"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28.5" customHeight="1" thickBot="1">
      <c r="A31" t="s">
        <v>1929</v>
      </c>
      <c r="B31" s="113" t="s">
        <v>1250</v>
      </c>
      <c r="C31" s="990" t="s">
        <v>2299</v>
      </c>
      <c r="D31" s="991"/>
      <c r="E31" s="991"/>
      <c r="F31" s="991"/>
      <c r="G31" s="991"/>
      <c r="H31" s="991"/>
      <c r="I31" s="991"/>
      <c r="J31" s="991"/>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s="177" t="s">
        <v>373</v>
      </c>
      <c r="B36" s="829" t="str">
        <f>VLOOKUP(A36,EQUIPOS!A6:D154,3,FALSE)</f>
        <v>Volqueta 6 m3</v>
      </c>
      <c r="C36" s="830"/>
      <c r="D36" s="830"/>
      <c r="E36" s="830"/>
      <c r="F36" s="830"/>
      <c r="G36" s="830"/>
      <c r="H36" s="831"/>
      <c r="I36" s="276"/>
      <c r="J36" s="277"/>
      <c r="K36" s="278">
        <f>VLOOKUP(A36,EQUIPOS!A6:D161,4,FALSE)</f>
        <v>84224.262610732767</v>
      </c>
      <c r="L36" s="279"/>
      <c r="M36" s="464">
        <v>81</v>
      </c>
      <c r="N36" s="281">
        <f>K36/M36</f>
        <v>1039.8057112436145</v>
      </c>
    </row>
    <row r="37" span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2"/>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105">
        <f>SUM(N36:N42)</f>
        <v>1039.8057112436145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1"/>
      <c r="C53" s="812"/>
      <c r="D53" s="812"/>
      <c r="E53" s="812"/>
      <c r="F53" s="812"/>
      <c r="G53" s="812"/>
      <c r="H53" s="812"/>
      <c r="I53" s="813"/>
      <c r="J53" s="48"/>
      <c r="K53" s="50"/>
      <c r="L53" s="814"/>
      <c r="M53" s="815"/>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9" t="s">
        <v>1045</v>
      </c>
      <c r="M58" s="792"/>
      <c r="N58" s="82" t="s">
        <v>1035</v>
      </c>
    </row>
    <row r="59" spans="2:14">
      <c r="B59" s="52"/>
      <c r="C59" s="326"/>
      <c r="D59" s="326"/>
      <c r="E59" s="326"/>
      <c r="F59" s="326"/>
      <c r="G59" s="326"/>
      <c r="H59" s="320"/>
      <c r="I59" s="288"/>
      <c r="J59" s="295"/>
      <c r="K59" s="288"/>
      <c r="L59" s="820"/>
      <c r="M59" s="8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4"/>
      <c r="C75" s="985"/>
      <c r="D75" s="985"/>
      <c r="E75" s="985"/>
      <c r="F75" s="985"/>
      <c r="G75" s="985"/>
      <c r="H75" s="985"/>
      <c r="I75" s="175"/>
      <c r="J75" s="175"/>
      <c r="K75" s="175"/>
      <c r="L75" s="986"/>
      <c r="M75" s="987"/>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1039.8057112436145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207.96114224872292</v>
      </c>
      <c r="M83" s="851"/>
      <c r="N83" s="57"/>
    </row>
    <row r="84" spans="1:14">
      <c r="B84" s="95" t="s">
        <v>1057</v>
      </c>
      <c r="C84" s="96"/>
      <c r="D84" s="96"/>
      <c r="E84" s="96"/>
      <c r="F84" s="96"/>
      <c r="G84" s="96"/>
      <c r="H84" s="96"/>
      <c r="I84" s="93"/>
      <c r="J84" s="94"/>
      <c r="K84" s="313">
        <v>0.05</v>
      </c>
      <c r="L84" s="850">
        <f>N78*K84</f>
        <v>51.99028556218073</v>
      </c>
      <c r="M84" s="851"/>
      <c r="N84" s="57"/>
    </row>
    <row r="85" spans="1:14" ht="15.75" thickBot="1">
      <c r="B85" s="97" t="s">
        <v>1058</v>
      </c>
      <c r="C85" s="98"/>
      <c r="D85" s="98"/>
      <c r="E85" s="98"/>
      <c r="F85" s="98"/>
      <c r="G85" s="98"/>
      <c r="H85" s="98"/>
      <c r="I85" s="99"/>
      <c r="J85" s="100"/>
      <c r="K85" s="314">
        <v>0.05</v>
      </c>
      <c r="L85" s="852">
        <f>N78*K85</f>
        <v>51.99028556218073</v>
      </c>
      <c r="M85" s="853"/>
      <c r="N85" s="57"/>
    </row>
    <row r="86" spans="1:14" ht="15.75" thickBot="1">
      <c r="B86" s="816" t="s">
        <v>1037</v>
      </c>
      <c r="C86" s="817"/>
      <c r="D86" s="817"/>
      <c r="E86" s="817"/>
      <c r="F86" s="817"/>
      <c r="G86" s="817"/>
      <c r="H86" s="817"/>
      <c r="I86" s="817"/>
      <c r="J86" s="817"/>
      <c r="K86" s="817"/>
      <c r="L86" s="817"/>
      <c r="M86" s="818"/>
      <c r="N86" s="58">
        <f>L83+L84+L85</f>
        <v>311.94171337308433</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1351.7474246166989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1" t="s">
        <v>1026</v>
      </c>
      <c r="C27" s="902"/>
      <c r="D27" s="902"/>
      <c r="E27" s="902"/>
      <c r="F27" s="902"/>
      <c r="G27" s="902"/>
      <c r="H27" s="902"/>
      <c r="I27" s="902"/>
      <c r="J27" s="902"/>
      <c r="K27" s="902"/>
      <c r="L27" s="902"/>
      <c r="M27" s="902"/>
      <c r="N27" s="903"/>
    </row>
    <row r="28" spans="1:14" ht="15.75" thickBot="1">
      <c r="B28" s="39"/>
      <c r="C28" s="40"/>
      <c r="D28" s="40"/>
      <c r="E28" s="40"/>
      <c r="F28" s="40"/>
      <c r="G28" s="40"/>
      <c r="H28" s="40"/>
      <c r="I28" s="40"/>
      <c r="J28" s="40"/>
      <c r="K28" s="40"/>
      <c r="L28" s="40"/>
      <c r="M28" s="40"/>
      <c r="N28" s="41"/>
    </row>
    <row r="29" spans="1:14" ht="26.25" thickBot="1">
      <c r="B29" s="77" t="s">
        <v>1027</v>
      </c>
      <c r="C29" s="825" t="s">
        <v>1028</v>
      </c>
      <c r="D29" s="826"/>
      <c r="E29" s="826"/>
      <c r="F29" s="826"/>
      <c r="G29" s="826"/>
      <c r="H29" s="826"/>
      <c r="I29" s="826"/>
      <c r="J29" s="78"/>
      <c r="K29" s="351" t="s">
        <v>2321</v>
      </c>
      <c r="L29" s="827" t="s">
        <v>1029</v>
      </c>
      <c r="M29" s="828"/>
      <c r="N29" s="77" t="s">
        <v>1030</v>
      </c>
    </row>
    <row r="30" spans="1:14" hidden="1">
      <c r="B30" s="77" t="s">
        <v>1027</v>
      </c>
      <c r="C30" s="825" t="s">
        <v>1028</v>
      </c>
      <c r="D30" s="826"/>
      <c r="E30" s="826"/>
      <c r="F30" s="826"/>
      <c r="G30" s="826"/>
      <c r="H30" s="826"/>
      <c r="I30" s="826"/>
      <c r="J30" s="78"/>
      <c r="K30" s="316"/>
      <c r="L30" s="827" t="s">
        <v>1029</v>
      </c>
      <c r="M30" s="828"/>
      <c r="N30" s="77" t="s">
        <v>1030</v>
      </c>
    </row>
    <row r="31" spans="1:14" ht="41.25" customHeight="1" thickBot="1">
      <c r="A31" t="s">
        <v>1929</v>
      </c>
      <c r="B31" s="113" t="s">
        <v>1251</v>
      </c>
      <c r="C31" s="990" t="s">
        <v>2302</v>
      </c>
      <c r="D31" s="991"/>
      <c r="E31" s="991"/>
      <c r="F31" s="991"/>
      <c r="G31" s="991"/>
      <c r="H31" s="991"/>
      <c r="I31" s="991"/>
      <c r="J31" s="991"/>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373</v>
      </c>
      <c r="B36" s="829" t="str">
        <f>VLOOKUP(A36,EQUIPOS!A6:D154,3,FALSE)</f>
        <v>Volqueta 6 m3</v>
      </c>
      <c r="C36" s="830"/>
      <c r="D36" s="830"/>
      <c r="E36" s="830"/>
      <c r="F36" s="830"/>
      <c r="G36" s="830"/>
      <c r="H36" s="831"/>
      <c r="I36" s="276"/>
      <c r="J36" s="277"/>
      <c r="K36" s="278">
        <f>VLOOKUP(A36,EQUIPOS!A6:D161,4,FALSE)</f>
        <v>84224.262610732767</v>
      </c>
      <c r="L36" s="279"/>
      <c r="M36" s="292">
        <v>66</v>
      </c>
      <c r="N36" s="281">
        <f>K36/M36</f>
        <v>1276.1251910717085</v>
      </c>
    </row>
    <row r="37" span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2"/>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105">
        <f>SUM(N36:N42)</f>
        <v>1276.1251910717085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1"/>
      <c r="C53" s="812"/>
      <c r="D53" s="812"/>
      <c r="E53" s="812"/>
      <c r="F53" s="812"/>
      <c r="G53" s="812"/>
      <c r="H53" s="812"/>
      <c r="I53" s="813"/>
      <c r="J53" s="48"/>
      <c r="K53" s="50"/>
      <c r="L53" s="814"/>
      <c r="M53" s="815"/>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9" t="s">
        <v>1045</v>
      </c>
      <c r="M58" s="792"/>
      <c r="N58" s="82" t="s">
        <v>1035</v>
      </c>
    </row>
    <row r="59" spans="2:14">
      <c r="B59" s="52"/>
      <c r="C59" s="326"/>
      <c r="D59" s="326"/>
      <c r="E59" s="326"/>
      <c r="F59" s="326"/>
      <c r="G59" s="326"/>
      <c r="H59" s="320"/>
      <c r="I59" s="288"/>
      <c r="J59" s="295"/>
      <c r="K59" s="288"/>
      <c r="L59" s="820"/>
      <c r="M59" s="8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4"/>
      <c r="C75" s="985"/>
      <c r="D75" s="985"/>
      <c r="E75" s="985"/>
      <c r="F75" s="985"/>
      <c r="G75" s="985"/>
      <c r="H75" s="985"/>
      <c r="I75" s="175"/>
      <c r="J75" s="175"/>
      <c r="K75" s="175"/>
      <c r="L75" s="986"/>
      <c r="M75" s="987"/>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1276.1251910717085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255.22503821434171</v>
      </c>
      <c r="M83" s="851"/>
      <c r="N83" s="57"/>
    </row>
    <row r="84" spans="1:14">
      <c r="B84" s="95" t="s">
        <v>1057</v>
      </c>
      <c r="C84" s="96"/>
      <c r="D84" s="96"/>
      <c r="E84" s="96"/>
      <c r="F84" s="96"/>
      <c r="G84" s="96"/>
      <c r="H84" s="96"/>
      <c r="I84" s="93"/>
      <c r="J84" s="94"/>
      <c r="K84" s="313">
        <v>0.05</v>
      </c>
      <c r="L84" s="850">
        <f>N78*K84</f>
        <v>63.806259553585427</v>
      </c>
      <c r="M84" s="851"/>
      <c r="N84" s="57"/>
    </row>
    <row r="85" spans="1:14" ht="15.75" thickBot="1">
      <c r="B85" s="97" t="s">
        <v>1058</v>
      </c>
      <c r="C85" s="98"/>
      <c r="D85" s="98"/>
      <c r="E85" s="98"/>
      <c r="F85" s="98"/>
      <c r="G85" s="98"/>
      <c r="H85" s="98"/>
      <c r="I85" s="99"/>
      <c r="J85" s="100"/>
      <c r="K85" s="314">
        <v>0.05</v>
      </c>
      <c r="L85" s="852">
        <f>N78*K85</f>
        <v>63.806259553585427</v>
      </c>
      <c r="M85" s="853"/>
      <c r="N85" s="57"/>
    </row>
    <row r="86" spans="1:14" ht="15.75" thickBot="1">
      <c r="B86" s="816" t="s">
        <v>1037</v>
      </c>
      <c r="C86" s="817"/>
      <c r="D86" s="817"/>
      <c r="E86" s="817"/>
      <c r="F86" s="817"/>
      <c r="G86" s="817"/>
      <c r="H86" s="817"/>
      <c r="I86" s="817"/>
      <c r="J86" s="817"/>
      <c r="K86" s="817"/>
      <c r="L86" s="817"/>
      <c r="M86" s="818"/>
      <c r="N86" s="58">
        <f>L83+L84+L85</f>
        <v>382.83755732151258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1658.9627483932211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5"/>
      <c r="C1" s="917"/>
      <c r="D1" s="918"/>
      <c r="E1" s="918"/>
      <c r="F1" s="918"/>
      <c r="G1" s="918"/>
      <c r="H1" s="918"/>
      <c r="I1" s="918"/>
      <c r="J1" s="919"/>
      <c r="K1" s="920" t="s">
        <v>1017</v>
      </c>
      <c r="L1" s="922" t="s">
        <v>2304</v>
      </c>
      <c r="M1" s="923"/>
      <c r="N1" s="924"/>
    </row>
    <row r="2" spans="2:14">
      <c r="B2" s="906"/>
      <c r="C2" s="928" t="s">
        <v>1018</v>
      </c>
      <c r="D2" s="929"/>
      <c r="E2" s="929"/>
      <c r="F2" s="929"/>
      <c r="G2" s="929"/>
      <c r="H2" s="929"/>
      <c r="I2" s="929"/>
      <c r="J2" s="930"/>
      <c r="K2" s="921"/>
      <c r="L2" s="925"/>
      <c r="M2" s="926"/>
      <c r="N2" s="927"/>
    </row>
    <row r="3" spans="2:14">
      <c r="B3" s="906"/>
      <c r="C3" s="928" t="s">
        <v>2305</v>
      </c>
      <c r="D3" s="929"/>
      <c r="E3" s="929"/>
      <c r="F3" s="929"/>
      <c r="G3" s="929"/>
      <c r="H3" s="929"/>
      <c r="I3" s="929"/>
      <c r="J3" s="930"/>
      <c r="K3" s="908" t="s">
        <v>1019</v>
      </c>
      <c r="L3" s="932">
        <v>1</v>
      </c>
      <c r="M3" s="933"/>
      <c r="N3" s="934"/>
    </row>
    <row r="4" spans="2:14">
      <c r="B4" s="906"/>
      <c r="C4" s="928" t="s">
        <v>2306</v>
      </c>
      <c r="D4" s="929"/>
      <c r="E4" s="929"/>
      <c r="F4" s="929"/>
      <c r="G4" s="929"/>
      <c r="H4" s="929"/>
      <c r="I4" s="929"/>
      <c r="J4" s="930"/>
      <c r="K4" s="931"/>
      <c r="L4" s="935"/>
      <c r="M4" s="936"/>
      <c r="N4" s="937"/>
    </row>
    <row r="5" spans="2:14">
      <c r="B5" s="906"/>
      <c r="C5" s="928" t="s">
        <v>2307</v>
      </c>
      <c r="D5" s="929"/>
      <c r="E5" s="929"/>
      <c r="F5" s="929"/>
      <c r="G5" s="929"/>
      <c r="H5" s="929"/>
      <c r="I5" s="929"/>
      <c r="J5" s="930"/>
      <c r="K5" s="908" t="s">
        <v>1020</v>
      </c>
      <c r="L5" s="910"/>
      <c r="M5" s="910" t="s">
        <v>1021</v>
      </c>
      <c r="N5" s="912"/>
    </row>
    <row r="6" spans="2:14" ht="15.75" thickBot="1">
      <c r="B6" s="907"/>
      <c r="C6" s="914"/>
      <c r="D6" s="915"/>
      <c r="E6" s="915"/>
      <c r="F6" s="915"/>
      <c r="G6" s="915"/>
      <c r="H6" s="915"/>
      <c r="I6" s="915"/>
      <c r="J6" s="916"/>
      <c r="K6" s="909"/>
      <c r="L6" s="911"/>
      <c r="M6" s="911"/>
      <c r="N6" s="913"/>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8" t="s">
        <v>2311</v>
      </c>
      <c r="C10" s="939"/>
      <c r="D10" s="939"/>
      <c r="E10" s="939"/>
      <c r="F10" s="397" t="s">
        <v>2312</v>
      </c>
      <c r="G10" s="392"/>
      <c r="H10" s="398"/>
      <c r="I10" s="940" t="s">
        <v>2313</v>
      </c>
      <c r="J10" s="940"/>
      <c r="K10" s="399" t="s">
        <v>2312</v>
      </c>
      <c r="L10" s="395"/>
      <c r="M10" s="395"/>
      <c r="N10" s="396"/>
    </row>
    <row r="11" spans="2:14">
      <c r="B11" s="370" t="s">
        <v>1023</v>
      </c>
      <c r="C11" s="371"/>
      <c r="D11" s="887"/>
      <c r="E11" s="887"/>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99"/>
      <c r="M12" s="899"/>
      <c r="N12" s="90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7" t="s">
        <v>2328</v>
      </c>
      <c r="G25" s="897"/>
      <c r="H25" s="89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4" t="s">
        <v>1026</v>
      </c>
      <c r="C27" s="995"/>
      <c r="D27" s="995"/>
      <c r="E27" s="995"/>
      <c r="F27" s="995"/>
      <c r="G27" s="995"/>
      <c r="H27" s="995"/>
      <c r="I27" s="995"/>
      <c r="J27" s="995"/>
      <c r="K27" s="995"/>
      <c r="L27" s="995"/>
      <c r="M27" s="995"/>
      <c r="N27" s="996"/>
    </row>
    <row r="28" spans="1:14" ht="15.75" thickBot="1">
      <c r="B28" s="39"/>
      <c r="C28" s="40"/>
      <c r="D28" s="40"/>
      <c r="E28" s="40"/>
      <c r="F28" s="40"/>
      <c r="G28" s="40"/>
      <c r="H28" s="40"/>
      <c r="I28" s="40"/>
      <c r="J28" s="40"/>
      <c r="K28" s="40"/>
      <c r="L28" s="40"/>
      <c r="M28" s="40"/>
      <c r="N28" s="41"/>
    </row>
    <row r="29" spans="1:14" ht="26.25" thickBot="1">
      <c r="B29" s="77" t="s">
        <v>1027</v>
      </c>
      <c r="C29" s="992" t="s">
        <v>1028</v>
      </c>
      <c r="D29" s="993"/>
      <c r="E29" s="993"/>
      <c r="F29" s="993"/>
      <c r="G29" s="993"/>
      <c r="H29" s="993"/>
      <c r="I29" s="993"/>
      <c r="J29" s="78"/>
      <c r="K29" s="351" t="s">
        <v>2321</v>
      </c>
      <c r="L29" s="997" t="s">
        <v>1029</v>
      </c>
      <c r="M29" s="998"/>
      <c r="N29" s="77" t="s">
        <v>1030</v>
      </c>
    </row>
    <row r="30" spans="1:14" hidden="1">
      <c r="B30" s="77" t="s">
        <v>1027</v>
      </c>
      <c r="C30" s="825" t="s">
        <v>1028</v>
      </c>
      <c r="D30" s="826"/>
      <c r="E30" s="826"/>
      <c r="F30" s="826"/>
      <c r="G30" s="826"/>
      <c r="H30" s="826"/>
      <c r="I30" s="826"/>
      <c r="J30" s="78"/>
      <c r="K30" s="316"/>
      <c r="L30" s="827" t="s">
        <v>1029</v>
      </c>
      <c r="M30" s="828"/>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7" t="s">
        <v>1028</v>
      </c>
      <c r="C35" s="798"/>
      <c r="D35" s="798"/>
      <c r="E35" s="798"/>
      <c r="F35" s="798"/>
      <c r="G35" s="798"/>
      <c r="H35" s="799"/>
      <c r="I35" s="800" t="s">
        <v>1032</v>
      </c>
      <c r="J35" s="801"/>
      <c r="K35" s="75" t="s">
        <v>1033</v>
      </c>
      <c r="L35" s="802" t="s">
        <v>1034</v>
      </c>
      <c r="M35" s="799"/>
      <c r="N35" s="76" t="s">
        <v>1035</v>
      </c>
    </row>
    <row r="36" spans="1:14">
      <c r="A36" t="s">
        <v>373</v>
      </c>
      <c r="B36" s="829" t="str">
        <f>VLOOKUP(A36,EQUIPOS!A6:D154,3,FALSE)</f>
        <v>Volqueta 6 m3</v>
      </c>
      <c r="C36" s="830"/>
      <c r="D36" s="830"/>
      <c r="E36" s="830"/>
      <c r="F36" s="830"/>
      <c r="G36" s="830"/>
      <c r="H36" s="831"/>
      <c r="I36" s="276"/>
      <c r="J36" s="277"/>
      <c r="K36" s="278">
        <f>VLOOKUP(A36,EQUIPOS!A6:D161,4,FALSE)</f>
        <v>84224.262610732767</v>
      </c>
      <c r="L36" s="279"/>
      <c r="M36" s="292">
        <v>66</v>
      </c>
      <c r="N36" s="281">
        <f>K36/M36</f>
        <v>1276.1251910717085</v>
      </c>
    </row>
    <row r="37" spans="1:14">
      <c r="B37" s="829"/>
      <c r="C37" s="830"/>
      <c r="D37" s="830"/>
      <c r="E37" s="830"/>
      <c r="F37" s="830"/>
      <c r="G37" s="830"/>
      <c r="H37" s="831"/>
      <c r="I37" s="276"/>
      <c r="J37" s="277"/>
      <c r="K37" s="278"/>
      <c r="L37" s="279"/>
      <c r="M37" s="280"/>
      <c r="N37" s="281"/>
    </row>
    <row r="38" spans="1:14">
      <c r="B38" s="829"/>
      <c r="C38" s="830"/>
      <c r="D38" s="830"/>
      <c r="E38" s="830"/>
      <c r="F38" s="830"/>
      <c r="G38" s="830"/>
      <c r="H38" s="831"/>
      <c r="I38" s="276"/>
      <c r="J38" s="277"/>
      <c r="K38" s="278"/>
      <c r="L38" s="279"/>
      <c r="M38" s="280"/>
      <c r="N38" s="282"/>
    </row>
    <row r="39" spans="1:14">
      <c r="B39" s="829"/>
      <c r="C39" s="830"/>
      <c r="D39" s="830"/>
      <c r="E39" s="830"/>
      <c r="F39" s="830"/>
      <c r="G39" s="830"/>
      <c r="H39" s="831"/>
      <c r="I39" s="832"/>
      <c r="J39" s="813"/>
      <c r="K39" s="283"/>
      <c r="L39" s="833"/>
      <c r="M39" s="834"/>
      <c r="N39" s="284"/>
    </row>
    <row r="40" spans="1:14">
      <c r="B40" s="829"/>
      <c r="C40" s="830"/>
      <c r="D40" s="830"/>
      <c r="E40" s="835"/>
      <c r="F40" s="830"/>
      <c r="G40" s="830"/>
      <c r="H40" s="831"/>
      <c r="I40" s="42"/>
      <c r="J40" s="43"/>
      <c r="K40" s="283"/>
      <c r="L40" s="285"/>
      <c r="M40" s="286"/>
      <c r="N40" s="287"/>
    </row>
    <row r="41" spans="1:14">
      <c r="B41" s="836"/>
      <c r="C41" s="837"/>
      <c r="D41" s="837"/>
      <c r="E41" s="44"/>
      <c r="F41" s="45"/>
      <c r="G41" s="45"/>
      <c r="H41" s="46"/>
      <c r="I41" s="42"/>
      <c r="J41" s="43"/>
      <c r="K41" s="288"/>
      <c r="L41" s="285"/>
      <c r="M41" s="286"/>
      <c r="N41" s="353"/>
    </row>
    <row r="42" spans="1:14" ht="15.75" thickBot="1">
      <c r="B42" s="829"/>
      <c r="C42" s="830"/>
      <c r="D42" s="830"/>
      <c r="E42" s="830"/>
      <c r="F42" s="830"/>
      <c r="G42" s="830"/>
      <c r="H42" s="831"/>
      <c r="I42" s="838"/>
      <c r="J42" s="839"/>
      <c r="K42" s="47"/>
      <c r="L42" s="840"/>
      <c r="M42" s="841"/>
      <c r="N42" s="111"/>
    </row>
    <row r="43" spans="1:14" ht="15.75" thickBot="1">
      <c r="B43" s="816" t="s">
        <v>1037</v>
      </c>
      <c r="C43" s="817"/>
      <c r="D43" s="817"/>
      <c r="E43" s="817"/>
      <c r="F43" s="817"/>
      <c r="G43" s="817"/>
      <c r="H43" s="817"/>
      <c r="I43" s="817"/>
      <c r="J43" s="817"/>
      <c r="K43" s="817"/>
      <c r="L43" s="817"/>
      <c r="M43" s="818"/>
      <c r="N43" s="105">
        <f>SUM(N36:N42)</f>
        <v>1276.1251910717085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7" t="s">
        <v>1028</v>
      </c>
      <c r="C47" s="808"/>
      <c r="D47" s="808"/>
      <c r="E47" s="808"/>
      <c r="F47" s="808"/>
      <c r="G47" s="808"/>
      <c r="H47" s="808"/>
      <c r="I47" s="809"/>
      <c r="J47" s="324" t="s">
        <v>1029</v>
      </c>
      <c r="K47" s="91" t="s">
        <v>1030</v>
      </c>
      <c r="L47" s="810" t="s">
        <v>1039</v>
      </c>
      <c r="M47" s="809"/>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1"/>
      <c r="C53" s="812"/>
      <c r="D53" s="812"/>
      <c r="E53" s="812"/>
      <c r="F53" s="812"/>
      <c r="G53" s="812"/>
      <c r="H53" s="812"/>
      <c r="I53" s="813"/>
      <c r="J53" s="48"/>
      <c r="K53" s="50"/>
      <c r="L53" s="814"/>
      <c r="M53" s="815"/>
      <c r="N53" s="51"/>
    </row>
    <row r="54" spans="2:14" ht="15.75" thickBot="1">
      <c r="B54" s="816" t="s">
        <v>1037</v>
      </c>
      <c r="C54" s="817"/>
      <c r="D54" s="817"/>
      <c r="E54" s="817"/>
      <c r="F54" s="817"/>
      <c r="G54" s="817"/>
      <c r="H54" s="817"/>
      <c r="I54" s="817"/>
      <c r="J54" s="817"/>
      <c r="K54" s="817"/>
      <c r="L54" s="817"/>
      <c r="M54" s="818"/>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19" t="s">
        <v>1045</v>
      </c>
      <c r="M58" s="792"/>
      <c r="N58" s="82" t="s">
        <v>1035</v>
      </c>
    </row>
    <row r="59" spans="2:14">
      <c r="B59" s="52"/>
      <c r="C59" s="326"/>
      <c r="D59" s="326"/>
      <c r="E59" s="326"/>
      <c r="F59" s="326"/>
      <c r="G59" s="326"/>
      <c r="H59" s="320"/>
      <c r="I59" s="288"/>
      <c r="J59" s="295"/>
      <c r="K59" s="288"/>
      <c r="L59" s="820"/>
      <c r="M59" s="82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6" t="s">
        <v>1037</v>
      </c>
      <c r="C65" s="817"/>
      <c r="D65" s="817"/>
      <c r="E65" s="817"/>
      <c r="F65" s="817"/>
      <c r="G65" s="817"/>
      <c r="H65" s="817"/>
      <c r="I65" s="817"/>
      <c r="J65" s="817"/>
      <c r="K65" s="817"/>
      <c r="L65" s="817"/>
      <c r="M65" s="818"/>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2" t="s">
        <v>1047</v>
      </c>
      <c r="C69" s="843"/>
      <c r="D69" s="843"/>
      <c r="E69" s="843"/>
      <c r="F69" s="843"/>
      <c r="G69" s="843"/>
      <c r="H69" s="843"/>
      <c r="I69" s="79" t="s">
        <v>1048</v>
      </c>
      <c r="J69" s="81" t="s">
        <v>1494</v>
      </c>
      <c r="K69" s="80" t="s">
        <v>1050</v>
      </c>
      <c r="L69" s="844" t="s">
        <v>1034</v>
      </c>
      <c r="M69" s="84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4"/>
      <c r="C75" s="985"/>
      <c r="D75" s="985"/>
      <c r="E75" s="985"/>
      <c r="F75" s="985"/>
      <c r="G75" s="985"/>
      <c r="H75" s="985"/>
      <c r="I75" s="175"/>
      <c r="J75" s="175"/>
      <c r="K75" s="175"/>
      <c r="L75" s="986"/>
      <c r="M75" s="987"/>
      <c r="N75" s="51"/>
    </row>
    <row r="76" spans="2:15" ht="15.75" thickBot="1">
      <c r="B76" s="816" t="s">
        <v>1037</v>
      </c>
      <c r="C76" s="817"/>
      <c r="D76" s="817"/>
      <c r="E76" s="817"/>
      <c r="F76" s="817"/>
      <c r="G76" s="817"/>
      <c r="H76" s="817"/>
      <c r="I76" s="817"/>
      <c r="J76" s="817"/>
      <c r="K76" s="817"/>
      <c r="L76" s="817"/>
      <c r="M76" s="818"/>
      <c r="N76" s="310"/>
    </row>
    <row r="77" spans="2:15" ht="15.75" thickBot="1">
      <c r="B77" s="39"/>
      <c r="C77" s="40"/>
      <c r="D77" s="40"/>
      <c r="E77" s="40"/>
      <c r="F77" s="40"/>
      <c r="G77" s="40"/>
      <c r="H77" s="40"/>
      <c r="I77" s="40"/>
      <c r="J77" s="40"/>
      <c r="K77" s="40"/>
      <c r="L77" s="40"/>
      <c r="M77" s="40"/>
      <c r="N77" s="41"/>
    </row>
    <row r="78" spans="2:15" ht="15.75" thickBot="1">
      <c r="B78" s="816" t="s">
        <v>1051</v>
      </c>
      <c r="C78" s="817"/>
      <c r="D78" s="817"/>
      <c r="E78" s="817"/>
      <c r="F78" s="817"/>
      <c r="G78" s="817"/>
      <c r="H78" s="817"/>
      <c r="I78" s="817"/>
      <c r="J78" s="817"/>
      <c r="K78" s="817"/>
      <c r="L78" s="817"/>
      <c r="M78" s="818"/>
      <c r="N78" s="105">
        <f>N43+N54+N65+N76</f>
        <v>1276.1251910717085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7" t="s">
        <v>1053</v>
      </c>
      <c r="C82" s="808"/>
      <c r="D82" s="808"/>
      <c r="E82" s="808"/>
      <c r="F82" s="808"/>
      <c r="G82" s="808"/>
      <c r="H82" s="808"/>
      <c r="I82" s="323"/>
      <c r="J82" s="343"/>
      <c r="K82" s="311" t="s">
        <v>1054</v>
      </c>
      <c r="L82" s="846" t="s">
        <v>1055</v>
      </c>
      <c r="M82" s="847"/>
      <c r="N82" s="312"/>
    </row>
    <row r="83" spans="1:14">
      <c r="B83" s="848" t="s">
        <v>1056</v>
      </c>
      <c r="C83" s="849"/>
      <c r="D83" s="849"/>
      <c r="E83" s="849"/>
      <c r="F83" s="849"/>
      <c r="G83" s="849"/>
      <c r="H83" s="849"/>
      <c r="I83" s="93"/>
      <c r="J83" s="94"/>
      <c r="K83" s="313">
        <v>0.2</v>
      </c>
      <c r="L83" s="850">
        <f>N78*K83</f>
        <v>255.22503821434171</v>
      </c>
      <c r="M83" s="851"/>
      <c r="N83" s="57"/>
    </row>
    <row r="84" spans="1:14">
      <c r="B84" s="95" t="s">
        <v>1057</v>
      </c>
      <c r="C84" s="96"/>
      <c r="D84" s="96"/>
      <c r="E84" s="96"/>
      <c r="F84" s="96"/>
      <c r="G84" s="96"/>
      <c r="H84" s="96"/>
      <c r="I84" s="93"/>
      <c r="J84" s="94"/>
      <c r="K84" s="313">
        <v>0.05</v>
      </c>
      <c r="L84" s="850">
        <f>N78*K84</f>
        <v>63.806259553585427</v>
      </c>
      <c r="M84" s="851"/>
      <c r="N84" s="57"/>
    </row>
    <row r="85" spans="1:14" ht="15.75" thickBot="1">
      <c r="B85" s="97" t="s">
        <v>1058</v>
      </c>
      <c r="C85" s="98"/>
      <c r="D85" s="98"/>
      <c r="E85" s="98"/>
      <c r="F85" s="98"/>
      <c r="G85" s="98"/>
      <c r="H85" s="98"/>
      <c r="I85" s="99"/>
      <c r="J85" s="100"/>
      <c r="K85" s="314">
        <v>0.05</v>
      </c>
      <c r="L85" s="852">
        <f>N78*K85</f>
        <v>63.806259553585427</v>
      </c>
      <c r="M85" s="853"/>
      <c r="N85" s="57"/>
    </row>
    <row r="86" spans="1:14" ht="15.75" thickBot="1">
      <c r="B86" s="816" t="s">
        <v>1037</v>
      </c>
      <c r="C86" s="817"/>
      <c r="D86" s="817"/>
      <c r="E86" s="817"/>
      <c r="F86" s="817"/>
      <c r="G86" s="817"/>
      <c r="H86" s="817"/>
      <c r="I86" s="817"/>
      <c r="J86" s="817"/>
      <c r="K86" s="817"/>
      <c r="L86" s="817"/>
      <c r="M86" s="818"/>
      <c r="N86" s="58">
        <f>L83+L84+L85</f>
        <v>382.83755732151258</v>
      </c>
    </row>
    <row r="87" spans="1:14" ht="15.75" thickBot="1">
      <c r="B87" s="39"/>
      <c r="C87" s="40"/>
      <c r="D87" s="40"/>
      <c r="E87" s="40"/>
      <c r="F87" s="40"/>
      <c r="G87" s="40"/>
      <c r="H87" s="40"/>
      <c r="I87" s="40"/>
      <c r="J87" s="40"/>
      <c r="K87" s="40"/>
      <c r="L87" s="40"/>
      <c r="M87" s="40"/>
      <c r="N87" s="41"/>
    </row>
    <row r="88" spans="1:14" ht="15.75" thickBot="1">
      <c r="A88" t="s">
        <v>2122</v>
      </c>
      <c r="B88" s="816" t="s">
        <v>1059</v>
      </c>
      <c r="C88" s="817"/>
      <c r="D88" s="817"/>
      <c r="E88" s="817"/>
      <c r="F88" s="817"/>
      <c r="G88" s="817"/>
      <c r="H88" s="817"/>
      <c r="I88" s="817"/>
      <c r="J88" s="817"/>
      <c r="K88" s="817"/>
      <c r="L88" s="817"/>
      <c r="M88" s="818"/>
      <c r="N88" s="196">
        <f>N78+N86</f>
        <v>1658.9627483932211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8" t="s">
        <v>2324</v>
      </c>
      <c r="C105" s="959"/>
      <c r="D105" s="959"/>
      <c r="E105" s="959"/>
      <c r="F105" s="959"/>
      <c r="G105" s="959"/>
      <c r="H105" s="959"/>
      <c r="I105" s="959"/>
      <c r="J105" s="959"/>
      <c r="K105" s="959"/>
      <c r="L105" s="959"/>
      <c r="M105" s="959"/>
      <c r="N105" s="960"/>
    </row>
    <row r="106" spans="2:14" ht="15" customHeight="1">
      <c r="B106" s="958"/>
      <c r="C106" s="959"/>
      <c r="D106" s="959"/>
      <c r="E106" s="959"/>
      <c r="F106" s="959"/>
      <c r="G106" s="959"/>
      <c r="H106" s="959"/>
      <c r="I106" s="959"/>
      <c r="J106" s="959"/>
      <c r="K106" s="959"/>
      <c r="L106" s="959"/>
      <c r="M106" s="959"/>
      <c r="N106" s="960"/>
    </row>
    <row r="107" spans="2:14" ht="30" customHeight="1">
      <c r="B107" s="961" t="s">
        <v>2325</v>
      </c>
      <c r="C107" s="962"/>
      <c r="D107" s="962"/>
      <c r="E107" s="962"/>
      <c r="F107" s="962"/>
      <c r="G107" s="962"/>
      <c r="H107" s="962"/>
      <c r="I107" s="962"/>
      <c r="J107" s="962"/>
      <c r="K107" s="962"/>
      <c r="L107" s="962"/>
      <c r="M107" s="962"/>
      <c r="N107" s="963"/>
    </row>
    <row r="108" spans="2:14">
      <c r="B108" s="961"/>
      <c r="C108" s="962"/>
      <c r="D108" s="962"/>
      <c r="E108" s="962"/>
      <c r="F108" s="962"/>
      <c r="G108" s="962"/>
      <c r="H108" s="962"/>
      <c r="I108" s="962"/>
      <c r="J108" s="962"/>
      <c r="K108" s="962"/>
      <c r="L108" s="962"/>
      <c r="M108" s="962"/>
      <c r="N108" s="963"/>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4"/>
      <c r="K118" s="964"/>
      <c r="L118" s="964"/>
      <c r="M118" s="964"/>
      <c r="N118" s="965"/>
    </row>
    <row r="119" spans="2:14" ht="15.75" thickBot="1">
      <c r="B119" s="428" t="s">
        <v>2327</v>
      </c>
      <c r="C119" s="429"/>
      <c r="D119" s="429"/>
      <c r="E119" s="268"/>
      <c r="F119" s="268"/>
      <c r="G119" s="268"/>
      <c r="H119" s="268"/>
      <c r="I119" s="268"/>
      <c r="J119" s="966"/>
      <c r="K119" s="966"/>
      <c r="L119" s="966"/>
      <c r="M119" s="966"/>
      <c r="N119" s="967"/>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2019-12-12T17:00:27Z</dcterms:modified>
</cp:coreProperties>
</file>